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1080" yWindow="525" windowWidth="28455" windowHeight="11700" activeTab="0"/>
  </bookViews>
  <sheets>
    <sheet name="Rekapitulace stavby" sheetId="1" r:id="rId1"/>
    <sheet name="1 - Dešťová kanalizace - ..." sheetId="2" r:id="rId2"/>
    <sheet name="2 - Dešťová kanalizace" sheetId="3" r:id="rId3"/>
    <sheet name="3 - VRN" sheetId="4" r:id="rId4"/>
    <sheet name="Pokyny pro vyplnění" sheetId="5" r:id="rId5"/>
  </sheets>
  <definedNames>
    <definedName name="_xlnm._FilterDatabase" localSheetId="1" hidden="1">'1 - Dešťová kanalizace - ...'!$C$83:$K$172</definedName>
    <definedName name="_xlnm._FilterDatabase" localSheetId="2" hidden="1">'2 - Dešťová kanalizace'!$C$85:$K$290</definedName>
    <definedName name="_xlnm._FilterDatabase" localSheetId="3" hidden="1">'3 - VRN'!$C$84:$K$112</definedName>
    <definedName name="_xlnm.Print_Area" localSheetId="1">'1 - Dešťová kanalizace - ...'!$C$4:$J$39,'1 - Dešťová kanalizace - ...'!$C$45:$J$65,'1 - Dešťová kanalizace - ...'!$C$71:$K$172</definedName>
    <definedName name="_xlnm.Print_Area" localSheetId="2">'2 - Dešťová kanalizace'!$C$4:$J$39,'2 - Dešťová kanalizace'!$C$45:$J$67,'2 - Dešťová kanalizace'!$C$73:$K$290</definedName>
    <definedName name="_xlnm.Print_Area" localSheetId="3">'3 - VRN'!$C$4:$J$39,'3 - VRN'!$C$45:$J$66,'3 - VRN'!$C$72:$K$112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Titles" localSheetId="0">'Rekapitulace stavby'!$52:$52</definedName>
    <definedName name="_xlnm.Print_Titles" localSheetId="1">'1 - Dešťová kanalizace - ...'!$83:$83</definedName>
    <definedName name="_xlnm.Print_Titles" localSheetId="2">'2 - Dešťová kanalizace'!$85:$85</definedName>
    <definedName name="_xlnm.Print_Titles" localSheetId="3">'3 - VRN'!$84:$84</definedName>
  </definedNames>
  <calcPr calcId="152511"/>
</workbook>
</file>

<file path=xl/sharedStrings.xml><?xml version="1.0" encoding="utf-8"?>
<sst xmlns="http://schemas.openxmlformats.org/spreadsheetml/2006/main" count="4015" uniqueCount="817">
  <si>
    <t>Export Komplet</t>
  </si>
  <si>
    <t>VZ</t>
  </si>
  <si>
    <t>2.0</t>
  </si>
  <si>
    <t/>
  </si>
  <si>
    <t>False</t>
  </si>
  <si>
    <t>{55d034b9-a100-493d-920c-be969aeaffa8}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</si>
  <si>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</si>
  <si>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</si>
  <si>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</si>
  <si>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</si>
  <si>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</si>
  <si>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</si>
  <si>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</si>
  <si>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</si>
  <si>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</si>
  <si>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451-uprava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</si>
  <si>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</si>
  <si>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</si>
  <si>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dešťové kanalizace na ulici Záhumenní v Kopřivnici</t>
  </si>
  <si>
    <t>KSO:</t>
  </si>
  <si>
    <t>CC-CZ:</t>
  </si>
  <si>
    <t>Místo:</t>
  </si>
  <si>
    <t>Kopřivnice</t>
  </si>
  <si>
    <t>Datum:</t>
  </si>
  <si>
    <t>9. 6. 2021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</si>
  <si>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</si>
  <si>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</si>
  <si>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</si>
  <si>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</si>
  <si>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</si>
  <si>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</si>
  <si>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</si>
  <si>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</si>
  <si>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</si>
  <si>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</si>
  <si>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</si>
  <si>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</si>
  <si>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</si>
  <si>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</si>
  <si>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</si>
  <si>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</si>
  <si>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</si>
  <si>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</si>
  <si>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</si>
  <si>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</si>
  <si>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</si>
  <si>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</si>
  <si>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</si>
  <si>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</si>
  <si>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</si>
  <si>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</si>
  <si>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</si>
  <si>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</si>
  <si>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</si>
  <si>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</si>
  <si>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</si>
  <si>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</si>
  <si>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</si>
  <si>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</si>
  <si>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</si>
  <si>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</si>
  <si>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</si>
  <si>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</si>
  <si>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</si>
  <si>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</si>
  <si>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</si>
  <si>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</si>
  <si>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</si>
  <si>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</si>
  <si>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</si>
  <si>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</si>
  <si>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</si>
  <si>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</si>
  <si>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</si>
  <si>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</si>
  <si>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</si>
  <si>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Dešťová kanalizace - protlak</t>
  </si>
  <si>
    <t>STA</t>
  </si>
  <si>
    <t>{245b496d-4c07-4d5e-8855-98f780402ec2}</t>
  </si>
  <si>
    <t>2</t>
  </si>
  <si>
    <t>Dešťová kanalizace</t>
  </si>
  <si>
    <t>{b01db4bb-7b90-4c16-b95f-5a365da91285}</t>
  </si>
  <si>
    <t>3</t>
  </si>
  <si>
    <t>VRN</t>
  </si>
  <si>
    <t>{e2e0a682-643d-44ce-a151-0a7ad0b6a610}</t>
  </si>
  <si>
    <t>KRYCÍ LIST SOUPISU PRACÍ</t>
  </si>
  <si>
    <t>Objekt:</t>
  </si>
  <si>
    <t>1 - Dešťová kanalizace - protlak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</si>
  <si>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</si>
  <si>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</si>
  <si>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</si>
  <si>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</si>
  <si>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</si>
  <si>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</si>
  <si>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</si>
  <si>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</si>
  <si>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</si>
  <si>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</si>
  <si>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</si>
  <si>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</si>
  <si>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</si>
  <si>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</si>
  <si>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</si>
  <si>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</si>
  <si>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</si>
  <si>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</si>
  <si>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</si>
  <si>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</si>
  <si>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</si>
  <si>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</si>
  <si>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</si>
  <si>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</si>
  <si>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</si>
  <si>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</si>
  <si>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</si>
  <si>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</si>
  <si>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s uvažovaným průměrným přítokem do 500 l/min</t>
  </si>
  <si>
    <t>hod</t>
  </si>
  <si>
    <t>CS ÚRS 2021 01</t>
  </si>
  <si>
    <t>4</t>
  </si>
  <si>
    <t>718271664</t>
  </si>
  <si>
    <t>Online PSC</t>
  </si>
  <si>
    <t>https://podminky.urs.cz/item/CS_URS_2021_01/115101201</t>
  </si>
  <si>
    <t>VV</t>
  </si>
  <si>
    <t>20*8</t>
  </si>
  <si>
    <t>115101301</t>
  </si>
  <si>
    <t>Pohotovost záložní čerpací soupravy pro dopravní výšku do 10 m s uvažovaným průměrným přítokem do 500 l/min</t>
  </si>
  <si>
    <t>den</t>
  </si>
  <si>
    <t>-1229135845</t>
  </si>
  <si>
    <t>https://podminky.urs.cz/item/CS_URS_2021_01/115101301</t>
  </si>
  <si>
    <t>20</t>
  </si>
  <si>
    <t>131251204</t>
  </si>
  <si>
    <t>Hloubení zapažených jam a zářezů strojně s urovnáním dna do předepsaného profilu a spádu v hornině třídy těžitelnosti I skupiny 3 přes 100 do 500 m3</t>
  </si>
  <si>
    <t>m3</t>
  </si>
  <si>
    <t>-133104468</t>
  </si>
  <si>
    <t>https://podminky.urs.cz/item/CS_URS_2021_01/131251204</t>
  </si>
  <si>
    <t>startovací jáma</t>
  </si>
  <si>
    <t>6*4*3,3</t>
  </si>
  <si>
    <t>koncová jáma</t>
  </si>
  <si>
    <t>2,5*2,5*3,58</t>
  </si>
  <si>
    <t>Součet</t>
  </si>
  <si>
    <t>101,6</t>
  </si>
  <si>
    <t>151301201</t>
  </si>
  <si>
    <t>Zřízení pažení stěn výkopu bez rozepření nebo vzepření hnané, hloubky do 4 m</t>
  </si>
  <si>
    <t>m2</t>
  </si>
  <si>
    <t>-765199333</t>
  </si>
  <si>
    <t>https://podminky.urs.cz/item/CS_URS_2021_01/151301201</t>
  </si>
  <si>
    <t>(6+4)*2*3,3</t>
  </si>
  <si>
    <t>2,5*4*3,58</t>
  </si>
  <si>
    <t>5</t>
  </si>
  <si>
    <t>M</t>
  </si>
  <si>
    <t>15920310</t>
  </si>
  <si>
    <t>pažnice ocelová UNION dl 4 m</t>
  </si>
  <si>
    <t>t</t>
  </si>
  <si>
    <t>8</t>
  </si>
  <si>
    <t>1875831517</t>
  </si>
  <si>
    <t>6</t>
  </si>
  <si>
    <t>151301211</t>
  </si>
  <si>
    <t>Odstranění pažení stěn výkopu bez rozepření nebo vzepření s uložením pažin na vzdálenost do 3 m od okraje výkopu hnané, hloubky do 4 m</t>
  </si>
  <si>
    <t>803037849</t>
  </si>
  <si>
    <t>https://podminky.urs.cz/item/CS_URS_2021_01/151301211</t>
  </si>
  <si>
    <t>101,8</t>
  </si>
  <si>
    <t>7</t>
  </si>
  <si>
    <t>15920310.1</t>
  </si>
  <si>
    <t xml:space="preserve">pažnice ocelová UNION dl 4 m - odpočet za vytažené pažnice pro další použití   </t>
  </si>
  <si>
    <t>1719243270</t>
  </si>
  <si>
    <t>151301301</t>
  </si>
  <si>
    <t>Zřízení rozepření zapažených stěn výkopů s potřebným přepažováním při pažení hnaném, hloubky do 4 m</t>
  </si>
  <si>
    <t>609433432</t>
  </si>
  <si>
    <t>https://podminky.urs.cz/item/CS_URS_2021_01/151301301</t>
  </si>
  <si>
    <t>9</t>
  </si>
  <si>
    <t>151301311</t>
  </si>
  <si>
    <t>Odstranění rozepření stěn výkopů s uložením materiálu na vzdálenost do 3 m od okraje výkopu pažení hnaného, hloubky do 4 m</t>
  </si>
  <si>
    <t>-658473902</t>
  </si>
  <si>
    <t>https://podminky.urs.cz/item/CS_URS_2021_01/151301311</t>
  </si>
  <si>
    <t>10</t>
  </si>
  <si>
    <t>162251101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</si>
  <si>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</si>
  <si>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-526023359</t>
  </si>
  <si>
    <t>https://podminky.urs.cz/item/CS_URS_2021_01/162251101</t>
  </si>
  <si>
    <t>101,6-((Pi*0,78/3*(0,62*0,62+0,62*0,42+0,42*0,42))*2)-(PI*0,62*0,62*6,88)-(5,5*3,5*0,1+2*2*0,1+5,5*3,5*0,1+2*2*0,1)</t>
  </si>
  <si>
    <t>11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</si>
  <si>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</si>
  <si>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</si>
  <si>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1039065410</t>
  </si>
  <si>
    <t>https://podminky.urs.cz/item/CS_URS_2021_01/162751117</t>
  </si>
  <si>
    <t>((Pi*0,78/3*(0,62*0,62+0,62*0,42+0,42*0,42))*2)+(PI*0,62*0,62*6,88)+(PI*0,5*0,5*21,53)</t>
  </si>
  <si>
    <t>5,5*3,5*0,1+2*2*0,1+5,5*3,5*0,1+2*2*0,1</t>
  </si>
  <si>
    <t>12</t>
  </si>
  <si>
    <t>167151111</t>
  </si>
  <si>
    <t>Nakládání, skládání a překládání neulehlého výkopku nebo sypaniny strojně nakládání, množství přes 100 m3, z hornin třídy těžitelnosti I, skupiny 1 až 3</t>
  </si>
  <si>
    <t>1278483394</t>
  </si>
  <si>
    <t>https://podminky.urs.cz/item/CS_URS_2021_01/167151111</t>
  </si>
  <si>
    <t>87,3+31,21</t>
  </si>
  <si>
    <t>13</t>
  </si>
  <si>
    <t>171201221</t>
  </si>
  <si>
    <t>Poplatek za uložení stavebního odpadu na skládce (skládkovné) zeminy a kamení zatříděného do Katalogu odpadů pod kódem 17 05 04</t>
  </si>
  <si>
    <t>-1497618432</t>
  </si>
  <si>
    <t>https://podminky.urs.cz/item/CS_URS_2021_01/171201221</t>
  </si>
  <si>
    <t>31,21</t>
  </si>
  <si>
    <t>31,21*1,75 'Přepočtené koeficientem množství</t>
  </si>
  <si>
    <t>14</t>
  </si>
  <si>
    <t>171251101</t>
  </si>
  <si>
    <t>Uložení sypanin do násypů strojně s rozprostřením sypaniny ve vrstvách a s hrubým urovnáním nezhutněných jakékoliv třídy těžitelnosti</t>
  </si>
  <si>
    <t>728926973</t>
  </si>
  <si>
    <t>https://podminky.urs.cz/item/CS_URS_2021_01/171251101</t>
  </si>
  <si>
    <t>118,51</t>
  </si>
  <si>
    <t>174151101</t>
  </si>
  <si>
    <t>Zásyp sypaninou z jakékoliv horniny strojně s uložením výkopku ve vrstvách se zhutněním jam, šachet, rýh nebo kolem objektů v těchto vykopávkách</t>
  </si>
  <si>
    <t>1140938637</t>
  </si>
  <si>
    <t>https://podminky.urs.cz/item/CS_URS_2021_01/174151101</t>
  </si>
  <si>
    <t>vytěženou zeminou</t>
  </si>
  <si>
    <t>87,3</t>
  </si>
  <si>
    <t>16</t>
  </si>
  <si>
    <t>767995117</t>
  </si>
  <si>
    <t xml:space="preserve">Montáž atypických zámečnických konstrukcí hmotnosti do 500 kg </t>
  </si>
  <si>
    <t>kg</t>
  </si>
  <si>
    <t>1066812015</t>
  </si>
  <si>
    <t>17</t>
  </si>
  <si>
    <t>13010746</t>
  </si>
  <si>
    <t xml:space="preserve">ocel profilová IPE 140 jakost 11 375 </t>
  </si>
  <si>
    <t>-2053452540</t>
  </si>
  <si>
    <t>18</t>
  </si>
  <si>
    <t>13010756</t>
  </si>
  <si>
    <t xml:space="preserve">ocel profilová IPE 240 jakost 11 375  </t>
  </si>
  <si>
    <t>-860191092</t>
  </si>
  <si>
    <t>19</t>
  </si>
  <si>
    <t>767996705</t>
  </si>
  <si>
    <t xml:space="preserve">Demontáž atypických zámečnických konstrukcí řezáním hmotnosti jednotlivých dílů přes 500 kg </t>
  </si>
  <si>
    <t>-1704263172</t>
  </si>
  <si>
    <t>13010746.1</t>
  </si>
  <si>
    <t xml:space="preserve">ocel profilová IPE 140 jakost 11 375 - odpočet za další použití   </t>
  </si>
  <si>
    <t>713155616</t>
  </si>
  <si>
    <t>13010756.1</t>
  </si>
  <si>
    <t xml:space="preserve">ocel profilová IPE 240 jakost 11 375 - odpočet za další použití  </t>
  </si>
  <si>
    <t>2043604945</t>
  </si>
  <si>
    <t>Svislé a kompletní konstrukce</t>
  </si>
  <si>
    <t>22</t>
  </si>
  <si>
    <t>143204115</t>
  </si>
  <si>
    <t xml:space="preserve">Ražení štol ostění z ocelových trub protlačením l do 100 m D do 1020 mm II stupeň ražnosti </t>
  </si>
  <si>
    <t>m</t>
  </si>
  <si>
    <t>-1420433622</t>
  </si>
  <si>
    <t>23</t>
  </si>
  <si>
    <t>1403324M2</t>
  </si>
  <si>
    <t xml:space="preserve">trubka ocelová spirálově svařovaná hladká tl 12mm ČSN 41 1375.1 D1024mm   </t>
  </si>
  <si>
    <t>2098583176</t>
  </si>
  <si>
    <t>24</t>
  </si>
  <si>
    <t>369317311</t>
  </si>
  <si>
    <t xml:space="preserve">Výplň štoly z cementopopílkové suspenze </t>
  </si>
  <si>
    <t>-1879449046</t>
  </si>
  <si>
    <t xml:space="preserve">0,5*0,5*3,14*22-0,3*0,3*3,14*22 </t>
  </si>
  <si>
    <t>11,1</t>
  </si>
  <si>
    <t>25</t>
  </si>
  <si>
    <t>879450191</t>
  </si>
  <si>
    <t xml:space="preserve">Příplatek za práce ve štole při montáži jakéhokoli kanalizačního potrubí DN 600 až 1500 </t>
  </si>
  <si>
    <t>-649822935</t>
  </si>
  <si>
    <t>26</t>
  </si>
  <si>
    <t>89991111r</t>
  </si>
  <si>
    <t xml:space="preserve">Osazení ocelových styčníků pro uložení potrubí v chráničce </t>
  </si>
  <si>
    <t>kus</t>
  </si>
  <si>
    <t>1934926353</t>
  </si>
  <si>
    <t>Vodorovné konstrukce</t>
  </si>
  <si>
    <t>27</t>
  </si>
  <si>
    <t>451541111</t>
  </si>
  <si>
    <t>Lože pod potrubí, stoky a drobné objekty v otevřeném výkopu ze štěrkodrtě 0-63 mm</t>
  </si>
  <si>
    <t>163883653</t>
  </si>
  <si>
    <t>https://podminky.urs.cz/item/CS_URS_2021_01/451541111</t>
  </si>
  <si>
    <t>5,5*3,5*0,15+2*2*0,15</t>
  </si>
  <si>
    <t>3,5</t>
  </si>
  <si>
    <t>28</t>
  </si>
  <si>
    <t>452311131</t>
  </si>
  <si>
    <t>Podkladní desky z betonu prostého tř. C 12/15 otevřený výkop</t>
  </si>
  <si>
    <t>-2064747464</t>
  </si>
  <si>
    <t>https://podminky.urs.cz/item/CS_URS_2021_01/452311131</t>
  </si>
  <si>
    <t>5,5*3,5*0,1+2*2*0,1</t>
  </si>
  <si>
    <t>2,4</t>
  </si>
  <si>
    <t>998</t>
  </si>
  <si>
    <t>Přesun hmot</t>
  </si>
  <si>
    <t>29</t>
  </si>
  <si>
    <t>998272201</t>
  </si>
  <si>
    <t>Přesun hmot pro trubní vedení z ocelových trub svařovaných pro vodovody, plynovody, teplovody, shybky, produktovody v otevřeném výkopu dopravní vzdálenost do 15 m</t>
  </si>
  <si>
    <t>-38790320</t>
  </si>
  <si>
    <t>https://podminky.urs.cz/item/CS_URS_2021_01/998272201</t>
  </si>
  <si>
    <t>2 - Dešťová kanalizace</t>
  </si>
  <si>
    <t xml:space="preserve">    8 - Trubní vedení</t>
  </si>
  <si>
    <t>HZS - Hodinové zúčtovací sazby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</si>
  <si>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</si>
  <si>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</si>
  <si>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-1491027173</t>
  </si>
  <si>
    <t>https://podminky.urs.cz/item/CS_URS_2021_01/119001421</t>
  </si>
  <si>
    <t>1,8+3</t>
  </si>
  <si>
    <t>121151113</t>
  </si>
  <si>
    <t>Sejmutí ornice strojně při souvislé ploše přes 100 do 500 m2, tl. vrstvy do 200 mm</t>
  </si>
  <si>
    <t>754667840</t>
  </si>
  <si>
    <t>https://podminky.urs.cz/item/CS_URS_2021_01/121151113</t>
  </si>
  <si>
    <t>3,5*1+10,22*1+8,02*1+2,2*1+37,4*1,8</t>
  </si>
  <si>
    <t>6*4+2,5*2,5+2,5*0,7</t>
  </si>
  <si>
    <t>123,3</t>
  </si>
  <si>
    <t>132212211</t>
  </si>
  <si>
    <t>Hloubení rýh šířky přes 800 do 2 000 mm ručně zapažených i nezapažených, s urovnáním dna do předepsaného profilu a spádu v hornině třídy těžitelnosti I skupiny 3 soudržných</t>
  </si>
  <si>
    <t>1282509453</t>
  </si>
  <si>
    <t>https://podminky.urs.cz/item/CS_URS_2021_01/132212211</t>
  </si>
  <si>
    <t>kopaná sonda</t>
  </si>
  <si>
    <t>1,5*1,5*1,5*2</t>
  </si>
  <si>
    <t>132254204</t>
  </si>
  <si>
    <t>Hloubení zapažených rýh šířky přes 800 do 2 000 mm strojně s urovnáním dna do předepsaného profilu a spádu v hornině třídy těžitelnosti I skupiny 3 přes 100 do 500 m3</t>
  </si>
  <si>
    <t>-1062522469</t>
  </si>
  <si>
    <t>https://podminky.urs.cz/item/CS_URS_2021_01/132254204</t>
  </si>
  <si>
    <t>7,09*1,8*2,14+13,6*1,8*2,44+29,36*1,8*3,2</t>
  </si>
  <si>
    <t>přípojky</t>
  </si>
  <si>
    <t>10,22*1*1,68+8,09*1*1,91+29,7*1,7+2,2*1*1,6+3,5*1*1,6</t>
  </si>
  <si>
    <t>rozšíření pro šachty</t>
  </si>
  <si>
    <t>2,82*2,5*0,7+2,06*2,5*0,7+2,22*2,5*0,7</t>
  </si>
  <si>
    <t>361</t>
  </si>
  <si>
    <t>139001101</t>
  </si>
  <si>
    <t>Příplatek k cenám hloubených vykopávek za ztížení vykopávky v blízkosti podzemního vedení nebo výbušnin pro jakoukoliv třídu horniny</t>
  </si>
  <si>
    <t>1814505458</t>
  </si>
  <si>
    <t>https://podminky.urs.cz/item/CS_URS_2021_01/139001101</t>
  </si>
  <si>
    <t>4,8*1*1,5</t>
  </si>
  <si>
    <t>151811131</t>
  </si>
  <si>
    <t>Zřízení pažicích boxů pro pažení a rozepření stěn rýh podzemního vedení hloubka výkopu do 4 m, šířka do 1,2 m</t>
  </si>
  <si>
    <t>-68614383</t>
  </si>
  <si>
    <t>https://podminky.urs.cz/item/CS_URS_2021_01/151811131</t>
  </si>
  <si>
    <t>10,22*1,68*2+8,09*1,91*2+29,7*1,7*2+2,2*1,6*2+3,5*1,6*2</t>
  </si>
  <si>
    <t>184,5</t>
  </si>
  <si>
    <t>151811132</t>
  </si>
  <si>
    <t>Zřízení pažicích boxů pro pažení a rozepření stěn rýh podzemního vedení hloubka výkopu do 4 m, šířka přes 1,2 do 2,5 m</t>
  </si>
  <si>
    <t>-1548418797</t>
  </si>
  <si>
    <t>https://podminky.urs.cz/item/CS_URS_2021_01/151811132</t>
  </si>
  <si>
    <t>7,09*2,14*2+13,6*2,44*2+29,36*3,2*2</t>
  </si>
  <si>
    <t>284,7</t>
  </si>
  <si>
    <t>151811231</t>
  </si>
  <si>
    <t>Odstranění pažicích boxů pro pažení a rozepření stěn rýh podzemního vedení hloubka výkopu do 4 m, šířka do 1,2 m</t>
  </si>
  <si>
    <t>1140694644</t>
  </si>
  <si>
    <t>https://podminky.urs.cz/item/CS_URS_2021_01/151811231</t>
  </si>
  <si>
    <t>151811232</t>
  </si>
  <si>
    <t>Odstranění pažicích boxů pro pažení a rozepření stěn rýh podzemního vedení hloubka výkopu do 4 m, šířka přes 1,2 do 2,5 m</t>
  </si>
  <si>
    <t>-1212845583</t>
  </si>
  <si>
    <t>https://podminky.urs.cz/item/CS_URS_2021_01/151811232</t>
  </si>
  <si>
    <t>-1451036920</t>
  </si>
  <si>
    <t>3,5*1*1+10,22*1*1,08+8,02*1*1,31+2,2*1*1+37,4*1,8*2,15</t>
  </si>
  <si>
    <t>172</t>
  </si>
  <si>
    <t>-947295401</t>
  </si>
  <si>
    <t>361-172</t>
  </si>
  <si>
    <t>613855848</t>
  </si>
  <si>
    <t>171152501</t>
  </si>
  <si>
    <t>Zhutnění podloží pod násypy z rostlé horniny třídy těžitelnosti I a II, skupiny 1 až 4 z hornin soudružných a nesoudržných</t>
  </si>
  <si>
    <t>-254944032</t>
  </si>
  <si>
    <t>https://podminky.urs.cz/item/CS_URS_2021_01/171152501</t>
  </si>
  <si>
    <t>(7,09+13,6+29,36)*1,8</t>
  </si>
  <si>
    <t>(10,22+8,09+29,7+2,2+3,5)*1</t>
  </si>
  <si>
    <t>2,5*2,5*5</t>
  </si>
  <si>
    <t>175,1</t>
  </si>
  <si>
    <t>2032488166</t>
  </si>
  <si>
    <t>189</t>
  </si>
  <si>
    <t>189*1,75 'Přepočtené koeficientem množství</t>
  </si>
  <si>
    <t>-305421626</t>
  </si>
  <si>
    <t>-1121479340</t>
  </si>
  <si>
    <t>zásyp vytěženou zeminou</t>
  </si>
  <si>
    <t>(2,5*2,5*2,82)-(Pi*0,78/3*(0,62*0,62+0,62*0,42+0,42*0,42))-(PI*0,62*0,62*2,04)</t>
  </si>
  <si>
    <t>Mezisoučet</t>
  </si>
  <si>
    <t>zásyp dobře hutnitelným materiálem</t>
  </si>
  <si>
    <t>12,65*1,8*1,09+2,03*1*1,1+5,6*1*1,1+4,22*1*1,1</t>
  </si>
  <si>
    <t>(2,5*2,5*4,28)-((Pi*0,78/3*(0,62*0,62+0,62*0,42+0,42*0,42)))*2-(PI*0,62*0,62*2,72)</t>
  </si>
  <si>
    <t>246,5</t>
  </si>
  <si>
    <t>58333680</t>
  </si>
  <si>
    <t>kamenivo těžené hrubé frakce 22/63</t>
  </si>
  <si>
    <t>999885949</t>
  </si>
  <si>
    <t>60</t>
  </si>
  <si>
    <t>60*2 'Přepočtené koeficientem množství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</si>
  <si>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</si>
  <si>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</si>
  <si>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-648951248</t>
  </si>
  <si>
    <t>https://podminky.urs.cz/item/CS_URS_2021_01/175151101</t>
  </si>
  <si>
    <t>(7,09+13,6+29,36)*1,8*0,9</t>
  </si>
  <si>
    <t>(10,22+8,09+29,7+2,2+3,5)*1*0,46</t>
  </si>
  <si>
    <t>105,8</t>
  </si>
  <si>
    <t>58337303</t>
  </si>
  <si>
    <t>štěrkopísek frakce 0/8</t>
  </si>
  <si>
    <t>-731857557</t>
  </si>
  <si>
    <t>105,8*1,75 'Přepočtené koeficientem množství</t>
  </si>
  <si>
    <t>181351103</t>
  </si>
  <si>
    <t>Rozprostření a urovnání ornice v rovině nebo ve svahu sklonu do 1:5 strojně při souvislé ploše přes 100 do 500 m2, tl. vrstvy do 200 mm</t>
  </si>
  <si>
    <t>-1841371609</t>
  </si>
  <si>
    <t>https://podminky.urs.cz/item/CS_URS_2021_01/181351103</t>
  </si>
  <si>
    <t>00572470</t>
  </si>
  <si>
    <t>osivo směs travní univerzál</t>
  </si>
  <si>
    <t>1370655631</t>
  </si>
  <si>
    <t>123,3*0,03</t>
  </si>
  <si>
    <t>3,7</t>
  </si>
  <si>
    <t>359901211</t>
  </si>
  <si>
    <t>Monitoring stok (kamerový systém) jakékoli výšky nová kanalizace</t>
  </si>
  <si>
    <t>528831820</t>
  </si>
  <si>
    <t>https://podminky.urs.cz/item/CS_URS_2021_01/359901211</t>
  </si>
  <si>
    <t>59+79</t>
  </si>
  <si>
    <t>451573111</t>
  </si>
  <si>
    <t>Lože pod potrubí, stoky a drobné objekty v otevřeném výkopu z písku a štěrkopísku do 63 mm</t>
  </si>
  <si>
    <t>1236745078</t>
  </si>
  <si>
    <t>https://podminky.urs.cz/item/CS_URS_2021_01/451573111</t>
  </si>
  <si>
    <t>(7,09+13,6+29,36)*1,8*0,15</t>
  </si>
  <si>
    <t>(10,22+8,09+29,7+2,2+3,5)*1*0,15</t>
  </si>
  <si>
    <t>21,6</t>
  </si>
  <si>
    <t>452112111</t>
  </si>
  <si>
    <t>Osazení betonových dílců prstenců nebo rámů pod poklopy a mříže, výšky do 100 mm</t>
  </si>
  <si>
    <t>631883640</t>
  </si>
  <si>
    <t>https://podminky.urs.cz/item/CS_URS_2021_01/452112111</t>
  </si>
  <si>
    <t>2+5</t>
  </si>
  <si>
    <t>59224185</t>
  </si>
  <si>
    <t>prstenec šachtový vyrovnávací betonový 625x120x60mm</t>
  </si>
  <si>
    <t>-2055142192</t>
  </si>
  <si>
    <t>59224187</t>
  </si>
  <si>
    <t>prstenec šachtový vyrovnávací betonový 625x120x100mm</t>
  </si>
  <si>
    <t>577717021</t>
  </si>
  <si>
    <t>Podkladní a zajišťovací konstrukce z betonu prostého v otevřeném výkopu desky pod potrubí, stoky a drobné objekty z betonu tř. C 12/15</t>
  </si>
  <si>
    <t>357728744</t>
  </si>
  <si>
    <t>1,6*1,6*0,15*5</t>
  </si>
  <si>
    <t>452351101</t>
  </si>
  <si>
    <t>Bednění podkladních a zajišťovacích konstrukcí v otevřeném výkopu desek nebo sedlových loží pod potrubí, stoky a drobné objekty</t>
  </si>
  <si>
    <t>1073291626</t>
  </si>
  <si>
    <t>https://podminky.urs.cz/item/CS_URS_2021_01/452351101</t>
  </si>
  <si>
    <t>1,6*4*0,15*5</t>
  </si>
  <si>
    <t>Trubní vedení</t>
  </si>
  <si>
    <t>871315221</t>
  </si>
  <si>
    <t>Kanalizační potrubí z tvrdého PVC v otevřeném výkopu ve sklonu do 20 %, hladkého plnostěnného jednovrstvého, tuhost třídy SN 8 DN 160</t>
  </si>
  <si>
    <t>447102135</t>
  </si>
  <si>
    <t>https://podminky.urs.cz/item/CS_URS_2021_01/871315221</t>
  </si>
  <si>
    <t>(10,22+8,09+29,7+2,2+3,5)*1,1</t>
  </si>
  <si>
    <t>59</t>
  </si>
  <si>
    <t>30</t>
  </si>
  <si>
    <t>871440420</t>
  </si>
  <si>
    <t>Montáž kanalizačního potrubí z plastů z polypropylenu PP korugovaného nebo žebrovaného SN 12 DN 600</t>
  </si>
  <si>
    <t>-667745675</t>
  </si>
  <si>
    <t>https://podminky.urs.cz/item/CS_URS_2021_01/871440420</t>
  </si>
  <si>
    <t>71,58*1,1</t>
  </si>
  <si>
    <t>79</t>
  </si>
  <si>
    <t>31</t>
  </si>
  <si>
    <t>28617272</t>
  </si>
  <si>
    <t>trubka kanalizační PP korugovaná DN 600x6000mm SN12</t>
  </si>
  <si>
    <t>1480366713</t>
  </si>
  <si>
    <t>32</t>
  </si>
  <si>
    <t>892351111</t>
  </si>
  <si>
    <t>Tlakové zkoušky vodou na potrubí DN 150 nebo 200</t>
  </si>
  <si>
    <t>370407089</t>
  </si>
  <si>
    <t>https://podminky.urs.cz/item/CS_URS_2021_01/892351111</t>
  </si>
  <si>
    <t>33</t>
  </si>
  <si>
    <t>892441111</t>
  </si>
  <si>
    <t>Tlakové zkoušky vodou na potrubí DN 600</t>
  </si>
  <si>
    <t>1241232688</t>
  </si>
  <si>
    <t>https://podminky.urs.cz/item/CS_URS_2021_01/892441111</t>
  </si>
  <si>
    <t>34</t>
  </si>
  <si>
    <t>894411311</t>
  </si>
  <si>
    <t>Osazení betonových nebo železobetonových dílců pro šachty skruží rovných</t>
  </si>
  <si>
    <t>2100718639</t>
  </si>
  <si>
    <t>https://podminky.urs.cz/item/CS_URS_2021_01/894411311</t>
  </si>
  <si>
    <t>4+1+2</t>
  </si>
  <si>
    <t>35</t>
  </si>
  <si>
    <t>BTL.0006074.URS</t>
  </si>
  <si>
    <t>skruž betonová s ocelová se stupadly +PE povlakem  1000/250/120 SP 100x25x12cm</t>
  </si>
  <si>
    <t>-1127027197</t>
  </si>
  <si>
    <t>36</t>
  </si>
  <si>
    <t>BTL.0006182.URS</t>
  </si>
  <si>
    <t>skruž betonová s ocelová se stupadly +PE povlakem  1000/500/120 SP 100x50x12cm</t>
  </si>
  <si>
    <t>1912663341</t>
  </si>
  <si>
    <t>37</t>
  </si>
  <si>
    <t>BTL.0006183.URS</t>
  </si>
  <si>
    <t>skruž betonová s ocelová se stupadly +PE povlakem  1000/1000/120 SP 100x100x12cm</t>
  </si>
  <si>
    <t>823291181</t>
  </si>
  <si>
    <t>38</t>
  </si>
  <si>
    <t>894412411</t>
  </si>
  <si>
    <t>Osazení betonových nebo železobetonových dílců pro šachty skruží přechodových</t>
  </si>
  <si>
    <t>772378318</t>
  </si>
  <si>
    <t>https://podminky.urs.cz/item/CS_URS_2021_01/894412411</t>
  </si>
  <si>
    <t>39</t>
  </si>
  <si>
    <t>59224168</t>
  </si>
  <si>
    <t>skruž betonová přechodová 62,5/100x60x12cm, stupadla poplastovaná kapsová</t>
  </si>
  <si>
    <t>-1247295562</t>
  </si>
  <si>
    <t>40</t>
  </si>
  <si>
    <t>894414111</t>
  </si>
  <si>
    <t>Osazení betonových nebo železobetonových dílců pro šachty skruží základových (dno)</t>
  </si>
  <si>
    <t>-1438410150</t>
  </si>
  <si>
    <t>https://podminky.urs.cz/item/CS_URS_2021_01/894414111</t>
  </si>
  <si>
    <t>1+2+2</t>
  </si>
  <si>
    <t>41</t>
  </si>
  <si>
    <t>BET1111111</t>
  </si>
  <si>
    <t xml:space="preserve">ŠACH.DNO/100/975 KOM tl.25cm </t>
  </si>
  <si>
    <t>-2140052978</t>
  </si>
  <si>
    <t>42</t>
  </si>
  <si>
    <t>BET11111111</t>
  </si>
  <si>
    <t xml:space="preserve">ŠACH.DNO/100/968 KOM tl.25cm </t>
  </si>
  <si>
    <t>-1438090343</t>
  </si>
  <si>
    <t>43</t>
  </si>
  <si>
    <t>BET111111111</t>
  </si>
  <si>
    <t xml:space="preserve">ŠACH.DNO/100/1368 KOM tl.25cm </t>
  </si>
  <si>
    <t>-1047311609</t>
  </si>
  <si>
    <t>44</t>
  </si>
  <si>
    <t>BET111111112</t>
  </si>
  <si>
    <t>Těsnění pro DN1000</t>
  </si>
  <si>
    <t>781658381</t>
  </si>
  <si>
    <t>45</t>
  </si>
  <si>
    <t>894812311</t>
  </si>
  <si>
    <t>Revizní a čistící šachta z polypropylenu PP pro hladké trouby DN 600 šachtové dno (DN šachty / DN trubního vedení) DN 600/160 průtočné</t>
  </si>
  <si>
    <t>-727901605</t>
  </si>
  <si>
    <t>https://podminky.urs.cz/item/CS_URS_2021_01/894812311</t>
  </si>
  <si>
    <t>46</t>
  </si>
  <si>
    <t>894812313</t>
  </si>
  <si>
    <t>Revizní a čistící šachta z polypropylenu PP pro hladké trouby DN 600 šachtové dno (DN šachty / DN trubního vedení) DN 600/160 s přítokem tvaru T</t>
  </si>
  <si>
    <t>1272884820</t>
  </si>
  <si>
    <t>https://podminky.urs.cz/item/CS_URS_2021_01/894812313</t>
  </si>
  <si>
    <t>47</t>
  </si>
  <si>
    <t>894812332</t>
  </si>
  <si>
    <t>Revizní a čistící šachta z polypropylenu PP pro hladké trouby DN 600 roura šachtová korugovaná, světlé hloubky 2 000 mm</t>
  </si>
  <si>
    <t>-2069998686</t>
  </si>
  <si>
    <t>https://podminky.urs.cz/item/CS_URS_2021_01/894812332</t>
  </si>
  <si>
    <t>48</t>
  </si>
  <si>
    <t>894812339</t>
  </si>
  <si>
    <t>Revizní a čistící šachta z polypropylenu PP pro hladké trouby DN 600 Příplatek k cenám 2331 - 2334 za uříznutí šachtové roury</t>
  </si>
  <si>
    <t>368706598</t>
  </si>
  <si>
    <t>https://podminky.urs.cz/item/CS_URS_2021_01/894812339</t>
  </si>
  <si>
    <t>49</t>
  </si>
  <si>
    <t>894812377</t>
  </si>
  <si>
    <t>Revizní a čistící šachta z polypropylenu PP pro hladké trouby DN 600 poklop (mříž) litinový pro třídu zatížení D400 s teleskopickým adaptérem</t>
  </si>
  <si>
    <t>51972369</t>
  </si>
  <si>
    <t>https://podminky.urs.cz/item/CS_URS_2021_01/894812377</t>
  </si>
  <si>
    <t>50</t>
  </si>
  <si>
    <t>895941111.111</t>
  </si>
  <si>
    <t>Vpusti kanalizační uliční z betonových dílců dodávka + montáž</t>
  </si>
  <si>
    <t>-1935946004</t>
  </si>
  <si>
    <t>51</t>
  </si>
  <si>
    <t>899104112</t>
  </si>
  <si>
    <t>Osazení poklopů litinových a ocelových včetně rámů pro třídu zatížení D400, E600</t>
  </si>
  <si>
    <t>-2139701047</t>
  </si>
  <si>
    <t>https://podminky.urs.cz/item/CS_URS_2021_01/899104112</t>
  </si>
  <si>
    <t>52</t>
  </si>
  <si>
    <t>59224661</t>
  </si>
  <si>
    <t>poklop šachtový betonová výplň+litina 785(610)x160mm, s odvětráním</t>
  </si>
  <si>
    <t>-1784285574</t>
  </si>
  <si>
    <t>53</t>
  </si>
  <si>
    <t>899204112</t>
  </si>
  <si>
    <t>Osazení mříží litinových včetně rámů a košů na bahno pro třídu zatížení D400, E600</t>
  </si>
  <si>
    <t>1532278455</t>
  </si>
  <si>
    <t>https://podminky.urs.cz/item/CS_URS_2021_01/899204112</t>
  </si>
  <si>
    <t>54</t>
  </si>
  <si>
    <t>55242328</t>
  </si>
  <si>
    <t>mříž D 400 -  plochá, 600x600 4-stranný rám</t>
  </si>
  <si>
    <t>281402528</t>
  </si>
  <si>
    <t>55</t>
  </si>
  <si>
    <t>55241001</t>
  </si>
  <si>
    <t>koš kalový pod kruhovou mříž - těžký</t>
  </si>
  <si>
    <t>-1082036408</t>
  </si>
  <si>
    <t>56</t>
  </si>
  <si>
    <t>899713111</t>
  </si>
  <si>
    <t>Orientační tabulky na vodovodních a kanalizačních řadech na sloupku ocelovém nebo betonovém</t>
  </si>
  <si>
    <t>-352267993</t>
  </si>
  <si>
    <t>https://podminky.urs.cz/item/CS_URS_2021_01/899713111</t>
  </si>
  <si>
    <t>57</t>
  </si>
  <si>
    <t>899998899.12</t>
  </si>
  <si>
    <t xml:space="preserve">Napojení dešťové kanalizace DN600 na řad jádrovým navrtání m včetně utěsnění </t>
  </si>
  <si>
    <t>715729672</t>
  </si>
  <si>
    <t>58</t>
  </si>
  <si>
    <t>998276101</t>
  </si>
  <si>
    <t>Přesun hmot pro trubní vedení hloubené z trub z plastických hmot nebo sklolaminátových pro vodovody nebo kanalizace v otevřeném výkopu dopravní vzdálenost do 15 m</t>
  </si>
  <si>
    <t>2026055663</t>
  </si>
  <si>
    <t>https://podminky.urs.cz/item/CS_URS_2021_01/998276101</t>
  </si>
  <si>
    <t>HZS</t>
  </si>
  <si>
    <t>Hodinové zúčtovací sazby</t>
  </si>
  <si>
    <t>HZS4221</t>
  </si>
  <si>
    <t>Hodinové zúčtovací sazby ostatních profesí revizní a kontrolní činnost geodet</t>
  </si>
  <si>
    <t>512</t>
  </si>
  <si>
    <t>1181866594</t>
  </si>
  <si>
    <t>https://podminky.urs.cz/item/CS_URS_2021_01/HZS4221</t>
  </si>
  <si>
    <t>3 - VRN</t>
  </si>
  <si>
    <t>VRN - VRN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</si>
  <si>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</si>
  <si>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</si>
  <si>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</si>
  <si>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</si>
  <si>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</si>
  <si>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VRN1</t>
  </si>
  <si>
    <t>Průzkumné, geodetické a projektové práce</t>
  </si>
  <si>
    <t>012103000</t>
  </si>
  <si>
    <t>Průzkumné, geodetické a projektové práce geodetické práce před výstavbou</t>
  </si>
  <si>
    <t>kpl.</t>
  </si>
  <si>
    <t>-428968816</t>
  </si>
  <si>
    <t>P</t>
  </si>
  <si>
    <t>Poznámka k položce:
Poznámka k položce: -vytyčení stavby nebo jejich částí oprávněným geodetem vč. vypracování příslušných protokolů - před zahájením stavby (veškeré nové a upravované stavby/konstrukce , inženýrské a liniové stavby v rámci stavby) VEŠKERÉ FORMY A PŘEDÁNÍ SE ŘÍDÍ PODMÍNKAMI ZADÁVACÍ DOKUMENTACE STAVBY</t>
  </si>
  <si>
    <t>012203000</t>
  </si>
  <si>
    <t>Průzkumné, geodetické a projektové práce geodetické práce při provádění stavby</t>
  </si>
  <si>
    <t>1161634941</t>
  </si>
  <si>
    <t>012303000</t>
  </si>
  <si>
    <t>Průzkumné, geodetické a projektové práce geodetické práce po výstavbě</t>
  </si>
  <si>
    <t>-1833975822</t>
  </si>
  <si>
    <t>Poznámka k položce:
Poznámka k položce: -zaměření skutečného provedení stavby nebo jejich částí vč. vypracování geometrických plánů a ostatních příslušných protokolů (veškeré nové a upravované stavby/konstrukce , inženýrské a liniové stavby v rámci stavby) VEŠKERÉ FORMY A PŘEDÁNÍ SE ŘÍDÍ PODMÍNKAMI ZADÁVACÍ DOKUMENTACE STAVBY</t>
  </si>
  <si>
    <t>013244000</t>
  </si>
  <si>
    <t>Průzkumné, geodetické a projektové práce projektové práce dokumentace stavby (výkresová a textová) pro provádění stavby</t>
  </si>
  <si>
    <t>-1435375821</t>
  </si>
  <si>
    <t>Poznámka k položce:
Poznámka k položce: V jednotkové ceně zahrnuty náklady na vypracování : -prováděcí / dílenské dokumentace pro provedení stavby vč. potřebných detailů (v JC jsou také zahrnuty náklady na provedení potřebných stavebních průzkumů) VEŠKERÉ FORMY A PŘEDÁNÍ SE ŘÍDÍ PODMÍNKAMI ZADÁVACÍ DOKUMENTACE STAVBY</t>
  </si>
  <si>
    <t>013254000</t>
  </si>
  <si>
    <t>Průzkumné, geodetické a projektové práce projektové práce dokumentace stavby (výkresová a textová) skutečného provedení stavby</t>
  </si>
  <si>
    <t>1449568285</t>
  </si>
  <si>
    <t>Poznámka k položce:
Poznámka k položce: VEŠKERÉ FORMY A PŘEDÁNÍ SE ŘÍDÍ PODMÍNKAMI ZADÁVACÍ DOKUMENTACE STAVBY</t>
  </si>
  <si>
    <t>VRN2</t>
  </si>
  <si>
    <t>Příprava staveniště</t>
  </si>
  <si>
    <t>020001000</t>
  </si>
  <si>
    <t>Základní rozdělení průvodních činností a nákladů příprava staveniště</t>
  </si>
  <si>
    <t>1855040177</t>
  </si>
  <si>
    <t>Poznámka k položce:
Poznámka k položce: -Zřízení trvalé, dočasné deponie a mezideponie -zřízení příjezdů a přístupů na staveniště -úpravy staveniště z hlediska bezpečnosti a ochrany zdraví třetích osob, vč. nutných úprav pro osoby s omezenou schopností pohybu a orientace -uspořádání a bezpečnost staveniště z hlediska ochrany veřejných zájmů -dodržení podmínek pro provádění staveb z hlediska BOZP (vč. označení stavby) -dodržování podmínek pro ochranu životního prostředí při výstavbě -dodržení podmínek - možnosti nakládání s odpady -splnění zvláštních požadavků na provádění stavby, které vyžadují zvláštní bezpečnostní opatření -dočasné / provizorní dopravní značení, osvětlení - (vyřízení+zřízení+likvidace po skončení stavby)</t>
  </si>
  <si>
    <t>VRN3</t>
  </si>
  <si>
    <t>Zařízení staveniště</t>
  </si>
  <si>
    <t>030001000</t>
  </si>
  <si>
    <t>Základní rozdělení průvodních činností a nákladů zařízení staveniště</t>
  </si>
  <si>
    <t>1307153850</t>
  </si>
  <si>
    <t>Poznámka k položce:
Poznámka k položce: Náklady na zřízení / nájem ZS: -kancelářské/skladovací/sociální objekty -oplocení stavby, ostraha staveniště -kompletní vnitrostaveništní rozvody všech potřebných energií a médií -poplatky spotřeby energií a médií  (zajištění podružných měření spotřeby energií a médií)</t>
  </si>
  <si>
    <t>039002000</t>
  </si>
  <si>
    <t>Hlavní tituly průvodních činností a nákladů zařízení staveniště zrušení zařízení staveniště</t>
  </si>
  <si>
    <t>617062134</t>
  </si>
  <si>
    <t>Poznámka k položce:
Poznámka k položce: -náklady zhotovitele spojené s kompletní likvidací zařízení staveniště vč. uvedení všech dotčených ploch do bezvadného stavu</t>
  </si>
  <si>
    <t>VRN4</t>
  </si>
  <si>
    <t>Inženýrská činnost</t>
  </si>
  <si>
    <t>043103000</t>
  </si>
  <si>
    <t>Inženýrská činnost zkoušky a ostatní měření zkoušky bez rozlišení</t>
  </si>
  <si>
    <t>968020834</t>
  </si>
  <si>
    <t>Poznámka k položce:
Poznámka k položce: Provedení všech zkoušek a revizí předepsaných projektovou a zadávací dokumentací, platnými normami, návodů k obsluze - (neuvedených v jednotlivých soupisech prací)</t>
  </si>
  <si>
    <t>045002000</t>
  </si>
  <si>
    <t>Hlavní tituly průvodních činností a nákladů inženýrská činnost kompletační a koordinační činnost</t>
  </si>
  <si>
    <t>-254423989</t>
  </si>
  <si>
    <t>Poznámka k položce:
Poznámka k položce: -příprava předávací dokumentace dle ZD -ostatní kompletační činnost</t>
  </si>
  <si>
    <t>VRN9</t>
  </si>
  <si>
    <t>Ostatní náklady</t>
  </si>
  <si>
    <t>090001000</t>
  </si>
  <si>
    <t>Základní rozdělení průvodních činností a nákladů ostatní náklady</t>
  </si>
  <si>
    <t>2008278936</t>
  </si>
  <si>
    <t>Poznámka k položce:
Poznámka k položce: V jednotkové ceně zahrnuty náklady : ------------------------------------------------- -náklady zhotovitele spojené s ochranou všech dotčených, jinde nespecifikovaných, dřevin, stromů, porostů a vegetačních ploch při stavebních prací dle ČSN 83 9061 - po celou dobu výstavby -pravidelné čištění přilehlých / souvisejících komunikací a zpevněných ploch - po celou dobu stavby  -uvedení všech dotčených ploch, konstrukcí a povrchů do původního, bezvadného stavu -vytyčení všech inženýrských sítí před zahájením prací + řádné zajištění (při realizaci stavby) . Zpětné protokolární předání všech inženýrských sítí jednotlivým správcům vč. uvedení dotčených ploch do bezvadného stavu. ---------------------------------------------------------------------------- -ostatní, jinde neuvedené, náklady potřebné k provedení a předání díla objednateli _ dle PD a TZ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</si>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</sst>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5101201" TargetMode="External" /><Relationship Id="rId2" Type="http://schemas.openxmlformats.org/officeDocument/2006/relationships/hyperlink" Target="https://podminky.urs.cz/item/CS_URS_2021_01/115101301" TargetMode="External" /><Relationship Id="rId3" Type="http://schemas.openxmlformats.org/officeDocument/2006/relationships/hyperlink" Target="https://podminky.urs.cz/item/CS_URS_2021_01/131251204" TargetMode="External" /><Relationship Id="rId4" Type="http://schemas.openxmlformats.org/officeDocument/2006/relationships/hyperlink" Target="https://podminky.urs.cz/item/CS_URS_2021_01/151301201" TargetMode="External" /><Relationship Id="rId5" Type="http://schemas.openxmlformats.org/officeDocument/2006/relationships/hyperlink" Target="https://podminky.urs.cz/item/CS_URS_2021_01/151301211" TargetMode="External" /><Relationship Id="rId6" Type="http://schemas.openxmlformats.org/officeDocument/2006/relationships/hyperlink" Target="https://podminky.urs.cz/item/CS_URS_2021_01/151301301" TargetMode="External" /><Relationship Id="rId7" Type="http://schemas.openxmlformats.org/officeDocument/2006/relationships/hyperlink" Target="https://podminky.urs.cz/item/CS_URS_2021_01/151301311" TargetMode="External" /><Relationship Id="rId8" Type="http://schemas.openxmlformats.org/officeDocument/2006/relationships/hyperlink" Target="https://podminky.urs.cz/item/CS_URS_2021_01/162251101" TargetMode="External" /><Relationship Id="rId9" Type="http://schemas.openxmlformats.org/officeDocument/2006/relationships/hyperlink" Target="https://podminky.urs.cz/item/CS_URS_2021_01/162751117" TargetMode="External" /><Relationship Id="rId10" Type="http://schemas.openxmlformats.org/officeDocument/2006/relationships/hyperlink" Target="https://podminky.urs.cz/item/CS_URS_2021_01/167151111" TargetMode="External" /><Relationship Id="rId11" Type="http://schemas.openxmlformats.org/officeDocument/2006/relationships/hyperlink" Target="https://podminky.urs.cz/item/CS_URS_2021_01/171201221" TargetMode="External" /><Relationship Id="rId12" Type="http://schemas.openxmlformats.org/officeDocument/2006/relationships/hyperlink" Target="https://podminky.urs.cz/item/CS_URS_2021_01/171251101" TargetMode="External" /><Relationship Id="rId13" Type="http://schemas.openxmlformats.org/officeDocument/2006/relationships/hyperlink" Target="https://podminky.urs.cz/item/CS_URS_2021_01/174151101" TargetMode="External" /><Relationship Id="rId14" Type="http://schemas.openxmlformats.org/officeDocument/2006/relationships/hyperlink" Target="https://podminky.urs.cz/item/CS_URS_2021_01/451541111" TargetMode="External" /><Relationship Id="rId15" Type="http://schemas.openxmlformats.org/officeDocument/2006/relationships/hyperlink" Target="https://podminky.urs.cz/item/CS_URS_2021_01/452311131" TargetMode="External" /><Relationship Id="rId16" Type="http://schemas.openxmlformats.org/officeDocument/2006/relationships/hyperlink" Target="https://podminky.urs.cz/item/CS_URS_2021_01/998272201" TargetMode="External" /><Relationship Id="rId1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9001421" TargetMode="External" /><Relationship Id="rId2" Type="http://schemas.openxmlformats.org/officeDocument/2006/relationships/hyperlink" Target="https://podminky.urs.cz/item/CS_URS_2021_01/121151113" TargetMode="External" /><Relationship Id="rId3" Type="http://schemas.openxmlformats.org/officeDocument/2006/relationships/hyperlink" Target="https://podminky.urs.cz/item/CS_URS_2021_01/132212211" TargetMode="External" /><Relationship Id="rId4" Type="http://schemas.openxmlformats.org/officeDocument/2006/relationships/hyperlink" Target="https://podminky.urs.cz/item/CS_URS_2021_01/132254204" TargetMode="External" /><Relationship Id="rId5" Type="http://schemas.openxmlformats.org/officeDocument/2006/relationships/hyperlink" Target="https://podminky.urs.cz/item/CS_URS_2021_01/139001101" TargetMode="External" /><Relationship Id="rId6" Type="http://schemas.openxmlformats.org/officeDocument/2006/relationships/hyperlink" Target="https://podminky.urs.cz/item/CS_URS_2021_01/151811131" TargetMode="External" /><Relationship Id="rId7" Type="http://schemas.openxmlformats.org/officeDocument/2006/relationships/hyperlink" Target="https://podminky.urs.cz/item/CS_URS_2021_01/151811132" TargetMode="External" /><Relationship Id="rId8" Type="http://schemas.openxmlformats.org/officeDocument/2006/relationships/hyperlink" Target="https://podminky.urs.cz/item/CS_URS_2021_01/151811231" TargetMode="External" /><Relationship Id="rId9" Type="http://schemas.openxmlformats.org/officeDocument/2006/relationships/hyperlink" Target="https://podminky.urs.cz/item/CS_URS_2021_01/151811232" TargetMode="External" /><Relationship Id="rId10" Type="http://schemas.openxmlformats.org/officeDocument/2006/relationships/hyperlink" Target="https://podminky.urs.cz/item/CS_URS_2021_01/162251101" TargetMode="External" /><Relationship Id="rId11" Type="http://schemas.openxmlformats.org/officeDocument/2006/relationships/hyperlink" Target="https://podminky.urs.cz/item/CS_URS_2021_01/162751117" TargetMode="External" /><Relationship Id="rId12" Type="http://schemas.openxmlformats.org/officeDocument/2006/relationships/hyperlink" Target="https://podminky.urs.cz/item/CS_URS_2021_01/167151111" TargetMode="External" /><Relationship Id="rId13" Type="http://schemas.openxmlformats.org/officeDocument/2006/relationships/hyperlink" Target="https://podminky.urs.cz/item/CS_URS_2021_01/171152501" TargetMode="External" /><Relationship Id="rId14" Type="http://schemas.openxmlformats.org/officeDocument/2006/relationships/hyperlink" Target="https://podminky.urs.cz/item/CS_URS_2021_01/171201221" TargetMode="External" /><Relationship Id="rId15" Type="http://schemas.openxmlformats.org/officeDocument/2006/relationships/hyperlink" Target="https://podminky.urs.cz/item/CS_URS_2021_01/171251101" TargetMode="External" /><Relationship Id="rId16" Type="http://schemas.openxmlformats.org/officeDocument/2006/relationships/hyperlink" Target="https://podminky.urs.cz/item/CS_URS_2021_01/174151101" TargetMode="External" /><Relationship Id="rId17" Type="http://schemas.openxmlformats.org/officeDocument/2006/relationships/hyperlink" Target="https://podminky.urs.cz/item/CS_URS_2021_01/175151101" TargetMode="External" /><Relationship Id="rId18" Type="http://schemas.openxmlformats.org/officeDocument/2006/relationships/hyperlink" Target="https://podminky.urs.cz/item/CS_URS_2021_01/181351103" TargetMode="External" /><Relationship Id="rId19" Type="http://schemas.openxmlformats.org/officeDocument/2006/relationships/hyperlink" Target="https://podminky.urs.cz/item/CS_URS_2021_01/359901211" TargetMode="External" /><Relationship Id="rId20" Type="http://schemas.openxmlformats.org/officeDocument/2006/relationships/hyperlink" Target="https://podminky.urs.cz/item/CS_URS_2021_01/451573111" TargetMode="External" /><Relationship Id="rId21" Type="http://schemas.openxmlformats.org/officeDocument/2006/relationships/hyperlink" Target="https://podminky.urs.cz/item/CS_URS_2021_01/452112111" TargetMode="External" /><Relationship Id="rId22" Type="http://schemas.openxmlformats.org/officeDocument/2006/relationships/hyperlink" Target="https://podminky.urs.cz/item/CS_URS_2021_01/452311131" TargetMode="External" /><Relationship Id="rId23" Type="http://schemas.openxmlformats.org/officeDocument/2006/relationships/hyperlink" Target="https://podminky.urs.cz/item/CS_URS_2021_01/452351101" TargetMode="External" /><Relationship Id="rId24" Type="http://schemas.openxmlformats.org/officeDocument/2006/relationships/hyperlink" Target="https://podminky.urs.cz/item/CS_URS_2021_01/871315221" TargetMode="External" /><Relationship Id="rId25" Type="http://schemas.openxmlformats.org/officeDocument/2006/relationships/hyperlink" Target="https://podminky.urs.cz/item/CS_URS_2021_01/871440420" TargetMode="External" /><Relationship Id="rId26" Type="http://schemas.openxmlformats.org/officeDocument/2006/relationships/hyperlink" Target="https://podminky.urs.cz/item/CS_URS_2021_01/892351111" TargetMode="External" /><Relationship Id="rId27" Type="http://schemas.openxmlformats.org/officeDocument/2006/relationships/hyperlink" Target="https://podminky.urs.cz/item/CS_URS_2021_01/892441111" TargetMode="External" /><Relationship Id="rId28" Type="http://schemas.openxmlformats.org/officeDocument/2006/relationships/hyperlink" Target="https://podminky.urs.cz/item/CS_URS_2021_01/894411311" TargetMode="External" /><Relationship Id="rId29" Type="http://schemas.openxmlformats.org/officeDocument/2006/relationships/hyperlink" Target="https://podminky.urs.cz/item/CS_URS_2021_01/894412411" TargetMode="External" /><Relationship Id="rId30" Type="http://schemas.openxmlformats.org/officeDocument/2006/relationships/hyperlink" Target="https://podminky.urs.cz/item/CS_URS_2021_01/894414111" TargetMode="External" /><Relationship Id="rId31" Type="http://schemas.openxmlformats.org/officeDocument/2006/relationships/hyperlink" Target="https://podminky.urs.cz/item/CS_URS_2021_01/894812311" TargetMode="External" /><Relationship Id="rId32" Type="http://schemas.openxmlformats.org/officeDocument/2006/relationships/hyperlink" Target="https://podminky.urs.cz/item/CS_URS_2021_01/894812313" TargetMode="External" /><Relationship Id="rId33" Type="http://schemas.openxmlformats.org/officeDocument/2006/relationships/hyperlink" Target="https://podminky.urs.cz/item/CS_URS_2021_01/894812332" TargetMode="External" /><Relationship Id="rId34" Type="http://schemas.openxmlformats.org/officeDocument/2006/relationships/hyperlink" Target="https://podminky.urs.cz/item/CS_URS_2021_01/894812339" TargetMode="External" /><Relationship Id="rId35" Type="http://schemas.openxmlformats.org/officeDocument/2006/relationships/hyperlink" Target="https://podminky.urs.cz/item/CS_URS_2021_01/894812377" TargetMode="External" /><Relationship Id="rId36" Type="http://schemas.openxmlformats.org/officeDocument/2006/relationships/hyperlink" Target="https://podminky.urs.cz/item/CS_URS_2021_01/899104112" TargetMode="External" /><Relationship Id="rId37" Type="http://schemas.openxmlformats.org/officeDocument/2006/relationships/hyperlink" Target="https://podminky.urs.cz/item/CS_URS_2021_01/899204112" TargetMode="External" /><Relationship Id="rId38" Type="http://schemas.openxmlformats.org/officeDocument/2006/relationships/hyperlink" Target="https://podminky.urs.cz/item/CS_URS_2021_01/899713111" TargetMode="External" /><Relationship Id="rId39" Type="http://schemas.openxmlformats.org/officeDocument/2006/relationships/hyperlink" Target="https://podminky.urs.cz/item/CS_URS_2021_01/998276101" TargetMode="External" /><Relationship Id="rId40" Type="http://schemas.openxmlformats.org/officeDocument/2006/relationships/hyperlink" Target="https://podminky.urs.cz/item/CS_URS_2021_01/HZS4221" TargetMode="External" /><Relationship Id="rId4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9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289" t="s">
        <v>6</v>
      </c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S2" s="19" t="s">
        <v>7</v>
      </c>
      <c r="BT2" s="19" t="s">
        <v>8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5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319" t="s">
        <v>15</v>
      </c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R5" s="22"/>
      <c r="BE5" s="316" t="s">
        <v>16</v>
      </c>
      <c r="BS5" s="19" t="s">
        <v>7</v>
      </c>
    </row>
    <row r="6" spans="2:71" s="1" customFormat="1" ht="36.95" customHeight="1">
      <c r="B6" s="22"/>
      <c r="D6" s="28" t="s">
        <v>17</v>
      </c>
      <c r="K6" s="320" t="s">
        <v>18</v>
      </c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R6" s="22"/>
      <c r="BE6" s="317"/>
      <c r="BS6" s="19" t="s">
        <v>7</v>
      </c>
    </row>
    <row r="7" spans="2:71" s="1" customFormat="1" ht="12" customHeight="1">
      <c r="B7" s="22"/>
      <c r="D7" s="29" t="s">
        <v>19</v>
      </c>
      <c r="K7" s="27" t="s">
        <v>3</v>
      </c>
      <c r="AK7" s="29" t="s">
        <v>20</v>
      </c>
      <c r="AN7" s="27" t="s">
        <v>3</v>
      </c>
      <c r="AR7" s="22"/>
      <c r="BE7" s="317"/>
      <c r="BS7" s="19" t="s">
        <v>7</v>
      </c>
    </row>
    <row r="8" spans="2:71" s="1" customFormat="1" ht="12" customHeight="1">
      <c r="B8" s="22"/>
      <c r="D8" s="29" t="s">
        <v>21</v>
      </c>
      <c r="K8" s="27" t="s">
        <v>22</v>
      </c>
      <c r="AK8" s="29" t="s">
        <v>23</v>
      </c>
      <c r="AN8" s="30" t="s">
        <v>24</v>
      </c>
      <c r="AR8" s="22"/>
      <c r="BE8" s="317"/>
      <c r="BS8" s="19" t="s">
        <v>7</v>
      </c>
    </row>
    <row r="9" spans="2:71" s="1" customFormat="1" ht="14.45" customHeight="1">
      <c r="B9" s="22"/>
      <c r="AR9" s="22"/>
      <c r="BE9" s="317"/>
      <c r="BS9" s="19" t="s">
        <v>7</v>
      </c>
    </row>
    <row r="10" spans="2:71" s="1" customFormat="1" ht="12" customHeight="1">
      <c r="B10" s="22"/>
      <c r="D10" s="29" t="s">
        <v>25</v>
      </c>
      <c r="AK10" s="29" t="s">
        <v>26</v>
      </c>
      <c r="AN10" s="27" t="s">
        <v>3</v>
      </c>
      <c r="AR10" s="22"/>
      <c r="BE10" s="317"/>
      <c r="BS10" s="19" t="s">
        <v>7</v>
      </c>
    </row>
    <row r="11" spans="2:71" s="1" customFormat="1" ht="18.4" customHeight="1">
      <c r="B11" s="22"/>
      <c r="E11" s="27" t="s">
        <v>27</v>
      </c>
      <c r="AK11" s="29" t="s">
        <v>28</v>
      </c>
      <c r="AN11" s="27" t="s">
        <v>3</v>
      </c>
      <c r="AR11" s="22"/>
      <c r="BE11" s="317"/>
      <c r="BS11" s="19" t="s">
        <v>7</v>
      </c>
    </row>
    <row r="12" spans="2:71" s="1" customFormat="1" ht="6.95" customHeight="1">
      <c r="B12" s="22"/>
      <c r="AR12" s="22"/>
      <c r="BE12" s="317"/>
      <c r="BS12" s="19" t="s">
        <v>7</v>
      </c>
    </row>
    <row r="13" spans="2:71" s="1" customFormat="1" ht="12" customHeight="1">
      <c r="B13" s="22"/>
      <c r="D13" s="29" t="s">
        <v>29</v>
      </c>
      <c r="AK13" s="29" t="s">
        <v>26</v>
      </c>
      <c r="AN13" s="31" t="s">
        <v>30</v>
      </c>
      <c r="AR13" s="22"/>
      <c r="BE13" s="317"/>
      <c r="BS13" s="19" t="s">
        <v>7</v>
      </c>
    </row>
    <row r="14" spans="2:71" ht="12.75">
      <c r="B14" s="22"/>
      <c r="E14" s="321" t="s">
        <v>30</v>
      </c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29" t="s">
        <v>28</v>
      </c>
      <c r="AN14" s="31" t="s">
        <v>30</v>
      </c>
      <c r="AR14" s="22"/>
      <c r="BE14" s="317"/>
      <c r="BS14" s="19" t="s">
        <v>7</v>
      </c>
    </row>
    <row r="15" spans="2:71" s="1" customFormat="1" ht="6.95" customHeight="1">
      <c r="B15" s="22"/>
      <c r="AR15" s="22"/>
      <c r="BE15" s="317"/>
      <c r="BS15" s="19" t="s">
        <v>4</v>
      </c>
    </row>
    <row r="16" spans="2:71" s="1" customFormat="1" ht="12" customHeight="1">
      <c r="B16" s="22"/>
      <c r="D16" s="29" t="s">
        <v>31</v>
      </c>
      <c r="AK16" s="29" t="s">
        <v>26</v>
      </c>
      <c r="AN16" s="27" t="s">
        <v>3</v>
      </c>
      <c r="AR16" s="22"/>
      <c r="BE16" s="317"/>
      <c r="BS16" s="19" t="s">
        <v>4</v>
      </c>
    </row>
    <row r="17" spans="2:71" s="1" customFormat="1" ht="18.4" customHeight="1">
      <c r="B17" s="22"/>
      <c r="E17" s="27" t="s">
        <v>27</v>
      </c>
      <c r="AK17" s="29" t="s">
        <v>28</v>
      </c>
      <c r="AN17" s="27" t="s">
        <v>3</v>
      </c>
      <c r="AR17" s="22"/>
      <c r="BE17" s="317"/>
      <c r="BS17" s="19" t="s">
        <v>32</v>
      </c>
    </row>
    <row r="18" spans="2:71" s="1" customFormat="1" ht="6.95" customHeight="1">
      <c r="B18" s="22"/>
      <c r="AR18" s="22"/>
      <c r="BE18" s="317"/>
      <c r="BS18" s="19" t="s">
        <v>7</v>
      </c>
    </row>
    <row r="19" spans="2:71" s="1" customFormat="1" ht="12" customHeight="1">
      <c r="B19" s="22"/>
      <c r="D19" s="29" t="s">
        <v>33</v>
      </c>
      <c r="AK19" s="29" t="s">
        <v>26</v>
      </c>
      <c r="AN19" s="27" t="s">
        <v>3</v>
      </c>
      <c r="AR19" s="22"/>
      <c r="BE19" s="317"/>
      <c r="BS19" s="19" t="s">
        <v>7</v>
      </c>
    </row>
    <row r="20" spans="2:71" s="1" customFormat="1" ht="18.4" customHeight="1">
      <c r="B20" s="22"/>
      <c r="E20" s="27" t="s">
        <v>27</v>
      </c>
      <c r="AK20" s="29" t="s">
        <v>28</v>
      </c>
      <c r="AN20" s="27" t="s">
        <v>3</v>
      </c>
      <c r="AR20" s="22"/>
      <c r="BE20" s="317"/>
      <c r="BS20" s="19" t="s">
        <v>4</v>
      </c>
    </row>
    <row r="21" spans="2:57" s="1" customFormat="1" ht="6.95" customHeight="1">
      <c r="B21" s="22"/>
      <c r="AR21" s="22"/>
      <c r="BE21" s="317"/>
    </row>
    <row r="22" spans="2:57" s="1" customFormat="1" ht="12" customHeight="1">
      <c r="B22" s="22"/>
      <c r="D22" s="29" t="s">
        <v>34</v>
      </c>
      <c r="AR22" s="22"/>
      <c r="BE22" s="317"/>
    </row>
    <row r="23" spans="2:57" s="1" customFormat="1" ht="47.25" customHeight="1">
      <c r="B23" s="22"/>
      <c r="E23" s="323" t="s">
        <v>35</v>
      </c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R23" s="22"/>
      <c r="BE23" s="317"/>
    </row>
    <row r="24" spans="2:57" s="1" customFormat="1" ht="6.95" customHeight="1">
      <c r="B24" s="22"/>
      <c r="AR24" s="22"/>
      <c r="BE24" s="317"/>
    </row>
    <row r="25" spans="2:57" s="1" customFormat="1" ht="6.95" customHeight="1">
      <c r="B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2"/>
      <c r="BE25" s="317"/>
    </row>
    <row r="26" spans="1:57" s="2" customFormat="1" ht="25.9" customHeight="1">
      <c r="A26" s="34"/>
      <c r="B26" s="35"/>
      <c r="C26" s="34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24">
        <f>ROUND(AG54,2)</f>
        <v>0</v>
      </c>
      <c r="AL26" s="325"/>
      <c r="AM26" s="325"/>
      <c r="AN26" s="325"/>
      <c r="AO26" s="325"/>
      <c r="AP26" s="34"/>
      <c r="AQ26" s="34"/>
      <c r="AR26" s="35"/>
      <c r="BE26" s="317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317"/>
    </row>
    <row r="28" spans="1:57" s="2" customFormat="1" ht="12.75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26" t="s">
        <v>37</v>
      </c>
      <c r="M28" s="326"/>
      <c r="N28" s="326"/>
      <c r="O28" s="326"/>
      <c r="P28" s="326"/>
      <c r="Q28" s="34"/>
      <c r="R28" s="34"/>
      <c r="S28" s="34"/>
      <c r="T28" s="34"/>
      <c r="U28" s="34"/>
      <c r="V28" s="34"/>
      <c r="W28" s="326" t="s">
        <v>38</v>
      </c>
      <c r="X28" s="326"/>
      <c r="Y28" s="326"/>
      <c r="Z28" s="326"/>
      <c r="AA28" s="326"/>
      <c r="AB28" s="326"/>
      <c r="AC28" s="326"/>
      <c r="AD28" s="326"/>
      <c r="AE28" s="326"/>
      <c r="AF28" s="34"/>
      <c r="AG28" s="34"/>
      <c r="AH28" s="34"/>
      <c r="AI28" s="34"/>
      <c r="AJ28" s="34"/>
      <c r="AK28" s="326" t="s">
        <v>39</v>
      </c>
      <c r="AL28" s="326"/>
      <c r="AM28" s="326"/>
      <c r="AN28" s="326"/>
      <c r="AO28" s="326"/>
      <c r="AP28" s="34"/>
      <c r="AQ28" s="34"/>
      <c r="AR28" s="35"/>
      <c r="BE28" s="317"/>
    </row>
    <row r="29" spans="2:57" s="3" customFormat="1" ht="14.45" customHeight="1">
      <c r="B29" s="39"/>
      <c r="D29" s="29" t="s">
        <v>40</v>
      </c>
      <c r="F29" s="29" t="s">
        <v>41</v>
      </c>
      <c r="L29" s="311">
        <v>0.21</v>
      </c>
      <c r="M29" s="310"/>
      <c r="N29" s="310"/>
      <c r="O29" s="310"/>
      <c r="P29" s="310"/>
      <c r="W29" s="309">
        <f>ROUND(AZ54,2)</f>
        <v>0</v>
      </c>
      <c r="X29" s="310"/>
      <c r="Y29" s="310"/>
      <c r="Z29" s="310"/>
      <c r="AA29" s="310"/>
      <c r="AB29" s="310"/>
      <c r="AC29" s="310"/>
      <c r="AD29" s="310"/>
      <c r="AE29" s="310"/>
      <c r="AK29" s="309">
        <f>ROUND(AV54,2)</f>
        <v>0</v>
      </c>
      <c r="AL29" s="310"/>
      <c r="AM29" s="310"/>
      <c r="AN29" s="310"/>
      <c r="AO29" s="310"/>
      <c r="AR29" s="39"/>
      <c r="BE29" s="318"/>
    </row>
    <row r="30" spans="2:57" s="3" customFormat="1" ht="14.45" customHeight="1">
      <c r="B30" s="39"/>
      <c r="F30" s="29" t="s">
        <v>42</v>
      </c>
      <c r="L30" s="311">
        <v>0.15</v>
      </c>
      <c r="M30" s="310"/>
      <c r="N30" s="310"/>
      <c r="O30" s="310"/>
      <c r="P30" s="310"/>
      <c r="W30" s="309">
        <f>ROUND(BA54,2)</f>
        <v>0</v>
      </c>
      <c r="X30" s="310"/>
      <c r="Y30" s="310"/>
      <c r="Z30" s="310"/>
      <c r="AA30" s="310"/>
      <c r="AB30" s="310"/>
      <c r="AC30" s="310"/>
      <c r="AD30" s="310"/>
      <c r="AE30" s="310"/>
      <c r="AK30" s="309">
        <f>ROUND(AW54,2)</f>
        <v>0</v>
      </c>
      <c r="AL30" s="310"/>
      <c r="AM30" s="310"/>
      <c r="AN30" s="310"/>
      <c r="AO30" s="310"/>
      <c r="AR30" s="39"/>
      <c r="BE30" s="318"/>
    </row>
    <row r="31" spans="2:57" s="3" customFormat="1" ht="14.45" customHeight="1" hidden="1">
      <c r="B31" s="39"/>
      <c r="F31" s="29" t="s">
        <v>43</v>
      </c>
      <c r="L31" s="311">
        <v>0.21</v>
      </c>
      <c r="M31" s="310"/>
      <c r="N31" s="310"/>
      <c r="O31" s="310"/>
      <c r="P31" s="310"/>
      <c r="W31" s="309">
        <f>ROUND(BB54,2)</f>
        <v>0</v>
      </c>
      <c r="X31" s="310"/>
      <c r="Y31" s="310"/>
      <c r="Z31" s="310"/>
      <c r="AA31" s="310"/>
      <c r="AB31" s="310"/>
      <c r="AC31" s="310"/>
      <c r="AD31" s="310"/>
      <c r="AE31" s="310"/>
      <c r="AK31" s="309">
        <v>0</v>
      </c>
      <c r="AL31" s="310"/>
      <c r="AM31" s="310"/>
      <c r="AN31" s="310"/>
      <c r="AO31" s="310"/>
      <c r="AR31" s="39"/>
      <c r="BE31" s="318"/>
    </row>
    <row r="32" spans="2:57" s="3" customFormat="1" ht="14.45" customHeight="1" hidden="1">
      <c r="B32" s="39"/>
      <c r="F32" s="29" t="s">
        <v>44</v>
      </c>
      <c r="L32" s="311">
        <v>0.15</v>
      </c>
      <c r="M32" s="310"/>
      <c r="N32" s="310"/>
      <c r="O32" s="310"/>
      <c r="P32" s="310"/>
      <c r="W32" s="309">
        <f>ROUND(BC54,2)</f>
        <v>0</v>
      </c>
      <c r="X32" s="310"/>
      <c r="Y32" s="310"/>
      <c r="Z32" s="310"/>
      <c r="AA32" s="310"/>
      <c r="AB32" s="310"/>
      <c r="AC32" s="310"/>
      <c r="AD32" s="310"/>
      <c r="AE32" s="310"/>
      <c r="AK32" s="309">
        <v>0</v>
      </c>
      <c r="AL32" s="310"/>
      <c r="AM32" s="310"/>
      <c r="AN32" s="310"/>
      <c r="AO32" s="310"/>
      <c r="AR32" s="39"/>
      <c r="BE32" s="318"/>
    </row>
    <row r="33" spans="2:44" s="3" customFormat="1" ht="14.45" customHeight="1" hidden="1">
      <c r="B33" s="39"/>
      <c r="F33" s="29" t="s">
        <v>45</v>
      </c>
      <c r="L33" s="311">
        <v>0</v>
      </c>
      <c r="M33" s="310"/>
      <c r="N33" s="310"/>
      <c r="O33" s="310"/>
      <c r="P33" s="310"/>
      <c r="W33" s="309">
        <f>ROUND(BD54,2)</f>
        <v>0</v>
      </c>
      <c r="X33" s="310"/>
      <c r="Y33" s="310"/>
      <c r="Z33" s="310"/>
      <c r="AA33" s="310"/>
      <c r="AB33" s="310"/>
      <c r="AC33" s="310"/>
      <c r="AD33" s="310"/>
      <c r="AE33" s="310"/>
      <c r="AK33" s="309">
        <v>0</v>
      </c>
      <c r="AL33" s="310"/>
      <c r="AM33" s="310"/>
      <c r="AN33" s="310"/>
      <c r="AO33" s="310"/>
      <c r="AR33" s="39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34"/>
    </row>
    <row r="35" spans="1:57" s="2" customFormat="1" ht="25.9" customHeight="1">
      <c r="A35" s="34"/>
      <c r="B35" s="35"/>
      <c r="C35" s="40"/>
      <c r="D35" s="41" t="s">
        <v>46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47</v>
      </c>
      <c r="U35" s="42"/>
      <c r="V35" s="42"/>
      <c r="W35" s="42"/>
      <c r="X35" s="312" t="s">
        <v>48</v>
      </c>
      <c r="Y35" s="313"/>
      <c r="Z35" s="313"/>
      <c r="AA35" s="313"/>
      <c r="AB35" s="313"/>
      <c r="AC35" s="42"/>
      <c r="AD35" s="42"/>
      <c r="AE35" s="42"/>
      <c r="AF35" s="42"/>
      <c r="AG35" s="42"/>
      <c r="AH35" s="42"/>
      <c r="AI35" s="42"/>
      <c r="AJ35" s="42"/>
      <c r="AK35" s="314">
        <f>SUM(AK26:AK33)</f>
        <v>0</v>
      </c>
      <c r="AL35" s="313"/>
      <c r="AM35" s="313"/>
      <c r="AN35" s="313"/>
      <c r="AO35" s="315"/>
      <c r="AP35" s="40"/>
      <c r="AQ35" s="40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6.95" customHeight="1">
      <c r="A37" s="3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5"/>
      <c r="BE37" s="34"/>
    </row>
    <row r="41" spans="1:57" s="2" customFormat="1" ht="6.95" customHeight="1">
      <c r="A41" s="34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5"/>
      <c r="BE41" s="34"/>
    </row>
    <row r="42" spans="1:57" s="2" customFormat="1" ht="24.95" customHeight="1">
      <c r="A42" s="34"/>
      <c r="B42" s="35"/>
      <c r="C42" s="23" t="s">
        <v>49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BE42" s="34"/>
    </row>
    <row r="43" spans="1:57" s="2" customFormat="1" ht="6.95" customHeight="1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BE43" s="34"/>
    </row>
    <row r="44" spans="2:44" s="4" customFormat="1" ht="12" customHeight="1">
      <c r="B44" s="48"/>
      <c r="C44" s="29" t="s">
        <v>14</v>
      </c>
      <c r="L44" s="4" t="str">
        <f>K5</f>
        <v>451-uprava</v>
      </c>
      <c r="AR44" s="48"/>
    </row>
    <row r="45" spans="2:44" s="5" customFormat="1" ht="36.95" customHeight="1">
      <c r="B45" s="49"/>
      <c r="C45" s="50" t="s">
        <v>17</v>
      </c>
      <c r="L45" s="300" t="str">
        <f>K6</f>
        <v>Oprava dešťové kanalizace na ulici Záhumenní v Kopřivnici</v>
      </c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R45" s="49"/>
    </row>
    <row r="46" spans="1:57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BE46" s="34"/>
    </row>
    <row r="47" spans="1:57" s="2" customFormat="1" ht="12" customHeight="1">
      <c r="A47" s="34"/>
      <c r="B47" s="35"/>
      <c r="C47" s="29" t="s">
        <v>21</v>
      </c>
      <c r="D47" s="34"/>
      <c r="E47" s="34"/>
      <c r="F47" s="34"/>
      <c r="G47" s="34"/>
      <c r="H47" s="34"/>
      <c r="I47" s="34"/>
      <c r="J47" s="34"/>
      <c r="K47" s="34"/>
      <c r="L47" s="51" t="str">
        <f>IF(K8="","",K8)</f>
        <v>Kopřivnice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9" t="s">
        <v>23</v>
      </c>
      <c r="AJ47" s="34"/>
      <c r="AK47" s="34"/>
      <c r="AL47" s="34"/>
      <c r="AM47" s="302" t="str">
        <f>IF(AN8="","",AN8)</f>
        <v>9. 6. 2021</v>
      </c>
      <c r="AN47" s="302"/>
      <c r="AO47" s="34"/>
      <c r="AP47" s="34"/>
      <c r="AQ47" s="34"/>
      <c r="AR47" s="35"/>
      <c r="BE47" s="34"/>
    </row>
    <row r="48" spans="1:57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5"/>
      <c r="BE48" s="34"/>
    </row>
    <row r="49" spans="1:57" s="2" customFormat="1" ht="15.2" customHeight="1">
      <c r="A49" s="34"/>
      <c r="B49" s="35"/>
      <c r="C49" s="29" t="s">
        <v>25</v>
      </c>
      <c r="D49" s="34"/>
      <c r="E49" s="34"/>
      <c r="F49" s="34"/>
      <c r="G49" s="34"/>
      <c r="H49" s="34"/>
      <c r="I49" s="34"/>
      <c r="J49" s="34"/>
      <c r="K49" s="34"/>
      <c r="L49" s="4" t="str">
        <f>IF(E11="","",E11)</f>
        <v xml:space="preserve"> 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9" t="s">
        <v>31</v>
      </c>
      <c r="AJ49" s="34"/>
      <c r="AK49" s="34"/>
      <c r="AL49" s="34"/>
      <c r="AM49" s="303" t="str">
        <f>IF(E17="","",E17)</f>
        <v xml:space="preserve"> </v>
      </c>
      <c r="AN49" s="304"/>
      <c r="AO49" s="304"/>
      <c r="AP49" s="304"/>
      <c r="AQ49" s="34"/>
      <c r="AR49" s="35"/>
      <c r="AS49" s="305" t="s">
        <v>50</v>
      </c>
      <c r="AT49" s="306"/>
      <c r="AU49" s="53"/>
      <c r="AV49" s="53"/>
      <c r="AW49" s="53"/>
      <c r="AX49" s="53"/>
      <c r="AY49" s="53"/>
      <c r="AZ49" s="53"/>
      <c r="BA49" s="53"/>
      <c r="BB49" s="53"/>
      <c r="BC49" s="53"/>
      <c r="BD49" s="54"/>
      <c r="BE49" s="34"/>
    </row>
    <row r="50" spans="1:57" s="2" customFormat="1" ht="15.2" customHeight="1">
      <c r="A50" s="34"/>
      <c r="B50" s="35"/>
      <c r="C50" s="29" t="s">
        <v>29</v>
      </c>
      <c r="D50" s="34"/>
      <c r="E50" s="34"/>
      <c r="F50" s="34"/>
      <c r="G50" s="34"/>
      <c r="H50" s="34"/>
      <c r="I50" s="34"/>
      <c r="J50" s="34"/>
      <c r="K50" s="34"/>
      <c r="L50" s="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9" t="s">
        <v>33</v>
      </c>
      <c r="AJ50" s="34"/>
      <c r="AK50" s="34"/>
      <c r="AL50" s="34"/>
      <c r="AM50" s="303" t="str">
        <f>IF(E20="","",E20)</f>
        <v xml:space="preserve"> </v>
      </c>
      <c r="AN50" s="304"/>
      <c r="AO50" s="304"/>
      <c r="AP50" s="304"/>
      <c r="AQ50" s="34"/>
      <c r="AR50" s="35"/>
      <c r="AS50" s="307"/>
      <c r="AT50" s="308"/>
      <c r="AU50" s="55"/>
      <c r="AV50" s="55"/>
      <c r="AW50" s="55"/>
      <c r="AX50" s="55"/>
      <c r="AY50" s="55"/>
      <c r="AZ50" s="55"/>
      <c r="BA50" s="55"/>
      <c r="BB50" s="55"/>
      <c r="BC50" s="55"/>
      <c r="BD50" s="56"/>
      <c r="BE50" s="34"/>
    </row>
    <row r="51" spans="1:57" s="2" customFormat="1" ht="10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  <c r="AS51" s="307"/>
      <c r="AT51" s="308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34"/>
    </row>
    <row r="52" spans="1:57" s="2" customFormat="1" ht="29.25" customHeight="1">
      <c r="A52" s="34"/>
      <c r="B52" s="35"/>
      <c r="C52" s="294" t="s">
        <v>51</v>
      </c>
      <c r="D52" s="295"/>
      <c r="E52" s="295"/>
      <c r="F52" s="295"/>
      <c r="G52" s="295"/>
      <c r="H52" s="57"/>
      <c r="I52" s="296" t="s">
        <v>52</v>
      </c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7" t="s">
        <v>53</v>
      </c>
      <c r="AH52" s="295"/>
      <c r="AI52" s="295"/>
      <c r="AJ52" s="295"/>
      <c r="AK52" s="295"/>
      <c r="AL52" s="295"/>
      <c r="AM52" s="295"/>
      <c r="AN52" s="296" t="s">
        <v>54</v>
      </c>
      <c r="AO52" s="295"/>
      <c r="AP52" s="295"/>
      <c r="AQ52" s="58" t="s">
        <v>55</v>
      </c>
      <c r="AR52" s="35"/>
      <c r="AS52" s="59" t="s">
        <v>56</v>
      </c>
      <c r="AT52" s="60" t="s">
        <v>57</v>
      </c>
      <c r="AU52" s="60" t="s">
        <v>58</v>
      </c>
      <c r="AV52" s="60" t="s">
        <v>59</v>
      </c>
      <c r="AW52" s="60" t="s">
        <v>60</v>
      </c>
      <c r="AX52" s="60" t="s">
        <v>61</v>
      </c>
      <c r="AY52" s="60" t="s">
        <v>62</v>
      </c>
      <c r="AZ52" s="60" t="s">
        <v>63</v>
      </c>
      <c r="BA52" s="60" t="s">
        <v>64</v>
      </c>
      <c r="BB52" s="60" t="s">
        <v>65</v>
      </c>
      <c r="BC52" s="60" t="s">
        <v>66</v>
      </c>
      <c r="BD52" s="61" t="s">
        <v>67</v>
      </c>
      <c r="BE52" s="34"/>
    </row>
    <row r="53" spans="1:57" s="2" customFormat="1" ht="10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  <c r="BE53" s="34"/>
    </row>
    <row r="54" spans="2:90" s="6" customFormat="1" ht="32.45" customHeight="1">
      <c r="B54" s="65"/>
      <c r="C54" s="66" t="s">
        <v>68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298">
        <f>ROUND(SUM(AG55:AG57),2)</f>
        <v>0</v>
      </c>
      <c r="AH54" s="298"/>
      <c r="AI54" s="298"/>
      <c r="AJ54" s="298"/>
      <c r="AK54" s="298"/>
      <c r="AL54" s="298"/>
      <c r="AM54" s="298"/>
      <c r="AN54" s="299">
        <f>SUM(AG54,AT54)</f>
        <v>0</v>
      </c>
      <c r="AO54" s="299"/>
      <c r="AP54" s="299"/>
      <c r="AQ54" s="69" t="s">
        <v>3</v>
      </c>
      <c r="AR54" s="65"/>
      <c r="AS54" s="70">
        <f>ROUND(SUM(AS55:AS57),2)</f>
        <v>0</v>
      </c>
      <c r="AT54" s="71">
        <f>ROUND(SUM(AV54:AW54),2)</f>
        <v>0</v>
      </c>
      <c r="AU54" s="72">
        <f>ROUND(SUM(AU55:AU57),5)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ROUND(SUM(AZ55:AZ57),2)</f>
        <v>0</v>
      </c>
      <c r="BA54" s="71">
        <f>ROUND(SUM(BA55:BA57),2)</f>
        <v>0</v>
      </c>
      <c r="BB54" s="71">
        <f>ROUND(SUM(BB55:BB57),2)</f>
        <v>0</v>
      </c>
      <c r="BC54" s="71">
        <f>ROUND(SUM(BC55:BC57),2)</f>
        <v>0</v>
      </c>
      <c r="BD54" s="73">
        <f>ROUND(SUM(BD55:BD57),2)</f>
        <v>0</v>
      </c>
      <c r="BS54" s="74" t="s">
        <v>69</v>
      </c>
      <c r="BT54" s="74" t="s">
        <v>70</v>
      </c>
      <c r="BU54" s="75" t="s">
        <v>71</v>
      </c>
      <c r="BV54" s="74" t="s">
        <v>72</v>
      </c>
      <c r="BW54" s="74" t="s">
        <v>5</v>
      </c>
      <c r="BX54" s="74" t="s">
        <v>73</v>
      </c>
      <c r="CL54" s="74" t="s">
        <v>3</v>
      </c>
    </row>
    <row r="55" spans="1:91" s="7" customFormat="1" ht="16.5" customHeight="1">
      <c r="A55" s="76" t="s">
        <v>74</v>
      </c>
      <c r="B55" s="77"/>
      <c r="C55" s="78"/>
      <c r="D55" s="293" t="s">
        <v>75</v>
      </c>
      <c r="E55" s="293"/>
      <c r="F55" s="293"/>
      <c r="G55" s="293"/>
      <c r="H55" s="293"/>
      <c r="I55" s="79"/>
      <c r="J55" s="293" t="s">
        <v>76</v>
      </c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1">
        <f>'1 - Dešťová kanalizace - ...'!J30</f>
        <v>0</v>
      </c>
      <c r="AH55" s="292"/>
      <c r="AI55" s="292"/>
      <c r="AJ55" s="292"/>
      <c r="AK55" s="292"/>
      <c r="AL55" s="292"/>
      <c r="AM55" s="292"/>
      <c r="AN55" s="291">
        <f>SUM(AG55,AT55)</f>
        <v>0</v>
      </c>
      <c r="AO55" s="292"/>
      <c r="AP55" s="292"/>
      <c r="AQ55" s="80" t="s">
        <v>77</v>
      </c>
      <c r="AR55" s="77"/>
      <c r="AS55" s="81">
        <v>0</v>
      </c>
      <c r="AT55" s="82">
        <f>ROUND(SUM(AV55:AW55),2)</f>
        <v>0</v>
      </c>
      <c r="AU55" s="83">
        <f>'1 - Dešťová kanalizace - ...'!P84</f>
        <v>0</v>
      </c>
      <c r="AV55" s="82">
        <f>'1 - Dešťová kanalizace - ...'!J33</f>
        <v>0</v>
      </c>
      <c r="AW55" s="82">
        <f>'1 - Dešťová kanalizace - ...'!J34</f>
        <v>0</v>
      </c>
      <c r="AX55" s="82">
        <f>'1 - Dešťová kanalizace - ...'!J35</f>
        <v>0</v>
      </c>
      <c r="AY55" s="82">
        <f>'1 - Dešťová kanalizace - ...'!J36</f>
        <v>0</v>
      </c>
      <c r="AZ55" s="82">
        <f>'1 - Dešťová kanalizace - ...'!F33</f>
        <v>0</v>
      </c>
      <c r="BA55" s="82">
        <f>'1 - Dešťová kanalizace - ...'!F34</f>
        <v>0</v>
      </c>
      <c r="BB55" s="82">
        <f>'1 - Dešťová kanalizace - ...'!F35</f>
        <v>0</v>
      </c>
      <c r="BC55" s="82">
        <f>'1 - Dešťová kanalizace - ...'!F36</f>
        <v>0</v>
      </c>
      <c r="BD55" s="84">
        <f>'1 - Dešťová kanalizace - ...'!F37</f>
        <v>0</v>
      </c>
      <c r="BT55" s="85" t="s">
        <v>75</v>
      </c>
      <c r="BV55" s="85" t="s">
        <v>72</v>
      </c>
      <c r="BW55" s="85" t="s">
        <v>78</v>
      </c>
      <c r="BX55" s="85" t="s">
        <v>5</v>
      </c>
      <c r="CL55" s="85" t="s">
        <v>3</v>
      </c>
      <c r="CM55" s="85" t="s">
        <v>79</v>
      </c>
    </row>
    <row r="56" spans="1:91" s="7" customFormat="1" ht="16.5" customHeight="1">
      <c r="A56" s="76" t="s">
        <v>74</v>
      </c>
      <c r="B56" s="77"/>
      <c r="C56" s="78"/>
      <c r="D56" s="293" t="s">
        <v>79</v>
      </c>
      <c r="E56" s="293"/>
      <c r="F56" s="293"/>
      <c r="G56" s="293"/>
      <c r="H56" s="293"/>
      <c r="I56" s="79"/>
      <c r="J56" s="293" t="s">
        <v>80</v>
      </c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1">
        <f>'2 - Dešťová kanalizace'!J30</f>
        <v>0</v>
      </c>
      <c r="AH56" s="292"/>
      <c r="AI56" s="292"/>
      <c r="AJ56" s="292"/>
      <c r="AK56" s="292"/>
      <c r="AL56" s="292"/>
      <c r="AM56" s="292"/>
      <c r="AN56" s="291">
        <f>SUM(AG56,AT56)</f>
        <v>0</v>
      </c>
      <c r="AO56" s="292"/>
      <c r="AP56" s="292"/>
      <c r="AQ56" s="80" t="s">
        <v>77</v>
      </c>
      <c r="AR56" s="77"/>
      <c r="AS56" s="81">
        <v>0</v>
      </c>
      <c r="AT56" s="82">
        <f>ROUND(SUM(AV56:AW56),2)</f>
        <v>0</v>
      </c>
      <c r="AU56" s="83">
        <f>'2 - Dešťová kanalizace'!P86</f>
        <v>0</v>
      </c>
      <c r="AV56" s="82">
        <f>'2 - Dešťová kanalizace'!J33</f>
        <v>0</v>
      </c>
      <c r="AW56" s="82">
        <f>'2 - Dešťová kanalizace'!J34</f>
        <v>0</v>
      </c>
      <c r="AX56" s="82">
        <f>'2 - Dešťová kanalizace'!J35</f>
        <v>0</v>
      </c>
      <c r="AY56" s="82">
        <f>'2 - Dešťová kanalizace'!J36</f>
        <v>0</v>
      </c>
      <c r="AZ56" s="82">
        <f>'2 - Dešťová kanalizace'!F33</f>
        <v>0</v>
      </c>
      <c r="BA56" s="82">
        <f>'2 - Dešťová kanalizace'!F34</f>
        <v>0</v>
      </c>
      <c r="BB56" s="82">
        <f>'2 - Dešťová kanalizace'!F35</f>
        <v>0</v>
      </c>
      <c r="BC56" s="82">
        <f>'2 - Dešťová kanalizace'!F36</f>
        <v>0</v>
      </c>
      <c r="BD56" s="84">
        <f>'2 - Dešťová kanalizace'!F37</f>
        <v>0</v>
      </c>
      <c r="BT56" s="85" t="s">
        <v>75</v>
      </c>
      <c r="BV56" s="85" t="s">
        <v>72</v>
      </c>
      <c r="BW56" s="85" t="s">
        <v>81</v>
      </c>
      <c r="BX56" s="85" t="s">
        <v>5</v>
      </c>
      <c r="CL56" s="85" t="s">
        <v>3</v>
      </c>
      <c r="CM56" s="85" t="s">
        <v>79</v>
      </c>
    </row>
    <row r="57" spans="1:91" s="7" customFormat="1" ht="16.5" customHeight="1">
      <c r="A57" s="76" t="s">
        <v>74</v>
      </c>
      <c r="B57" s="77"/>
      <c r="C57" s="78"/>
      <c r="D57" s="293" t="s">
        <v>82</v>
      </c>
      <c r="E57" s="293"/>
      <c r="F57" s="293"/>
      <c r="G57" s="293"/>
      <c r="H57" s="293"/>
      <c r="I57" s="79"/>
      <c r="J57" s="293" t="s">
        <v>83</v>
      </c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1">
        <f>'3 - VRN'!J30</f>
        <v>0</v>
      </c>
      <c r="AH57" s="292"/>
      <c r="AI57" s="292"/>
      <c r="AJ57" s="292"/>
      <c r="AK57" s="292"/>
      <c r="AL57" s="292"/>
      <c r="AM57" s="292"/>
      <c r="AN57" s="291">
        <f>SUM(AG57,AT57)</f>
        <v>0</v>
      </c>
      <c r="AO57" s="292"/>
      <c r="AP57" s="292"/>
      <c r="AQ57" s="80" t="s">
        <v>77</v>
      </c>
      <c r="AR57" s="77"/>
      <c r="AS57" s="86">
        <v>0</v>
      </c>
      <c r="AT57" s="87">
        <f>ROUND(SUM(AV57:AW57),2)</f>
        <v>0</v>
      </c>
      <c r="AU57" s="88">
        <f>'3 - VRN'!P85</f>
        <v>0</v>
      </c>
      <c r="AV57" s="87">
        <f>'3 - VRN'!J33</f>
        <v>0</v>
      </c>
      <c r="AW57" s="87">
        <f>'3 - VRN'!J34</f>
        <v>0</v>
      </c>
      <c r="AX57" s="87">
        <f>'3 - VRN'!J35</f>
        <v>0</v>
      </c>
      <c r="AY57" s="87">
        <f>'3 - VRN'!J36</f>
        <v>0</v>
      </c>
      <c r="AZ57" s="87">
        <f>'3 - VRN'!F33</f>
        <v>0</v>
      </c>
      <c r="BA57" s="87">
        <f>'3 - VRN'!F34</f>
        <v>0</v>
      </c>
      <c r="BB57" s="87">
        <f>'3 - VRN'!F35</f>
        <v>0</v>
      </c>
      <c r="BC57" s="87">
        <f>'3 - VRN'!F36</f>
        <v>0</v>
      </c>
      <c r="BD57" s="89">
        <f>'3 - VRN'!F37</f>
        <v>0</v>
      </c>
      <c r="BT57" s="85" t="s">
        <v>75</v>
      </c>
      <c r="BV57" s="85" t="s">
        <v>72</v>
      </c>
      <c r="BW57" s="85" t="s">
        <v>84</v>
      </c>
      <c r="BX57" s="85" t="s">
        <v>5</v>
      </c>
      <c r="CL57" s="85" t="s">
        <v>3</v>
      </c>
      <c r="CM57" s="85" t="s">
        <v>79</v>
      </c>
    </row>
    <row r="58" spans="1:57" s="2" customFormat="1" ht="30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5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s="2" customFormat="1" ht="6.95" customHeight="1">
      <c r="A59" s="34"/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35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</sheetData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  <mergeCell ref="AN56:AP56"/>
    <mergeCell ref="AG56:AM56"/>
    <mergeCell ref="D56:H56"/>
    <mergeCell ref="J56:AF56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1 - Dešťová kanalizace - ...'!C2" display="/"/>
    <hyperlink ref="A56" location="'2 - Dešťová kanalizace'!C2" display="/"/>
    <hyperlink ref="A57" location="'3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 t="s">
        <v>6</v>
      </c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9" t="s">
        <v>78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79</v>
      </c>
    </row>
    <row r="4" spans="2:46" s="1" customFormat="1" ht="24.95" customHeight="1">
      <c r="B4" s="22"/>
      <c r="D4" s="23" t="s">
        <v>85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28" t="str">
        <f>'Rekapitulace stavby'!K6</f>
        <v>Oprava dešťové kanalizace na ulici Záhumenní v Kopřivnici</v>
      </c>
      <c r="F7" s="329"/>
      <c r="G7" s="329"/>
      <c r="H7" s="329"/>
      <c r="L7" s="22"/>
    </row>
    <row r="8" spans="1:31" s="2" customFormat="1" ht="12" customHeight="1">
      <c r="A8" s="34"/>
      <c r="B8" s="35"/>
      <c r="C8" s="34"/>
      <c r="D8" s="29" t="s">
        <v>86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00" t="s">
        <v>87</v>
      </c>
      <c r="F9" s="327"/>
      <c r="G9" s="327"/>
      <c r="H9" s="327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9. 6. 2021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tr">
        <f>IF('Rekapitulace stavby'!E11="","",'Rekapitulace stavby'!E11)</f>
        <v xml:space="preserve"> </v>
      </c>
      <c r="F15" s="34"/>
      <c r="G15" s="34"/>
      <c r="H15" s="34"/>
      <c r="I15" s="29" t="s">
        <v>28</v>
      </c>
      <c r="J15" s="27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30" t="str">
        <f>'Rekapitulace stavby'!E14</f>
        <v>Vyplň údaj</v>
      </c>
      <c r="F18" s="319"/>
      <c r="G18" s="319"/>
      <c r="H18" s="319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tr">
        <f>IF('Rekapitulace stavby'!AN16="","",'Rekapitulace stavby'!AN16)</f>
        <v/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29" t="s">
        <v>28</v>
      </c>
      <c r="J21" s="27" t="str">
        <f>IF('Rekapitulace stavby'!AN17="","",'Rekapitulace stavby'!AN17)</f>
        <v/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33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28</v>
      </c>
      <c r="J24" s="27" t="str">
        <f>IF('Rekapitulace stavby'!AN20="","",'Rekapitulace stavby'!AN20)</f>
        <v/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34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23" t="s">
        <v>3</v>
      </c>
      <c r="F27" s="323"/>
      <c r="G27" s="323"/>
      <c r="H27" s="323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36</v>
      </c>
      <c r="E30" s="34"/>
      <c r="F30" s="34"/>
      <c r="G30" s="34"/>
      <c r="H30" s="34"/>
      <c r="I30" s="34"/>
      <c r="J30" s="68">
        <f>ROUND(J84,2)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38</v>
      </c>
      <c r="G32" s="34"/>
      <c r="H32" s="34"/>
      <c r="I32" s="38" t="s">
        <v>37</v>
      </c>
      <c r="J32" s="38" t="s">
        <v>39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40</v>
      </c>
      <c r="E33" s="29" t="s">
        <v>41</v>
      </c>
      <c r="F33" s="97">
        <f>ROUND((SUM(BE84:BE172)),2)</f>
        <v>0</v>
      </c>
      <c r="G33" s="34"/>
      <c r="H33" s="34"/>
      <c r="I33" s="98">
        <v>0.21</v>
      </c>
      <c r="J33" s="97">
        <f>ROUND(((SUM(BE84:BE172))*I33),2)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42</v>
      </c>
      <c r="F34" s="97">
        <f>ROUND((SUM(BF84:BF172)),2)</f>
        <v>0</v>
      </c>
      <c r="G34" s="34"/>
      <c r="H34" s="34"/>
      <c r="I34" s="98">
        <v>0.15</v>
      </c>
      <c r="J34" s="97">
        <f>ROUND(((SUM(BF84:BF172))*I34),2)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43</v>
      </c>
      <c r="F35" s="97">
        <f>ROUND((SUM(BG84:BG172)),2)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44</v>
      </c>
      <c r="F36" s="97">
        <f>ROUND((SUM(BH84:BH172)),2)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45</v>
      </c>
      <c r="F37" s="97">
        <f>ROUND((SUM(BI84:BI172)),2)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46</v>
      </c>
      <c r="E39" s="57"/>
      <c r="F39" s="57"/>
      <c r="G39" s="101" t="s">
        <v>47</v>
      </c>
      <c r="H39" s="102" t="s">
        <v>48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88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8" t="str">
        <f>E7</f>
        <v>Oprava dešťové kanalizace na ulici Záhumenní v Kopřivnici</v>
      </c>
      <c r="F48" s="329"/>
      <c r="G48" s="329"/>
      <c r="H48" s="329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86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00" t="str">
        <f>E9</f>
        <v>1 - Dešťová kanalizace - protlak</v>
      </c>
      <c r="F50" s="327"/>
      <c r="G50" s="327"/>
      <c r="H50" s="327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Kopřivnice</v>
      </c>
      <c r="G52" s="34"/>
      <c r="H52" s="34"/>
      <c r="I52" s="29" t="s">
        <v>23</v>
      </c>
      <c r="J52" s="52" t="str">
        <f>IF(J12="","",J12)</f>
        <v>9. 6. 2021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4"/>
      <c r="E54" s="34"/>
      <c r="F54" s="27" t="str">
        <f>E15</f>
        <v xml:space="preserve"> </v>
      </c>
      <c r="G54" s="34"/>
      <c r="H54" s="34"/>
      <c r="I54" s="29" t="s">
        <v>31</v>
      </c>
      <c r="J54" s="32" t="str">
        <f>E21</f>
        <v xml:space="preserve"> 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33</v>
      </c>
      <c r="J55" s="32" t="str">
        <f>E24</f>
        <v xml:space="preserve"> 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89</v>
      </c>
      <c r="D57" s="99"/>
      <c r="E57" s="99"/>
      <c r="F57" s="99"/>
      <c r="G57" s="99"/>
      <c r="H57" s="99"/>
      <c r="I57" s="99"/>
      <c r="J57" s="106" t="s">
        <v>90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68</v>
      </c>
      <c r="D59" s="34"/>
      <c r="E59" s="34"/>
      <c r="F59" s="34"/>
      <c r="G59" s="34"/>
      <c r="H59" s="34"/>
      <c r="I59" s="34"/>
      <c r="J59" s="68">
        <f>J84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91</v>
      </c>
    </row>
    <row r="60" spans="2:12" s="9" customFormat="1" ht="24.95" customHeight="1">
      <c r="B60" s="108"/>
      <c r="D60" s="109" t="s">
        <v>92</v>
      </c>
      <c r="E60" s="110"/>
      <c r="F60" s="110"/>
      <c r="G60" s="110"/>
      <c r="H60" s="110"/>
      <c r="I60" s="110"/>
      <c r="J60" s="111">
        <f>J85</f>
        <v>0</v>
      </c>
      <c r="L60" s="108"/>
    </row>
    <row r="61" spans="2:12" s="10" customFormat="1" ht="19.9" customHeight="1">
      <c r="B61" s="112"/>
      <c r="D61" s="113" t="s">
        <v>93</v>
      </c>
      <c r="E61" s="114"/>
      <c r="F61" s="114"/>
      <c r="G61" s="114"/>
      <c r="H61" s="114"/>
      <c r="I61" s="114"/>
      <c r="J61" s="115">
        <f>J86</f>
        <v>0</v>
      </c>
      <c r="L61" s="112"/>
    </row>
    <row r="62" spans="2:12" s="10" customFormat="1" ht="19.9" customHeight="1">
      <c r="B62" s="112"/>
      <c r="D62" s="113" t="s">
        <v>94</v>
      </c>
      <c r="E62" s="114"/>
      <c r="F62" s="114"/>
      <c r="G62" s="114"/>
      <c r="H62" s="114"/>
      <c r="I62" s="114"/>
      <c r="J62" s="115">
        <f>J147</f>
        <v>0</v>
      </c>
      <c r="L62" s="112"/>
    </row>
    <row r="63" spans="2:12" s="10" customFormat="1" ht="19.9" customHeight="1">
      <c r="B63" s="112"/>
      <c r="D63" s="113" t="s">
        <v>95</v>
      </c>
      <c r="E63" s="114"/>
      <c r="F63" s="114"/>
      <c r="G63" s="114"/>
      <c r="H63" s="114"/>
      <c r="I63" s="114"/>
      <c r="J63" s="115">
        <f>J157</f>
        <v>0</v>
      </c>
      <c r="L63" s="112"/>
    </row>
    <row r="64" spans="2:12" s="10" customFormat="1" ht="19.9" customHeight="1">
      <c r="B64" s="112"/>
      <c r="D64" s="113" t="s">
        <v>96</v>
      </c>
      <c r="E64" s="114"/>
      <c r="F64" s="114"/>
      <c r="G64" s="114"/>
      <c r="H64" s="114"/>
      <c r="I64" s="114"/>
      <c r="J64" s="115">
        <f>J170</f>
        <v>0</v>
      </c>
      <c r="L64" s="112"/>
    </row>
    <row r="65" spans="1:31" s="2" customFormat="1" ht="21.75" customHeight="1">
      <c r="A65" s="34"/>
      <c r="B65" s="35"/>
      <c r="C65" s="34"/>
      <c r="D65" s="34"/>
      <c r="E65" s="34"/>
      <c r="F65" s="34"/>
      <c r="G65" s="34"/>
      <c r="H65" s="34"/>
      <c r="I65" s="34"/>
      <c r="J65" s="34"/>
      <c r="K65" s="34"/>
      <c r="L65" s="9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91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3" t="s">
        <v>97</v>
      </c>
      <c r="D71" s="34"/>
      <c r="E71" s="34"/>
      <c r="F71" s="34"/>
      <c r="G71" s="34"/>
      <c r="H71" s="34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17</v>
      </c>
      <c r="D73" s="34"/>
      <c r="E73" s="34"/>
      <c r="F73" s="34"/>
      <c r="G73" s="34"/>
      <c r="H73" s="34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4"/>
      <c r="D74" s="34"/>
      <c r="E74" s="328" t="str">
        <f>E7</f>
        <v>Oprava dešťové kanalizace na ulici Záhumenní v Kopřivnici</v>
      </c>
      <c r="F74" s="329"/>
      <c r="G74" s="329"/>
      <c r="H74" s="329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86</v>
      </c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4"/>
      <c r="D76" s="34"/>
      <c r="E76" s="300" t="str">
        <f>E9</f>
        <v>1 - Dešťová kanalizace - protlak</v>
      </c>
      <c r="F76" s="327"/>
      <c r="G76" s="327"/>
      <c r="H76" s="327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21</v>
      </c>
      <c r="D78" s="34"/>
      <c r="E78" s="34"/>
      <c r="F78" s="27" t="str">
        <f>F12</f>
        <v>Kopřivnice</v>
      </c>
      <c r="G78" s="34"/>
      <c r="H78" s="34"/>
      <c r="I78" s="29" t="s">
        <v>23</v>
      </c>
      <c r="J78" s="52" t="str">
        <f>IF(J12="","",J12)</f>
        <v>9. 6. 2021</v>
      </c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9" t="s">
        <v>25</v>
      </c>
      <c r="D80" s="34"/>
      <c r="E80" s="34"/>
      <c r="F80" s="27" t="str">
        <f>E15</f>
        <v xml:space="preserve"> </v>
      </c>
      <c r="G80" s="34"/>
      <c r="H80" s="34"/>
      <c r="I80" s="29" t="s">
        <v>31</v>
      </c>
      <c r="J80" s="32" t="str">
        <f>E21</f>
        <v xml:space="preserve"> </v>
      </c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9" t="s">
        <v>29</v>
      </c>
      <c r="D81" s="34"/>
      <c r="E81" s="34"/>
      <c r="F81" s="27" t="str">
        <f>IF(E18="","",E18)</f>
        <v>Vyplň údaj</v>
      </c>
      <c r="G81" s="34"/>
      <c r="H81" s="34"/>
      <c r="I81" s="29" t="s">
        <v>33</v>
      </c>
      <c r="J81" s="32" t="str">
        <f>E24</f>
        <v xml:space="preserve"> </v>
      </c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16"/>
      <c r="B83" s="117"/>
      <c r="C83" s="118" t="s">
        <v>98</v>
      </c>
      <c r="D83" s="119" t="s">
        <v>55</v>
      </c>
      <c r="E83" s="119" t="s">
        <v>51</v>
      </c>
      <c r="F83" s="119" t="s">
        <v>52</v>
      </c>
      <c r="G83" s="119" t="s">
        <v>99</v>
      </c>
      <c r="H83" s="119" t="s">
        <v>100</v>
      </c>
      <c r="I83" s="119" t="s">
        <v>101</v>
      </c>
      <c r="J83" s="119" t="s">
        <v>90</v>
      </c>
      <c r="K83" s="120" t="s">
        <v>102</v>
      </c>
      <c r="L83" s="121"/>
      <c r="M83" s="59" t="s">
        <v>3</v>
      </c>
      <c r="N83" s="60" t="s">
        <v>40</v>
      </c>
      <c r="O83" s="60" t="s">
        <v>103</v>
      </c>
      <c r="P83" s="60" t="s">
        <v>104</v>
      </c>
      <c r="Q83" s="60" t="s">
        <v>105</v>
      </c>
      <c r="R83" s="60" t="s">
        <v>106</v>
      </c>
      <c r="S83" s="60" t="s">
        <v>107</v>
      </c>
      <c r="T83" s="61" t="s">
        <v>108</v>
      </c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</row>
    <row r="84" spans="1:63" s="2" customFormat="1" ht="22.9" customHeight="1">
      <c r="A84" s="34"/>
      <c r="B84" s="35"/>
      <c r="C84" s="66" t="s">
        <v>109</v>
      </c>
      <c r="D84" s="34"/>
      <c r="E84" s="34"/>
      <c r="F84" s="34"/>
      <c r="G84" s="34"/>
      <c r="H84" s="34"/>
      <c r="I84" s="34"/>
      <c r="J84" s="122">
        <f>BK84</f>
        <v>0</v>
      </c>
      <c r="K84" s="34"/>
      <c r="L84" s="35"/>
      <c r="M84" s="62"/>
      <c r="N84" s="53"/>
      <c r="O84" s="63"/>
      <c r="P84" s="123">
        <f>P85</f>
        <v>0</v>
      </c>
      <c r="Q84" s="63"/>
      <c r="R84" s="123">
        <f>R85</f>
        <v>5.959144</v>
      </c>
      <c r="S84" s="63"/>
      <c r="T84" s="124">
        <f>T85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9" t="s">
        <v>69</v>
      </c>
      <c r="AU84" s="19" t="s">
        <v>91</v>
      </c>
      <c r="BK84" s="125">
        <f>BK85</f>
        <v>0</v>
      </c>
    </row>
    <row r="85" spans="2:63" s="12" customFormat="1" ht="25.9" customHeight="1">
      <c r="B85" s="126"/>
      <c r="D85" s="127" t="s">
        <v>69</v>
      </c>
      <c r="E85" s="128" t="s">
        <v>110</v>
      </c>
      <c r="F85" s="128" t="s">
        <v>111</v>
      </c>
      <c r="I85" s="129"/>
      <c r="J85" s="130">
        <f>BK85</f>
        <v>0</v>
      </c>
      <c r="L85" s="126"/>
      <c r="M85" s="131"/>
      <c r="N85" s="132"/>
      <c r="O85" s="132"/>
      <c r="P85" s="133">
        <f>P86+P147+P157+P170</f>
        <v>0</v>
      </c>
      <c r="Q85" s="132"/>
      <c r="R85" s="133">
        <f>R86+R147+R157+R170</f>
        <v>5.959144</v>
      </c>
      <c r="S85" s="132"/>
      <c r="T85" s="134">
        <f>T86+T147+T157+T170</f>
        <v>0</v>
      </c>
      <c r="AR85" s="127" t="s">
        <v>75</v>
      </c>
      <c r="AT85" s="135" t="s">
        <v>69</v>
      </c>
      <c r="AU85" s="135" t="s">
        <v>70</v>
      </c>
      <c r="AY85" s="127" t="s">
        <v>112</v>
      </c>
      <c r="BK85" s="136">
        <f>BK86+BK147+BK157+BK170</f>
        <v>0</v>
      </c>
    </row>
    <row r="86" spans="2:63" s="12" customFormat="1" ht="22.9" customHeight="1">
      <c r="B86" s="126"/>
      <c r="D86" s="127" t="s">
        <v>69</v>
      </c>
      <c r="E86" s="137" t="s">
        <v>75</v>
      </c>
      <c r="F86" s="137" t="s">
        <v>113</v>
      </c>
      <c r="I86" s="129"/>
      <c r="J86" s="138">
        <f>BK86</f>
        <v>0</v>
      </c>
      <c r="L86" s="126"/>
      <c r="M86" s="131"/>
      <c r="N86" s="132"/>
      <c r="O86" s="132"/>
      <c r="P86" s="133">
        <f>SUM(P87:P146)</f>
        <v>0</v>
      </c>
      <c r="Q86" s="132"/>
      <c r="R86" s="133">
        <f>SUM(R87:R146)</f>
        <v>5.959144</v>
      </c>
      <c r="S86" s="132"/>
      <c r="T86" s="134">
        <f>SUM(T87:T146)</f>
        <v>0</v>
      </c>
      <c r="AR86" s="127" t="s">
        <v>75</v>
      </c>
      <c r="AT86" s="135" t="s">
        <v>69</v>
      </c>
      <c r="AU86" s="135" t="s">
        <v>75</v>
      </c>
      <c r="AY86" s="127" t="s">
        <v>112</v>
      </c>
      <c r="BK86" s="136">
        <f>SUM(BK87:BK146)</f>
        <v>0</v>
      </c>
    </row>
    <row r="87" spans="1:65" s="2" customFormat="1" ht="16.5" customHeight="1">
      <c r="A87" s="34"/>
      <c r="B87" s="139"/>
      <c r="C87" s="140" t="s">
        <v>75</v>
      </c>
      <c r="D87" s="140" t="s">
        <v>114</v>
      </c>
      <c r="E87" s="141" t="s">
        <v>115</v>
      </c>
      <c r="F87" s="142" t="s">
        <v>116</v>
      </c>
      <c r="G87" s="143" t="s">
        <v>117</v>
      </c>
      <c r="H87" s="144">
        <v>160</v>
      </c>
      <c r="I87" s="145"/>
      <c r="J87" s="146">
        <f>ROUND(I87*H87,2)</f>
        <v>0</v>
      </c>
      <c r="K87" s="142" t="s">
        <v>118</v>
      </c>
      <c r="L87" s="35"/>
      <c r="M87" s="147" t="s">
        <v>3</v>
      </c>
      <c r="N87" s="148" t="s">
        <v>41</v>
      </c>
      <c r="O87" s="55"/>
      <c r="P87" s="149">
        <f>O87*H87</f>
        <v>0</v>
      </c>
      <c r="Q87" s="149">
        <v>3E-05</v>
      </c>
      <c r="R87" s="149">
        <f>Q87*H87</f>
        <v>0.0048000000000000004</v>
      </c>
      <c r="S87" s="149">
        <v>0</v>
      </c>
      <c r="T87" s="150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51" t="s">
        <v>119</v>
      </c>
      <c r="AT87" s="151" t="s">
        <v>114</v>
      </c>
      <c r="AU87" s="151" t="s">
        <v>79</v>
      </c>
      <c r="AY87" s="19" t="s">
        <v>112</v>
      </c>
      <c r="BE87" s="152">
        <f>IF(N87="základní",J87,0)</f>
        <v>0</v>
      </c>
      <c r="BF87" s="152">
        <f>IF(N87="snížená",J87,0)</f>
        <v>0</v>
      </c>
      <c r="BG87" s="152">
        <f>IF(N87="zákl. přenesená",J87,0)</f>
        <v>0</v>
      </c>
      <c r="BH87" s="152">
        <f>IF(N87="sníž. přenesená",J87,0)</f>
        <v>0</v>
      </c>
      <c r="BI87" s="152">
        <f>IF(N87="nulová",J87,0)</f>
        <v>0</v>
      </c>
      <c r="BJ87" s="19" t="s">
        <v>75</v>
      </c>
      <c r="BK87" s="152">
        <f>ROUND(I87*H87,2)</f>
        <v>0</v>
      </c>
      <c r="BL87" s="19" t="s">
        <v>119</v>
      </c>
      <c r="BM87" s="151" t="s">
        <v>120</v>
      </c>
    </row>
    <row r="88" spans="1:47" s="2" customFormat="1" ht="12">
      <c r="A88" s="34"/>
      <c r="B88" s="35"/>
      <c r="C88" s="34"/>
      <c r="D88" s="153" t="s">
        <v>121</v>
      </c>
      <c r="E88" s="34"/>
      <c r="F88" s="154" t="s">
        <v>122</v>
      </c>
      <c r="G88" s="34"/>
      <c r="H88" s="34"/>
      <c r="I88" s="155"/>
      <c r="J88" s="34"/>
      <c r="K88" s="34"/>
      <c r="L88" s="35"/>
      <c r="M88" s="156"/>
      <c r="N88" s="157"/>
      <c r="O88" s="55"/>
      <c r="P88" s="55"/>
      <c r="Q88" s="55"/>
      <c r="R88" s="55"/>
      <c r="S88" s="55"/>
      <c r="T88" s="56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9" t="s">
        <v>121</v>
      </c>
      <c r="AU88" s="19" t="s">
        <v>79</v>
      </c>
    </row>
    <row r="89" spans="2:51" s="13" customFormat="1" ht="12">
      <c r="B89" s="158"/>
      <c r="D89" s="159" t="s">
        <v>123</v>
      </c>
      <c r="E89" s="160" t="s">
        <v>3</v>
      </c>
      <c r="F89" s="161" t="s">
        <v>124</v>
      </c>
      <c r="H89" s="162">
        <v>160</v>
      </c>
      <c r="I89" s="163"/>
      <c r="L89" s="158"/>
      <c r="M89" s="164"/>
      <c r="N89" s="165"/>
      <c r="O89" s="165"/>
      <c r="P89" s="165"/>
      <c r="Q89" s="165"/>
      <c r="R89" s="165"/>
      <c r="S89" s="165"/>
      <c r="T89" s="166"/>
      <c r="AT89" s="160" t="s">
        <v>123</v>
      </c>
      <c r="AU89" s="160" t="s">
        <v>79</v>
      </c>
      <c r="AV89" s="13" t="s">
        <v>79</v>
      </c>
      <c r="AW89" s="13" t="s">
        <v>32</v>
      </c>
      <c r="AX89" s="13" t="s">
        <v>75</v>
      </c>
      <c r="AY89" s="160" t="s">
        <v>112</v>
      </c>
    </row>
    <row r="90" spans="1:65" s="2" customFormat="1" ht="24.2" customHeight="1">
      <c r="A90" s="34"/>
      <c r="B90" s="139"/>
      <c r="C90" s="140" t="s">
        <v>79</v>
      </c>
      <c r="D90" s="140" t="s">
        <v>114</v>
      </c>
      <c r="E90" s="141" t="s">
        <v>125</v>
      </c>
      <c r="F90" s="142" t="s">
        <v>126</v>
      </c>
      <c r="G90" s="143" t="s">
        <v>127</v>
      </c>
      <c r="H90" s="144">
        <v>20</v>
      </c>
      <c r="I90" s="145"/>
      <c r="J90" s="146">
        <f>ROUND(I90*H90,2)</f>
        <v>0</v>
      </c>
      <c r="K90" s="142" t="s">
        <v>118</v>
      </c>
      <c r="L90" s="35"/>
      <c r="M90" s="147" t="s">
        <v>3</v>
      </c>
      <c r="N90" s="148" t="s">
        <v>41</v>
      </c>
      <c r="O90" s="55"/>
      <c r="P90" s="149">
        <f>O90*H90</f>
        <v>0</v>
      </c>
      <c r="Q90" s="149">
        <v>0</v>
      </c>
      <c r="R90" s="149">
        <f>Q90*H90</f>
        <v>0</v>
      </c>
      <c r="S90" s="149">
        <v>0</v>
      </c>
      <c r="T90" s="150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1" t="s">
        <v>119</v>
      </c>
      <c r="AT90" s="151" t="s">
        <v>114</v>
      </c>
      <c r="AU90" s="151" t="s">
        <v>79</v>
      </c>
      <c r="AY90" s="19" t="s">
        <v>112</v>
      </c>
      <c r="BE90" s="152">
        <f>IF(N90="základní",J90,0)</f>
        <v>0</v>
      </c>
      <c r="BF90" s="152">
        <f>IF(N90="snížená",J90,0)</f>
        <v>0</v>
      </c>
      <c r="BG90" s="152">
        <f>IF(N90="zákl. přenesená",J90,0)</f>
        <v>0</v>
      </c>
      <c r="BH90" s="152">
        <f>IF(N90="sníž. přenesená",J90,0)</f>
        <v>0</v>
      </c>
      <c r="BI90" s="152">
        <f>IF(N90="nulová",J90,0)</f>
        <v>0</v>
      </c>
      <c r="BJ90" s="19" t="s">
        <v>75</v>
      </c>
      <c r="BK90" s="152">
        <f>ROUND(I90*H90,2)</f>
        <v>0</v>
      </c>
      <c r="BL90" s="19" t="s">
        <v>119</v>
      </c>
      <c r="BM90" s="151" t="s">
        <v>128</v>
      </c>
    </row>
    <row r="91" spans="1:47" s="2" customFormat="1" ht="12">
      <c r="A91" s="34"/>
      <c r="B91" s="35"/>
      <c r="C91" s="34"/>
      <c r="D91" s="153" t="s">
        <v>121</v>
      </c>
      <c r="E91" s="34"/>
      <c r="F91" s="154" t="s">
        <v>129</v>
      </c>
      <c r="G91" s="34"/>
      <c r="H91" s="34"/>
      <c r="I91" s="155"/>
      <c r="J91" s="34"/>
      <c r="K91" s="34"/>
      <c r="L91" s="35"/>
      <c r="M91" s="156"/>
      <c r="N91" s="157"/>
      <c r="O91" s="55"/>
      <c r="P91" s="55"/>
      <c r="Q91" s="55"/>
      <c r="R91" s="55"/>
      <c r="S91" s="55"/>
      <c r="T91" s="56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121</v>
      </c>
      <c r="AU91" s="19" t="s">
        <v>79</v>
      </c>
    </row>
    <row r="92" spans="2:51" s="13" customFormat="1" ht="12">
      <c r="B92" s="158"/>
      <c r="D92" s="159" t="s">
        <v>123</v>
      </c>
      <c r="E92" s="160" t="s">
        <v>3</v>
      </c>
      <c r="F92" s="161" t="s">
        <v>130</v>
      </c>
      <c r="H92" s="162">
        <v>20</v>
      </c>
      <c r="I92" s="163"/>
      <c r="L92" s="158"/>
      <c r="M92" s="164"/>
      <c r="N92" s="165"/>
      <c r="O92" s="165"/>
      <c r="P92" s="165"/>
      <c r="Q92" s="165"/>
      <c r="R92" s="165"/>
      <c r="S92" s="165"/>
      <c r="T92" s="166"/>
      <c r="AT92" s="160" t="s">
        <v>123</v>
      </c>
      <c r="AU92" s="160" t="s">
        <v>79</v>
      </c>
      <c r="AV92" s="13" t="s">
        <v>79</v>
      </c>
      <c r="AW92" s="13" t="s">
        <v>32</v>
      </c>
      <c r="AX92" s="13" t="s">
        <v>75</v>
      </c>
      <c r="AY92" s="160" t="s">
        <v>112</v>
      </c>
    </row>
    <row r="93" spans="1:65" s="2" customFormat="1" ht="24.2" customHeight="1">
      <c r="A93" s="34"/>
      <c r="B93" s="139"/>
      <c r="C93" s="140" t="s">
        <v>82</v>
      </c>
      <c r="D93" s="140" t="s">
        <v>114</v>
      </c>
      <c r="E93" s="141" t="s">
        <v>131</v>
      </c>
      <c r="F93" s="142" t="s">
        <v>132</v>
      </c>
      <c r="G93" s="143" t="s">
        <v>133</v>
      </c>
      <c r="H93" s="144">
        <v>101.6</v>
      </c>
      <c r="I93" s="145"/>
      <c r="J93" s="146">
        <f>ROUND(I93*H93,2)</f>
        <v>0</v>
      </c>
      <c r="K93" s="142" t="s">
        <v>118</v>
      </c>
      <c r="L93" s="35"/>
      <c r="M93" s="147" t="s">
        <v>3</v>
      </c>
      <c r="N93" s="148" t="s">
        <v>41</v>
      </c>
      <c r="O93" s="55"/>
      <c r="P93" s="149">
        <f>O93*H93</f>
        <v>0</v>
      </c>
      <c r="Q93" s="149">
        <v>0</v>
      </c>
      <c r="R93" s="149">
        <f>Q93*H93</f>
        <v>0</v>
      </c>
      <c r="S93" s="149">
        <v>0</v>
      </c>
      <c r="T93" s="150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1" t="s">
        <v>119</v>
      </c>
      <c r="AT93" s="151" t="s">
        <v>114</v>
      </c>
      <c r="AU93" s="151" t="s">
        <v>79</v>
      </c>
      <c r="AY93" s="19" t="s">
        <v>112</v>
      </c>
      <c r="BE93" s="152">
        <f>IF(N93="základní",J93,0)</f>
        <v>0</v>
      </c>
      <c r="BF93" s="152">
        <f>IF(N93="snížená",J93,0)</f>
        <v>0</v>
      </c>
      <c r="BG93" s="152">
        <f>IF(N93="zákl. přenesená",J93,0)</f>
        <v>0</v>
      </c>
      <c r="BH93" s="152">
        <f>IF(N93="sníž. přenesená",J93,0)</f>
        <v>0</v>
      </c>
      <c r="BI93" s="152">
        <f>IF(N93="nulová",J93,0)</f>
        <v>0</v>
      </c>
      <c r="BJ93" s="19" t="s">
        <v>75</v>
      </c>
      <c r="BK93" s="152">
        <f>ROUND(I93*H93,2)</f>
        <v>0</v>
      </c>
      <c r="BL93" s="19" t="s">
        <v>119</v>
      </c>
      <c r="BM93" s="151" t="s">
        <v>134</v>
      </c>
    </row>
    <row r="94" spans="1:47" s="2" customFormat="1" ht="12">
      <c r="A94" s="34"/>
      <c r="B94" s="35"/>
      <c r="C94" s="34"/>
      <c r="D94" s="153" t="s">
        <v>121</v>
      </c>
      <c r="E94" s="34"/>
      <c r="F94" s="154" t="s">
        <v>135</v>
      </c>
      <c r="G94" s="34"/>
      <c r="H94" s="34"/>
      <c r="I94" s="155"/>
      <c r="J94" s="34"/>
      <c r="K94" s="34"/>
      <c r="L94" s="35"/>
      <c r="M94" s="156"/>
      <c r="N94" s="157"/>
      <c r="O94" s="55"/>
      <c r="P94" s="55"/>
      <c r="Q94" s="55"/>
      <c r="R94" s="55"/>
      <c r="S94" s="55"/>
      <c r="T94" s="56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9" t="s">
        <v>121</v>
      </c>
      <c r="AU94" s="19" t="s">
        <v>79</v>
      </c>
    </row>
    <row r="95" spans="2:51" s="14" customFormat="1" ht="12">
      <c r="B95" s="167"/>
      <c r="D95" s="159" t="s">
        <v>123</v>
      </c>
      <c r="E95" s="168" t="s">
        <v>3</v>
      </c>
      <c r="F95" s="169" t="s">
        <v>136</v>
      </c>
      <c r="H95" s="168" t="s">
        <v>3</v>
      </c>
      <c r="I95" s="170"/>
      <c r="L95" s="167"/>
      <c r="M95" s="171"/>
      <c r="N95" s="172"/>
      <c r="O95" s="172"/>
      <c r="P95" s="172"/>
      <c r="Q95" s="172"/>
      <c r="R95" s="172"/>
      <c r="S95" s="172"/>
      <c r="T95" s="173"/>
      <c r="AT95" s="168" t="s">
        <v>123</v>
      </c>
      <c r="AU95" s="168" t="s">
        <v>79</v>
      </c>
      <c r="AV95" s="14" t="s">
        <v>75</v>
      </c>
      <c r="AW95" s="14" t="s">
        <v>32</v>
      </c>
      <c r="AX95" s="14" t="s">
        <v>70</v>
      </c>
      <c r="AY95" s="168" t="s">
        <v>112</v>
      </c>
    </row>
    <row r="96" spans="2:51" s="13" customFormat="1" ht="12">
      <c r="B96" s="158"/>
      <c r="D96" s="159" t="s">
        <v>123</v>
      </c>
      <c r="E96" s="160" t="s">
        <v>3</v>
      </c>
      <c r="F96" s="161" t="s">
        <v>137</v>
      </c>
      <c r="H96" s="162">
        <v>79.2</v>
      </c>
      <c r="I96" s="163"/>
      <c r="L96" s="158"/>
      <c r="M96" s="164"/>
      <c r="N96" s="165"/>
      <c r="O96" s="165"/>
      <c r="P96" s="165"/>
      <c r="Q96" s="165"/>
      <c r="R96" s="165"/>
      <c r="S96" s="165"/>
      <c r="T96" s="166"/>
      <c r="AT96" s="160" t="s">
        <v>123</v>
      </c>
      <c r="AU96" s="160" t="s">
        <v>79</v>
      </c>
      <c r="AV96" s="13" t="s">
        <v>79</v>
      </c>
      <c r="AW96" s="13" t="s">
        <v>32</v>
      </c>
      <c r="AX96" s="13" t="s">
        <v>70</v>
      </c>
      <c r="AY96" s="160" t="s">
        <v>112</v>
      </c>
    </row>
    <row r="97" spans="2:51" s="14" customFormat="1" ht="12">
      <c r="B97" s="167"/>
      <c r="D97" s="159" t="s">
        <v>123</v>
      </c>
      <c r="E97" s="168" t="s">
        <v>3</v>
      </c>
      <c r="F97" s="169" t="s">
        <v>138</v>
      </c>
      <c r="H97" s="168" t="s">
        <v>3</v>
      </c>
      <c r="I97" s="170"/>
      <c r="L97" s="167"/>
      <c r="M97" s="171"/>
      <c r="N97" s="172"/>
      <c r="O97" s="172"/>
      <c r="P97" s="172"/>
      <c r="Q97" s="172"/>
      <c r="R97" s="172"/>
      <c r="S97" s="172"/>
      <c r="T97" s="173"/>
      <c r="AT97" s="168" t="s">
        <v>123</v>
      </c>
      <c r="AU97" s="168" t="s">
        <v>79</v>
      </c>
      <c r="AV97" s="14" t="s">
        <v>75</v>
      </c>
      <c r="AW97" s="14" t="s">
        <v>32</v>
      </c>
      <c r="AX97" s="14" t="s">
        <v>70</v>
      </c>
      <c r="AY97" s="168" t="s">
        <v>112</v>
      </c>
    </row>
    <row r="98" spans="2:51" s="13" customFormat="1" ht="12">
      <c r="B98" s="158"/>
      <c r="D98" s="159" t="s">
        <v>123</v>
      </c>
      <c r="E98" s="160" t="s">
        <v>3</v>
      </c>
      <c r="F98" s="161" t="s">
        <v>139</v>
      </c>
      <c r="H98" s="162">
        <v>22.375</v>
      </c>
      <c r="I98" s="163"/>
      <c r="L98" s="158"/>
      <c r="M98" s="164"/>
      <c r="N98" s="165"/>
      <c r="O98" s="165"/>
      <c r="P98" s="165"/>
      <c r="Q98" s="165"/>
      <c r="R98" s="165"/>
      <c r="S98" s="165"/>
      <c r="T98" s="166"/>
      <c r="AT98" s="160" t="s">
        <v>123</v>
      </c>
      <c r="AU98" s="160" t="s">
        <v>79</v>
      </c>
      <c r="AV98" s="13" t="s">
        <v>79</v>
      </c>
      <c r="AW98" s="13" t="s">
        <v>32</v>
      </c>
      <c r="AX98" s="13" t="s">
        <v>70</v>
      </c>
      <c r="AY98" s="160" t="s">
        <v>112</v>
      </c>
    </row>
    <row r="99" spans="2:51" s="15" customFormat="1" ht="12">
      <c r="B99" s="174"/>
      <c r="D99" s="159" t="s">
        <v>123</v>
      </c>
      <c r="E99" s="175" t="s">
        <v>3</v>
      </c>
      <c r="F99" s="176" t="s">
        <v>140</v>
      </c>
      <c r="H99" s="177">
        <v>101.575</v>
      </c>
      <c r="I99" s="178"/>
      <c r="L99" s="174"/>
      <c r="M99" s="179"/>
      <c r="N99" s="180"/>
      <c r="O99" s="180"/>
      <c r="P99" s="180"/>
      <c r="Q99" s="180"/>
      <c r="R99" s="180"/>
      <c r="S99" s="180"/>
      <c r="T99" s="181"/>
      <c r="AT99" s="175" t="s">
        <v>123</v>
      </c>
      <c r="AU99" s="175" t="s">
        <v>79</v>
      </c>
      <c r="AV99" s="15" t="s">
        <v>119</v>
      </c>
      <c r="AW99" s="15" t="s">
        <v>32</v>
      </c>
      <c r="AX99" s="15" t="s">
        <v>70</v>
      </c>
      <c r="AY99" s="175" t="s">
        <v>112</v>
      </c>
    </row>
    <row r="100" spans="2:51" s="13" customFormat="1" ht="12">
      <c r="B100" s="158"/>
      <c r="D100" s="159" t="s">
        <v>123</v>
      </c>
      <c r="E100" s="160" t="s">
        <v>3</v>
      </c>
      <c r="F100" s="161" t="s">
        <v>141</v>
      </c>
      <c r="H100" s="162">
        <v>101.6</v>
      </c>
      <c r="I100" s="163"/>
      <c r="L100" s="158"/>
      <c r="M100" s="164"/>
      <c r="N100" s="165"/>
      <c r="O100" s="165"/>
      <c r="P100" s="165"/>
      <c r="Q100" s="165"/>
      <c r="R100" s="165"/>
      <c r="S100" s="165"/>
      <c r="T100" s="166"/>
      <c r="AT100" s="160" t="s">
        <v>123</v>
      </c>
      <c r="AU100" s="160" t="s">
        <v>79</v>
      </c>
      <c r="AV100" s="13" t="s">
        <v>79</v>
      </c>
      <c r="AW100" s="13" t="s">
        <v>32</v>
      </c>
      <c r="AX100" s="13" t="s">
        <v>70</v>
      </c>
      <c r="AY100" s="160" t="s">
        <v>112</v>
      </c>
    </row>
    <row r="101" spans="2:51" s="15" customFormat="1" ht="12">
      <c r="B101" s="174"/>
      <c r="D101" s="159" t="s">
        <v>123</v>
      </c>
      <c r="E101" s="175" t="s">
        <v>3</v>
      </c>
      <c r="F101" s="176" t="s">
        <v>140</v>
      </c>
      <c r="H101" s="177">
        <v>101.6</v>
      </c>
      <c r="I101" s="178"/>
      <c r="L101" s="174"/>
      <c r="M101" s="179"/>
      <c r="N101" s="180"/>
      <c r="O101" s="180"/>
      <c r="P101" s="180"/>
      <c r="Q101" s="180"/>
      <c r="R101" s="180"/>
      <c r="S101" s="180"/>
      <c r="T101" s="181"/>
      <c r="AT101" s="175" t="s">
        <v>123</v>
      </c>
      <c r="AU101" s="175" t="s">
        <v>79</v>
      </c>
      <c r="AV101" s="15" t="s">
        <v>119</v>
      </c>
      <c r="AW101" s="15" t="s">
        <v>32</v>
      </c>
      <c r="AX101" s="15" t="s">
        <v>75</v>
      </c>
      <c r="AY101" s="175" t="s">
        <v>112</v>
      </c>
    </row>
    <row r="102" spans="1:65" s="2" customFormat="1" ht="16.5" customHeight="1">
      <c r="A102" s="34"/>
      <c r="B102" s="139"/>
      <c r="C102" s="140" t="s">
        <v>119</v>
      </c>
      <c r="D102" s="140" t="s">
        <v>114</v>
      </c>
      <c r="E102" s="141" t="s">
        <v>142</v>
      </c>
      <c r="F102" s="142" t="s">
        <v>143</v>
      </c>
      <c r="G102" s="143" t="s">
        <v>144</v>
      </c>
      <c r="H102" s="144">
        <v>101.8</v>
      </c>
      <c r="I102" s="145"/>
      <c r="J102" s="146">
        <f>ROUND(I102*H102,2)</f>
        <v>0</v>
      </c>
      <c r="K102" s="142" t="s">
        <v>118</v>
      </c>
      <c r="L102" s="35"/>
      <c r="M102" s="147" t="s">
        <v>3</v>
      </c>
      <c r="N102" s="148" t="s">
        <v>41</v>
      </c>
      <c r="O102" s="55"/>
      <c r="P102" s="149">
        <f>O102*H102</f>
        <v>0</v>
      </c>
      <c r="Q102" s="149">
        <v>0.00444</v>
      </c>
      <c r="R102" s="149">
        <f>Q102*H102</f>
        <v>0.451992</v>
      </c>
      <c r="S102" s="149">
        <v>0</v>
      </c>
      <c r="T102" s="150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1" t="s">
        <v>119</v>
      </c>
      <c r="AT102" s="151" t="s">
        <v>114</v>
      </c>
      <c r="AU102" s="151" t="s">
        <v>79</v>
      </c>
      <c r="AY102" s="19" t="s">
        <v>112</v>
      </c>
      <c r="BE102" s="152">
        <f>IF(N102="základní",J102,0)</f>
        <v>0</v>
      </c>
      <c r="BF102" s="152">
        <f>IF(N102="snížená",J102,0)</f>
        <v>0</v>
      </c>
      <c r="BG102" s="152">
        <f>IF(N102="zákl. přenesená",J102,0)</f>
        <v>0</v>
      </c>
      <c r="BH102" s="152">
        <f>IF(N102="sníž. přenesená",J102,0)</f>
        <v>0</v>
      </c>
      <c r="BI102" s="152">
        <f>IF(N102="nulová",J102,0)</f>
        <v>0</v>
      </c>
      <c r="BJ102" s="19" t="s">
        <v>75</v>
      </c>
      <c r="BK102" s="152">
        <f>ROUND(I102*H102,2)</f>
        <v>0</v>
      </c>
      <c r="BL102" s="19" t="s">
        <v>119</v>
      </c>
      <c r="BM102" s="151" t="s">
        <v>145</v>
      </c>
    </row>
    <row r="103" spans="1:47" s="2" customFormat="1" ht="12">
      <c r="A103" s="34"/>
      <c r="B103" s="35"/>
      <c r="C103" s="34"/>
      <c r="D103" s="153" t="s">
        <v>121</v>
      </c>
      <c r="E103" s="34"/>
      <c r="F103" s="154" t="s">
        <v>146</v>
      </c>
      <c r="G103" s="34"/>
      <c r="H103" s="34"/>
      <c r="I103" s="155"/>
      <c r="J103" s="34"/>
      <c r="K103" s="34"/>
      <c r="L103" s="35"/>
      <c r="M103" s="156"/>
      <c r="N103" s="157"/>
      <c r="O103" s="55"/>
      <c r="P103" s="55"/>
      <c r="Q103" s="55"/>
      <c r="R103" s="55"/>
      <c r="S103" s="55"/>
      <c r="T103" s="56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9" t="s">
        <v>121</v>
      </c>
      <c r="AU103" s="19" t="s">
        <v>79</v>
      </c>
    </row>
    <row r="104" spans="2:51" s="13" customFormat="1" ht="12">
      <c r="B104" s="158"/>
      <c r="D104" s="159" t="s">
        <v>123</v>
      </c>
      <c r="E104" s="160" t="s">
        <v>3</v>
      </c>
      <c r="F104" s="161" t="s">
        <v>147</v>
      </c>
      <c r="H104" s="162">
        <v>66</v>
      </c>
      <c r="I104" s="163"/>
      <c r="L104" s="158"/>
      <c r="M104" s="164"/>
      <c r="N104" s="165"/>
      <c r="O104" s="165"/>
      <c r="P104" s="165"/>
      <c r="Q104" s="165"/>
      <c r="R104" s="165"/>
      <c r="S104" s="165"/>
      <c r="T104" s="166"/>
      <c r="AT104" s="160" t="s">
        <v>123</v>
      </c>
      <c r="AU104" s="160" t="s">
        <v>79</v>
      </c>
      <c r="AV104" s="13" t="s">
        <v>79</v>
      </c>
      <c r="AW104" s="13" t="s">
        <v>32</v>
      </c>
      <c r="AX104" s="13" t="s">
        <v>70</v>
      </c>
      <c r="AY104" s="160" t="s">
        <v>112</v>
      </c>
    </row>
    <row r="105" spans="2:51" s="13" customFormat="1" ht="12">
      <c r="B105" s="158"/>
      <c r="D105" s="159" t="s">
        <v>123</v>
      </c>
      <c r="E105" s="160" t="s">
        <v>3</v>
      </c>
      <c r="F105" s="161" t="s">
        <v>148</v>
      </c>
      <c r="H105" s="162">
        <v>35.8</v>
      </c>
      <c r="I105" s="163"/>
      <c r="L105" s="158"/>
      <c r="M105" s="164"/>
      <c r="N105" s="165"/>
      <c r="O105" s="165"/>
      <c r="P105" s="165"/>
      <c r="Q105" s="165"/>
      <c r="R105" s="165"/>
      <c r="S105" s="165"/>
      <c r="T105" s="166"/>
      <c r="AT105" s="160" t="s">
        <v>123</v>
      </c>
      <c r="AU105" s="160" t="s">
        <v>79</v>
      </c>
      <c r="AV105" s="13" t="s">
        <v>79</v>
      </c>
      <c r="AW105" s="13" t="s">
        <v>32</v>
      </c>
      <c r="AX105" s="13" t="s">
        <v>70</v>
      </c>
      <c r="AY105" s="160" t="s">
        <v>112</v>
      </c>
    </row>
    <row r="106" spans="2:51" s="15" customFormat="1" ht="12">
      <c r="B106" s="174"/>
      <c r="D106" s="159" t="s">
        <v>123</v>
      </c>
      <c r="E106" s="175" t="s">
        <v>3</v>
      </c>
      <c r="F106" s="176" t="s">
        <v>140</v>
      </c>
      <c r="H106" s="177">
        <v>101.8</v>
      </c>
      <c r="I106" s="178"/>
      <c r="L106" s="174"/>
      <c r="M106" s="179"/>
      <c r="N106" s="180"/>
      <c r="O106" s="180"/>
      <c r="P106" s="180"/>
      <c r="Q106" s="180"/>
      <c r="R106" s="180"/>
      <c r="S106" s="180"/>
      <c r="T106" s="181"/>
      <c r="AT106" s="175" t="s">
        <v>123</v>
      </c>
      <c r="AU106" s="175" t="s">
        <v>79</v>
      </c>
      <c r="AV106" s="15" t="s">
        <v>119</v>
      </c>
      <c r="AW106" s="15" t="s">
        <v>32</v>
      </c>
      <c r="AX106" s="15" t="s">
        <v>75</v>
      </c>
      <c r="AY106" s="175" t="s">
        <v>112</v>
      </c>
    </row>
    <row r="107" spans="1:65" s="2" customFormat="1" ht="16.5" customHeight="1">
      <c r="A107" s="34"/>
      <c r="B107" s="139"/>
      <c r="C107" s="182" t="s">
        <v>149</v>
      </c>
      <c r="D107" s="182" t="s">
        <v>150</v>
      </c>
      <c r="E107" s="183" t="s">
        <v>151</v>
      </c>
      <c r="F107" s="184" t="s">
        <v>152</v>
      </c>
      <c r="G107" s="185" t="s">
        <v>153</v>
      </c>
      <c r="H107" s="186">
        <v>5.226</v>
      </c>
      <c r="I107" s="187"/>
      <c r="J107" s="188">
        <f>ROUND(I107*H107,2)</f>
        <v>0</v>
      </c>
      <c r="K107" s="184" t="s">
        <v>118</v>
      </c>
      <c r="L107" s="189"/>
      <c r="M107" s="190" t="s">
        <v>3</v>
      </c>
      <c r="N107" s="191" t="s">
        <v>41</v>
      </c>
      <c r="O107" s="55"/>
      <c r="P107" s="149">
        <f>O107*H107</f>
        <v>0</v>
      </c>
      <c r="Q107" s="149">
        <v>1</v>
      </c>
      <c r="R107" s="149">
        <f>Q107*H107</f>
        <v>5.226</v>
      </c>
      <c r="S107" s="149">
        <v>0</v>
      </c>
      <c r="T107" s="150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1" t="s">
        <v>154</v>
      </c>
      <c r="AT107" s="151" t="s">
        <v>150</v>
      </c>
      <c r="AU107" s="151" t="s">
        <v>79</v>
      </c>
      <c r="AY107" s="19" t="s">
        <v>112</v>
      </c>
      <c r="BE107" s="152">
        <f>IF(N107="základní",J107,0)</f>
        <v>0</v>
      </c>
      <c r="BF107" s="152">
        <f>IF(N107="snížená",J107,0)</f>
        <v>0</v>
      </c>
      <c r="BG107" s="152">
        <f>IF(N107="zákl. přenesená",J107,0)</f>
        <v>0</v>
      </c>
      <c r="BH107" s="152">
        <f>IF(N107="sníž. přenesená",J107,0)</f>
        <v>0</v>
      </c>
      <c r="BI107" s="152">
        <f>IF(N107="nulová",J107,0)</f>
        <v>0</v>
      </c>
      <c r="BJ107" s="19" t="s">
        <v>75</v>
      </c>
      <c r="BK107" s="152">
        <f>ROUND(I107*H107,2)</f>
        <v>0</v>
      </c>
      <c r="BL107" s="19" t="s">
        <v>119</v>
      </c>
      <c r="BM107" s="151" t="s">
        <v>155</v>
      </c>
    </row>
    <row r="108" spans="1:65" s="2" customFormat="1" ht="24.2" customHeight="1">
      <c r="A108" s="34"/>
      <c r="B108" s="139"/>
      <c r="C108" s="140" t="s">
        <v>156</v>
      </c>
      <c r="D108" s="140" t="s">
        <v>114</v>
      </c>
      <c r="E108" s="141" t="s">
        <v>157</v>
      </c>
      <c r="F108" s="142" t="s">
        <v>158</v>
      </c>
      <c r="G108" s="143" t="s">
        <v>144</v>
      </c>
      <c r="H108" s="144">
        <v>101.8</v>
      </c>
      <c r="I108" s="145"/>
      <c r="J108" s="146">
        <f>ROUND(I108*H108,2)</f>
        <v>0</v>
      </c>
      <c r="K108" s="142" t="s">
        <v>118</v>
      </c>
      <c r="L108" s="35"/>
      <c r="M108" s="147" t="s">
        <v>3</v>
      </c>
      <c r="N108" s="148" t="s">
        <v>41</v>
      </c>
      <c r="O108" s="55"/>
      <c r="P108" s="149">
        <f>O108*H108</f>
        <v>0</v>
      </c>
      <c r="Q108" s="149">
        <v>0</v>
      </c>
      <c r="R108" s="149">
        <f>Q108*H108</f>
        <v>0</v>
      </c>
      <c r="S108" s="149">
        <v>0</v>
      </c>
      <c r="T108" s="150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1" t="s">
        <v>119</v>
      </c>
      <c r="AT108" s="151" t="s">
        <v>114</v>
      </c>
      <c r="AU108" s="151" t="s">
        <v>79</v>
      </c>
      <c r="AY108" s="19" t="s">
        <v>112</v>
      </c>
      <c r="BE108" s="152">
        <f>IF(N108="základní",J108,0)</f>
        <v>0</v>
      </c>
      <c r="BF108" s="152">
        <f>IF(N108="snížená",J108,0)</f>
        <v>0</v>
      </c>
      <c r="BG108" s="152">
        <f>IF(N108="zákl. přenesená",J108,0)</f>
        <v>0</v>
      </c>
      <c r="BH108" s="152">
        <f>IF(N108="sníž. přenesená",J108,0)</f>
        <v>0</v>
      </c>
      <c r="BI108" s="152">
        <f>IF(N108="nulová",J108,0)</f>
        <v>0</v>
      </c>
      <c r="BJ108" s="19" t="s">
        <v>75</v>
      </c>
      <c r="BK108" s="152">
        <f>ROUND(I108*H108,2)</f>
        <v>0</v>
      </c>
      <c r="BL108" s="19" t="s">
        <v>119</v>
      </c>
      <c r="BM108" s="151" t="s">
        <v>159</v>
      </c>
    </row>
    <row r="109" spans="1:47" s="2" customFormat="1" ht="12">
      <c r="A109" s="34"/>
      <c r="B109" s="35"/>
      <c r="C109" s="34"/>
      <c r="D109" s="153" t="s">
        <v>121</v>
      </c>
      <c r="E109" s="34"/>
      <c r="F109" s="154" t="s">
        <v>160</v>
      </c>
      <c r="G109" s="34"/>
      <c r="H109" s="34"/>
      <c r="I109" s="155"/>
      <c r="J109" s="34"/>
      <c r="K109" s="34"/>
      <c r="L109" s="35"/>
      <c r="M109" s="156"/>
      <c r="N109" s="157"/>
      <c r="O109" s="55"/>
      <c r="P109" s="55"/>
      <c r="Q109" s="55"/>
      <c r="R109" s="55"/>
      <c r="S109" s="55"/>
      <c r="T109" s="56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9" t="s">
        <v>121</v>
      </c>
      <c r="AU109" s="19" t="s">
        <v>79</v>
      </c>
    </row>
    <row r="110" spans="2:51" s="13" customFormat="1" ht="12">
      <c r="B110" s="158"/>
      <c r="D110" s="159" t="s">
        <v>123</v>
      </c>
      <c r="E110" s="160" t="s">
        <v>3</v>
      </c>
      <c r="F110" s="161" t="s">
        <v>161</v>
      </c>
      <c r="H110" s="162">
        <v>101.8</v>
      </c>
      <c r="I110" s="163"/>
      <c r="L110" s="158"/>
      <c r="M110" s="164"/>
      <c r="N110" s="165"/>
      <c r="O110" s="165"/>
      <c r="P110" s="165"/>
      <c r="Q110" s="165"/>
      <c r="R110" s="165"/>
      <c r="S110" s="165"/>
      <c r="T110" s="166"/>
      <c r="AT110" s="160" t="s">
        <v>123</v>
      </c>
      <c r="AU110" s="160" t="s">
        <v>79</v>
      </c>
      <c r="AV110" s="13" t="s">
        <v>79</v>
      </c>
      <c r="AW110" s="13" t="s">
        <v>32</v>
      </c>
      <c r="AX110" s="13" t="s">
        <v>75</v>
      </c>
      <c r="AY110" s="160" t="s">
        <v>112</v>
      </c>
    </row>
    <row r="111" spans="1:65" s="2" customFormat="1" ht="16.5" customHeight="1">
      <c r="A111" s="34"/>
      <c r="B111" s="139"/>
      <c r="C111" s="182" t="s">
        <v>162</v>
      </c>
      <c r="D111" s="182" t="s">
        <v>150</v>
      </c>
      <c r="E111" s="183" t="s">
        <v>163</v>
      </c>
      <c r="F111" s="184" t="s">
        <v>164</v>
      </c>
      <c r="G111" s="185" t="s">
        <v>153</v>
      </c>
      <c r="H111" s="186">
        <v>5.226</v>
      </c>
      <c r="I111" s="187"/>
      <c r="J111" s="188">
        <f>ROUND(I111*H111,2)</f>
        <v>0</v>
      </c>
      <c r="K111" s="184" t="s">
        <v>3</v>
      </c>
      <c r="L111" s="189"/>
      <c r="M111" s="190" t="s">
        <v>3</v>
      </c>
      <c r="N111" s="191" t="s">
        <v>41</v>
      </c>
      <c r="O111" s="55"/>
      <c r="P111" s="149">
        <f>O111*H111</f>
        <v>0</v>
      </c>
      <c r="Q111" s="149">
        <v>0</v>
      </c>
      <c r="R111" s="149">
        <f>Q111*H111</f>
        <v>0</v>
      </c>
      <c r="S111" s="149">
        <v>0</v>
      </c>
      <c r="T111" s="150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1" t="s">
        <v>154</v>
      </c>
      <c r="AT111" s="151" t="s">
        <v>150</v>
      </c>
      <c r="AU111" s="151" t="s">
        <v>79</v>
      </c>
      <c r="AY111" s="19" t="s">
        <v>112</v>
      </c>
      <c r="BE111" s="152">
        <f>IF(N111="základní",J111,0)</f>
        <v>0</v>
      </c>
      <c r="BF111" s="152">
        <f>IF(N111="snížená",J111,0)</f>
        <v>0</v>
      </c>
      <c r="BG111" s="152">
        <f>IF(N111="zákl. přenesená",J111,0)</f>
        <v>0</v>
      </c>
      <c r="BH111" s="152">
        <f>IF(N111="sníž. přenesená",J111,0)</f>
        <v>0</v>
      </c>
      <c r="BI111" s="152">
        <f>IF(N111="nulová",J111,0)</f>
        <v>0</v>
      </c>
      <c r="BJ111" s="19" t="s">
        <v>75</v>
      </c>
      <c r="BK111" s="152">
        <f>ROUND(I111*H111,2)</f>
        <v>0</v>
      </c>
      <c r="BL111" s="19" t="s">
        <v>119</v>
      </c>
      <c r="BM111" s="151" t="s">
        <v>165</v>
      </c>
    </row>
    <row r="112" spans="1:65" s="2" customFormat="1" ht="21.75" customHeight="1">
      <c r="A112" s="34"/>
      <c r="B112" s="139"/>
      <c r="C112" s="140" t="s">
        <v>154</v>
      </c>
      <c r="D112" s="140" t="s">
        <v>114</v>
      </c>
      <c r="E112" s="141" t="s">
        <v>166</v>
      </c>
      <c r="F112" s="142" t="s">
        <v>167</v>
      </c>
      <c r="G112" s="143" t="s">
        <v>133</v>
      </c>
      <c r="H112" s="144">
        <v>101.6</v>
      </c>
      <c r="I112" s="145"/>
      <c r="J112" s="146">
        <f>ROUND(I112*H112,2)</f>
        <v>0</v>
      </c>
      <c r="K112" s="142" t="s">
        <v>118</v>
      </c>
      <c r="L112" s="35"/>
      <c r="M112" s="147" t="s">
        <v>3</v>
      </c>
      <c r="N112" s="148" t="s">
        <v>41</v>
      </c>
      <c r="O112" s="55"/>
      <c r="P112" s="149">
        <f>O112*H112</f>
        <v>0</v>
      </c>
      <c r="Q112" s="149">
        <v>0.00272</v>
      </c>
      <c r="R112" s="149">
        <f>Q112*H112</f>
        <v>0.276352</v>
      </c>
      <c r="S112" s="149">
        <v>0</v>
      </c>
      <c r="T112" s="150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1" t="s">
        <v>119</v>
      </c>
      <c r="AT112" s="151" t="s">
        <v>114</v>
      </c>
      <c r="AU112" s="151" t="s">
        <v>79</v>
      </c>
      <c r="AY112" s="19" t="s">
        <v>112</v>
      </c>
      <c r="BE112" s="152">
        <f>IF(N112="základní",J112,0)</f>
        <v>0</v>
      </c>
      <c r="BF112" s="152">
        <f>IF(N112="snížená",J112,0)</f>
        <v>0</v>
      </c>
      <c r="BG112" s="152">
        <f>IF(N112="zákl. přenesená",J112,0)</f>
        <v>0</v>
      </c>
      <c r="BH112" s="152">
        <f>IF(N112="sníž. přenesená",J112,0)</f>
        <v>0</v>
      </c>
      <c r="BI112" s="152">
        <f>IF(N112="nulová",J112,0)</f>
        <v>0</v>
      </c>
      <c r="BJ112" s="19" t="s">
        <v>75</v>
      </c>
      <c r="BK112" s="152">
        <f>ROUND(I112*H112,2)</f>
        <v>0</v>
      </c>
      <c r="BL112" s="19" t="s">
        <v>119</v>
      </c>
      <c r="BM112" s="151" t="s">
        <v>168</v>
      </c>
    </row>
    <row r="113" spans="1:47" s="2" customFormat="1" ht="12">
      <c r="A113" s="34"/>
      <c r="B113" s="35"/>
      <c r="C113" s="34"/>
      <c r="D113" s="153" t="s">
        <v>121</v>
      </c>
      <c r="E113" s="34"/>
      <c r="F113" s="154" t="s">
        <v>169</v>
      </c>
      <c r="G113" s="34"/>
      <c r="H113" s="34"/>
      <c r="I113" s="155"/>
      <c r="J113" s="34"/>
      <c r="K113" s="34"/>
      <c r="L113" s="35"/>
      <c r="M113" s="156"/>
      <c r="N113" s="157"/>
      <c r="O113" s="55"/>
      <c r="P113" s="55"/>
      <c r="Q113" s="55"/>
      <c r="R113" s="55"/>
      <c r="S113" s="55"/>
      <c r="T113" s="56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9" t="s">
        <v>121</v>
      </c>
      <c r="AU113" s="19" t="s">
        <v>79</v>
      </c>
    </row>
    <row r="114" spans="2:51" s="13" customFormat="1" ht="12">
      <c r="B114" s="158"/>
      <c r="D114" s="159" t="s">
        <v>123</v>
      </c>
      <c r="E114" s="160" t="s">
        <v>3</v>
      </c>
      <c r="F114" s="161" t="s">
        <v>141</v>
      </c>
      <c r="H114" s="162">
        <v>101.6</v>
      </c>
      <c r="I114" s="163"/>
      <c r="L114" s="158"/>
      <c r="M114" s="164"/>
      <c r="N114" s="165"/>
      <c r="O114" s="165"/>
      <c r="P114" s="165"/>
      <c r="Q114" s="165"/>
      <c r="R114" s="165"/>
      <c r="S114" s="165"/>
      <c r="T114" s="166"/>
      <c r="AT114" s="160" t="s">
        <v>123</v>
      </c>
      <c r="AU114" s="160" t="s">
        <v>79</v>
      </c>
      <c r="AV114" s="13" t="s">
        <v>79</v>
      </c>
      <c r="AW114" s="13" t="s">
        <v>32</v>
      </c>
      <c r="AX114" s="13" t="s">
        <v>75</v>
      </c>
      <c r="AY114" s="160" t="s">
        <v>112</v>
      </c>
    </row>
    <row r="115" spans="1:65" s="2" customFormat="1" ht="24.2" customHeight="1">
      <c r="A115" s="34"/>
      <c r="B115" s="139"/>
      <c r="C115" s="140" t="s">
        <v>170</v>
      </c>
      <c r="D115" s="140" t="s">
        <v>114</v>
      </c>
      <c r="E115" s="141" t="s">
        <v>171</v>
      </c>
      <c r="F115" s="142" t="s">
        <v>172</v>
      </c>
      <c r="G115" s="143" t="s">
        <v>133</v>
      </c>
      <c r="H115" s="144">
        <v>101.6</v>
      </c>
      <c r="I115" s="145"/>
      <c r="J115" s="146">
        <f>ROUND(I115*H115,2)</f>
        <v>0</v>
      </c>
      <c r="K115" s="142" t="s">
        <v>118</v>
      </c>
      <c r="L115" s="35"/>
      <c r="M115" s="147" t="s">
        <v>3</v>
      </c>
      <c r="N115" s="148" t="s">
        <v>41</v>
      </c>
      <c r="O115" s="55"/>
      <c r="P115" s="149">
        <f>O115*H115</f>
        <v>0</v>
      </c>
      <c r="Q115" s="149">
        <v>0</v>
      </c>
      <c r="R115" s="149">
        <f>Q115*H115</f>
        <v>0</v>
      </c>
      <c r="S115" s="149">
        <v>0</v>
      </c>
      <c r="T115" s="150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1" t="s">
        <v>119</v>
      </c>
      <c r="AT115" s="151" t="s">
        <v>114</v>
      </c>
      <c r="AU115" s="151" t="s">
        <v>79</v>
      </c>
      <c r="AY115" s="19" t="s">
        <v>112</v>
      </c>
      <c r="BE115" s="152">
        <f>IF(N115="základní",J115,0)</f>
        <v>0</v>
      </c>
      <c r="BF115" s="152">
        <f>IF(N115="snížená",J115,0)</f>
        <v>0</v>
      </c>
      <c r="BG115" s="152">
        <f>IF(N115="zákl. přenesená",J115,0)</f>
        <v>0</v>
      </c>
      <c r="BH115" s="152">
        <f>IF(N115="sníž. přenesená",J115,0)</f>
        <v>0</v>
      </c>
      <c r="BI115" s="152">
        <f>IF(N115="nulová",J115,0)</f>
        <v>0</v>
      </c>
      <c r="BJ115" s="19" t="s">
        <v>75</v>
      </c>
      <c r="BK115" s="152">
        <f>ROUND(I115*H115,2)</f>
        <v>0</v>
      </c>
      <c r="BL115" s="19" t="s">
        <v>119</v>
      </c>
      <c r="BM115" s="151" t="s">
        <v>173</v>
      </c>
    </row>
    <row r="116" spans="1:47" s="2" customFormat="1" ht="12">
      <c r="A116" s="34"/>
      <c r="B116" s="35"/>
      <c r="C116" s="34"/>
      <c r="D116" s="153" t="s">
        <v>121</v>
      </c>
      <c r="E116" s="34"/>
      <c r="F116" s="154" t="s">
        <v>174</v>
      </c>
      <c r="G116" s="34"/>
      <c r="H116" s="34"/>
      <c r="I116" s="155"/>
      <c r="J116" s="34"/>
      <c r="K116" s="34"/>
      <c r="L116" s="35"/>
      <c r="M116" s="156"/>
      <c r="N116" s="157"/>
      <c r="O116" s="55"/>
      <c r="P116" s="55"/>
      <c r="Q116" s="55"/>
      <c r="R116" s="55"/>
      <c r="S116" s="55"/>
      <c r="T116" s="56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9" t="s">
        <v>121</v>
      </c>
      <c r="AU116" s="19" t="s">
        <v>79</v>
      </c>
    </row>
    <row r="117" spans="2:51" s="13" customFormat="1" ht="12">
      <c r="B117" s="158"/>
      <c r="D117" s="159" t="s">
        <v>123</v>
      </c>
      <c r="E117" s="160" t="s">
        <v>3</v>
      </c>
      <c r="F117" s="161" t="s">
        <v>141</v>
      </c>
      <c r="H117" s="162">
        <v>101.6</v>
      </c>
      <c r="I117" s="163"/>
      <c r="L117" s="158"/>
      <c r="M117" s="164"/>
      <c r="N117" s="165"/>
      <c r="O117" s="165"/>
      <c r="P117" s="165"/>
      <c r="Q117" s="165"/>
      <c r="R117" s="165"/>
      <c r="S117" s="165"/>
      <c r="T117" s="166"/>
      <c r="AT117" s="160" t="s">
        <v>123</v>
      </c>
      <c r="AU117" s="160" t="s">
        <v>79</v>
      </c>
      <c r="AV117" s="13" t="s">
        <v>79</v>
      </c>
      <c r="AW117" s="13" t="s">
        <v>32</v>
      </c>
      <c r="AX117" s="13" t="s">
        <v>75</v>
      </c>
      <c r="AY117" s="160" t="s">
        <v>112</v>
      </c>
    </row>
    <row r="118" spans="1:65" s="2" customFormat="1" ht="33" customHeight="1">
      <c r="A118" s="34"/>
      <c r="B118" s="139"/>
      <c r="C118" s="140" t="s">
        <v>175</v>
      </c>
      <c r="D118" s="140" t="s">
        <v>114</v>
      </c>
      <c r="E118" s="141" t="s">
        <v>176</v>
      </c>
      <c r="F118" s="142" t="s">
        <v>177</v>
      </c>
      <c r="G118" s="143" t="s">
        <v>133</v>
      </c>
      <c r="H118" s="144">
        <v>87.3</v>
      </c>
      <c r="I118" s="145"/>
      <c r="J118" s="146">
        <f>ROUND(I118*H118,2)</f>
        <v>0</v>
      </c>
      <c r="K118" s="142" t="s">
        <v>118</v>
      </c>
      <c r="L118" s="35"/>
      <c r="M118" s="147" t="s">
        <v>3</v>
      </c>
      <c r="N118" s="148" t="s">
        <v>41</v>
      </c>
      <c r="O118" s="55"/>
      <c r="P118" s="149">
        <f>O118*H118</f>
        <v>0</v>
      </c>
      <c r="Q118" s="149">
        <v>0</v>
      </c>
      <c r="R118" s="149">
        <f>Q118*H118</f>
        <v>0</v>
      </c>
      <c r="S118" s="149">
        <v>0</v>
      </c>
      <c r="T118" s="150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1" t="s">
        <v>119</v>
      </c>
      <c r="AT118" s="151" t="s">
        <v>114</v>
      </c>
      <c r="AU118" s="151" t="s">
        <v>79</v>
      </c>
      <c r="AY118" s="19" t="s">
        <v>112</v>
      </c>
      <c r="BE118" s="152">
        <f>IF(N118="základní",J118,0)</f>
        <v>0</v>
      </c>
      <c r="BF118" s="152">
        <f>IF(N118="snížená",J118,0)</f>
        <v>0</v>
      </c>
      <c r="BG118" s="152">
        <f>IF(N118="zákl. přenesená",J118,0)</f>
        <v>0</v>
      </c>
      <c r="BH118" s="152">
        <f>IF(N118="sníž. přenesená",J118,0)</f>
        <v>0</v>
      </c>
      <c r="BI118" s="152">
        <f>IF(N118="nulová",J118,0)</f>
        <v>0</v>
      </c>
      <c r="BJ118" s="19" t="s">
        <v>75</v>
      </c>
      <c r="BK118" s="152">
        <f>ROUND(I118*H118,2)</f>
        <v>0</v>
      </c>
      <c r="BL118" s="19" t="s">
        <v>119</v>
      </c>
      <c r="BM118" s="151" t="s">
        <v>178</v>
      </c>
    </row>
    <row r="119" spans="1:47" s="2" customFormat="1" ht="12">
      <c r="A119" s="34"/>
      <c r="B119" s="35"/>
      <c r="C119" s="34"/>
      <c r="D119" s="153" t="s">
        <v>121</v>
      </c>
      <c r="E119" s="34"/>
      <c r="F119" s="154" t="s">
        <v>179</v>
      </c>
      <c r="G119" s="34"/>
      <c r="H119" s="34"/>
      <c r="I119" s="155"/>
      <c r="J119" s="34"/>
      <c r="K119" s="34"/>
      <c r="L119" s="35"/>
      <c r="M119" s="156"/>
      <c r="N119" s="157"/>
      <c r="O119" s="55"/>
      <c r="P119" s="55"/>
      <c r="Q119" s="55"/>
      <c r="R119" s="55"/>
      <c r="S119" s="55"/>
      <c r="T119" s="56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9" t="s">
        <v>121</v>
      </c>
      <c r="AU119" s="19" t="s">
        <v>79</v>
      </c>
    </row>
    <row r="120" spans="2:51" s="13" customFormat="1" ht="12">
      <c r="B120" s="158"/>
      <c r="D120" s="159" t="s">
        <v>123</v>
      </c>
      <c r="E120" s="160" t="s">
        <v>3</v>
      </c>
      <c r="F120" s="161" t="s">
        <v>180</v>
      </c>
      <c r="H120" s="162">
        <v>87.3</v>
      </c>
      <c r="I120" s="163"/>
      <c r="L120" s="158"/>
      <c r="M120" s="164"/>
      <c r="N120" s="165"/>
      <c r="O120" s="165"/>
      <c r="P120" s="165"/>
      <c r="Q120" s="165"/>
      <c r="R120" s="165"/>
      <c r="S120" s="165"/>
      <c r="T120" s="166"/>
      <c r="AT120" s="160" t="s">
        <v>123</v>
      </c>
      <c r="AU120" s="160" t="s">
        <v>79</v>
      </c>
      <c r="AV120" s="13" t="s">
        <v>79</v>
      </c>
      <c r="AW120" s="13" t="s">
        <v>32</v>
      </c>
      <c r="AX120" s="13" t="s">
        <v>70</v>
      </c>
      <c r="AY120" s="160" t="s">
        <v>112</v>
      </c>
    </row>
    <row r="121" spans="2:51" s="15" customFormat="1" ht="12">
      <c r="B121" s="174"/>
      <c r="D121" s="159" t="s">
        <v>123</v>
      </c>
      <c r="E121" s="175" t="s">
        <v>3</v>
      </c>
      <c r="F121" s="176" t="s">
        <v>140</v>
      </c>
      <c r="H121" s="177">
        <v>87.3</v>
      </c>
      <c r="I121" s="178"/>
      <c r="L121" s="174"/>
      <c r="M121" s="179"/>
      <c r="N121" s="180"/>
      <c r="O121" s="180"/>
      <c r="P121" s="180"/>
      <c r="Q121" s="180"/>
      <c r="R121" s="180"/>
      <c r="S121" s="180"/>
      <c r="T121" s="181"/>
      <c r="AT121" s="175" t="s">
        <v>123</v>
      </c>
      <c r="AU121" s="175" t="s">
        <v>79</v>
      </c>
      <c r="AV121" s="15" t="s">
        <v>119</v>
      </c>
      <c r="AW121" s="15" t="s">
        <v>32</v>
      </c>
      <c r="AX121" s="15" t="s">
        <v>75</v>
      </c>
      <c r="AY121" s="175" t="s">
        <v>112</v>
      </c>
    </row>
    <row r="122" spans="1:65" s="2" customFormat="1" ht="37.9" customHeight="1">
      <c r="A122" s="34"/>
      <c r="B122" s="139"/>
      <c r="C122" s="140" t="s">
        <v>181</v>
      </c>
      <c r="D122" s="140" t="s">
        <v>114</v>
      </c>
      <c r="E122" s="141" t="s">
        <v>182</v>
      </c>
      <c r="F122" s="142" t="s">
        <v>183</v>
      </c>
      <c r="G122" s="143" t="s">
        <v>133</v>
      </c>
      <c r="H122" s="144">
        <v>31.21</v>
      </c>
      <c r="I122" s="145"/>
      <c r="J122" s="146">
        <f>ROUND(I122*H122,2)</f>
        <v>0</v>
      </c>
      <c r="K122" s="142" t="s">
        <v>118</v>
      </c>
      <c r="L122" s="35"/>
      <c r="M122" s="147" t="s">
        <v>3</v>
      </c>
      <c r="N122" s="148" t="s">
        <v>41</v>
      </c>
      <c r="O122" s="55"/>
      <c r="P122" s="149">
        <f>O122*H122</f>
        <v>0</v>
      </c>
      <c r="Q122" s="149">
        <v>0</v>
      </c>
      <c r="R122" s="149">
        <f>Q122*H122</f>
        <v>0</v>
      </c>
      <c r="S122" s="149">
        <v>0</v>
      </c>
      <c r="T122" s="150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1" t="s">
        <v>119</v>
      </c>
      <c r="AT122" s="151" t="s">
        <v>114</v>
      </c>
      <c r="AU122" s="151" t="s">
        <v>79</v>
      </c>
      <c r="AY122" s="19" t="s">
        <v>112</v>
      </c>
      <c r="BE122" s="152">
        <f>IF(N122="základní",J122,0)</f>
        <v>0</v>
      </c>
      <c r="BF122" s="152">
        <f>IF(N122="snížená",J122,0)</f>
        <v>0</v>
      </c>
      <c r="BG122" s="152">
        <f>IF(N122="zákl. přenesená",J122,0)</f>
        <v>0</v>
      </c>
      <c r="BH122" s="152">
        <f>IF(N122="sníž. přenesená",J122,0)</f>
        <v>0</v>
      </c>
      <c r="BI122" s="152">
        <f>IF(N122="nulová",J122,0)</f>
        <v>0</v>
      </c>
      <c r="BJ122" s="19" t="s">
        <v>75</v>
      </c>
      <c r="BK122" s="152">
        <f>ROUND(I122*H122,2)</f>
        <v>0</v>
      </c>
      <c r="BL122" s="19" t="s">
        <v>119</v>
      </c>
      <c r="BM122" s="151" t="s">
        <v>184</v>
      </c>
    </row>
    <row r="123" spans="1:47" s="2" customFormat="1" ht="12">
      <c r="A123" s="34"/>
      <c r="B123" s="35"/>
      <c r="C123" s="34"/>
      <c r="D123" s="153" t="s">
        <v>121</v>
      </c>
      <c r="E123" s="34"/>
      <c r="F123" s="154" t="s">
        <v>185</v>
      </c>
      <c r="G123" s="34"/>
      <c r="H123" s="34"/>
      <c r="I123" s="155"/>
      <c r="J123" s="34"/>
      <c r="K123" s="34"/>
      <c r="L123" s="35"/>
      <c r="M123" s="156"/>
      <c r="N123" s="157"/>
      <c r="O123" s="55"/>
      <c r="P123" s="55"/>
      <c r="Q123" s="55"/>
      <c r="R123" s="55"/>
      <c r="S123" s="55"/>
      <c r="T123" s="56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9" t="s">
        <v>121</v>
      </c>
      <c r="AU123" s="19" t="s">
        <v>79</v>
      </c>
    </row>
    <row r="124" spans="2:51" s="13" customFormat="1" ht="12">
      <c r="B124" s="158"/>
      <c r="D124" s="159" t="s">
        <v>123</v>
      </c>
      <c r="E124" s="160" t="s">
        <v>3</v>
      </c>
      <c r="F124" s="161" t="s">
        <v>186</v>
      </c>
      <c r="H124" s="162">
        <v>26.56</v>
      </c>
      <c r="I124" s="163"/>
      <c r="L124" s="158"/>
      <c r="M124" s="164"/>
      <c r="N124" s="165"/>
      <c r="O124" s="165"/>
      <c r="P124" s="165"/>
      <c r="Q124" s="165"/>
      <c r="R124" s="165"/>
      <c r="S124" s="165"/>
      <c r="T124" s="166"/>
      <c r="AT124" s="160" t="s">
        <v>123</v>
      </c>
      <c r="AU124" s="160" t="s">
        <v>79</v>
      </c>
      <c r="AV124" s="13" t="s">
        <v>79</v>
      </c>
      <c r="AW124" s="13" t="s">
        <v>32</v>
      </c>
      <c r="AX124" s="13" t="s">
        <v>70</v>
      </c>
      <c r="AY124" s="160" t="s">
        <v>112</v>
      </c>
    </row>
    <row r="125" spans="2:51" s="13" customFormat="1" ht="12">
      <c r="B125" s="158"/>
      <c r="D125" s="159" t="s">
        <v>123</v>
      </c>
      <c r="E125" s="160" t="s">
        <v>3</v>
      </c>
      <c r="F125" s="161" t="s">
        <v>187</v>
      </c>
      <c r="H125" s="162">
        <v>4.65</v>
      </c>
      <c r="I125" s="163"/>
      <c r="L125" s="158"/>
      <c r="M125" s="164"/>
      <c r="N125" s="165"/>
      <c r="O125" s="165"/>
      <c r="P125" s="165"/>
      <c r="Q125" s="165"/>
      <c r="R125" s="165"/>
      <c r="S125" s="165"/>
      <c r="T125" s="166"/>
      <c r="AT125" s="160" t="s">
        <v>123</v>
      </c>
      <c r="AU125" s="160" t="s">
        <v>79</v>
      </c>
      <c r="AV125" s="13" t="s">
        <v>79</v>
      </c>
      <c r="AW125" s="13" t="s">
        <v>32</v>
      </c>
      <c r="AX125" s="13" t="s">
        <v>70</v>
      </c>
      <c r="AY125" s="160" t="s">
        <v>112</v>
      </c>
    </row>
    <row r="126" spans="2:51" s="15" customFormat="1" ht="12">
      <c r="B126" s="174"/>
      <c r="D126" s="159" t="s">
        <v>123</v>
      </c>
      <c r="E126" s="175" t="s">
        <v>3</v>
      </c>
      <c r="F126" s="176" t="s">
        <v>140</v>
      </c>
      <c r="H126" s="177">
        <v>31.21</v>
      </c>
      <c r="I126" s="178"/>
      <c r="L126" s="174"/>
      <c r="M126" s="179"/>
      <c r="N126" s="180"/>
      <c r="O126" s="180"/>
      <c r="P126" s="180"/>
      <c r="Q126" s="180"/>
      <c r="R126" s="180"/>
      <c r="S126" s="180"/>
      <c r="T126" s="181"/>
      <c r="AT126" s="175" t="s">
        <v>123</v>
      </c>
      <c r="AU126" s="175" t="s">
        <v>79</v>
      </c>
      <c r="AV126" s="15" t="s">
        <v>119</v>
      </c>
      <c r="AW126" s="15" t="s">
        <v>32</v>
      </c>
      <c r="AX126" s="15" t="s">
        <v>75</v>
      </c>
      <c r="AY126" s="175" t="s">
        <v>112</v>
      </c>
    </row>
    <row r="127" spans="1:65" s="2" customFormat="1" ht="24.2" customHeight="1">
      <c r="A127" s="34"/>
      <c r="B127" s="139"/>
      <c r="C127" s="140" t="s">
        <v>188</v>
      </c>
      <c r="D127" s="140" t="s">
        <v>114</v>
      </c>
      <c r="E127" s="141" t="s">
        <v>189</v>
      </c>
      <c r="F127" s="142" t="s">
        <v>190</v>
      </c>
      <c r="G127" s="143" t="s">
        <v>133</v>
      </c>
      <c r="H127" s="144">
        <v>118.51</v>
      </c>
      <c r="I127" s="145"/>
      <c r="J127" s="146">
        <f>ROUND(I127*H127,2)</f>
        <v>0</v>
      </c>
      <c r="K127" s="142" t="s">
        <v>118</v>
      </c>
      <c r="L127" s="35"/>
      <c r="M127" s="147" t="s">
        <v>3</v>
      </c>
      <c r="N127" s="148" t="s">
        <v>41</v>
      </c>
      <c r="O127" s="55"/>
      <c r="P127" s="149">
        <f>O127*H127</f>
        <v>0</v>
      </c>
      <c r="Q127" s="149">
        <v>0</v>
      </c>
      <c r="R127" s="149">
        <f>Q127*H127</f>
        <v>0</v>
      </c>
      <c r="S127" s="149">
        <v>0</v>
      </c>
      <c r="T127" s="150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1" t="s">
        <v>119</v>
      </c>
      <c r="AT127" s="151" t="s">
        <v>114</v>
      </c>
      <c r="AU127" s="151" t="s">
        <v>79</v>
      </c>
      <c r="AY127" s="19" t="s">
        <v>112</v>
      </c>
      <c r="BE127" s="152">
        <f>IF(N127="základní",J127,0)</f>
        <v>0</v>
      </c>
      <c r="BF127" s="152">
        <f>IF(N127="snížená",J127,0)</f>
        <v>0</v>
      </c>
      <c r="BG127" s="152">
        <f>IF(N127="zákl. přenesená",J127,0)</f>
        <v>0</v>
      </c>
      <c r="BH127" s="152">
        <f>IF(N127="sníž. přenesená",J127,0)</f>
        <v>0</v>
      </c>
      <c r="BI127" s="152">
        <f>IF(N127="nulová",J127,0)</f>
        <v>0</v>
      </c>
      <c r="BJ127" s="19" t="s">
        <v>75</v>
      </c>
      <c r="BK127" s="152">
        <f>ROUND(I127*H127,2)</f>
        <v>0</v>
      </c>
      <c r="BL127" s="19" t="s">
        <v>119</v>
      </c>
      <c r="BM127" s="151" t="s">
        <v>191</v>
      </c>
    </row>
    <row r="128" spans="1:47" s="2" customFormat="1" ht="12">
      <c r="A128" s="34"/>
      <c r="B128" s="35"/>
      <c r="C128" s="34"/>
      <c r="D128" s="153" t="s">
        <v>121</v>
      </c>
      <c r="E128" s="34"/>
      <c r="F128" s="154" t="s">
        <v>192</v>
      </c>
      <c r="G128" s="34"/>
      <c r="H128" s="34"/>
      <c r="I128" s="155"/>
      <c r="J128" s="34"/>
      <c r="K128" s="34"/>
      <c r="L128" s="35"/>
      <c r="M128" s="156"/>
      <c r="N128" s="157"/>
      <c r="O128" s="55"/>
      <c r="P128" s="55"/>
      <c r="Q128" s="55"/>
      <c r="R128" s="55"/>
      <c r="S128" s="55"/>
      <c r="T128" s="56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9" t="s">
        <v>121</v>
      </c>
      <c r="AU128" s="19" t="s">
        <v>79</v>
      </c>
    </row>
    <row r="129" spans="2:51" s="13" customFormat="1" ht="12">
      <c r="B129" s="158"/>
      <c r="D129" s="159" t="s">
        <v>123</v>
      </c>
      <c r="E129" s="160" t="s">
        <v>3</v>
      </c>
      <c r="F129" s="161" t="s">
        <v>193</v>
      </c>
      <c r="H129" s="162">
        <v>118.51</v>
      </c>
      <c r="I129" s="163"/>
      <c r="L129" s="158"/>
      <c r="M129" s="164"/>
      <c r="N129" s="165"/>
      <c r="O129" s="165"/>
      <c r="P129" s="165"/>
      <c r="Q129" s="165"/>
      <c r="R129" s="165"/>
      <c r="S129" s="165"/>
      <c r="T129" s="166"/>
      <c r="AT129" s="160" t="s">
        <v>123</v>
      </c>
      <c r="AU129" s="160" t="s">
        <v>79</v>
      </c>
      <c r="AV129" s="13" t="s">
        <v>79</v>
      </c>
      <c r="AW129" s="13" t="s">
        <v>32</v>
      </c>
      <c r="AX129" s="13" t="s">
        <v>75</v>
      </c>
      <c r="AY129" s="160" t="s">
        <v>112</v>
      </c>
    </row>
    <row r="130" spans="1:65" s="2" customFormat="1" ht="24.2" customHeight="1">
      <c r="A130" s="34"/>
      <c r="B130" s="139"/>
      <c r="C130" s="140" t="s">
        <v>194</v>
      </c>
      <c r="D130" s="140" t="s">
        <v>114</v>
      </c>
      <c r="E130" s="141" t="s">
        <v>195</v>
      </c>
      <c r="F130" s="142" t="s">
        <v>196</v>
      </c>
      <c r="G130" s="143" t="s">
        <v>153</v>
      </c>
      <c r="H130" s="144">
        <v>54.618</v>
      </c>
      <c r="I130" s="145"/>
      <c r="J130" s="146">
        <f>ROUND(I130*H130,2)</f>
        <v>0</v>
      </c>
      <c r="K130" s="142" t="s">
        <v>118</v>
      </c>
      <c r="L130" s="35"/>
      <c r="M130" s="147" t="s">
        <v>3</v>
      </c>
      <c r="N130" s="148" t="s">
        <v>41</v>
      </c>
      <c r="O130" s="55"/>
      <c r="P130" s="149">
        <f>O130*H130</f>
        <v>0</v>
      </c>
      <c r="Q130" s="149">
        <v>0</v>
      </c>
      <c r="R130" s="149">
        <f>Q130*H130</f>
        <v>0</v>
      </c>
      <c r="S130" s="149">
        <v>0</v>
      </c>
      <c r="T130" s="150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1" t="s">
        <v>119</v>
      </c>
      <c r="AT130" s="151" t="s">
        <v>114</v>
      </c>
      <c r="AU130" s="151" t="s">
        <v>79</v>
      </c>
      <c r="AY130" s="19" t="s">
        <v>112</v>
      </c>
      <c r="BE130" s="152">
        <f>IF(N130="základní",J130,0)</f>
        <v>0</v>
      </c>
      <c r="BF130" s="152">
        <f>IF(N130="snížená",J130,0)</f>
        <v>0</v>
      </c>
      <c r="BG130" s="152">
        <f>IF(N130="zákl. přenesená",J130,0)</f>
        <v>0</v>
      </c>
      <c r="BH130" s="152">
        <f>IF(N130="sníž. přenesená",J130,0)</f>
        <v>0</v>
      </c>
      <c r="BI130" s="152">
        <f>IF(N130="nulová",J130,0)</f>
        <v>0</v>
      </c>
      <c r="BJ130" s="19" t="s">
        <v>75</v>
      </c>
      <c r="BK130" s="152">
        <f>ROUND(I130*H130,2)</f>
        <v>0</v>
      </c>
      <c r="BL130" s="19" t="s">
        <v>119</v>
      </c>
      <c r="BM130" s="151" t="s">
        <v>197</v>
      </c>
    </row>
    <row r="131" spans="1:47" s="2" customFormat="1" ht="12">
      <c r="A131" s="34"/>
      <c r="B131" s="35"/>
      <c r="C131" s="34"/>
      <c r="D131" s="153" t="s">
        <v>121</v>
      </c>
      <c r="E131" s="34"/>
      <c r="F131" s="154" t="s">
        <v>198</v>
      </c>
      <c r="G131" s="34"/>
      <c r="H131" s="34"/>
      <c r="I131" s="155"/>
      <c r="J131" s="34"/>
      <c r="K131" s="34"/>
      <c r="L131" s="35"/>
      <c r="M131" s="156"/>
      <c r="N131" s="157"/>
      <c r="O131" s="55"/>
      <c r="P131" s="55"/>
      <c r="Q131" s="55"/>
      <c r="R131" s="55"/>
      <c r="S131" s="55"/>
      <c r="T131" s="56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9" t="s">
        <v>121</v>
      </c>
      <c r="AU131" s="19" t="s">
        <v>79</v>
      </c>
    </row>
    <row r="132" spans="2:51" s="13" customFormat="1" ht="12">
      <c r="B132" s="158"/>
      <c r="D132" s="159" t="s">
        <v>123</v>
      </c>
      <c r="E132" s="160" t="s">
        <v>3</v>
      </c>
      <c r="F132" s="161" t="s">
        <v>199</v>
      </c>
      <c r="H132" s="162">
        <v>31.21</v>
      </c>
      <c r="I132" s="163"/>
      <c r="L132" s="158"/>
      <c r="M132" s="164"/>
      <c r="N132" s="165"/>
      <c r="O132" s="165"/>
      <c r="P132" s="165"/>
      <c r="Q132" s="165"/>
      <c r="R132" s="165"/>
      <c r="S132" s="165"/>
      <c r="T132" s="166"/>
      <c r="AT132" s="160" t="s">
        <v>123</v>
      </c>
      <c r="AU132" s="160" t="s">
        <v>79</v>
      </c>
      <c r="AV132" s="13" t="s">
        <v>79</v>
      </c>
      <c r="AW132" s="13" t="s">
        <v>32</v>
      </c>
      <c r="AX132" s="13" t="s">
        <v>75</v>
      </c>
      <c r="AY132" s="160" t="s">
        <v>112</v>
      </c>
    </row>
    <row r="133" spans="2:51" s="13" customFormat="1" ht="12">
      <c r="B133" s="158"/>
      <c r="D133" s="159" t="s">
        <v>123</v>
      </c>
      <c r="F133" s="161" t="s">
        <v>200</v>
      </c>
      <c r="H133" s="162">
        <v>54.618</v>
      </c>
      <c r="I133" s="163"/>
      <c r="L133" s="158"/>
      <c r="M133" s="164"/>
      <c r="N133" s="165"/>
      <c r="O133" s="165"/>
      <c r="P133" s="165"/>
      <c r="Q133" s="165"/>
      <c r="R133" s="165"/>
      <c r="S133" s="165"/>
      <c r="T133" s="166"/>
      <c r="AT133" s="160" t="s">
        <v>123</v>
      </c>
      <c r="AU133" s="160" t="s">
        <v>79</v>
      </c>
      <c r="AV133" s="13" t="s">
        <v>79</v>
      </c>
      <c r="AW133" s="13" t="s">
        <v>4</v>
      </c>
      <c r="AX133" s="13" t="s">
        <v>75</v>
      </c>
      <c r="AY133" s="160" t="s">
        <v>112</v>
      </c>
    </row>
    <row r="134" spans="1:65" s="2" customFormat="1" ht="24.2" customHeight="1">
      <c r="A134" s="34"/>
      <c r="B134" s="139"/>
      <c r="C134" s="140" t="s">
        <v>201</v>
      </c>
      <c r="D134" s="140" t="s">
        <v>114</v>
      </c>
      <c r="E134" s="141" t="s">
        <v>202</v>
      </c>
      <c r="F134" s="142" t="s">
        <v>203</v>
      </c>
      <c r="G134" s="143" t="s">
        <v>133</v>
      </c>
      <c r="H134" s="144">
        <v>118.51</v>
      </c>
      <c r="I134" s="145"/>
      <c r="J134" s="146">
        <f>ROUND(I134*H134,2)</f>
        <v>0</v>
      </c>
      <c r="K134" s="142" t="s">
        <v>118</v>
      </c>
      <c r="L134" s="35"/>
      <c r="M134" s="147" t="s">
        <v>3</v>
      </c>
      <c r="N134" s="148" t="s">
        <v>41</v>
      </c>
      <c r="O134" s="55"/>
      <c r="P134" s="149">
        <f>O134*H134</f>
        <v>0</v>
      </c>
      <c r="Q134" s="149">
        <v>0</v>
      </c>
      <c r="R134" s="149">
        <f>Q134*H134</f>
        <v>0</v>
      </c>
      <c r="S134" s="149">
        <v>0</v>
      </c>
      <c r="T134" s="150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1" t="s">
        <v>119</v>
      </c>
      <c r="AT134" s="151" t="s">
        <v>114</v>
      </c>
      <c r="AU134" s="151" t="s">
        <v>79</v>
      </c>
      <c r="AY134" s="19" t="s">
        <v>112</v>
      </c>
      <c r="BE134" s="152">
        <f>IF(N134="základní",J134,0)</f>
        <v>0</v>
      </c>
      <c r="BF134" s="152">
        <f>IF(N134="snížená",J134,0)</f>
        <v>0</v>
      </c>
      <c r="BG134" s="152">
        <f>IF(N134="zákl. přenesená",J134,0)</f>
        <v>0</v>
      </c>
      <c r="BH134" s="152">
        <f>IF(N134="sníž. přenesená",J134,0)</f>
        <v>0</v>
      </c>
      <c r="BI134" s="152">
        <f>IF(N134="nulová",J134,0)</f>
        <v>0</v>
      </c>
      <c r="BJ134" s="19" t="s">
        <v>75</v>
      </c>
      <c r="BK134" s="152">
        <f>ROUND(I134*H134,2)</f>
        <v>0</v>
      </c>
      <c r="BL134" s="19" t="s">
        <v>119</v>
      </c>
      <c r="BM134" s="151" t="s">
        <v>204</v>
      </c>
    </row>
    <row r="135" spans="1:47" s="2" customFormat="1" ht="12">
      <c r="A135" s="34"/>
      <c r="B135" s="35"/>
      <c r="C135" s="34"/>
      <c r="D135" s="153" t="s">
        <v>121</v>
      </c>
      <c r="E135" s="34"/>
      <c r="F135" s="154" t="s">
        <v>205</v>
      </c>
      <c r="G135" s="34"/>
      <c r="H135" s="34"/>
      <c r="I135" s="155"/>
      <c r="J135" s="34"/>
      <c r="K135" s="34"/>
      <c r="L135" s="35"/>
      <c r="M135" s="156"/>
      <c r="N135" s="157"/>
      <c r="O135" s="55"/>
      <c r="P135" s="55"/>
      <c r="Q135" s="55"/>
      <c r="R135" s="55"/>
      <c r="S135" s="55"/>
      <c r="T135" s="56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9" t="s">
        <v>121</v>
      </c>
      <c r="AU135" s="19" t="s">
        <v>79</v>
      </c>
    </row>
    <row r="136" spans="2:51" s="13" customFormat="1" ht="12">
      <c r="B136" s="158"/>
      <c r="D136" s="159" t="s">
        <v>123</v>
      </c>
      <c r="E136" s="160" t="s">
        <v>3</v>
      </c>
      <c r="F136" s="161" t="s">
        <v>206</v>
      </c>
      <c r="H136" s="162">
        <v>118.51</v>
      </c>
      <c r="I136" s="163"/>
      <c r="L136" s="158"/>
      <c r="M136" s="164"/>
      <c r="N136" s="165"/>
      <c r="O136" s="165"/>
      <c r="P136" s="165"/>
      <c r="Q136" s="165"/>
      <c r="R136" s="165"/>
      <c r="S136" s="165"/>
      <c r="T136" s="166"/>
      <c r="AT136" s="160" t="s">
        <v>123</v>
      </c>
      <c r="AU136" s="160" t="s">
        <v>79</v>
      </c>
      <c r="AV136" s="13" t="s">
        <v>79</v>
      </c>
      <c r="AW136" s="13" t="s">
        <v>32</v>
      </c>
      <c r="AX136" s="13" t="s">
        <v>75</v>
      </c>
      <c r="AY136" s="160" t="s">
        <v>112</v>
      </c>
    </row>
    <row r="137" spans="1:65" s="2" customFormat="1" ht="24.2" customHeight="1">
      <c r="A137" s="34"/>
      <c r="B137" s="139"/>
      <c r="C137" s="140" t="s">
        <v>9</v>
      </c>
      <c r="D137" s="140" t="s">
        <v>114</v>
      </c>
      <c r="E137" s="141" t="s">
        <v>207</v>
      </c>
      <c r="F137" s="142" t="s">
        <v>208</v>
      </c>
      <c r="G137" s="143" t="s">
        <v>133</v>
      </c>
      <c r="H137" s="144">
        <v>87.3</v>
      </c>
      <c r="I137" s="145"/>
      <c r="J137" s="146">
        <f>ROUND(I137*H137,2)</f>
        <v>0</v>
      </c>
      <c r="K137" s="142" t="s">
        <v>118</v>
      </c>
      <c r="L137" s="35"/>
      <c r="M137" s="147" t="s">
        <v>3</v>
      </c>
      <c r="N137" s="148" t="s">
        <v>41</v>
      </c>
      <c r="O137" s="55"/>
      <c r="P137" s="149">
        <f>O137*H137</f>
        <v>0</v>
      </c>
      <c r="Q137" s="149">
        <v>0</v>
      </c>
      <c r="R137" s="149">
        <f>Q137*H137</f>
        <v>0</v>
      </c>
      <c r="S137" s="149">
        <v>0</v>
      </c>
      <c r="T137" s="150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1" t="s">
        <v>119</v>
      </c>
      <c r="AT137" s="151" t="s">
        <v>114</v>
      </c>
      <c r="AU137" s="151" t="s">
        <v>79</v>
      </c>
      <c r="AY137" s="19" t="s">
        <v>112</v>
      </c>
      <c r="BE137" s="152">
        <f>IF(N137="základní",J137,0)</f>
        <v>0</v>
      </c>
      <c r="BF137" s="152">
        <f>IF(N137="snížená",J137,0)</f>
        <v>0</v>
      </c>
      <c r="BG137" s="152">
        <f>IF(N137="zákl. přenesená",J137,0)</f>
        <v>0</v>
      </c>
      <c r="BH137" s="152">
        <f>IF(N137="sníž. přenesená",J137,0)</f>
        <v>0</v>
      </c>
      <c r="BI137" s="152">
        <f>IF(N137="nulová",J137,0)</f>
        <v>0</v>
      </c>
      <c r="BJ137" s="19" t="s">
        <v>75</v>
      </c>
      <c r="BK137" s="152">
        <f>ROUND(I137*H137,2)</f>
        <v>0</v>
      </c>
      <c r="BL137" s="19" t="s">
        <v>119</v>
      </c>
      <c r="BM137" s="151" t="s">
        <v>209</v>
      </c>
    </row>
    <row r="138" spans="1:47" s="2" customFormat="1" ht="12">
      <c r="A138" s="34"/>
      <c r="B138" s="35"/>
      <c r="C138" s="34"/>
      <c r="D138" s="153" t="s">
        <v>121</v>
      </c>
      <c r="E138" s="34"/>
      <c r="F138" s="154" t="s">
        <v>210</v>
      </c>
      <c r="G138" s="34"/>
      <c r="H138" s="34"/>
      <c r="I138" s="155"/>
      <c r="J138" s="34"/>
      <c r="K138" s="34"/>
      <c r="L138" s="35"/>
      <c r="M138" s="156"/>
      <c r="N138" s="157"/>
      <c r="O138" s="55"/>
      <c r="P138" s="55"/>
      <c r="Q138" s="55"/>
      <c r="R138" s="55"/>
      <c r="S138" s="55"/>
      <c r="T138" s="56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9" t="s">
        <v>121</v>
      </c>
      <c r="AU138" s="19" t="s">
        <v>79</v>
      </c>
    </row>
    <row r="139" spans="2:51" s="14" customFormat="1" ht="12">
      <c r="B139" s="167"/>
      <c r="D139" s="159" t="s">
        <v>123</v>
      </c>
      <c r="E139" s="168" t="s">
        <v>3</v>
      </c>
      <c r="F139" s="169" t="s">
        <v>211</v>
      </c>
      <c r="H139" s="168" t="s">
        <v>3</v>
      </c>
      <c r="I139" s="170"/>
      <c r="L139" s="167"/>
      <c r="M139" s="171"/>
      <c r="N139" s="172"/>
      <c r="O139" s="172"/>
      <c r="P139" s="172"/>
      <c r="Q139" s="172"/>
      <c r="R139" s="172"/>
      <c r="S139" s="172"/>
      <c r="T139" s="173"/>
      <c r="AT139" s="168" t="s">
        <v>123</v>
      </c>
      <c r="AU139" s="168" t="s">
        <v>79</v>
      </c>
      <c r="AV139" s="14" t="s">
        <v>75</v>
      </c>
      <c r="AW139" s="14" t="s">
        <v>32</v>
      </c>
      <c r="AX139" s="14" t="s">
        <v>70</v>
      </c>
      <c r="AY139" s="168" t="s">
        <v>112</v>
      </c>
    </row>
    <row r="140" spans="2:51" s="13" customFormat="1" ht="12">
      <c r="B140" s="158"/>
      <c r="D140" s="159" t="s">
        <v>123</v>
      </c>
      <c r="E140" s="160" t="s">
        <v>3</v>
      </c>
      <c r="F140" s="161" t="s">
        <v>212</v>
      </c>
      <c r="H140" s="162">
        <v>87.3</v>
      </c>
      <c r="I140" s="163"/>
      <c r="L140" s="158"/>
      <c r="M140" s="164"/>
      <c r="N140" s="165"/>
      <c r="O140" s="165"/>
      <c r="P140" s="165"/>
      <c r="Q140" s="165"/>
      <c r="R140" s="165"/>
      <c r="S140" s="165"/>
      <c r="T140" s="166"/>
      <c r="AT140" s="160" t="s">
        <v>123</v>
      </c>
      <c r="AU140" s="160" t="s">
        <v>79</v>
      </c>
      <c r="AV140" s="13" t="s">
        <v>79</v>
      </c>
      <c r="AW140" s="13" t="s">
        <v>32</v>
      </c>
      <c r="AX140" s="13" t="s">
        <v>75</v>
      </c>
      <c r="AY140" s="160" t="s">
        <v>112</v>
      </c>
    </row>
    <row r="141" spans="1:65" s="2" customFormat="1" ht="16.5" customHeight="1">
      <c r="A141" s="34"/>
      <c r="B141" s="139"/>
      <c r="C141" s="140" t="s">
        <v>213</v>
      </c>
      <c r="D141" s="140" t="s">
        <v>114</v>
      </c>
      <c r="E141" s="141" t="s">
        <v>214</v>
      </c>
      <c r="F141" s="142" t="s">
        <v>215</v>
      </c>
      <c r="G141" s="143" t="s">
        <v>216</v>
      </c>
      <c r="H141" s="144">
        <v>5371</v>
      </c>
      <c r="I141" s="145"/>
      <c r="J141" s="146">
        <f aca="true" t="shared" si="0" ref="J141:J146">ROUND(I141*H141,2)</f>
        <v>0</v>
      </c>
      <c r="K141" s="142" t="s">
        <v>3</v>
      </c>
      <c r="L141" s="35"/>
      <c r="M141" s="147" t="s">
        <v>3</v>
      </c>
      <c r="N141" s="148" t="s">
        <v>41</v>
      </c>
      <c r="O141" s="55"/>
      <c r="P141" s="149">
        <f aca="true" t="shared" si="1" ref="P141:P146">O141*H141</f>
        <v>0</v>
      </c>
      <c r="Q141" s="149">
        <v>0</v>
      </c>
      <c r="R141" s="149">
        <f aca="true" t="shared" si="2" ref="R141:R146">Q141*H141</f>
        <v>0</v>
      </c>
      <c r="S141" s="149">
        <v>0</v>
      </c>
      <c r="T141" s="150">
        <f aca="true" t="shared" si="3" ref="T141:T146"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1" t="s">
        <v>119</v>
      </c>
      <c r="AT141" s="151" t="s">
        <v>114</v>
      </c>
      <c r="AU141" s="151" t="s">
        <v>79</v>
      </c>
      <c r="AY141" s="19" t="s">
        <v>112</v>
      </c>
      <c r="BE141" s="152">
        <f aca="true" t="shared" si="4" ref="BE141:BE146">IF(N141="základní",J141,0)</f>
        <v>0</v>
      </c>
      <c r="BF141" s="152">
        <f aca="true" t="shared" si="5" ref="BF141:BF146">IF(N141="snížená",J141,0)</f>
        <v>0</v>
      </c>
      <c r="BG141" s="152">
        <f aca="true" t="shared" si="6" ref="BG141:BG146">IF(N141="zákl. přenesená",J141,0)</f>
        <v>0</v>
      </c>
      <c r="BH141" s="152">
        <f aca="true" t="shared" si="7" ref="BH141:BH146">IF(N141="sníž. přenesená",J141,0)</f>
        <v>0</v>
      </c>
      <c r="BI141" s="152">
        <f aca="true" t="shared" si="8" ref="BI141:BI146">IF(N141="nulová",J141,0)</f>
        <v>0</v>
      </c>
      <c r="BJ141" s="19" t="s">
        <v>75</v>
      </c>
      <c r="BK141" s="152">
        <f aca="true" t="shared" si="9" ref="BK141:BK146">ROUND(I141*H141,2)</f>
        <v>0</v>
      </c>
      <c r="BL141" s="19" t="s">
        <v>119</v>
      </c>
      <c r="BM141" s="151" t="s">
        <v>217</v>
      </c>
    </row>
    <row r="142" spans="1:65" s="2" customFormat="1" ht="16.5" customHeight="1">
      <c r="A142" s="34"/>
      <c r="B142" s="139"/>
      <c r="C142" s="182" t="s">
        <v>218</v>
      </c>
      <c r="D142" s="182" t="s">
        <v>150</v>
      </c>
      <c r="E142" s="183" t="s">
        <v>219</v>
      </c>
      <c r="F142" s="184" t="s">
        <v>220</v>
      </c>
      <c r="G142" s="185" t="s">
        <v>153</v>
      </c>
      <c r="H142" s="186">
        <v>0.71</v>
      </c>
      <c r="I142" s="187"/>
      <c r="J142" s="188">
        <f t="shared" si="0"/>
        <v>0</v>
      </c>
      <c r="K142" s="184" t="s">
        <v>3</v>
      </c>
      <c r="L142" s="189"/>
      <c r="M142" s="190" t="s">
        <v>3</v>
      </c>
      <c r="N142" s="191" t="s">
        <v>41</v>
      </c>
      <c r="O142" s="55"/>
      <c r="P142" s="149">
        <f t="shared" si="1"/>
        <v>0</v>
      </c>
      <c r="Q142" s="149">
        <v>0</v>
      </c>
      <c r="R142" s="149">
        <f t="shared" si="2"/>
        <v>0</v>
      </c>
      <c r="S142" s="149">
        <v>0</v>
      </c>
      <c r="T142" s="150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1" t="s">
        <v>154</v>
      </c>
      <c r="AT142" s="151" t="s">
        <v>150</v>
      </c>
      <c r="AU142" s="151" t="s">
        <v>79</v>
      </c>
      <c r="AY142" s="19" t="s">
        <v>112</v>
      </c>
      <c r="BE142" s="152">
        <f t="shared" si="4"/>
        <v>0</v>
      </c>
      <c r="BF142" s="152">
        <f t="shared" si="5"/>
        <v>0</v>
      </c>
      <c r="BG142" s="152">
        <f t="shared" si="6"/>
        <v>0</v>
      </c>
      <c r="BH142" s="152">
        <f t="shared" si="7"/>
        <v>0</v>
      </c>
      <c r="BI142" s="152">
        <f t="shared" si="8"/>
        <v>0</v>
      </c>
      <c r="BJ142" s="19" t="s">
        <v>75</v>
      </c>
      <c r="BK142" s="152">
        <f t="shared" si="9"/>
        <v>0</v>
      </c>
      <c r="BL142" s="19" t="s">
        <v>119</v>
      </c>
      <c r="BM142" s="151" t="s">
        <v>221</v>
      </c>
    </row>
    <row r="143" spans="1:65" s="2" customFormat="1" ht="16.5" customHeight="1">
      <c r="A143" s="34"/>
      <c r="B143" s="139"/>
      <c r="C143" s="182" t="s">
        <v>222</v>
      </c>
      <c r="D143" s="182" t="s">
        <v>150</v>
      </c>
      <c r="E143" s="183" t="s">
        <v>223</v>
      </c>
      <c r="F143" s="184" t="s">
        <v>224</v>
      </c>
      <c r="G143" s="185" t="s">
        <v>153</v>
      </c>
      <c r="H143" s="186">
        <v>4.661</v>
      </c>
      <c r="I143" s="187"/>
      <c r="J143" s="188">
        <f t="shared" si="0"/>
        <v>0</v>
      </c>
      <c r="K143" s="184" t="s">
        <v>3</v>
      </c>
      <c r="L143" s="189"/>
      <c r="M143" s="190" t="s">
        <v>3</v>
      </c>
      <c r="N143" s="191" t="s">
        <v>41</v>
      </c>
      <c r="O143" s="55"/>
      <c r="P143" s="149">
        <f t="shared" si="1"/>
        <v>0</v>
      </c>
      <c r="Q143" s="149">
        <v>0</v>
      </c>
      <c r="R143" s="149">
        <f t="shared" si="2"/>
        <v>0</v>
      </c>
      <c r="S143" s="149">
        <v>0</v>
      </c>
      <c r="T143" s="150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1" t="s">
        <v>154</v>
      </c>
      <c r="AT143" s="151" t="s">
        <v>150</v>
      </c>
      <c r="AU143" s="151" t="s">
        <v>79</v>
      </c>
      <c r="AY143" s="19" t="s">
        <v>112</v>
      </c>
      <c r="BE143" s="152">
        <f t="shared" si="4"/>
        <v>0</v>
      </c>
      <c r="BF143" s="152">
        <f t="shared" si="5"/>
        <v>0</v>
      </c>
      <c r="BG143" s="152">
        <f t="shared" si="6"/>
        <v>0</v>
      </c>
      <c r="BH143" s="152">
        <f t="shared" si="7"/>
        <v>0</v>
      </c>
      <c r="BI143" s="152">
        <f t="shared" si="8"/>
        <v>0</v>
      </c>
      <c r="BJ143" s="19" t="s">
        <v>75</v>
      </c>
      <c r="BK143" s="152">
        <f t="shared" si="9"/>
        <v>0</v>
      </c>
      <c r="BL143" s="19" t="s">
        <v>119</v>
      </c>
      <c r="BM143" s="151" t="s">
        <v>225</v>
      </c>
    </row>
    <row r="144" spans="1:65" s="2" customFormat="1" ht="16.5" customHeight="1">
      <c r="A144" s="34"/>
      <c r="B144" s="139"/>
      <c r="C144" s="140" t="s">
        <v>226</v>
      </c>
      <c r="D144" s="140" t="s">
        <v>114</v>
      </c>
      <c r="E144" s="141" t="s">
        <v>227</v>
      </c>
      <c r="F144" s="142" t="s">
        <v>228</v>
      </c>
      <c r="G144" s="143" t="s">
        <v>216</v>
      </c>
      <c r="H144" s="144">
        <v>5731</v>
      </c>
      <c r="I144" s="145"/>
      <c r="J144" s="146">
        <f t="shared" si="0"/>
        <v>0</v>
      </c>
      <c r="K144" s="142" t="s">
        <v>3</v>
      </c>
      <c r="L144" s="35"/>
      <c r="M144" s="147" t="s">
        <v>3</v>
      </c>
      <c r="N144" s="148" t="s">
        <v>41</v>
      </c>
      <c r="O144" s="55"/>
      <c r="P144" s="149">
        <f t="shared" si="1"/>
        <v>0</v>
      </c>
      <c r="Q144" s="149">
        <v>0</v>
      </c>
      <c r="R144" s="149">
        <f t="shared" si="2"/>
        <v>0</v>
      </c>
      <c r="S144" s="149">
        <v>0</v>
      </c>
      <c r="T144" s="150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1" t="s">
        <v>119</v>
      </c>
      <c r="AT144" s="151" t="s">
        <v>114</v>
      </c>
      <c r="AU144" s="151" t="s">
        <v>79</v>
      </c>
      <c r="AY144" s="19" t="s">
        <v>112</v>
      </c>
      <c r="BE144" s="152">
        <f t="shared" si="4"/>
        <v>0</v>
      </c>
      <c r="BF144" s="152">
        <f t="shared" si="5"/>
        <v>0</v>
      </c>
      <c r="BG144" s="152">
        <f t="shared" si="6"/>
        <v>0</v>
      </c>
      <c r="BH144" s="152">
        <f t="shared" si="7"/>
        <v>0</v>
      </c>
      <c r="BI144" s="152">
        <f t="shared" si="8"/>
        <v>0</v>
      </c>
      <c r="BJ144" s="19" t="s">
        <v>75</v>
      </c>
      <c r="BK144" s="152">
        <f t="shared" si="9"/>
        <v>0</v>
      </c>
      <c r="BL144" s="19" t="s">
        <v>119</v>
      </c>
      <c r="BM144" s="151" t="s">
        <v>229</v>
      </c>
    </row>
    <row r="145" spans="1:65" s="2" customFormat="1" ht="16.5" customHeight="1">
      <c r="A145" s="34"/>
      <c r="B145" s="139"/>
      <c r="C145" s="182" t="s">
        <v>130</v>
      </c>
      <c r="D145" s="182" t="s">
        <v>150</v>
      </c>
      <c r="E145" s="183" t="s">
        <v>230</v>
      </c>
      <c r="F145" s="184" t="s">
        <v>231</v>
      </c>
      <c r="G145" s="185" t="s">
        <v>153</v>
      </c>
      <c r="H145" s="186">
        <v>0.71</v>
      </c>
      <c r="I145" s="187"/>
      <c r="J145" s="188">
        <f t="shared" si="0"/>
        <v>0</v>
      </c>
      <c r="K145" s="184" t="s">
        <v>3</v>
      </c>
      <c r="L145" s="189"/>
      <c r="M145" s="190" t="s">
        <v>3</v>
      </c>
      <c r="N145" s="191" t="s">
        <v>41</v>
      </c>
      <c r="O145" s="55"/>
      <c r="P145" s="149">
        <f t="shared" si="1"/>
        <v>0</v>
      </c>
      <c r="Q145" s="149">
        <v>0</v>
      </c>
      <c r="R145" s="149">
        <f t="shared" si="2"/>
        <v>0</v>
      </c>
      <c r="S145" s="149">
        <v>0</v>
      </c>
      <c r="T145" s="150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1" t="s">
        <v>154</v>
      </c>
      <c r="AT145" s="151" t="s">
        <v>150</v>
      </c>
      <c r="AU145" s="151" t="s">
        <v>79</v>
      </c>
      <c r="AY145" s="19" t="s">
        <v>112</v>
      </c>
      <c r="BE145" s="152">
        <f t="shared" si="4"/>
        <v>0</v>
      </c>
      <c r="BF145" s="152">
        <f t="shared" si="5"/>
        <v>0</v>
      </c>
      <c r="BG145" s="152">
        <f t="shared" si="6"/>
        <v>0</v>
      </c>
      <c r="BH145" s="152">
        <f t="shared" si="7"/>
        <v>0</v>
      </c>
      <c r="BI145" s="152">
        <f t="shared" si="8"/>
        <v>0</v>
      </c>
      <c r="BJ145" s="19" t="s">
        <v>75</v>
      </c>
      <c r="BK145" s="152">
        <f t="shared" si="9"/>
        <v>0</v>
      </c>
      <c r="BL145" s="19" t="s">
        <v>119</v>
      </c>
      <c r="BM145" s="151" t="s">
        <v>232</v>
      </c>
    </row>
    <row r="146" spans="1:65" s="2" customFormat="1" ht="16.5" customHeight="1">
      <c r="A146" s="34"/>
      <c r="B146" s="139"/>
      <c r="C146" s="182" t="s">
        <v>8</v>
      </c>
      <c r="D146" s="182" t="s">
        <v>150</v>
      </c>
      <c r="E146" s="183" t="s">
        <v>233</v>
      </c>
      <c r="F146" s="184" t="s">
        <v>234</v>
      </c>
      <c r="G146" s="185" t="s">
        <v>153</v>
      </c>
      <c r="H146" s="186">
        <v>4.661</v>
      </c>
      <c r="I146" s="187"/>
      <c r="J146" s="188">
        <f t="shared" si="0"/>
        <v>0</v>
      </c>
      <c r="K146" s="184" t="s">
        <v>3</v>
      </c>
      <c r="L146" s="189"/>
      <c r="M146" s="190" t="s">
        <v>3</v>
      </c>
      <c r="N146" s="191" t="s">
        <v>41</v>
      </c>
      <c r="O146" s="55"/>
      <c r="P146" s="149">
        <f t="shared" si="1"/>
        <v>0</v>
      </c>
      <c r="Q146" s="149">
        <v>0</v>
      </c>
      <c r="R146" s="149">
        <f t="shared" si="2"/>
        <v>0</v>
      </c>
      <c r="S146" s="149">
        <v>0</v>
      </c>
      <c r="T146" s="150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1" t="s">
        <v>154</v>
      </c>
      <c r="AT146" s="151" t="s">
        <v>150</v>
      </c>
      <c r="AU146" s="151" t="s">
        <v>79</v>
      </c>
      <c r="AY146" s="19" t="s">
        <v>112</v>
      </c>
      <c r="BE146" s="152">
        <f t="shared" si="4"/>
        <v>0</v>
      </c>
      <c r="BF146" s="152">
        <f t="shared" si="5"/>
        <v>0</v>
      </c>
      <c r="BG146" s="152">
        <f t="shared" si="6"/>
        <v>0</v>
      </c>
      <c r="BH146" s="152">
        <f t="shared" si="7"/>
        <v>0</v>
      </c>
      <c r="BI146" s="152">
        <f t="shared" si="8"/>
        <v>0</v>
      </c>
      <c r="BJ146" s="19" t="s">
        <v>75</v>
      </c>
      <c r="BK146" s="152">
        <f t="shared" si="9"/>
        <v>0</v>
      </c>
      <c r="BL146" s="19" t="s">
        <v>119</v>
      </c>
      <c r="BM146" s="151" t="s">
        <v>235</v>
      </c>
    </row>
    <row r="147" spans="2:63" s="12" customFormat="1" ht="22.9" customHeight="1">
      <c r="B147" s="126"/>
      <c r="D147" s="127" t="s">
        <v>69</v>
      </c>
      <c r="E147" s="137" t="s">
        <v>82</v>
      </c>
      <c r="F147" s="137" t="s">
        <v>236</v>
      </c>
      <c r="I147" s="129"/>
      <c r="J147" s="138">
        <f>BK147</f>
        <v>0</v>
      </c>
      <c r="L147" s="126"/>
      <c r="M147" s="131"/>
      <c r="N147" s="132"/>
      <c r="O147" s="132"/>
      <c r="P147" s="133">
        <f>SUM(P148:P156)</f>
        <v>0</v>
      </c>
      <c r="Q147" s="132"/>
      <c r="R147" s="133">
        <f>SUM(R148:R156)</f>
        <v>0</v>
      </c>
      <c r="S147" s="132"/>
      <c r="T147" s="134">
        <f>SUM(T148:T156)</f>
        <v>0</v>
      </c>
      <c r="AR147" s="127" t="s">
        <v>75</v>
      </c>
      <c r="AT147" s="135" t="s">
        <v>69</v>
      </c>
      <c r="AU147" s="135" t="s">
        <v>75</v>
      </c>
      <c r="AY147" s="127" t="s">
        <v>112</v>
      </c>
      <c r="BK147" s="136">
        <f>SUM(BK148:BK156)</f>
        <v>0</v>
      </c>
    </row>
    <row r="148" spans="1:65" s="2" customFormat="1" ht="21.75" customHeight="1">
      <c r="A148" s="34"/>
      <c r="B148" s="139"/>
      <c r="C148" s="140" t="s">
        <v>237</v>
      </c>
      <c r="D148" s="140" t="s">
        <v>114</v>
      </c>
      <c r="E148" s="141" t="s">
        <v>238</v>
      </c>
      <c r="F148" s="142" t="s">
        <v>239</v>
      </c>
      <c r="G148" s="143" t="s">
        <v>240</v>
      </c>
      <c r="H148" s="144">
        <v>21.5</v>
      </c>
      <c r="I148" s="145"/>
      <c r="J148" s="146">
        <f>ROUND(I148*H148,2)</f>
        <v>0</v>
      </c>
      <c r="K148" s="142" t="s">
        <v>3</v>
      </c>
      <c r="L148" s="35"/>
      <c r="M148" s="147" t="s">
        <v>3</v>
      </c>
      <c r="N148" s="148" t="s">
        <v>41</v>
      </c>
      <c r="O148" s="55"/>
      <c r="P148" s="149">
        <f>O148*H148</f>
        <v>0</v>
      </c>
      <c r="Q148" s="149">
        <v>0</v>
      </c>
      <c r="R148" s="149">
        <f>Q148*H148</f>
        <v>0</v>
      </c>
      <c r="S148" s="149">
        <v>0</v>
      </c>
      <c r="T148" s="15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1" t="s">
        <v>119</v>
      </c>
      <c r="AT148" s="151" t="s">
        <v>114</v>
      </c>
      <c r="AU148" s="151" t="s">
        <v>79</v>
      </c>
      <c r="AY148" s="19" t="s">
        <v>112</v>
      </c>
      <c r="BE148" s="152">
        <f>IF(N148="základní",J148,0)</f>
        <v>0</v>
      </c>
      <c r="BF148" s="152">
        <f>IF(N148="snížená",J148,0)</f>
        <v>0</v>
      </c>
      <c r="BG148" s="152">
        <f>IF(N148="zákl. přenesená",J148,0)</f>
        <v>0</v>
      </c>
      <c r="BH148" s="152">
        <f>IF(N148="sníž. přenesená",J148,0)</f>
        <v>0</v>
      </c>
      <c r="BI148" s="152">
        <f>IF(N148="nulová",J148,0)</f>
        <v>0</v>
      </c>
      <c r="BJ148" s="19" t="s">
        <v>75</v>
      </c>
      <c r="BK148" s="152">
        <f>ROUND(I148*H148,2)</f>
        <v>0</v>
      </c>
      <c r="BL148" s="19" t="s">
        <v>119</v>
      </c>
      <c r="BM148" s="151" t="s">
        <v>241</v>
      </c>
    </row>
    <row r="149" spans="1:65" s="2" customFormat="1" ht="16.5" customHeight="1">
      <c r="A149" s="34"/>
      <c r="B149" s="139"/>
      <c r="C149" s="182" t="s">
        <v>242</v>
      </c>
      <c r="D149" s="182" t="s">
        <v>150</v>
      </c>
      <c r="E149" s="183" t="s">
        <v>243</v>
      </c>
      <c r="F149" s="184" t="s">
        <v>244</v>
      </c>
      <c r="G149" s="185" t="s">
        <v>240</v>
      </c>
      <c r="H149" s="186">
        <v>22.5</v>
      </c>
      <c r="I149" s="187"/>
      <c r="J149" s="188">
        <f>ROUND(I149*H149,2)</f>
        <v>0</v>
      </c>
      <c r="K149" s="184" t="s">
        <v>3</v>
      </c>
      <c r="L149" s="189"/>
      <c r="M149" s="190" t="s">
        <v>3</v>
      </c>
      <c r="N149" s="191" t="s">
        <v>41</v>
      </c>
      <c r="O149" s="55"/>
      <c r="P149" s="149">
        <f>O149*H149</f>
        <v>0</v>
      </c>
      <c r="Q149" s="149">
        <v>0</v>
      </c>
      <c r="R149" s="149">
        <f>Q149*H149</f>
        <v>0</v>
      </c>
      <c r="S149" s="149">
        <v>0</v>
      </c>
      <c r="T149" s="150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1" t="s">
        <v>154</v>
      </c>
      <c r="AT149" s="151" t="s">
        <v>150</v>
      </c>
      <c r="AU149" s="151" t="s">
        <v>79</v>
      </c>
      <c r="AY149" s="19" t="s">
        <v>112</v>
      </c>
      <c r="BE149" s="152">
        <f>IF(N149="základní",J149,0)</f>
        <v>0</v>
      </c>
      <c r="BF149" s="152">
        <f>IF(N149="snížená",J149,0)</f>
        <v>0</v>
      </c>
      <c r="BG149" s="152">
        <f>IF(N149="zákl. přenesená",J149,0)</f>
        <v>0</v>
      </c>
      <c r="BH149" s="152">
        <f>IF(N149="sníž. přenesená",J149,0)</f>
        <v>0</v>
      </c>
      <c r="BI149" s="152">
        <f>IF(N149="nulová",J149,0)</f>
        <v>0</v>
      </c>
      <c r="BJ149" s="19" t="s">
        <v>75</v>
      </c>
      <c r="BK149" s="152">
        <f>ROUND(I149*H149,2)</f>
        <v>0</v>
      </c>
      <c r="BL149" s="19" t="s">
        <v>119</v>
      </c>
      <c r="BM149" s="151" t="s">
        <v>245</v>
      </c>
    </row>
    <row r="150" spans="1:65" s="2" customFormat="1" ht="16.5" customHeight="1">
      <c r="A150" s="34"/>
      <c r="B150" s="139"/>
      <c r="C150" s="140" t="s">
        <v>246</v>
      </c>
      <c r="D150" s="140" t="s">
        <v>114</v>
      </c>
      <c r="E150" s="141" t="s">
        <v>247</v>
      </c>
      <c r="F150" s="142" t="s">
        <v>248</v>
      </c>
      <c r="G150" s="143" t="s">
        <v>133</v>
      </c>
      <c r="H150" s="144">
        <v>11.1</v>
      </c>
      <c r="I150" s="145"/>
      <c r="J150" s="146">
        <f>ROUND(I150*H150,2)</f>
        <v>0</v>
      </c>
      <c r="K150" s="142" t="s">
        <v>3</v>
      </c>
      <c r="L150" s="35"/>
      <c r="M150" s="147" t="s">
        <v>3</v>
      </c>
      <c r="N150" s="148" t="s">
        <v>41</v>
      </c>
      <c r="O150" s="55"/>
      <c r="P150" s="149">
        <f>O150*H150</f>
        <v>0</v>
      </c>
      <c r="Q150" s="149">
        <v>0</v>
      </c>
      <c r="R150" s="149">
        <f>Q150*H150</f>
        <v>0</v>
      </c>
      <c r="S150" s="149">
        <v>0</v>
      </c>
      <c r="T150" s="150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1" t="s">
        <v>119</v>
      </c>
      <c r="AT150" s="151" t="s">
        <v>114</v>
      </c>
      <c r="AU150" s="151" t="s">
        <v>79</v>
      </c>
      <c r="AY150" s="19" t="s">
        <v>112</v>
      </c>
      <c r="BE150" s="152">
        <f>IF(N150="základní",J150,0)</f>
        <v>0</v>
      </c>
      <c r="BF150" s="152">
        <f>IF(N150="snížená",J150,0)</f>
        <v>0</v>
      </c>
      <c r="BG150" s="152">
        <f>IF(N150="zákl. přenesená",J150,0)</f>
        <v>0</v>
      </c>
      <c r="BH150" s="152">
        <f>IF(N150="sníž. přenesená",J150,0)</f>
        <v>0</v>
      </c>
      <c r="BI150" s="152">
        <f>IF(N150="nulová",J150,0)</f>
        <v>0</v>
      </c>
      <c r="BJ150" s="19" t="s">
        <v>75</v>
      </c>
      <c r="BK150" s="152">
        <f>ROUND(I150*H150,2)</f>
        <v>0</v>
      </c>
      <c r="BL150" s="19" t="s">
        <v>119</v>
      </c>
      <c r="BM150" s="151" t="s">
        <v>249</v>
      </c>
    </row>
    <row r="151" spans="2:51" s="13" customFormat="1" ht="12">
      <c r="B151" s="158"/>
      <c r="D151" s="159" t="s">
        <v>123</v>
      </c>
      <c r="E151" s="160" t="s">
        <v>3</v>
      </c>
      <c r="F151" s="161" t="s">
        <v>250</v>
      </c>
      <c r="H151" s="162">
        <v>11.053</v>
      </c>
      <c r="I151" s="163"/>
      <c r="L151" s="158"/>
      <c r="M151" s="164"/>
      <c r="N151" s="165"/>
      <c r="O151" s="165"/>
      <c r="P151" s="165"/>
      <c r="Q151" s="165"/>
      <c r="R151" s="165"/>
      <c r="S151" s="165"/>
      <c r="T151" s="166"/>
      <c r="AT151" s="160" t="s">
        <v>123</v>
      </c>
      <c r="AU151" s="160" t="s">
        <v>79</v>
      </c>
      <c r="AV151" s="13" t="s">
        <v>79</v>
      </c>
      <c r="AW151" s="13" t="s">
        <v>32</v>
      </c>
      <c r="AX151" s="13" t="s">
        <v>70</v>
      </c>
      <c r="AY151" s="160" t="s">
        <v>112</v>
      </c>
    </row>
    <row r="152" spans="2:51" s="15" customFormat="1" ht="12">
      <c r="B152" s="174"/>
      <c r="D152" s="159" t="s">
        <v>123</v>
      </c>
      <c r="E152" s="175" t="s">
        <v>3</v>
      </c>
      <c r="F152" s="176" t="s">
        <v>140</v>
      </c>
      <c r="H152" s="177">
        <v>11.053</v>
      </c>
      <c r="I152" s="178"/>
      <c r="L152" s="174"/>
      <c r="M152" s="179"/>
      <c r="N152" s="180"/>
      <c r="O152" s="180"/>
      <c r="P152" s="180"/>
      <c r="Q152" s="180"/>
      <c r="R152" s="180"/>
      <c r="S152" s="180"/>
      <c r="T152" s="181"/>
      <c r="AT152" s="175" t="s">
        <v>123</v>
      </c>
      <c r="AU152" s="175" t="s">
        <v>79</v>
      </c>
      <c r="AV152" s="15" t="s">
        <v>119</v>
      </c>
      <c r="AW152" s="15" t="s">
        <v>32</v>
      </c>
      <c r="AX152" s="15" t="s">
        <v>70</v>
      </c>
      <c r="AY152" s="175" t="s">
        <v>112</v>
      </c>
    </row>
    <row r="153" spans="2:51" s="13" customFormat="1" ht="12">
      <c r="B153" s="158"/>
      <c r="D153" s="159" t="s">
        <v>123</v>
      </c>
      <c r="E153" s="160" t="s">
        <v>3</v>
      </c>
      <c r="F153" s="161" t="s">
        <v>251</v>
      </c>
      <c r="H153" s="162">
        <v>11.1</v>
      </c>
      <c r="I153" s="163"/>
      <c r="L153" s="158"/>
      <c r="M153" s="164"/>
      <c r="N153" s="165"/>
      <c r="O153" s="165"/>
      <c r="P153" s="165"/>
      <c r="Q153" s="165"/>
      <c r="R153" s="165"/>
      <c r="S153" s="165"/>
      <c r="T153" s="166"/>
      <c r="AT153" s="160" t="s">
        <v>123</v>
      </c>
      <c r="AU153" s="160" t="s">
        <v>79</v>
      </c>
      <c r="AV153" s="13" t="s">
        <v>79</v>
      </c>
      <c r="AW153" s="13" t="s">
        <v>32</v>
      </c>
      <c r="AX153" s="13" t="s">
        <v>70</v>
      </c>
      <c r="AY153" s="160" t="s">
        <v>112</v>
      </c>
    </row>
    <row r="154" spans="2:51" s="15" customFormat="1" ht="12">
      <c r="B154" s="174"/>
      <c r="D154" s="159" t="s">
        <v>123</v>
      </c>
      <c r="E154" s="175" t="s">
        <v>3</v>
      </c>
      <c r="F154" s="176" t="s">
        <v>140</v>
      </c>
      <c r="H154" s="177">
        <v>11.1</v>
      </c>
      <c r="I154" s="178"/>
      <c r="L154" s="174"/>
      <c r="M154" s="179"/>
      <c r="N154" s="180"/>
      <c r="O154" s="180"/>
      <c r="P154" s="180"/>
      <c r="Q154" s="180"/>
      <c r="R154" s="180"/>
      <c r="S154" s="180"/>
      <c r="T154" s="181"/>
      <c r="AT154" s="175" t="s">
        <v>123</v>
      </c>
      <c r="AU154" s="175" t="s">
        <v>79</v>
      </c>
      <c r="AV154" s="15" t="s">
        <v>119</v>
      </c>
      <c r="AW154" s="15" t="s">
        <v>32</v>
      </c>
      <c r="AX154" s="15" t="s">
        <v>75</v>
      </c>
      <c r="AY154" s="175" t="s">
        <v>112</v>
      </c>
    </row>
    <row r="155" spans="1:65" s="2" customFormat="1" ht="16.5" customHeight="1">
      <c r="A155" s="34"/>
      <c r="B155" s="139"/>
      <c r="C155" s="140" t="s">
        <v>252</v>
      </c>
      <c r="D155" s="140" t="s">
        <v>114</v>
      </c>
      <c r="E155" s="141" t="s">
        <v>253</v>
      </c>
      <c r="F155" s="142" t="s">
        <v>254</v>
      </c>
      <c r="G155" s="143" t="s">
        <v>240</v>
      </c>
      <c r="H155" s="144">
        <v>22</v>
      </c>
      <c r="I155" s="145"/>
      <c r="J155" s="146">
        <f>ROUND(I155*H155,2)</f>
        <v>0</v>
      </c>
      <c r="K155" s="142" t="s">
        <v>3</v>
      </c>
      <c r="L155" s="35"/>
      <c r="M155" s="147" t="s">
        <v>3</v>
      </c>
      <c r="N155" s="148" t="s">
        <v>41</v>
      </c>
      <c r="O155" s="55"/>
      <c r="P155" s="149">
        <f>O155*H155</f>
        <v>0</v>
      </c>
      <c r="Q155" s="149">
        <v>0</v>
      </c>
      <c r="R155" s="149">
        <f>Q155*H155</f>
        <v>0</v>
      </c>
      <c r="S155" s="149">
        <v>0</v>
      </c>
      <c r="T155" s="150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1" t="s">
        <v>119</v>
      </c>
      <c r="AT155" s="151" t="s">
        <v>114</v>
      </c>
      <c r="AU155" s="151" t="s">
        <v>79</v>
      </c>
      <c r="AY155" s="19" t="s">
        <v>112</v>
      </c>
      <c r="BE155" s="152">
        <f>IF(N155="základní",J155,0)</f>
        <v>0</v>
      </c>
      <c r="BF155" s="152">
        <f>IF(N155="snížená",J155,0)</f>
        <v>0</v>
      </c>
      <c r="BG155" s="152">
        <f>IF(N155="zákl. přenesená",J155,0)</f>
        <v>0</v>
      </c>
      <c r="BH155" s="152">
        <f>IF(N155="sníž. přenesená",J155,0)</f>
        <v>0</v>
      </c>
      <c r="BI155" s="152">
        <f>IF(N155="nulová",J155,0)</f>
        <v>0</v>
      </c>
      <c r="BJ155" s="19" t="s">
        <v>75</v>
      </c>
      <c r="BK155" s="152">
        <f>ROUND(I155*H155,2)</f>
        <v>0</v>
      </c>
      <c r="BL155" s="19" t="s">
        <v>119</v>
      </c>
      <c r="BM155" s="151" t="s">
        <v>255</v>
      </c>
    </row>
    <row r="156" spans="1:65" s="2" customFormat="1" ht="16.5" customHeight="1">
      <c r="A156" s="34"/>
      <c r="B156" s="139"/>
      <c r="C156" s="140" t="s">
        <v>256</v>
      </c>
      <c r="D156" s="140" t="s">
        <v>114</v>
      </c>
      <c r="E156" s="141" t="s">
        <v>257</v>
      </c>
      <c r="F156" s="142" t="s">
        <v>258</v>
      </c>
      <c r="G156" s="143" t="s">
        <v>259</v>
      </c>
      <c r="H156" s="144">
        <v>12</v>
      </c>
      <c r="I156" s="145"/>
      <c r="J156" s="146">
        <f>ROUND(I156*H156,2)</f>
        <v>0</v>
      </c>
      <c r="K156" s="142" t="s">
        <v>3</v>
      </c>
      <c r="L156" s="35"/>
      <c r="M156" s="147" t="s">
        <v>3</v>
      </c>
      <c r="N156" s="148" t="s">
        <v>41</v>
      </c>
      <c r="O156" s="55"/>
      <c r="P156" s="149">
        <f>O156*H156</f>
        <v>0</v>
      </c>
      <c r="Q156" s="149">
        <v>0</v>
      </c>
      <c r="R156" s="149">
        <f>Q156*H156</f>
        <v>0</v>
      </c>
      <c r="S156" s="149">
        <v>0</v>
      </c>
      <c r="T156" s="150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1" t="s">
        <v>119</v>
      </c>
      <c r="AT156" s="151" t="s">
        <v>114</v>
      </c>
      <c r="AU156" s="151" t="s">
        <v>79</v>
      </c>
      <c r="AY156" s="19" t="s">
        <v>112</v>
      </c>
      <c r="BE156" s="152">
        <f>IF(N156="základní",J156,0)</f>
        <v>0</v>
      </c>
      <c r="BF156" s="152">
        <f>IF(N156="snížená",J156,0)</f>
        <v>0</v>
      </c>
      <c r="BG156" s="152">
        <f>IF(N156="zákl. přenesená",J156,0)</f>
        <v>0</v>
      </c>
      <c r="BH156" s="152">
        <f>IF(N156="sníž. přenesená",J156,0)</f>
        <v>0</v>
      </c>
      <c r="BI156" s="152">
        <f>IF(N156="nulová",J156,0)</f>
        <v>0</v>
      </c>
      <c r="BJ156" s="19" t="s">
        <v>75</v>
      </c>
      <c r="BK156" s="152">
        <f>ROUND(I156*H156,2)</f>
        <v>0</v>
      </c>
      <c r="BL156" s="19" t="s">
        <v>119</v>
      </c>
      <c r="BM156" s="151" t="s">
        <v>260</v>
      </c>
    </row>
    <row r="157" spans="2:63" s="12" customFormat="1" ht="22.9" customHeight="1">
      <c r="B157" s="126"/>
      <c r="D157" s="127" t="s">
        <v>69</v>
      </c>
      <c r="E157" s="137" t="s">
        <v>119</v>
      </c>
      <c r="F157" s="137" t="s">
        <v>261</v>
      </c>
      <c r="I157" s="129"/>
      <c r="J157" s="138">
        <f>BK157</f>
        <v>0</v>
      </c>
      <c r="L157" s="126"/>
      <c r="M157" s="131"/>
      <c r="N157" s="132"/>
      <c r="O157" s="132"/>
      <c r="P157" s="133">
        <f>SUM(P158:P169)</f>
        <v>0</v>
      </c>
      <c r="Q157" s="132"/>
      <c r="R157" s="133">
        <f>SUM(R158:R169)</f>
        <v>0</v>
      </c>
      <c r="S157" s="132"/>
      <c r="T157" s="134">
        <f>SUM(T158:T169)</f>
        <v>0</v>
      </c>
      <c r="AR157" s="127" t="s">
        <v>75</v>
      </c>
      <c r="AT157" s="135" t="s">
        <v>69</v>
      </c>
      <c r="AU157" s="135" t="s">
        <v>75</v>
      </c>
      <c r="AY157" s="127" t="s">
        <v>112</v>
      </c>
      <c r="BK157" s="136">
        <f>SUM(BK158:BK169)</f>
        <v>0</v>
      </c>
    </row>
    <row r="158" spans="1:65" s="2" customFormat="1" ht="16.5" customHeight="1">
      <c r="A158" s="34"/>
      <c r="B158" s="139"/>
      <c r="C158" s="140" t="s">
        <v>262</v>
      </c>
      <c r="D158" s="140" t="s">
        <v>114</v>
      </c>
      <c r="E158" s="141" t="s">
        <v>263</v>
      </c>
      <c r="F158" s="142" t="s">
        <v>264</v>
      </c>
      <c r="G158" s="143" t="s">
        <v>133</v>
      </c>
      <c r="H158" s="144">
        <v>3.5</v>
      </c>
      <c r="I158" s="145"/>
      <c r="J158" s="146">
        <f>ROUND(I158*H158,2)</f>
        <v>0</v>
      </c>
      <c r="K158" s="142" t="s">
        <v>118</v>
      </c>
      <c r="L158" s="35"/>
      <c r="M158" s="147" t="s">
        <v>3</v>
      </c>
      <c r="N158" s="148" t="s">
        <v>41</v>
      </c>
      <c r="O158" s="55"/>
      <c r="P158" s="149">
        <f>O158*H158</f>
        <v>0</v>
      </c>
      <c r="Q158" s="149">
        <v>0</v>
      </c>
      <c r="R158" s="149">
        <f>Q158*H158</f>
        <v>0</v>
      </c>
      <c r="S158" s="149">
        <v>0</v>
      </c>
      <c r="T158" s="150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1" t="s">
        <v>119</v>
      </c>
      <c r="AT158" s="151" t="s">
        <v>114</v>
      </c>
      <c r="AU158" s="151" t="s">
        <v>79</v>
      </c>
      <c r="AY158" s="19" t="s">
        <v>112</v>
      </c>
      <c r="BE158" s="152">
        <f>IF(N158="základní",J158,0)</f>
        <v>0</v>
      </c>
      <c r="BF158" s="152">
        <f>IF(N158="snížená",J158,0)</f>
        <v>0</v>
      </c>
      <c r="BG158" s="152">
        <f>IF(N158="zákl. přenesená",J158,0)</f>
        <v>0</v>
      </c>
      <c r="BH158" s="152">
        <f>IF(N158="sníž. přenesená",J158,0)</f>
        <v>0</v>
      </c>
      <c r="BI158" s="152">
        <f>IF(N158="nulová",J158,0)</f>
        <v>0</v>
      </c>
      <c r="BJ158" s="19" t="s">
        <v>75</v>
      </c>
      <c r="BK158" s="152">
        <f>ROUND(I158*H158,2)</f>
        <v>0</v>
      </c>
      <c r="BL158" s="19" t="s">
        <v>119</v>
      </c>
      <c r="BM158" s="151" t="s">
        <v>265</v>
      </c>
    </row>
    <row r="159" spans="1:47" s="2" customFormat="1" ht="12">
      <c r="A159" s="34"/>
      <c r="B159" s="35"/>
      <c r="C159" s="34"/>
      <c r="D159" s="153" t="s">
        <v>121</v>
      </c>
      <c r="E159" s="34"/>
      <c r="F159" s="154" t="s">
        <v>266</v>
      </c>
      <c r="G159" s="34"/>
      <c r="H159" s="34"/>
      <c r="I159" s="155"/>
      <c r="J159" s="34"/>
      <c r="K159" s="34"/>
      <c r="L159" s="35"/>
      <c r="M159" s="156"/>
      <c r="N159" s="157"/>
      <c r="O159" s="55"/>
      <c r="P159" s="55"/>
      <c r="Q159" s="55"/>
      <c r="R159" s="55"/>
      <c r="S159" s="55"/>
      <c r="T159" s="56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9" t="s">
        <v>121</v>
      </c>
      <c r="AU159" s="19" t="s">
        <v>79</v>
      </c>
    </row>
    <row r="160" spans="2:51" s="13" customFormat="1" ht="12">
      <c r="B160" s="158"/>
      <c r="D160" s="159" t="s">
        <v>123</v>
      </c>
      <c r="E160" s="160" t="s">
        <v>3</v>
      </c>
      <c r="F160" s="161" t="s">
        <v>267</v>
      </c>
      <c r="H160" s="162">
        <v>3.488</v>
      </c>
      <c r="I160" s="163"/>
      <c r="L160" s="158"/>
      <c r="M160" s="164"/>
      <c r="N160" s="165"/>
      <c r="O160" s="165"/>
      <c r="P160" s="165"/>
      <c r="Q160" s="165"/>
      <c r="R160" s="165"/>
      <c r="S160" s="165"/>
      <c r="T160" s="166"/>
      <c r="AT160" s="160" t="s">
        <v>123</v>
      </c>
      <c r="AU160" s="160" t="s">
        <v>79</v>
      </c>
      <c r="AV160" s="13" t="s">
        <v>79</v>
      </c>
      <c r="AW160" s="13" t="s">
        <v>32</v>
      </c>
      <c r="AX160" s="13" t="s">
        <v>70</v>
      </c>
      <c r="AY160" s="160" t="s">
        <v>112</v>
      </c>
    </row>
    <row r="161" spans="2:51" s="15" customFormat="1" ht="12">
      <c r="B161" s="174"/>
      <c r="D161" s="159" t="s">
        <v>123</v>
      </c>
      <c r="E161" s="175" t="s">
        <v>3</v>
      </c>
      <c r="F161" s="176" t="s">
        <v>140</v>
      </c>
      <c r="H161" s="177">
        <v>3.488</v>
      </c>
      <c r="I161" s="178"/>
      <c r="L161" s="174"/>
      <c r="M161" s="179"/>
      <c r="N161" s="180"/>
      <c r="O161" s="180"/>
      <c r="P161" s="180"/>
      <c r="Q161" s="180"/>
      <c r="R161" s="180"/>
      <c r="S161" s="180"/>
      <c r="T161" s="181"/>
      <c r="AT161" s="175" t="s">
        <v>123</v>
      </c>
      <c r="AU161" s="175" t="s">
        <v>79</v>
      </c>
      <c r="AV161" s="15" t="s">
        <v>119</v>
      </c>
      <c r="AW161" s="15" t="s">
        <v>32</v>
      </c>
      <c r="AX161" s="15" t="s">
        <v>70</v>
      </c>
      <c r="AY161" s="175" t="s">
        <v>112</v>
      </c>
    </row>
    <row r="162" spans="2:51" s="13" customFormat="1" ht="12">
      <c r="B162" s="158"/>
      <c r="D162" s="159" t="s">
        <v>123</v>
      </c>
      <c r="E162" s="160" t="s">
        <v>3</v>
      </c>
      <c r="F162" s="161" t="s">
        <v>268</v>
      </c>
      <c r="H162" s="162">
        <v>3.5</v>
      </c>
      <c r="I162" s="163"/>
      <c r="L162" s="158"/>
      <c r="M162" s="164"/>
      <c r="N162" s="165"/>
      <c r="O162" s="165"/>
      <c r="P162" s="165"/>
      <c r="Q162" s="165"/>
      <c r="R162" s="165"/>
      <c r="S162" s="165"/>
      <c r="T162" s="166"/>
      <c r="AT162" s="160" t="s">
        <v>123</v>
      </c>
      <c r="AU162" s="160" t="s">
        <v>79</v>
      </c>
      <c r="AV162" s="13" t="s">
        <v>79</v>
      </c>
      <c r="AW162" s="13" t="s">
        <v>32</v>
      </c>
      <c r="AX162" s="13" t="s">
        <v>70</v>
      </c>
      <c r="AY162" s="160" t="s">
        <v>112</v>
      </c>
    </row>
    <row r="163" spans="2:51" s="15" customFormat="1" ht="12">
      <c r="B163" s="174"/>
      <c r="D163" s="159" t="s">
        <v>123</v>
      </c>
      <c r="E163" s="175" t="s">
        <v>3</v>
      </c>
      <c r="F163" s="176" t="s">
        <v>140</v>
      </c>
      <c r="H163" s="177">
        <v>3.5</v>
      </c>
      <c r="I163" s="178"/>
      <c r="L163" s="174"/>
      <c r="M163" s="179"/>
      <c r="N163" s="180"/>
      <c r="O163" s="180"/>
      <c r="P163" s="180"/>
      <c r="Q163" s="180"/>
      <c r="R163" s="180"/>
      <c r="S163" s="180"/>
      <c r="T163" s="181"/>
      <c r="AT163" s="175" t="s">
        <v>123</v>
      </c>
      <c r="AU163" s="175" t="s">
        <v>79</v>
      </c>
      <c r="AV163" s="15" t="s">
        <v>119</v>
      </c>
      <c r="AW163" s="15" t="s">
        <v>32</v>
      </c>
      <c r="AX163" s="15" t="s">
        <v>75</v>
      </c>
      <c r="AY163" s="175" t="s">
        <v>112</v>
      </c>
    </row>
    <row r="164" spans="1:65" s="2" customFormat="1" ht="16.5" customHeight="1">
      <c r="A164" s="34"/>
      <c r="B164" s="139"/>
      <c r="C164" s="140" t="s">
        <v>269</v>
      </c>
      <c r="D164" s="140" t="s">
        <v>114</v>
      </c>
      <c r="E164" s="141" t="s">
        <v>270</v>
      </c>
      <c r="F164" s="142" t="s">
        <v>271</v>
      </c>
      <c r="G164" s="143" t="s">
        <v>133</v>
      </c>
      <c r="H164" s="144">
        <v>2.4</v>
      </c>
      <c r="I164" s="145"/>
      <c r="J164" s="146">
        <f>ROUND(I164*H164,2)</f>
        <v>0</v>
      </c>
      <c r="K164" s="142" t="s">
        <v>118</v>
      </c>
      <c r="L164" s="35"/>
      <c r="M164" s="147" t="s">
        <v>3</v>
      </c>
      <c r="N164" s="148" t="s">
        <v>41</v>
      </c>
      <c r="O164" s="55"/>
      <c r="P164" s="149">
        <f>O164*H164</f>
        <v>0</v>
      </c>
      <c r="Q164" s="149">
        <v>0</v>
      </c>
      <c r="R164" s="149">
        <f>Q164*H164</f>
        <v>0</v>
      </c>
      <c r="S164" s="149">
        <v>0</v>
      </c>
      <c r="T164" s="150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1" t="s">
        <v>119</v>
      </c>
      <c r="AT164" s="151" t="s">
        <v>114</v>
      </c>
      <c r="AU164" s="151" t="s">
        <v>79</v>
      </c>
      <c r="AY164" s="19" t="s">
        <v>112</v>
      </c>
      <c r="BE164" s="152">
        <f>IF(N164="základní",J164,0)</f>
        <v>0</v>
      </c>
      <c r="BF164" s="152">
        <f>IF(N164="snížená",J164,0)</f>
        <v>0</v>
      </c>
      <c r="BG164" s="152">
        <f>IF(N164="zákl. přenesená",J164,0)</f>
        <v>0</v>
      </c>
      <c r="BH164" s="152">
        <f>IF(N164="sníž. přenesená",J164,0)</f>
        <v>0</v>
      </c>
      <c r="BI164" s="152">
        <f>IF(N164="nulová",J164,0)</f>
        <v>0</v>
      </c>
      <c r="BJ164" s="19" t="s">
        <v>75</v>
      </c>
      <c r="BK164" s="152">
        <f>ROUND(I164*H164,2)</f>
        <v>0</v>
      </c>
      <c r="BL164" s="19" t="s">
        <v>119</v>
      </c>
      <c r="BM164" s="151" t="s">
        <v>272</v>
      </c>
    </row>
    <row r="165" spans="1:47" s="2" customFormat="1" ht="12">
      <c r="A165" s="34"/>
      <c r="B165" s="35"/>
      <c r="C165" s="34"/>
      <c r="D165" s="153" t="s">
        <v>121</v>
      </c>
      <c r="E165" s="34"/>
      <c r="F165" s="154" t="s">
        <v>273</v>
      </c>
      <c r="G165" s="34"/>
      <c r="H165" s="34"/>
      <c r="I165" s="155"/>
      <c r="J165" s="34"/>
      <c r="K165" s="34"/>
      <c r="L165" s="35"/>
      <c r="M165" s="156"/>
      <c r="N165" s="157"/>
      <c r="O165" s="55"/>
      <c r="P165" s="55"/>
      <c r="Q165" s="55"/>
      <c r="R165" s="55"/>
      <c r="S165" s="55"/>
      <c r="T165" s="56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9" t="s">
        <v>121</v>
      </c>
      <c r="AU165" s="19" t="s">
        <v>79</v>
      </c>
    </row>
    <row r="166" spans="2:51" s="13" customFormat="1" ht="12">
      <c r="B166" s="158"/>
      <c r="D166" s="159" t="s">
        <v>123</v>
      </c>
      <c r="E166" s="160" t="s">
        <v>3</v>
      </c>
      <c r="F166" s="161" t="s">
        <v>274</v>
      </c>
      <c r="H166" s="162">
        <v>2.325</v>
      </c>
      <c r="I166" s="163"/>
      <c r="L166" s="158"/>
      <c r="M166" s="164"/>
      <c r="N166" s="165"/>
      <c r="O166" s="165"/>
      <c r="P166" s="165"/>
      <c r="Q166" s="165"/>
      <c r="R166" s="165"/>
      <c r="S166" s="165"/>
      <c r="T166" s="166"/>
      <c r="AT166" s="160" t="s">
        <v>123</v>
      </c>
      <c r="AU166" s="160" t="s">
        <v>79</v>
      </c>
      <c r="AV166" s="13" t="s">
        <v>79</v>
      </c>
      <c r="AW166" s="13" t="s">
        <v>32</v>
      </c>
      <c r="AX166" s="13" t="s">
        <v>70</v>
      </c>
      <c r="AY166" s="160" t="s">
        <v>112</v>
      </c>
    </row>
    <row r="167" spans="2:51" s="15" customFormat="1" ht="12">
      <c r="B167" s="174"/>
      <c r="D167" s="159" t="s">
        <v>123</v>
      </c>
      <c r="E167" s="175" t="s">
        <v>3</v>
      </c>
      <c r="F167" s="176" t="s">
        <v>140</v>
      </c>
      <c r="H167" s="177">
        <v>2.325</v>
      </c>
      <c r="I167" s="178"/>
      <c r="L167" s="174"/>
      <c r="M167" s="179"/>
      <c r="N167" s="180"/>
      <c r="O167" s="180"/>
      <c r="P167" s="180"/>
      <c r="Q167" s="180"/>
      <c r="R167" s="180"/>
      <c r="S167" s="180"/>
      <c r="T167" s="181"/>
      <c r="AT167" s="175" t="s">
        <v>123</v>
      </c>
      <c r="AU167" s="175" t="s">
        <v>79</v>
      </c>
      <c r="AV167" s="15" t="s">
        <v>119</v>
      </c>
      <c r="AW167" s="15" t="s">
        <v>32</v>
      </c>
      <c r="AX167" s="15" t="s">
        <v>70</v>
      </c>
      <c r="AY167" s="175" t="s">
        <v>112</v>
      </c>
    </row>
    <row r="168" spans="2:51" s="13" customFormat="1" ht="12">
      <c r="B168" s="158"/>
      <c r="D168" s="159" t="s">
        <v>123</v>
      </c>
      <c r="E168" s="160" t="s">
        <v>3</v>
      </c>
      <c r="F168" s="161" t="s">
        <v>275</v>
      </c>
      <c r="H168" s="162">
        <v>2.4</v>
      </c>
      <c r="I168" s="163"/>
      <c r="L168" s="158"/>
      <c r="M168" s="164"/>
      <c r="N168" s="165"/>
      <c r="O168" s="165"/>
      <c r="P168" s="165"/>
      <c r="Q168" s="165"/>
      <c r="R168" s="165"/>
      <c r="S168" s="165"/>
      <c r="T168" s="166"/>
      <c r="AT168" s="160" t="s">
        <v>123</v>
      </c>
      <c r="AU168" s="160" t="s">
        <v>79</v>
      </c>
      <c r="AV168" s="13" t="s">
        <v>79</v>
      </c>
      <c r="AW168" s="13" t="s">
        <v>32</v>
      </c>
      <c r="AX168" s="13" t="s">
        <v>70</v>
      </c>
      <c r="AY168" s="160" t="s">
        <v>112</v>
      </c>
    </row>
    <row r="169" spans="2:51" s="15" customFormat="1" ht="12">
      <c r="B169" s="174"/>
      <c r="D169" s="159" t="s">
        <v>123</v>
      </c>
      <c r="E169" s="175" t="s">
        <v>3</v>
      </c>
      <c r="F169" s="176" t="s">
        <v>140</v>
      </c>
      <c r="H169" s="177">
        <v>2.4</v>
      </c>
      <c r="I169" s="178"/>
      <c r="L169" s="174"/>
      <c r="M169" s="179"/>
      <c r="N169" s="180"/>
      <c r="O169" s="180"/>
      <c r="P169" s="180"/>
      <c r="Q169" s="180"/>
      <c r="R169" s="180"/>
      <c r="S169" s="180"/>
      <c r="T169" s="181"/>
      <c r="AT169" s="175" t="s">
        <v>123</v>
      </c>
      <c r="AU169" s="175" t="s">
        <v>79</v>
      </c>
      <c r="AV169" s="15" t="s">
        <v>119</v>
      </c>
      <c r="AW169" s="15" t="s">
        <v>32</v>
      </c>
      <c r="AX169" s="15" t="s">
        <v>75</v>
      </c>
      <c r="AY169" s="175" t="s">
        <v>112</v>
      </c>
    </row>
    <row r="170" spans="2:63" s="12" customFormat="1" ht="22.9" customHeight="1">
      <c r="B170" s="126"/>
      <c r="D170" s="127" t="s">
        <v>69</v>
      </c>
      <c r="E170" s="137" t="s">
        <v>276</v>
      </c>
      <c r="F170" s="137" t="s">
        <v>277</v>
      </c>
      <c r="I170" s="129"/>
      <c r="J170" s="138">
        <f>BK170</f>
        <v>0</v>
      </c>
      <c r="L170" s="126"/>
      <c r="M170" s="131"/>
      <c r="N170" s="132"/>
      <c r="O170" s="132"/>
      <c r="P170" s="133">
        <f>SUM(P171:P172)</f>
        <v>0</v>
      </c>
      <c r="Q170" s="132"/>
      <c r="R170" s="133">
        <f>SUM(R171:R172)</f>
        <v>0</v>
      </c>
      <c r="S170" s="132"/>
      <c r="T170" s="134">
        <f>SUM(T171:T172)</f>
        <v>0</v>
      </c>
      <c r="AR170" s="127" t="s">
        <v>75</v>
      </c>
      <c r="AT170" s="135" t="s">
        <v>69</v>
      </c>
      <c r="AU170" s="135" t="s">
        <v>75</v>
      </c>
      <c r="AY170" s="127" t="s">
        <v>112</v>
      </c>
      <c r="BK170" s="136">
        <f>SUM(BK171:BK172)</f>
        <v>0</v>
      </c>
    </row>
    <row r="171" spans="1:65" s="2" customFormat="1" ht="24.2" customHeight="1">
      <c r="A171" s="34"/>
      <c r="B171" s="139"/>
      <c r="C171" s="140" t="s">
        <v>278</v>
      </c>
      <c r="D171" s="140" t="s">
        <v>114</v>
      </c>
      <c r="E171" s="141" t="s">
        <v>279</v>
      </c>
      <c r="F171" s="142" t="s">
        <v>280</v>
      </c>
      <c r="G171" s="143" t="s">
        <v>153</v>
      </c>
      <c r="H171" s="144">
        <v>5.959</v>
      </c>
      <c r="I171" s="145"/>
      <c r="J171" s="146">
        <f>ROUND(I171*H171,2)</f>
        <v>0</v>
      </c>
      <c r="K171" s="142" t="s">
        <v>118</v>
      </c>
      <c r="L171" s="35"/>
      <c r="M171" s="147" t="s">
        <v>3</v>
      </c>
      <c r="N171" s="148" t="s">
        <v>41</v>
      </c>
      <c r="O171" s="55"/>
      <c r="P171" s="149">
        <f>O171*H171</f>
        <v>0</v>
      </c>
      <c r="Q171" s="149">
        <v>0</v>
      </c>
      <c r="R171" s="149">
        <f>Q171*H171</f>
        <v>0</v>
      </c>
      <c r="S171" s="149">
        <v>0</v>
      </c>
      <c r="T171" s="150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51" t="s">
        <v>119</v>
      </c>
      <c r="AT171" s="151" t="s">
        <v>114</v>
      </c>
      <c r="AU171" s="151" t="s">
        <v>79</v>
      </c>
      <c r="AY171" s="19" t="s">
        <v>112</v>
      </c>
      <c r="BE171" s="152">
        <f>IF(N171="základní",J171,0)</f>
        <v>0</v>
      </c>
      <c r="BF171" s="152">
        <f>IF(N171="snížená",J171,0)</f>
        <v>0</v>
      </c>
      <c r="BG171" s="152">
        <f>IF(N171="zákl. přenesená",J171,0)</f>
        <v>0</v>
      </c>
      <c r="BH171" s="152">
        <f>IF(N171="sníž. přenesená",J171,0)</f>
        <v>0</v>
      </c>
      <c r="BI171" s="152">
        <f>IF(N171="nulová",J171,0)</f>
        <v>0</v>
      </c>
      <c r="BJ171" s="19" t="s">
        <v>75</v>
      </c>
      <c r="BK171" s="152">
        <f>ROUND(I171*H171,2)</f>
        <v>0</v>
      </c>
      <c r="BL171" s="19" t="s">
        <v>119</v>
      </c>
      <c r="BM171" s="151" t="s">
        <v>281</v>
      </c>
    </row>
    <row r="172" spans="1:47" s="2" customFormat="1" ht="12">
      <c r="A172" s="34"/>
      <c r="B172" s="35"/>
      <c r="C172" s="34"/>
      <c r="D172" s="153" t="s">
        <v>121</v>
      </c>
      <c r="E172" s="34"/>
      <c r="F172" s="154" t="s">
        <v>282</v>
      </c>
      <c r="G172" s="34"/>
      <c r="H172" s="34"/>
      <c r="I172" s="155"/>
      <c r="J172" s="34"/>
      <c r="K172" s="34"/>
      <c r="L172" s="35"/>
      <c r="M172" s="192"/>
      <c r="N172" s="193"/>
      <c r="O172" s="194"/>
      <c r="P172" s="194"/>
      <c r="Q172" s="194"/>
      <c r="R172" s="194"/>
      <c r="S172" s="194"/>
      <c r="T172" s="195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9" t="s">
        <v>121</v>
      </c>
      <c r="AU172" s="19" t="s">
        <v>79</v>
      </c>
    </row>
    <row r="173" spans="1:31" s="2" customFormat="1" ht="6.95" customHeight="1">
      <c r="A173" s="34"/>
      <c r="B173" s="44"/>
      <c r="C173" s="45"/>
      <c r="D173" s="45"/>
      <c r="E173" s="45"/>
      <c r="F173" s="45"/>
      <c r="G173" s="45"/>
      <c r="H173" s="45"/>
      <c r="I173" s="45"/>
      <c r="J173" s="45"/>
      <c r="K173" s="45"/>
      <c r="L173" s="35"/>
      <c r="M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</row>
  </sheetData>
  <autoFilter ref="C83:K172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1_01/115101201"/>
    <hyperlink ref="F91" r:id="rId2" display="https://podminky.urs.cz/item/CS_URS_2021_01/115101301"/>
    <hyperlink ref="F94" r:id="rId3" display="https://podminky.urs.cz/item/CS_URS_2021_01/131251204"/>
    <hyperlink ref="F103" r:id="rId4" display="https://podminky.urs.cz/item/CS_URS_2021_01/151301201"/>
    <hyperlink ref="F109" r:id="rId5" display="https://podminky.urs.cz/item/CS_URS_2021_01/151301211"/>
    <hyperlink ref="F113" r:id="rId6" display="https://podminky.urs.cz/item/CS_URS_2021_01/151301301"/>
    <hyperlink ref="F116" r:id="rId7" display="https://podminky.urs.cz/item/CS_URS_2021_01/151301311"/>
    <hyperlink ref="F119" r:id="rId8" display="https://podminky.urs.cz/item/CS_URS_2021_01/162251101"/>
    <hyperlink ref="F123" r:id="rId9" display="https://podminky.urs.cz/item/CS_URS_2021_01/162751117"/>
    <hyperlink ref="F128" r:id="rId10" display="https://podminky.urs.cz/item/CS_URS_2021_01/167151111"/>
    <hyperlink ref="F131" r:id="rId11" display="https://podminky.urs.cz/item/CS_URS_2021_01/171201221"/>
    <hyperlink ref="F135" r:id="rId12" display="https://podminky.urs.cz/item/CS_URS_2021_01/171251101"/>
    <hyperlink ref="F138" r:id="rId13" display="https://podminky.urs.cz/item/CS_URS_2021_01/174151101"/>
    <hyperlink ref="F159" r:id="rId14" display="https://podminky.urs.cz/item/CS_URS_2021_01/451541111"/>
    <hyperlink ref="F165" r:id="rId15" display="https://podminky.urs.cz/item/CS_URS_2021_01/452311131"/>
    <hyperlink ref="F172" r:id="rId16" display="https://podminky.urs.cz/item/CS_URS_2021_01/998272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1"/>
  <sheetViews>
    <sheetView showGridLines="0" workbookViewId="0" topLeftCell="A4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 t="s">
        <v>6</v>
      </c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9" t="s">
        <v>81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79</v>
      </c>
    </row>
    <row r="4" spans="2:46" s="1" customFormat="1" ht="24.95" customHeight="1">
      <c r="B4" s="22"/>
      <c r="D4" s="23" t="s">
        <v>85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28" t="str">
        <f>'Rekapitulace stavby'!K6</f>
        <v>Oprava dešťové kanalizace na ulici Záhumenní v Kopřivnici</v>
      </c>
      <c r="F7" s="329"/>
      <c r="G7" s="329"/>
      <c r="H7" s="329"/>
      <c r="L7" s="22"/>
    </row>
    <row r="8" spans="1:31" s="2" customFormat="1" ht="12" customHeight="1">
      <c r="A8" s="34"/>
      <c r="B8" s="35"/>
      <c r="C8" s="34"/>
      <c r="D8" s="29" t="s">
        <v>86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00" t="s">
        <v>283</v>
      </c>
      <c r="F9" s="327"/>
      <c r="G9" s="327"/>
      <c r="H9" s="327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9. 6. 2021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tr">
        <f>IF('Rekapitulace stavby'!E11="","",'Rekapitulace stavby'!E11)</f>
        <v xml:space="preserve"> </v>
      </c>
      <c r="F15" s="34"/>
      <c r="G15" s="34"/>
      <c r="H15" s="34"/>
      <c r="I15" s="29" t="s">
        <v>28</v>
      </c>
      <c r="J15" s="27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30" t="str">
        <f>'Rekapitulace stavby'!E14</f>
        <v>Vyplň údaj</v>
      </c>
      <c r="F18" s="319"/>
      <c r="G18" s="319"/>
      <c r="H18" s="319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tr">
        <f>IF('Rekapitulace stavby'!AN16="","",'Rekapitulace stavby'!AN16)</f>
        <v/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29" t="s">
        <v>28</v>
      </c>
      <c r="J21" s="27" t="str">
        <f>IF('Rekapitulace stavby'!AN17="","",'Rekapitulace stavby'!AN17)</f>
        <v/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33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28</v>
      </c>
      <c r="J24" s="27" t="str">
        <f>IF('Rekapitulace stavby'!AN20="","",'Rekapitulace stavby'!AN20)</f>
        <v/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34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23" t="s">
        <v>3</v>
      </c>
      <c r="F27" s="323"/>
      <c r="G27" s="323"/>
      <c r="H27" s="323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36</v>
      </c>
      <c r="E30" s="34"/>
      <c r="F30" s="34"/>
      <c r="G30" s="34"/>
      <c r="H30" s="34"/>
      <c r="I30" s="34"/>
      <c r="J30" s="68">
        <f>ROUND(J86,2)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38</v>
      </c>
      <c r="G32" s="34"/>
      <c r="H32" s="34"/>
      <c r="I32" s="38" t="s">
        <v>37</v>
      </c>
      <c r="J32" s="38" t="s">
        <v>39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40</v>
      </c>
      <c r="E33" s="29" t="s">
        <v>41</v>
      </c>
      <c r="F33" s="97">
        <f>ROUND((SUM(BE86:BE290)),2)</f>
        <v>0</v>
      </c>
      <c r="G33" s="34"/>
      <c r="H33" s="34"/>
      <c r="I33" s="98">
        <v>0.21</v>
      </c>
      <c r="J33" s="97">
        <f>ROUND(((SUM(BE86:BE290))*I33),2)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42</v>
      </c>
      <c r="F34" s="97">
        <f>ROUND((SUM(BF86:BF290)),2)</f>
        <v>0</v>
      </c>
      <c r="G34" s="34"/>
      <c r="H34" s="34"/>
      <c r="I34" s="98">
        <v>0.15</v>
      </c>
      <c r="J34" s="97">
        <f>ROUND(((SUM(BF86:BF290))*I34),2)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43</v>
      </c>
      <c r="F35" s="97">
        <f>ROUND((SUM(BG86:BG290)),2)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44</v>
      </c>
      <c r="F36" s="97">
        <f>ROUND((SUM(BH86:BH290)),2)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45</v>
      </c>
      <c r="F37" s="97">
        <f>ROUND((SUM(BI86:BI290)),2)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46</v>
      </c>
      <c r="E39" s="57"/>
      <c r="F39" s="57"/>
      <c r="G39" s="101" t="s">
        <v>47</v>
      </c>
      <c r="H39" s="102" t="s">
        <v>48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88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8" t="str">
        <f>E7</f>
        <v>Oprava dešťové kanalizace na ulici Záhumenní v Kopřivnici</v>
      </c>
      <c r="F48" s="329"/>
      <c r="G48" s="329"/>
      <c r="H48" s="329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86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00" t="str">
        <f>E9</f>
        <v>2 - Dešťová kanalizace</v>
      </c>
      <c r="F50" s="327"/>
      <c r="G50" s="327"/>
      <c r="H50" s="327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Kopřivnice</v>
      </c>
      <c r="G52" s="34"/>
      <c r="H52" s="34"/>
      <c r="I52" s="29" t="s">
        <v>23</v>
      </c>
      <c r="J52" s="52" t="str">
        <f>IF(J12="","",J12)</f>
        <v>9. 6. 2021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4"/>
      <c r="E54" s="34"/>
      <c r="F54" s="27" t="str">
        <f>E15</f>
        <v xml:space="preserve"> </v>
      </c>
      <c r="G54" s="34"/>
      <c r="H54" s="34"/>
      <c r="I54" s="29" t="s">
        <v>31</v>
      </c>
      <c r="J54" s="32" t="str">
        <f>E21</f>
        <v xml:space="preserve"> 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33</v>
      </c>
      <c r="J55" s="32" t="str">
        <f>E24</f>
        <v xml:space="preserve"> 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89</v>
      </c>
      <c r="D57" s="99"/>
      <c r="E57" s="99"/>
      <c r="F57" s="99"/>
      <c r="G57" s="99"/>
      <c r="H57" s="99"/>
      <c r="I57" s="99"/>
      <c r="J57" s="106" t="s">
        <v>90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68</v>
      </c>
      <c r="D59" s="34"/>
      <c r="E59" s="34"/>
      <c r="F59" s="34"/>
      <c r="G59" s="34"/>
      <c r="H59" s="34"/>
      <c r="I59" s="34"/>
      <c r="J59" s="68">
        <f>J86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91</v>
      </c>
    </row>
    <row r="60" spans="2:12" s="9" customFormat="1" ht="24.95" customHeight="1">
      <c r="B60" s="108"/>
      <c r="D60" s="109" t="s">
        <v>92</v>
      </c>
      <c r="E60" s="110"/>
      <c r="F60" s="110"/>
      <c r="G60" s="110"/>
      <c r="H60" s="110"/>
      <c r="I60" s="110"/>
      <c r="J60" s="111">
        <f>J87</f>
        <v>0</v>
      </c>
      <c r="L60" s="108"/>
    </row>
    <row r="61" spans="2:12" s="10" customFormat="1" ht="19.9" customHeight="1">
      <c r="B61" s="112"/>
      <c r="D61" s="113" t="s">
        <v>93</v>
      </c>
      <c r="E61" s="114"/>
      <c r="F61" s="114"/>
      <c r="G61" s="114"/>
      <c r="H61" s="114"/>
      <c r="I61" s="114"/>
      <c r="J61" s="115">
        <f>J88</f>
        <v>0</v>
      </c>
      <c r="L61" s="112"/>
    </row>
    <row r="62" spans="2:12" s="10" customFormat="1" ht="19.9" customHeight="1">
      <c r="B62" s="112"/>
      <c r="D62" s="113" t="s">
        <v>94</v>
      </c>
      <c r="E62" s="114"/>
      <c r="F62" s="114"/>
      <c r="G62" s="114"/>
      <c r="H62" s="114"/>
      <c r="I62" s="114"/>
      <c r="J62" s="115">
        <f>J194</f>
        <v>0</v>
      </c>
      <c r="L62" s="112"/>
    </row>
    <row r="63" spans="2:12" s="10" customFormat="1" ht="19.9" customHeight="1">
      <c r="B63" s="112"/>
      <c r="D63" s="113" t="s">
        <v>95</v>
      </c>
      <c r="E63" s="114"/>
      <c r="F63" s="114"/>
      <c r="G63" s="114"/>
      <c r="H63" s="114"/>
      <c r="I63" s="114"/>
      <c r="J63" s="115">
        <f>J198</f>
        <v>0</v>
      </c>
      <c r="L63" s="112"/>
    </row>
    <row r="64" spans="2:12" s="10" customFormat="1" ht="19.9" customHeight="1">
      <c r="B64" s="112"/>
      <c r="D64" s="113" t="s">
        <v>284</v>
      </c>
      <c r="E64" s="114"/>
      <c r="F64" s="114"/>
      <c r="G64" s="114"/>
      <c r="H64" s="114"/>
      <c r="I64" s="114"/>
      <c r="J64" s="115">
        <f>J219</f>
        <v>0</v>
      </c>
      <c r="L64" s="112"/>
    </row>
    <row r="65" spans="2:12" s="10" customFormat="1" ht="19.9" customHeight="1">
      <c r="B65" s="112"/>
      <c r="D65" s="113" t="s">
        <v>96</v>
      </c>
      <c r="E65" s="114"/>
      <c r="F65" s="114"/>
      <c r="G65" s="114"/>
      <c r="H65" s="114"/>
      <c r="I65" s="114"/>
      <c r="J65" s="115">
        <f>J284</f>
        <v>0</v>
      </c>
      <c r="L65" s="112"/>
    </row>
    <row r="66" spans="2:12" s="9" customFormat="1" ht="24.95" customHeight="1">
      <c r="B66" s="108"/>
      <c r="D66" s="109" t="s">
        <v>285</v>
      </c>
      <c r="E66" s="110"/>
      <c r="F66" s="110"/>
      <c r="G66" s="110"/>
      <c r="H66" s="110"/>
      <c r="I66" s="110"/>
      <c r="J66" s="111">
        <f>J287</f>
        <v>0</v>
      </c>
      <c r="L66" s="108"/>
    </row>
    <row r="67" spans="1:31" s="2" customFormat="1" ht="21.75" customHeight="1">
      <c r="A67" s="34"/>
      <c r="B67" s="35"/>
      <c r="C67" s="34"/>
      <c r="D67" s="34"/>
      <c r="E67" s="34"/>
      <c r="F67" s="34"/>
      <c r="G67" s="34"/>
      <c r="H67" s="34"/>
      <c r="I67" s="34"/>
      <c r="J67" s="34"/>
      <c r="K67" s="34"/>
      <c r="L67" s="91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9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5" customHeight="1">
      <c r="A72" s="34"/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5" customHeight="1">
      <c r="A73" s="34"/>
      <c r="B73" s="35"/>
      <c r="C73" s="23" t="s">
        <v>97</v>
      </c>
      <c r="D73" s="34"/>
      <c r="E73" s="34"/>
      <c r="F73" s="34"/>
      <c r="G73" s="34"/>
      <c r="H73" s="34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4"/>
      <c r="D74" s="34"/>
      <c r="E74" s="34"/>
      <c r="F74" s="34"/>
      <c r="G74" s="34"/>
      <c r="H74" s="34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17</v>
      </c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4"/>
      <c r="D76" s="34"/>
      <c r="E76" s="328" t="str">
        <f>E7</f>
        <v>Oprava dešťové kanalizace na ulici Záhumenní v Kopřivnici</v>
      </c>
      <c r="F76" s="329"/>
      <c r="G76" s="329"/>
      <c r="H76" s="329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86</v>
      </c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4"/>
      <c r="D78" s="34"/>
      <c r="E78" s="300" t="str">
        <f>E9</f>
        <v>2 - Dešťová kanalizace</v>
      </c>
      <c r="F78" s="327"/>
      <c r="G78" s="327"/>
      <c r="H78" s="327"/>
      <c r="I78" s="34"/>
      <c r="J78" s="34"/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4"/>
      <c r="E80" s="34"/>
      <c r="F80" s="27" t="str">
        <f>F12</f>
        <v>Kopřivnice</v>
      </c>
      <c r="G80" s="34"/>
      <c r="H80" s="34"/>
      <c r="I80" s="29" t="s">
        <v>23</v>
      </c>
      <c r="J80" s="52" t="str">
        <f>IF(J12="","",J12)</f>
        <v>9. 6. 2021</v>
      </c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2" customHeight="1">
      <c r="A82" s="34"/>
      <c r="B82" s="35"/>
      <c r="C82" s="29" t="s">
        <v>25</v>
      </c>
      <c r="D82" s="34"/>
      <c r="E82" s="34"/>
      <c r="F82" s="27" t="str">
        <f>E15</f>
        <v xml:space="preserve"> </v>
      </c>
      <c r="G82" s="34"/>
      <c r="H82" s="34"/>
      <c r="I82" s="29" t="s">
        <v>31</v>
      </c>
      <c r="J82" s="32" t="str">
        <f>E21</f>
        <v xml:space="preserve"> </v>
      </c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2" customHeight="1">
      <c r="A83" s="34"/>
      <c r="B83" s="35"/>
      <c r="C83" s="29" t="s">
        <v>29</v>
      </c>
      <c r="D83" s="34"/>
      <c r="E83" s="34"/>
      <c r="F83" s="27" t="str">
        <f>IF(E18="","",E18)</f>
        <v>Vyplň údaj</v>
      </c>
      <c r="G83" s="34"/>
      <c r="H83" s="34"/>
      <c r="I83" s="29" t="s">
        <v>33</v>
      </c>
      <c r="J83" s="32" t="str">
        <f>E24</f>
        <v xml:space="preserve"> </v>
      </c>
      <c r="K83" s="34"/>
      <c r="L83" s="9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9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1" customFormat="1" ht="29.25" customHeight="1">
      <c r="A85" s="116"/>
      <c r="B85" s="117"/>
      <c r="C85" s="118" t="s">
        <v>98</v>
      </c>
      <c r="D85" s="119" t="s">
        <v>55</v>
      </c>
      <c r="E85" s="119" t="s">
        <v>51</v>
      </c>
      <c r="F85" s="119" t="s">
        <v>52</v>
      </c>
      <c r="G85" s="119" t="s">
        <v>99</v>
      </c>
      <c r="H85" s="119" t="s">
        <v>100</v>
      </c>
      <c r="I85" s="119" t="s">
        <v>101</v>
      </c>
      <c r="J85" s="119" t="s">
        <v>90</v>
      </c>
      <c r="K85" s="120" t="s">
        <v>102</v>
      </c>
      <c r="L85" s="121"/>
      <c r="M85" s="59" t="s">
        <v>3</v>
      </c>
      <c r="N85" s="60" t="s">
        <v>40</v>
      </c>
      <c r="O85" s="60" t="s">
        <v>103</v>
      </c>
      <c r="P85" s="60" t="s">
        <v>104</v>
      </c>
      <c r="Q85" s="60" t="s">
        <v>105</v>
      </c>
      <c r="R85" s="60" t="s">
        <v>106</v>
      </c>
      <c r="S85" s="60" t="s">
        <v>107</v>
      </c>
      <c r="T85" s="61" t="s">
        <v>108</v>
      </c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</row>
    <row r="86" spans="1:63" s="2" customFormat="1" ht="22.9" customHeight="1">
      <c r="A86" s="34"/>
      <c r="B86" s="35"/>
      <c r="C86" s="66" t="s">
        <v>109</v>
      </c>
      <c r="D86" s="34"/>
      <c r="E86" s="34"/>
      <c r="F86" s="34"/>
      <c r="G86" s="34"/>
      <c r="H86" s="34"/>
      <c r="I86" s="34"/>
      <c r="J86" s="122">
        <f>BK86</f>
        <v>0</v>
      </c>
      <c r="K86" s="34"/>
      <c r="L86" s="35"/>
      <c r="M86" s="62"/>
      <c r="N86" s="53"/>
      <c r="O86" s="63"/>
      <c r="P86" s="123">
        <f>P87+P287</f>
        <v>0</v>
      </c>
      <c r="Q86" s="63"/>
      <c r="R86" s="123">
        <f>R87+R287</f>
        <v>54.81673900000001</v>
      </c>
      <c r="S86" s="63"/>
      <c r="T86" s="124">
        <f>T87+T287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9" t="s">
        <v>69</v>
      </c>
      <c r="AU86" s="19" t="s">
        <v>91</v>
      </c>
      <c r="BK86" s="125">
        <f>BK87+BK287</f>
        <v>0</v>
      </c>
    </row>
    <row r="87" spans="2:63" s="12" customFormat="1" ht="25.9" customHeight="1">
      <c r="B87" s="126"/>
      <c r="D87" s="127" t="s">
        <v>69</v>
      </c>
      <c r="E87" s="128" t="s">
        <v>110</v>
      </c>
      <c r="F87" s="128" t="s">
        <v>111</v>
      </c>
      <c r="I87" s="129"/>
      <c r="J87" s="130">
        <f>BK87</f>
        <v>0</v>
      </c>
      <c r="L87" s="126"/>
      <c r="M87" s="131"/>
      <c r="N87" s="132"/>
      <c r="O87" s="132"/>
      <c r="P87" s="133">
        <f>P88+P194+P198+P219+P284</f>
        <v>0</v>
      </c>
      <c r="Q87" s="132"/>
      <c r="R87" s="133">
        <f>R88+R194+R198+R219+R284</f>
        <v>54.81673900000001</v>
      </c>
      <c r="S87" s="132"/>
      <c r="T87" s="134">
        <f>T88+T194+T198+T219+T284</f>
        <v>0</v>
      </c>
      <c r="AR87" s="127" t="s">
        <v>75</v>
      </c>
      <c r="AT87" s="135" t="s">
        <v>69</v>
      </c>
      <c r="AU87" s="135" t="s">
        <v>70</v>
      </c>
      <c r="AY87" s="127" t="s">
        <v>112</v>
      </c>
      <c r="BK87" s="136">
        <f>BK88+BK194+BK198+BK219+BK284</f>
        <v>0</v>
      </c>
    </row>
    <row r="88" spans="2:63" s="12" customFormat="1" ht="22.9" customHeight="1">
      <c r="B88" s="126"/>
      <c r="D88" s="127" t="s">
        <v>69</v>
      </c>
      <c r="E88" s="137" t="s">
        <v>75</v>
      </c>
      <c r="F88" s="137" t="s">
        <v>113</v>
      </c>
      <c r="I88" s="129"/>
      <c r="J88" s="138">
        <f>BK88</f>
        <v>0</v>
      </c>
      <c r="L88" s="126"/>
      <c r="M88" s="131"/>
      <c r="N88" s="132"/>
      <c r="O88" s="132"/>
      <c r="P88" s="133">
        <f>SUM(P89:P193)</f>
        <v>0</v>
      </c>
      <c r="Q88" s="132"/>
      <c r="R88" s="133">
        <f>SUM(R89:R193)</f>
        <v>0.455803</v>
      </c>
      <c r="S88" s="132"/>
      <c r="T88" s="134">
        <f>SUM(T89:T193)</f>
        <v>0</v>
      </c>
      <c r="AR88" s="127" t="s">
        <v>75</v>
      </c>
      <c r="AT88" s="135" t="s">
        <v>69</v>
      </c>
      <c r="AU88" s="135" t="s">
        <v>75</v>
      </c>
      <c r="AY88" s="127" t="s">
        <v>112</v>
      </c>
      <c r="BK88" s="136">
        <f>SUM(BK89:BK193)</f>
        <v>0</v>
      </c>
    </row>
    <row r="89" spans="1:65" s="2" customFormat="1" ht="49.15" customHeight="1">
      <c r="A89" s="34"/>
      <c r="B89" s="139"/>
      <c r="C89" s="140" t="s">
        <v>75</v>
      </c>
      <c r="D89" s="140" t="s">
        <v>114</v>
      </c>
      <c r="E89" s="141" t="s">
        <v>286</v>
      </c>
      <c r="F89" s="142" t="s">
        <v>287</v>
      </c>
      <c r="G89" s="143" t="s">
        <v>240</v>
      </c>
      <c r="H89" s="144">
        <v>4.8</v>
      </c>
      <c r="I89" s="145"/>
      <c r="J89" s="146">
        <f>ROUND(I89*H89,2)</f>
        <v>0</v>
      </c>
      <c r="K89" s="142" t="s">
        <v>118</v>
      </c>
      <c r="L89" s="35"/>
      <c r="M89" s="147" t="s">
        <v>3</v>
      </c>
      <c r="N89" s="148" t="s">
        <v>41</v>
      </c>
      <c r="O89" s="55"/>
      <c r="P89" s="149">
        <f>O89*H89</f>
        <v>0</v>
      </c>
      <c r="Q89" s="149">
        <v>0.0369</v>
      </c>
      <c r="R89" s="149">
        <f>Q89*H89</f>
        <v>0.17712</v>
      </c>
      <c r="S89" s="149">
        <v>0</v>
      </c>
      <c r="T89" s="150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51" t="s">
        <v>119</v>
      </c>
      <c r="AT89" s="151" t="s">
        <v>114</v>
      </c>
      <c r="AU89" s="151" t="s">
        <v>79</v>
      </c>
      <c r="AY89" s="19" t="s">
        <v>112</v>
      </c>
      <c r="BE89" s="152">
        <f>IF(N89="základní",J89,0)</f>
        <v>0</v>
      </c>
      <c r="BF89" s="152">
        <f>IF(N89="snížená",J89,0)</f>
        <v>0</v>
      </c>
      <c r="BG89" s="152">
        <f>IF(N89="zákl. přenesená",J89,0)</f>
        <v>0</v>
      </c>
      <c r="BH89" s="152">
        <f>IF(N89="sníž. přenesená",J89,0)</f>
        <v>0</v>
      </c>
      <c r="BI89" s="152">
        <f>IF(N89="nulová",J89,0)</f>
        <v>0</v>
      </c>
      <c r="BJ89" s="19" t="s">
        <v>75</v>
      </c>
      <c r="BK89" s="152">
        <f>ROUND(I89*H89,2)</f>
        <v>0</v>
      </c>
      <c r="BL89" s="19" t="s">
        <v>119</v>
      </c>
      <c r="BM89" s="151" t="s">
        <v>288</v>
      </c>
    </row>
    <row r="90" spans="1:47" s="2" customFormat="1" ht="12">
      <c r="A90" s="34"/>
      <c r="B90" s="35"/>
      <c r="C90" s="34"/>
      <c r="D90" s="153" t="s">
        <v>121</v>
      </c>
      <c r="E90" s="34"/>
      <c r="F90" s="154" t="s">
        <v>289</v>
      </c>
      <c r="G90" s="34"/>
      <c r="H90" s="34"/>
      <c r="I90" s="155"/>
      <c r="J90" s="34"/>
      <c r="K90" s="34"/>
      <c r="L90" s="35"/>
      <c r="M90" s="156"/>
      <c r="N90" s="157"/>
      <c r="O90" s="55"/>
      <c r="P90" s="55"/>
      <c r="Q90" s="55"/>
      <c r="R90" s="55"/>
      <c r="S90" s="55"/>
      <c r="T90" s="56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9" t="s">
        <v>121</v>
      </c>
      <c r="AU90" s="19" t="s">
        <v>79</v>
      </c>
    </row>
    <row r="91" spans="2:51" s="13" customFormat="1" ht="12">
      <c r="B91" s="158"/>
      <c r="D91" s="159" t="s">
        <v>123</v>
      </c>
      <c r="E91" s="160" t="s">
        <v>3</v>
      </c>
      <c r="F91" s="161" t="s">
        <v>290</v>
      </c>
      <c r="H91" s="162">
        <v>4.8</v>
      </c>
      <c r="I91" s="163"/>
      <c r="L91" s="158"/>
      <c r="M91" s="164"/>
      <c r="N91" s="165"/>
      <c r="O91" s="165"/>
      <c r="P91" s="165"/>
      <c r="Q91" s="165"/>
      <c r="R91" s="165"/>
      <c r="S91" s="165"/>
      <c r="T91" s="166"/>
      <c r="AT91" s="160" t="s">
        <v>123</v>
      </c>
      <c r="AU91" s="160" t="s">
        <v>79</v>
      </c>
      <c r="AV91" s="13" t="s">
        <v>79</v>
      </c>
      <c r="AW91" s="13" t="s">
        <v>32</v>
      </c>
      <c r="AX91" s="13" t="s">
        <v>75</v>
      </c>
      <c r="AY91" s="160" t="s">
        <v>112</v>
      </c>
    </row>
    <row r="92" spans="1:65" s="2" customFormat="1" ht="16.5" customHeight="1">
      <c r="A92" s="34"/>
      <c r="B92" s="139"/>
      <c r="C92" s="140" t="s">
        <v>79</v>
      </c>
      <c r="D92" s="140" t="s">
        <v>114</v>
      </c>
      <c r="E92" s="141" t="s">
        <v>291</v>
      </c>
      <c r="F92" s="142" t="s">
        <v>292</v>
      </c>
      <c r="G92" s="143" t="s">
        <v>144</v>
      </c>
      <c r="H92" s="144">
        <v>123.3</v>
      </c>
      <c r="I92" s="145"/>
      <c r="J92" s="146">
        <f>ROUND(I92*H92,2)</f>
        <v>0</v>
      </c>
      <c r="K92" s="142" t="s">
        <v>118</v>
      </c>
      <c r="L92" s="35"/>
      <c r="M92" s="147" t="s">
        <v>3</v>
      </c>
      <c r="N92" s="148" t="s">
        <v>41</v>
      </c>
      <c r="O92" s="55"/>
      <c r="P92" s="149">
        <f>O92*H92</f>
        <v>0</v>
      </c>
      <c r="Q92" s="149">
        <v>0</v>
      </c>
      <c r="R92" s="149">
        <f>Q92*H92</f>
        <v>0</v>
      </c>
      <c r="S92" s="149">
        <v>0</v>
      </c>
      <c r="T92" s="150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1" t="s">
        <v>119</v>
      </c>
      <c r="AT92" s="151" t="s">
        <v>114</v>
      </c>
      <c r="AU92" s="151" t="s">
        <v>79</v>
      </c>
      <c r="AY92" s="19" t="s">
        <v>112</v>
      </c>
      <c r="BE92" s="152">
        <f>IF(N92="základní",J92,0)</f>
        <v>0</v>
      </c>
      <c r="BF92" s="152">
        <f>IF(N92="snížená",J92,0)</f>
        <v>0</v>
      </c>
      <c r="BG92" s="152">
        <f>IF(N92="zákl. přenesená",J92,0)</f>
        <v>0</v>
      </c>
      <c r="BH92" s="152">
        <f>IF(N92="sníž. přenesená",J92,0)</f>
        <v>0</v>
      </c>
      <c r="BI92" s="152">
        <f>IF(N92="nulová",J92,0)</f>
        <v>0</v>
      </c>
      <c r="BJ92" s="19" t="s">
        <v>75</v>
      </c>
      <c r="BK92" s="152">
        <f>ROUND(I92*H92,2)</f>
        <v>0</v>
      </c>
      <c r="BL92" s="19" t="s">
        <v>119</v>
      </c>
      <c r="BM92" s="151" t="s">
        <v>293</v>
      </c>
    </row>
    <row r="93" spans="1:47" s="2" customFormat="1" ht="12">
      <c r="A93" s="34"/>
      <c r="B93" s="35"/>
      <c r="C93" s="34"/>
      <c r="D93" s="153" t="s">
        <v>121</v>
      </c>
      <c r="E93" s="34"/>
      <c r="F93" s="154" t="s">
        <v>294</v>
      </c>
      <c r="G93" s="34"/>
      <c r="H93" s="34"/>
      <c r="I93" s="155"/>
      <c r="J93" s="34"/>
      <c r="K93" s="34"/>
      <c r="L93" s="35"/>
      <c r="M93" s="156"/>
      <c r="N93" s="157"/>
      <c r="O93" s="55"/>
      <c r="P93" s="55"/>
      <c r="Q93" s="55"/>
      <c r="R93" s="55"/>
      <c r="S93" s="55"/>
      <c r="T93" s="56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9" t="s">
        <v>121</v>
      </c>
      <c r="AU93" s="19" t="s">
        <v>79</v>
      </c>
    </row>
    <row r="94" spans="2:51" s="13" customFormat="1" ht="12">
      <c r="B94" s="158"/>
      <c r="D94" s="159" t="s">
        <v>123</v>
      </c>
      <c r="E94" s="160" t="s">
        <v>3</v>
      </c>
      <c r="F94" s="161" t="s">
        <v>295</v>
      </c>
      <c r="H94" s="162">
        <v>91.26</v>
      </c>
      <c r="I94" s="163"/>
      <c r="L94" s="158"/>
      <c r="M94" s="164"/>
      <c r="N94" s="165"/>
      <c r="O94" s="165"/>
      <c r="P94" s="165"/>
      <c r="Q94" s="165"/>
      <c r="R94" s="165"/>
      <c r="S94" s="165"/>
      <c r="T94" s="166"/>
      <c r="AT94" s="160" t="s">
        <v>123</v>
      </c>
      <c r="AU94" s="160" t="s">
        <v>79</v>
      </c>
      <c r="AV94" s="13" t="s">
        <v>79</v>
      </c>
      <c r="AW94" s="13" t="s">
        <v>32</v>
      </c>
      <c r="AX94" s="13" t="s">
        <v>70</v>
      </c>
      <c r="AY94" s="160" t="s">
        <v>112</v>
      </c>
    </row>
    <row r="95" spans="2:51" s="13" customFormat="1" ht="12">
      <c r="B95" s="158"/>
      <c r="D95" s="159" t="s">
        <v>123</v>
      </c>
      <c r="E95" s="160" t="s">
        <v>3</v>
      </c>
      <c r="F95" s="161" t="s">
        <v>296</v>
      </c>
      <c r="H95" s="162">
        <v>32</v>
      </c>
      <c r="I95" s="163"/>
      <c r="L95" s="158"/>
      <c r="M95" s="164"/>
      <c r="N95" s="165"/>
      <c r="O95" s="165"/>
      <c r="P95" s="165"/>
      <c r="Q95" s="165"/>
      <c r="R95" s="165"/>
      <c r="S95" s="165"/>
      <c r="T95" s="166"/>
      <c r="AT95" s="160" t="s">
        <v>123</v>
      </c>
      <c r="AU95" s="160" t="s">
        <v>79</v>
      </c>
      <c r="AV95" s="13" t="s">
        <v>79</v>
      </c>
      <c r="AW95" s="13" t="s">
        <v>32</v>
      </c>
      <c r="AX95" s="13" t="s">
        <v>70</v>
      </c>
      <c r="AY95" s="160" t="s">
        <v>112</v>
      </c>
    </row>
    <row r="96" spans="2:51" s="15" customFormat="1" ht="12">
      <c r="B96" s="174"/>
      <c r="D96" s="159" t="s">
        <v>123</v>
      </c>
      <c r="E96" s="175" t="s">
        <v>3</v>
      </c>
      <c r="F96" s="176" t="s">
        <v>140</v>
      </c>
      <c r="H96" s="177">
        <v>123.26</v>
      </c>
      <c r="I96" s="178"/>
      <c r="L96" s="174"/>
      <c r="M96" s="179"/>
      <c r="N96" s="180"/>
      <c r="O96" s="180"/>
      <c r="P96" s="180"/>
      <c r="Q96" s="180"/>
      <c r="R96" s="180"/>
      <c r="S96" s="180"/>
      <c r="T96" s="181"/>
      <c r="AT96" s="175" t="s">
        <v>123</v>
      </c>
      <c r="AU96" s="175" t="s">
        <v>79</v>
      </c>
      <c r="AV96" s="15" t="s">
        <v>119</v>
      </c>
      <c r="AW96" s="15" t="s">
        <v>32</v>
      </c>
      <c r="AX96" s="15" t="s">
        <v>70</v>
      </c>
      <c r="AY96" s="175" t="s">
        <v>112</v>
      </c>
    </row>
    <row r="97" spans="2:51" s="13" customFormat="1" ht="12">
      <c r="B97" s="158"/>
      <c r="D97" s="159" t="s">
        <v>123</v>
      </c>
      <c r="E97" s="160" t="s">
        <v>3</v>
      </c>
      <c r="F97" s="161" t="s">
        <v>297</v>
      </c>
      <c r="H97" s="162">
        <v>123.3</v>
      </c>
      <c r="I97" s="163"/>
      <c r="L97" s="158"/>
      <c r="M97" s="164"/>
      <c r="N97" s="165"/>
      <c r="O97" s="165"/>
      <c r="P97" s="165"/>
      <c r="Q97" s="165"/>
      <c r="R97" s="165"/>
      <c r="S97" s="165"/>
      <c r="T97" s="166"/>
      <c r="AT97" s="160" t="s">
        <v>123</v>
      </c>
      <c r="AU97" s="160" t="s">
        <v>79</v>
      </c>
      <c r="AV97" s="13" t="s">
        <v>79</v>
      </c>
      <c r="AW97" s="13" t="s">
        <v>32</v>
      </c>
      <c r="AX97" s="13" t="s">
        <v>70</v>
      </c>
      <c r="AY97" s="160" t="s">
        <v>112</v>
      </c>
    </row>
    <row r="98" spans="2:51" s="15" customFormat="1" ht="12">
      <c r="B98" s="174"/>
      <c r="D98" s="159" t="s">
        <v>123</v>
      </c>
      <c r="E98" s="175" t="s">
        <v>3</v>
      </c>
      <c r="F98" s="176" t="s">
        <v>140</v>
      </c>
      <c r="H98" s="177">
        <v>123.3</v>
      </c>
      <c r="I98" s="178"/>
      <c r="L98" s="174"/>
      <c r="M98" s="179"/>
      <c r="N98" s="180"/>
      <c r="O98" s="180"/>
      <c r="P98" s="180"/>
      <c r="Q98" s="180"/>
      <c r="R98" s="180"/>
      <c r="S98" s="180"/>
      <c r="T98" s="181"/>
      <c r="AT98" s="175" t="s">
        <v>123</v>
      </c>
      <c r="AU98" s="175" t="s">
        <v>79</v>
      </c>
      <c r="AV98" s="15" t="s">
        <v>119</v>
      </c>
      <c r="AW98" s="15" t="s">
        <v>32</v>
      </c>
      <c r="AX98" s="15" t="s">
        <v>75</v>
      </c>
      <c r="AY98" s="175" t="s">
        <v>112</v>
      </c>
    </row>
    <row r="99" spans="1:65" s="2" customFormat="1" ht="24.2" customHeight="1">
      <c r="A99" s="34"/>
      <c r="B99" s="139"/>
      <c r="C99" s="140" t="s">
        <v>82</v>
      </c>
      <c r="D99" s="140" t="s">
        <v>114</v>
      </c>
      <c r="E99" s="141" t="s">
        <v>298</v>
      </c>
      <c r="F99" s="142" t="s">
        <v>299</v>
      </c>
      <c r="G99" s="143" t="s">
        <v>133</v>
      </c>
      <c r="H99" s="144">
        <v>6.75</v>
      </c>
      <c r="I99" s="145"/>
      <c r="J99" s="146">
        <f>ROUND(I99*H99,2)</f>
        <v>0</v>
      </c>
      <c r="K99" s="142" t="s">
        <v>118</v>
      </c>
      <c r="L99" s="35"/>
      <c r="M99" s="147" t="s">
        <v>3</v>
      </c>
      <c r="N99" s="148" t="s">
        <v>41</v>
      </c>
      <c r="O99" s="55"/>
      <c r="P99" s="149">
        <f>O99*H99</f>
        <v>0</v>
      </c>
      <c r="Q99" s="149">
        <v>0</v>
      </c>
      <c r="R99" s="149">
        <f>Q99*H99</f>
        <v>0</v>
      </c>
      <c r="S99" s="149">
        <v>0</v>
      </c>
      <c r="T99" s="150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1" t="s">
        <v>119</v>
      </c>
      <c r="AT99" s="151" t="s">
        <v>114</v>
      </c>
      <c r="AU99" s="151" t="s">
        <v>79</v>
      </c>
      <c r="AY99" s="19" t="s">
        <v>112</v>
      </c>
      <c r="BE99" s="152">
        <f>IF(N99="základní",J99,0)</f>
        <v>0</v>
      </c>
      <c r="BF99" s="152">
        <f>IF(N99="snížená",J99,0)</f>
        <v>0</v>
      </c>
      <c r="BG99" s="152">
        <f>IF(N99="zákl. přenesená",J99,0)</f>
        <v>0</v>
      </c>
      <c r="BH99" s="152">
        <f>IF(N99="sníž. přenesená",J99,0)</f>
        <v>0</v>
      </c>
      <c r="BI99" s="152">
        <f>IF(N99="nulová",J99,0)</f>
        <v>0</v>
      </c>
      <c r="BJ99" s="19" t="s">
        <v>75</v>
      </c>
      <c r="BK99" s="152">
        <f>ROUND(I99*H99,2)</f>
        <v>0</v>
      </c>
      <c r="BL99" s="19" t="s">
        <v>119</v>
      </c>
      <c r="BM99" s="151" t="s">
        <v>300</v>
      </c>
    </row>
    <row r="100" spans="1:47" s="2" customFormat="1" ht="12">
      <c r="A100" s="34"/>
      <c r="B100" s="35"/>
      <c r="C100" s="34"/>
      <c r="D100" s="153" t="s">
        <v>121</v>
      </c>
      <c r="E100" s="34"/>
      <c r="F100" s="154" t="s">
        <v>301</v>
      </c>
      <c r="G100" s="34"/>
      <c r="H100" s="34"/>
      <c r="I100" s="155"/>
      <c r="J100" s="34"/>
      <c r="K100" s="34"/>
      <c r="L100" s="35"/>
      <c r="M100" s="156"/>
      <c r="N100" s="157"/>
      <c r="O100" s="55"/>
      <c r="P100" s="55"/>
      <c r="Q100" s="55"/>
      <c r="R100" s="55"/>
      <c r="S100" s="55"/>
      <c r="T100" s="56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9" t="s">
        <v>121</v>
      </c>
      <c r="AU100" s="19" t="s">
        <v>79</v>
      </c>
    </row>
    <row r="101" spans="2:51" s="14" customFormat="1" ht="12">
      <c r="B101" s="167"/>
      <c r="D101" s="159" t="s">
        <v>123</v>
      </c>
      <c r="E101" s="168" t="s">
        <v>3</v>
      </c>
      <c r="F101" s="169" t="s">
        <v>302</v>
      </c>
      <c r="H101" s="168" t="s">
        <v>3</v>
      </c>
      <c r="I101" s="170"/>
      <c r="L101" s="167"/>
      <c r="M101" s="171"/>
      <c r="N101" s="172"/>
      <c r="O101" s="172"/>
      <c r="P101" s="172"/>
      <c r="Q101" s="172"/>
      <c r="R101" s="172"/>
      <c r="S101" s="172"/>
      <c r="T101" s="173"/>
      <c r="AT101" s="168" t="s">
        <v>123</v>
      </c>
      <c r="AU101" s="168" t="s">
        <v>79</v>
      </c>
      <c r="AV101" s="14" t="s">
        <v>75</v>
      </c>
      <c r="AW101" s="14" t="s">
        <v>32</v>
      </c>
      <c r="AX101" s="14" t="s">
        <v>70</v>
      </c>
      <c r="AY101" s="168" t="s">
        <v>112</v>
      </c>
    </row>
    <row r="102" spans="2:51" s="13" customFormat="1" ht="12">
      <c r="B102" s="158"/>
      <c r="D102" s="159" t="s">
        <v>123</v>
      </c>
      <c r="E102" s="160" t="s">
        <v>3</v>
      </c>
      <c r="F102" s="161" t="s">
        <v>303</v>
      </c>
      <c r="H102" s="162">
        <v>6.75</v>
      </c>
      <c r="I102" s="163"/>
      <c r="L102" s="158"/>
      <c r="M102" s="164"/>
      <c r="N102" s="165"/>
      <c r="O102" s="165"/>
      <c r="P102" s="165"/>
      <c r="Q102" s="165"/>
      <c r="R102" s="165"/>
      <c r="S102" s="165"/>
      <c r="T102" s="166"/>
      <c r="AT102" s="160" t="s">
        <v>123</v>
      </c>
      <c r="AU102" s="160" t="s">
        <v>79</v>
      </c>
      <c r="AV102" s="13" t="s">
        <v>79</v>
      </c>
      <c r="AW102" s="13" t="s">
        <v>32</v>
      </c>
      <c r="AX102" s="13" t="s">
        <v>75</v>
      </c>
      <c r="AY102" s="160" t="s">
        <v>112</v>
      </c>
    </row>
    <row r="103" spans="1:65" s="2" customFormat="1" ht="24.2" customHeight="1">
      <c r="A103" s="34"/>
      <c r="B103" s="139"/>
      <c r="C103" s="140" t="s">
        <v>119</v>
      </c>
      <c r="D103" s="140" t="s">
        <v>114</v>
      </c>
      <c r="E103" s="141" t="s">
        <v>304</v>
      </c>
      <c r="F103" s="142" t="s">
        <v>305</v>
      </c>
      <c r="G103" s="143" t="s">
        <v>133</v>
      </c>
      <c r="H103" s="144">
        <v>361</v>
      </c>
      <c r="I103" s="145"/>
      <c r="J103" s="146">
        <f>ROUND(I103*H103,2)</f>
        <v>0</v>
      </c>
      <c r="K103" s="142" t="s">
        <v>118</v>
      </c>
      <c r="L103" s="35"/>
      <c r="M103" s="147" t="s">
        <v>3</v>
      </c>
      <c r="N103" s="148" t="s">
        <v>41</v>
      </c>
      <c r="O103" s="55"/>
      <c r="P103" s="149">
        <f>O103*H103</f>
        <v>0</v>
      </c>
      <c r="Q103" s="149">
        <v>0</v>
      </c>
      <c r="R103" s="149">
        <f>Q103*H103</f>
        <v>0</v>
      </c>
      <c r="S103" s="149">
        <v>0</v>
      </c>
      <c r="T103" s="150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1" t="s">
        <v>119</v>
      </c>
      <c r="AT103" s="151" t="s">
        <v>114</v>
      </c>
      <c r="AU103" s="151" t="s">
        <v>79</v>
      </c>
      <c r="AY103" s="19" t="s">
        <v>112</v>
      </c>
      <c r="BE103" s="152">
        <f>IF(N103="základní",J103,0)</f>
        <v>0</v>
      </c>
      <c r="BF103" s="152">
        <f>IF(N103="snížená",J103,0)</f>
        <v>0</v>
      </c>
      <c r="BG103" s="152">
        <f>IF(N103="zákl. přenesená",J103,0)</f>
        <v>0</v>
      </c>
      <c r="BH103" s="152">
        <f>IF(N103="sníž. přenesená",J103,0)</f>
        <v>0</v>
      </c>
      <c r="BI103" s="152">
        <f>IF(N103="nulová",J103,0)</f>
        <v>0</v>
      </c>
      <c r="BJ103" s="19" t="s">
        <v>75</v>
      </c>
      <c r="BK103" s="152">
        <f>ROUND(I103*H103,2)</f>
        <v>0</v>
      </c>
      <c r="BL103" s="19" t="s">
        <v>119</v>
      </c>
      <c r="BM103" s="151" t="s">
        <v>306</v>
      </c>
    </row>
    <row r="104" spans="1:47" s="2" customFormat="1" ht="12">
      <c r="A104" s="34"/>
      <c r="B104" s="35"/>
      <c r="C104" s="34"/>
      <c r="D104" s="153" t="s">
        <v>121</v>
      </c>
      <c r="E104" s="34"/>
      <c r="F104" s="154" t="s">
        <v>307</v>
      </c>
      <c r="G104" s="34"/>
      <c r="H104" s="34"/>
      <c r="I104" s="155"/>
      <c r="J104" s="34"/>
      <c r="K104" s="34"/>
      <c r="L104" s="35"/>
      <c r="M104" s="156"/>
      <c r="N104" s="157"/>
      <c r="O104" s="55"/>
      <c r="P104" s="55"/>
      <c r="Q104" s="55"/>
      <c r="R104" s="55"/>
      <c r="S104" s="55"/>
      <c r="T104" s="56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9" t="s">
        <v>121</v>
      </c>
      <c r="AU104" s="19" t="s">
        <v>79</v>
      </c>
    </row>
    <row r="105" spans="2:51" s="14" customFormat="1" ht="12">
      <c r="B105" s="167"/>
      <c r="D105" s="159" t="s">
        <v>123</v>
      </c>
      <c r="E105" s="168" t="s">
        <v>3</v>
      </c>
      <c r="F105" s="169" t="s">
        <v>80</v>
      </c>
      <c r="H105" s="168" t="s">
        <v>3</v>
      </c>
      <c r="I105" s="170"/>
      <c r="L105" s="167"/>
      <c r="M105" s="171"/>
      <c r="N105" s="172"/>
      <c r="O105" s="172"/>
      <c r="P105" s="172"/>
      <c r="Q105" s="172"/>
      <c r="R105" s="172"/>
      <c r="S105" s="172"/>
      <c r="T105" s="173"/>
      <c r="AT105" s="168" t="s">
        <v>123</v>
      </c>
      <c r="AU105" s="168" t="s">
        <v>79</v>
      </c>
      <c r="AV105" s="14" t="s">
        <v>75</v>
      </c>
      <c r="AW105" s="14" t="s">
        <v>32</v>
      </c>
      <c r="AX105" s="14" t="s">
        <v>70</v>
      </c>
      <c r="AY105" s="168" t="s">
        <v>112</v>
      </c>
    </row>
    <row r="106" spans="2:51" s="13" customFormat="1" ht="12">
      <c r="B106" s="158"/>
      <c r="D106" s="159" t="s">
        <v>123</v>
      </c>
      <c r="E106" s="160" t="s">
        <v>3</v>
      </c>
      <c r="F106" s="161" t="s">
        <v>308</v>
      </c>
      <c r="H106" s="162">
        <v>256.155</v>
      </c>
      <c r="I106" s="163"/>
      <c r="L106" s="158"/>
      <c r="M106" s="164"/>
      <c r="N106" s="165"/>
      <c r="O106" s="165"/>
      <c r="P106" s="165"/>
      <c r="Q106" s="165"/>
      <c r="R106" s="165"/>
      <c r="S106" s="165"/>
      <c r="T106" s="166"/>
      <c r="AT106" s="160" t="s">
        <v>123</v>
      </c>
      <c r="AU106" s="160" t="s">
        <v>79</v>
      </c>
      <c r="AV106" s="13" t="s">
        <v>79</v>
      </c>
      <c r="AW106" s="13" t="s">
        <v>32</v>
      </c>
      <c r="AX106" s="13" t="s">
        <v>70</v>
      </c>
      <c r="AY106" s="160" t="s">
        <v>112</v>
      </c>
    </row>
    <row r="107" spans="2:51" s="14" customFormat="1" ht="12">
      <c r="B107" s="167"/>
      <c r="D107" s="159" t="s">
        <v>123</v>
      </c>
      <c r="E107" s="168" t="s">
        <v>3</v>
      </c>
      <c r="F107" s="169" t="s">
        <v>309</v>
      </c>
      <c r="H107" s="168" t="s">
        <v>3</v>
      </c>
      <c r="I107" s="170"/>
      <c r="L107" s="167"/>
      <c r="M107" s="171"/>
      <c r="N107" s="172"/>
      <c r="O107" s="172"/>
      <c r="P107" s="172"/>
      <c r="Q107" s="172"/>
      <c r="R107" s="172"/>
      <c r="S107" s="172"/>
      <c r="T107" s="173"/>
      <c r="AT107" s="168" t="s">
        <v>123</v>
      </c>
      <c r="AU107" s="168" t="s">
        <v>79</v>
      </c>
      <c r="AV107" s="14" t="s">
        <v>75</v>
      </c>
      <c r="AW107" s="14" t="s">
        <v>32</v>
      </c>
      <c r="AX107" s="14" t="s">
        <v>70</v>
      </c>
      <c r="AY107" s="168" t="s">
        <v>112</v>
      </c>
    </row>
    <row r="108" spans="2:51" s="13" customFormat="1" ht="12">
      <c r="B108" s="158"/>
      <c r="D108" s="159" t="s">
        <v>123</v>
      </c>
      <c r="E108" s="160" t="s">
        <v>3</v>
      </c>
      <c r="F108" s="161" t="s">
        <v>310</v>
      </c>
      <c r="H108" s="162">
        <v>92.232</v>
      </c>
      <c r="I108" s="163"/>
      <c r="L108" s="158"/>
      <c r="M108" s="164"/>
      <c r="N108" s="165"/>
      <c r="O108" s="165"/>
      <c r="P108" s="165"/>
      <c r="Q108" s="165"/>
      <c r="R108" s="165"/>
      <c r="S108" s="165"/>
      <c r="T108" s="166"/>
      <c r="AT108" s="160" t="s">
        <v>123</v>
      </c>
      <c r="AU108" s="160" t="s">
        <v>79</v>
      </c>
      <c r="AV108" s="13" t="s">
        <v>79</v>
      </c>
      <c r="AW108" s="13" t="s">
        <v>32</v>
      </c>
      <c r="AX108" s="13" t="s">
        <v>70</v>
      </c>
      <c r="AY108" s="160" t="s">
        <v>112</v>
      </c>
    </row>
    <row r="109" spans="2:51" s="14" customFormat="1" ht="12">
      <c r="B109" s="167"/>
      <c r="D109" s="159" t="s">
        <v>123</v>
      </c>
      <c r="E109" s="168" t="s">
        <v>3</v>
      </c>
      <c r="F109" s="169" t="s">
        <v>311</v>
      </c>
      <c r="H109" s="168" t="s">
        <v>3</v>
      </c>
      <c r="I109" s="170"/>
      <c r="L109" s="167"/>
      <c r="M109" s="171"/>
      <c r="N109" s="172"/>
      <c r="O109" s="172"/>
      <c r="P109" s="172"/>
      <c r="Q109" s="172"/>
      <c r="R109" s="172"/>
      <c r="S109" s="172"/>
      <c r="T109" s="173"/>
      <c r="AT109" s="168" t="s">
        <v>123</v>
      </c>
      <c r="AU109" s="168" t="s">
        <v>79</v>
      </c>
      <c r="AV109" s="14" t="s">
        <v>75</v>
      </c>
      <c r="AW109" s="14" t="s">
        <v>32</v>
      </c>
      <c r="AX109" s="14" t="s">
        <v>70</v>
      </c>
      <c r="AY109" s="168" t="s">
        <v>112</v>
      </c>
    </row>
    <row r="110" spans="2:51" s="13" customFormat="1" ht="12">
      <c r="B110" s="158"/>
      <c r="D110" s="159" t="s">
        <v>123</v>
      </c>
      <c r="E110" s="160" t="s">
        <v>3</v>
      </c>
      <c r="F110" s="161" t="s">
        <v>312</v>
      </c>
      <c r="H110" s="162">
        <v>12.425</v>
      </c>
      <c r="I110" s="163"/>
      <c r="L110" s="158"/>
      <c r="M110" s="164"/>
      <c r="N110" s="165"/>
      <c r="O110" s="165"/>
      <c r="P110" s="165"/>
      <c r="Q110" s="165"/>
      <c r="R110" s="165"/>
      <c r="S110" s="165"/>
      <c r="T110" s="166"/>
      <c r="AT110" s="160" t="s">
        <v>123</v>
      </c>
      <c r="AU110" s="160" t="s">
        <v>79</v>
      </c>
      <c r="AV110" s="13" t="s">
        <v>79</v>
      </c>
      <c r="AW110" s="13" t="s">
        <v>32</v>
      </c>
      <c r="AX110" s="13" t="s">
        <v>70</v>
      </c>
      <c r="AY110" s="160" t="s">
        <v>112</v>
      </c>
    </row>
    <row r="111" spans="2:51" s="15" customFormat="1" ht="12">
      <c r="B111" s="174"/>
      <c r="D111" s="159" t="s">
        <v>123</v>
      </c>
      <c r="E111" s="175" t="s">
        <v>3</v>
      </c>
      <c r="F111" s="176" t="s">
        <v>140</v>
      </c>
      <c r="H111" s="177">
        <v>360.812</v>
      </c>
      <c r="I111" s="178"/>
      <c r="L111" s="174"/>
      <c r="M111" s="179"/>
      <c r="N111" s="180"/>
      <c r="O111" s="180"/>
      <c r="P111" s="180"/>
      <c r="Q111" s="180"/>
      <c r="R111" s="180"/>
      <c r="S111" s="180"/>
      <c r="T111" s="181"/>
      <c r="AT111" s="175" t="s">
        <v>123</v>
      </c>
      <c r="AU111" s="175" t="s">
        <v>79</v>
      </c>
      <c r="AV111" s="15" t="s">
        <v>119</v>
      </c>
      <c r="AW111" s="15" t="s">
        <v>32</v>
      </c>
      <c r="AX111" s="15" t="s">
        <v>70</v>
      </c>
      <c r="AY111" s="175" t="s">
        <v>112</v>
      </c>
    </row>
    <row r="112" spans="2:51" s="13" customFormat="1" ht="12">
      <c r="B112" s="158"/>
      <c r="D112" s="159" t="s">
        <v>123</v>
      </c>
      <c r="E112" s="160" t="s">
        <v>3</v>
      </c>
      <c r="F112" s="161" t="s">
        <v>313</v>
      </c>
      <c r="H112" s="162">
        <v>361</v>
      </c>
      <c r="I112" s="163"/>
      <c r="L112" s="158"/>
      <c r="M112" s="164"/>
      <c r="N112" s="165"/>
      <c r="O112" s="165"/>
      <c r="P112" s="165"/>
      <c r="Q112" s="165"/>
      <c r="R112" s="165"/>
      <c r="S112" s="165"/>
      <c r="T112" s="166"/>
      <c r="AT112" s="160" t="s">
        <v>123</v>
      </c>
      <c r="AU112" s="160" t="s">
        <v>79</v>
      </c>
      <c r="AV112" s="13" t="s">
        <v>79</v>
      </c>
      <c r="AW112" s="13" t="s">
        <v>32</v>
      </c>
      <c r="AX112" s="13" t="s">
        <v>70</v>
      </c>
      <c r="AY112" s="160" t="s">
        <v>112</v>
      </c>
    </row>
    <row r="113" spans="2:51" s="15" customFormat="1" ht="12">
      <c r="B113" s="174"/>
      <c r="D113" s="159" t="s">
        <v>123</v>
      </c>
      <c r="E113" s="175" t="s">
        <v>3</v>
      </c>
      <c r="F113" s="176" t="s">
        <v>140</v>
      </c>
      <c r="H113" s="177">
        <v>361</v>
      </c>
      <c r="I113" s="178"/>
      <c r="L113" s="174"/>
      <c r="M113" s="179"/>
      <c r="N113" s="180"/>
      <c r="O113" s="180"/>
      <c r="P113" s="180"/>
      <c r="Q113" s="180"/>
      <c r="R113" s="180"/>
      <c r="S113" s="180"/>
      <c r="T113" s="181"/>
      <c r="AT113" s="175" t="s">
        <v>123</v>
      </c>
      <c r="AU113" s="175" t="s">
        <v>79</v>
      </c>
      <c r="AV113" s="15" t="s">
        <v>119</v>
      </c>
      <c r="AW113" s="15" t="s">
        <v>32</v>
      </c>
      <c r="AX113" s="15" t="s">
        <v>75</v>
      </c>
      <c r="AY113" s="175" t="s">
        <v>112</v>
      </c>
    </row>
    <row r="114" spans="1:65" s="2" customFormat="1" ht="24.2" customHeight="1">
      <c r="A114" s="34"/>
      <c r="B114" s="139"/>
      <c r="C114" s="140" t="s">
        <v>149</v>
      </c>
      <c r="D114" s="140" t="s">
        <v>114</v>
      </c>
      <c r="E114" s="141" t="s">
        <v>314</v>
      </c>
      <c r="F114" s="142" t="s">
        <v>315</v>
      </c>
      <c r="G114" s="143" t="s">
        <v>133</v>
      </c>
      <c r="H114" s="144">
        <v>7.2</v>
      </c>
      <c r="I114" s="145"/>
      <c r="J114" s="146">
        <f>ROUND(I114*H114,2)</f>
        <v>0</v>
      </c>
      <c r="K114" s="142" t="s">
        <v>118</v>
      </c>
      <c r="L114" s="35"/>
      <c r="M114" s="147" t="s">
        <v>3</v>
      </c>
      <c r="N114" s="148" t="s">
        <v>41</v>
      </c>
      <c r="O114" s="55"/>
      <c r="P114" s="149">
        <f>O114*H114</f>
        <v>0</v>
      </c>
      <c r="Q114" s="149">
        <v>0</v>
      </c>
      <c r="R114" s="149">
        <f>Q114*H114</f>
        <v>0</v>
      </c>
      <c r="S114" s="149">
        <v>0</v>
      </c>
      <c r="T114" s="150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1" t="s">
        <v>119</v>
      </c>
      <c r="AT114" s="151" t="s">
        <v>114</v>
      </c>
      <c r="AU114" s="151" t="s">
        <v>79</v>
      </c>
      <c r="AY114" s="19" t="s">
        <v>112</v>
      </c>
      <c r="BE114" s="152">
        <f>IF(N114="základní",J114,0)</f>
        <v>0</v>
      </c>
      <c r="BF114" s="152">
        <f>IF(N114="snížená",J114,0)</f>
        <v>0</v>
      </c>
      <c r="BG114" s="152">
        <f>IF(N114="zákl. přenesená",J114,0)</f>
        <v>0</v>
      </c>
      <c r="BH114" s="152">
        <f>IF(N114="sníž. přenesená",J114,0)</f>
        <v>0</v>
      </c>
      <c r="BI114" s="152">
        <f>IF(N114="nulová",J114,0)</f>
        <v>0</v>
      </c>
      <c r="BJ114" s="19" t="s">
        <v>75</v>
      </c>
      <c r="BK114" s="152">
        <f>ROUND(I114*H114,2)</f>
        <v>0</v>
      </c>
      <c r="BL114" s="19" t="s">
        <v>119</v>
      </c>
      <c r="BM114" s="151" t="s">
        <v>316</v>
      </c>
    </row>
    <row r="115" spans="1:47" s="2" customFormat="1" ht="12">
      <c r="A115" s="34"/>
      <c r="B115" s="35"/>
      <c r="C115" s="34"/>
      <c r="D115" s="153" t="s">
        <v>121</v>
      </c>
      <c r="E115" s="34"/>
      <c r="F115" s="154" t="s">
        <v>317</v>
      </c>
      <c r="G115" s="34"/>
      <c r="H115" s="34"/>
      <c r="I115" s="155"/>
      <c r="J115" s="34"/>
      <c r="K115" s="34"/>
      <c r="L115" s="35"/>
      <c r="M115" s="156"/>
      <c r="N115" s="157"/>
      <c r="O115" s="55"/>
      <c r="P115" s="55"/>
      <c r="Q115" s="55"/>
      <c r="R115" s="55"/>
      <c r="S115" s="55"/>
      <c r="T115" s="56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9" t="s">
        <v>121</v>
      </c>
      <c r="AU115" s="19" t="s">
        <v>79</v>
      </c>
    </row>
    <row r="116" spans="2:51" s="13" customFormat="1" ht="12">
      <c r="B116" s="158"/>
      <c r="D116" s="159" t="s">
        <v>123</v>
      </c>
      <c r="E116" s="160" t="s">
        <v>3</v>
      </c>
      <c r="F116" s="161" t="s">
        <v>318</v>
      </c>
      <c r="H116" s="162">
        <v>7.2</v>
      </c>
      <c r="I116" s="163"/>
      <c r="L116" s="158"/>
      <c r="M116" s="164"/>
      <c r="N116" s="165"/>
      <c r="O116" s="165"/>
      <c r="P116" s="165"/>
      <c r="Q116" s="165"/>
      <c r="R116" s="165"/>
      <c r="S116" s="165"/>
      <c r="T116" s="166"/>
      <c r="AT116" s="160" t="s">
        <v>123</v>
      </c>
      <c r="AU116" s="160" t="s">
        <v>79</v>
      </c>
      <c r="AV116" s="13" t="s">
        <v>79</v>
      </c>
      <c r="AW116" s="13" t="s">
        <v>32</v>
      </c>
      <c r="AX116" s="13" t="s">
        <v>75</v>
      </c>
      <c r="AY116" s="160" t="s">
        <v>112</v>
      </c>
    </row>
    <row r="117" spans="1:65" s="2" customFormat="1" ht="24.2" customHeight="1">
      <c r="A117" s="34"/>
      <c r="B117" s="139"/>
      <c r="C117" s="140" t="s">
        <v>156</v>
      </c>
      <c r="D117" s="140" t="s">
        <v>114</v>
      </c>
      <c r="E117" s="141" t="s">
        <v>319</v>
      </c>
      <c r="F117" s="142" t="s">
        <v>320</v>
      </c>
      <c r="G117" s="143" t="s">
        <v>144</v>
      </c>
      <c r="H117" s="144">
        <v>184.5</v>
      </c>
      <c r="I117" s="145"/>
      <c r="J117" s="146">
        <f>ROUND(I117*H117,2)</f>
        <v>0</v>
      </c>
      <c r="K117" s="142" t="s">
        <v>118</v>
      </c>
      <c r="L117" s="35"/>
      <c r="M117" s="147" t="s">
        <v>3</v>
      </c>
      <c r="N117" s="148" t="s">
        <v>41</v>
      </c>
      <c r="O117" s="55"/>
      <c r="P117" s="149">
        <f>O117*H117</f>
        <v>0</v>
      </c>
      <c r="Q117" s="149">
        <v>0.00058</v>
      </c>
      <c r="R117" s="149">
        <f>Q117*H117</f>
        <v>0.10701</v>
      </c>
      <c r="S117" s="149">
        <v>0</v>
      </c>
      <c r="T117" s="150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1" t="s">
        <v>119</v>
      </c>
      <c r="AT117" s="151" t="s">
        <v>114</v>
      </c>
      <c r="AU117" s="151" t="s">
        <v>79</v>
      </c>
      <c r="AY117" s="19" t="s">
        <v>112</v>
      </c>
      <c r="BE117" s="152">
        <f>IF(N117="základní",J117,0)</f>
        <v>0</v>
      </c>
      <c r="BF117" s="152">
        <f>IF(N117="snížená",J117,0)</f>
        <v>0</v>
      </c>
      <c r="BG117" s="152">
        <f>IF(N117="zákl. přenesená",J117,0)</f>
        <v>0</v>
      </c>
      <c r="BH117" s="152">
        <f>IF(N117="sníž. přenesená",J117,0)</f>
        <v>0</v>
      </c>
      <c r="BI117" s="152">
        <f>IF(N117="nulová",J117,0)</f>
        <v>0</v>
      </c>
      <c r="BJ117" s="19" t="s">
        <v>75</v>
      </c>
      <c r="BK117" s="152">
        <f>ROUND(I117*H117,2)</f>
        <v>0</v>
      </c>
      <c r="BL117" s="19" t="s">
        <v>119</v>
      </c>
      <c r="BM117" s="151" t="s">
        <v>321</v>
      </c>
    </row>
    <row r="118" spans="1:47" s="2" customFormat="1" ht="12">
      <c r="A118" s="34"/>
      <c r="B118" s="35"/>
      <c r="C118" s="34"/>
      <c r="D118" s="153" t="s">
        <v>121</v>
      </c>
      <c r="E118" s="34"/>
      <c r="F118" s="154" t="s">
        <v>322</v>
      </c>
      <c r="G118" s="34"/>
      <c r="H118" s="34"/>
      <c r="I118" s="155"/>
      <c r="J118" s="34"/>
      <c r="K118" s="34"/>
      <c r="L118" s="35"/>
      <c r="M118" s="156"/>
      <c r="N118" s="157"/>
      <c r="O118" s="55"/>
      <c r="P118" s="55"/>
      <c r="Q118" s="55"/>
      <c r="R118" s="55"/>
      <c r="S118" s="55"/>
      <c r="T118" s="56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9" t="s">
        <v>121</v>
      </c>
      <c r="AU118" s="19" t="s">
        <v>79</v>
      </c>
    </row>
    <row r="119" spans="2:51" s="13" customFormat="1" ht="12">
      <c r="B119" s="158"/>
      <c r="D119" s="159" t="s">
        <v>123</v>
      </c>
      <c r="E119" s="160" t="s">
        <v>3</v>
      </c>
      <c r="F119" s="161" t="s">
        <v>323</v>
      </c>
      <c r="H119" s="162">
        <v>184.463</v>
      </c>
      <c r="I119" s="163"/>
      <c r="L119" s="158"/>
      <c r="M119" s="164"/>
      <c r="N119" s="165"/>
      <c r="O119" s="165"/>
      <c r="P119" s="165"/>
      <c r="Q119" s="165"/>
      <c r="R119" s="165"/>
      <c r="S119" s="165"/>
      <c r="T119" s="166"/>
      <c r="AT119" s="160" t="s">
        <v>123</v>
      </c>
      <c r="AU119" s="160" t="s">
        <v>79</v>
      </c>
      <c r="AV119" s="13" t="s">
        <v>79</v>
      </c>
      <c r="AW119" s="13" t="s">
        <v>32</v>
      </c>
      <c r="AX119" s="13" t="s">
        <v>70</v>
      </c>
      <c r="AY119" s="160" t="s">
        <v>112</v>
      </c>
    </row>
    <row r="120" spans="2:51" s="15" customFormat="1" ht="12">
      <c r="B120" s="174"/>
      <c r="D120" s="159" t="s">
        <v>123</v>
      </c>
      <c r="E120" s="175" t="s">
        <v>3</v>
      </c>
      <c r="F120" s="176" t="s">
        <v>140</v>
      </c>
      <c r="H120" s="177">
        <v>184.463</v>
      </c>
      <c r="I120" s="178"/>
      <c r="L120" s="174"/>
      <c r="M120" s="179"/>
      <c r="N120" s="180"/>
      <c r="O120" s="180"/>
      <c r="P120" s="180"/>
      <c r="Q120" s="180"/>
      <c r="R120" s="180"/>
      <c r="S120" s="180"/>
      <c r="T120" s="181"/>
      <c r="AT120" s="175" t="s">
        <v>123</v>
      </c>
      <c r="AU120" s="175" t="s">
        <v>79</v>
      </c>
      <c r="AV120" s="15" t="s">
        <v>119</v>
      </c>
      <c r="AW120" s="15" t="s">
        <v>32</v>
      </c>
      <c r="AX120" s="15" t="s">
        <v>70</v>
      </c>
      <c r="AY120" s="175" t="s">
        <v>112</v>
      </c>
    </row>
    <row r="121" spans="2:51" s="13" customFormat="1" ht="12">
      <c r="B121" s="158"/>
      <c r="D121" s="159" t="s">
        <v>123</v>
      </c>
      <c r="E121" s="160" t="s">
        <v>3</v>
      </c>
      <c r="F121" s="161" t="s">
        <v>324</v>
      </c>
      <c r="H121" s="162">
        <v>184.5</v>
      </c>
      <c r="I121" s="163"/>
      <c r="L121" s="158"/>
      <c r="M121" s="164"/>
      <c r="N121" s="165"/>
      <c r="O121" s="165"/>
      <c r="P121" s="165"/>
      <c r="Q121" s="165"/>
      <c r="R121" s="165"/>
      <c r="S121" s="165"/>
      <c r="T121" s="166"/>
      <c r="AT121" s="160" t="s">
        <v>123</v>
      </c>
      <c r="AU121" s="160" t="s">
        <v>79</v>
      </c>
      <c r="AV121" s="13" t="s">
        <v>79</v>
      </c>
      <c r="AW121" s="13" t="s">
        <v>32</v>
      </c>
      <c r="AX121" s="13" t="s">
        <v>70</v>
      </c>
      <c r="AY121" s="160" t="s">
        <v>112</v>
      </c>
    </row>
    <row r="122" spans="2:51" s="15" customFormat="1" ht="12">
      <c r="B122" s="174"/>
      <c r="D122" s="159" t="s">
        <v>123</v>
      </c>
      <c r="E122" s="175" t="s">
        <v>3</v>
      </c>
      <c r="F122" s="176" t="s">
        <v>140</v>
      </c>
      <c r="H122" s="177">
        <v>184.5</v>
      </c>
      <c r="I122" s="178"/>
      <c r="L122" s="174"/>
      <c r="M122" s="179"/>
      <c r="N122" s="180"/>
      <c r="O122" s="180"/>
      <c r="P122" s="180"/>
      <c r="Q122" s="180"/>
      <c r="R122" s="180"/>
      <c r="S122" s="180"/>
      <c r="T122" s="181"/>
      <c r="AT122" s="175" t="s">
        <v>123</v>
      </c>
      <c r="AU122" s="175" t="s">
        <v>79</v>
      </c>
      <c r="AV122" s="15" t="s">
        <v>119</v>
      </c>
      <c r="AW122" s="15" t="s">
        <v>32</v>
      </c>
      <c r="AX122" s="15" t="s">
        <v>75</v>
      </c>
      <c r="AY122" s="175" t="s">
        <v>112</v>
      </c>
    </row>
    <row r="123" spans="1:65" s="2" customFormat="1" ht="24.2" customHeight="1">
      <c r="A123" s="34"/>
      <c r="B123" s="139"/>
      <c r="C123" s="140" t="s">
        <v>162</v>
      </c>
      <c r="D123" s="140" t="s">
        <v>114</v>
      </c>
      <c r="E123" s="141" t="s">
        <v>325</v>
      </c>
      <c r="F123" s="142" t="s">
        <v>326</v>
      </c>
      <c r="G123" s="143" t="s">
        <v>144</v>
      </c>
      <c r="H123" s="144">
        <v>284.7</v>
      </c>
      <c r="I123" s="145"/>
      <c r="J123" s="146">
        <f>ROUND(I123*H123,2)</f>
        <v>0</v>
      </c>
      <c r="K123" s="142" t="s">
        <v>118</v>
      </c>
      <c r="L123" s="35"/>
      <c r="M123" s="147" t="s">
        <v>3</v>
      </c>
      <c r="N123" s="148" t="s">
        <v>41</v>
      </c>
      <c r="O123" s="55"/>
      <c r="P123" s="149">
        <f>O123*H123</f>
        <v>0</v>
      </c>
      <c r="Q123" s="149">
        <v>0.00059</v>
      </c>
      <c r="R123" s="149">
        <f>Q123*H123</f>
        <v>0.167973</v>
      </c>
      <c r="S123" s="149">
        <v>0</v>
      </c>
      <c r="T123" s="150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1" t="s">
        <v>119</v>
      </c>
      <c r="AT123" s="151" t="s">
        <v>114</v>
      </c>
      <c r="AU123" s="151" t="s">
        <v>79</v>
      </c>
      <c r="AY123" s="19" t="s">
        <v>112</v>
      </c>
      <c r="BE123" s="152">
        <f>IF(N123="základní",J123,0)</f>
        <v>0</v>
      </c>
      <c r="BF123" s="152">
        <f>IF(N123="snížená",J123,0)</f>
        <v>0</v>
      </c>
      <c r="BG123" s="152">
        <f>IF(N123="zákl. přenesená",J123,0)</f>
        <v>0</v>
      </c>
      <c r="BH123" s="152">
        <f>IF(N123="sníž. přenesená",J123,0)</f>
        <v>0</v>
      </c>
      <c r="BI123" s="152">
        <f>IF(N123="nulová",J123,0)</f>
        <v>0</v>
      </c>
      <c r="BJ123" s="19" t="s">
        <v>75</v>
      </c>
      <c r="BK123" s="152">
        <f>ROUND(I123*H123,2)</f>
        <v>0</v>
      </c>
      <c r="BL123" s="19" t="s">
        <v>119</v>
      </c>
      <c r="BM123" s="151" t="s">
        <v>327</v>
      </c>
    </row>
    <row r="124" spans="1:47" s="2" customFormat="1" ht="12">
      <c r="A124" s="34"/>
      <c r="B124" s="35"/>
      <c r="C124" s="34"/>
      <c r="D124" s="153" t="s">
        <v>121</v>
      </c>
      <c r="E124" s="34"/>
      <c r="F124" s="154" t="s">
        <v>328</v>
      </c>
      <c r="G124" s="34"/>
      <c r="H124" s="34"/>
      <c r="I124" s="155"/>
      <c r="J124" s="34"/>
      <c r="K124" s="34"/>
      <c r="L124" s="35"/>
      <c r="M124" s="156"/>
      <c r="N124" s="157"/>
      <c r="O124" s="55"/>
      <c r="P124" s="55"/>
      <c r="Q124" s="55"/>
      <c r="R124" s="55"/>
      <c r="S124" s="55"/>
      <c r="T124" s="56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9" t="s">
        <v>121</v>
      </c>
      <c r="AU124" s="19" t="s">
        <v>79</v>
      </c>
    </row>
    <row r="125" spans="2:51" s="13" customFormat="1" ht="12">
      <c r="B125" s="158"/>
      <c r="D125" s="159" t="s">
        <v>123</v>
      </c>
      <c r="E125" s="160" t="s">
        <v>3</v>
      </c>
      <c r="F125" s="161" t="s">
        <v>329</v>
      </c>
      <c r="H125" s="162">
        <v>284.617</v>
      </c>
      <c r="I125" s="163"/>
      <c r="L125" s="158"/>
      <c r="M125" s="164"/>
      <c r="N125" s="165"/>
      <c r="O125" s="165"/>
      <c r="P125" s="165"/>
      <c r="Q125" s="165"/>
      <c r="R125" s="165"/>
      <c r="S125" s="165"/>
      <c r="T125" s="166"/>
      <c r="AT125" s="160" t="s">
        <v>123</v>
      </c>
      <c r="AU125" s="160" t="s">
        <v>79</v>
      </c>
      <c r="AV125" s="13" t="s">
        <v>79</v>
      </c>
      <c r="AW125" s="13" t="s">
        <v>32</v>
      </c>
      <c r="AX125" s="13" t="s">
        <v>70</v>
      </c>
      <c r="AY125" s="160" t="s">
        <v>112</v>
      </c>
    </row>
    <row r="126" spans="2:51" s="15" customFormat="1" ht="12">
      <c r="B126" s="174"/>
      <c r="D126" s="159" t="s">
        <v>123</v>
      </c>
      <c r="E126" s="175" t="s">
        <v>3</v>
      </c>
      <c r="F126" s="176" t="s">
        <v>140</v>
      </c>
      <c r="H126" s="177">
        <v>284.617</v>
      </c>
      <c r="I126" s="178"/>
      <c r="L126" s="174"/>
      <c r="M126" s="179"/>
      <c r="N126" s="180"/>
      <c r="O126" s="180"/>
      <c r="P126" s="180"/>
      <c r="Q126" s="180"/>
      <c r="R126" s="180"/>
      <c r="S126" s="180"/>
      <c r="T126" s="181"/>
      <c r="AT126" s="175" t="s">
        <v>123</v>
      </c>
      <c r="AU126" s="175" t="s">
        <v>79</v>
      </c>
      <c r="AV126" s="15" t="s">
        <v>119</v>
      </c>
      <c r="AW126" s="15" t="s">
        <v>32</v>
      </c>
      <c r="AX126" s="15" t="s">
        <v>70</v>
      </c>
      <c r="AY126" s="175" t="s">
        <v>112</v>
      </c>
    </row>
    <row r="127" spans="2:51" s="13" customFormat="1" ht="12">
      <c r="B127" s="158"/>
      <c r="D127" s="159" t="s">
        <v>123</v>
      </c>
      <c r="E127" s="160" t="s">
        <v>3</v>
      </c>
      <c r="F127" s="161" t="s">
        <v>330</v>
      </c>
      <c r="H127" s="162">
        <v>284.7</v>
      </c>
      <c r="I127" s="163"/>
      <c r="L127" s="158"/>
      <c r="M127" s="164"/>
      <c r="N127" s="165"/>
      <c r="O127" s="165"/>
      <c r="P127" s="165"/>
      <c r="Q127" s="165"/>
      <c r="R127" s="165"/>
      <c r="S127" s="165"/>
      <c r="T127" s="166"/>
      <c r="AT127" s="160" t="s">
        <v>123</v>
      </c>
      <c r="AU127" s="160" t="s">
        <v>79</v>
      </c>
      <c r="AV127" s="13" t="s">
        <v>79</v>
      </c>
      <c r="AW127" s="13" t="s">
        <v>32</v>
      </c>
      <c r="AX127" s="13" t="s">
        <v>70</v>
      </c>
      <c r="AY127" s="160" t="s">
        <v>112</v>
      </c>
    </row>
    <row r="128" spans="2:51" s="15" customFormat="1" ht="12">
      <c r="B128" s="174"/>
      <c r="D128" s="159" t="s">
        <v>123</v>
      </c>
      <c r="E128" s="175" t="s">
        <v>3</v>
      </c>
      <c r="F128" s="176" t="s">
        <v>140</v>
      </c>
      <c r="H128" s="177">
        <v>284.7</v>
      </c>
      <c r="I128" s="178"/>
      <c r="L128" s="174"/>
      <c r="M128" s="179"/>
      <c r="N128" s="180"/>
      <c r="O128" s="180"/>
      <c r="P128" s="180"/>
      <c r="Q128" s="180"/>
      <c r="R128" s="180"/>
      <c r="S128" s="180"/>
      <c r="T128" s="181"/>
      <c r="AT128" s="175" t="s">
        <v>123</v>
      </c>
      <c r="AU128" s="175" t="s">
        <v>79</v>
      </c>
      <c r="AV128" s="15" t="s">
        <v>119</v>
      </c>
      <c r="AW128" s="15" t="s">
        <v>32</v>
      </c>
      <c r="AX128" s="15" t="s">
        <v>75</v>
      </c>
      <c r="AY128" s="175" t="s">
        <v>112</v>
      </c>
    </row>
    <row r="129" spans="1:65" s="2" customFormat="1" ht="24.2" customHeight="1">
      <c r="A129" s="34"/>
      <c r="B129" s="139"/>
      <c r="C129" s="140" t="s">
        <v>154</v>
      </c>
      <c r="D129" s="140" t="s">
        <v>114</v>
      </c>
      <c r="E129" s="141" t="s">
        <v>331</v>
      </c>
      <c r="F129" s="142" t="s">
        <v>332</v>
      </c>
      <c r="G129" s="143" t="s">
        <v>144</v>
      </c>
      <c r="H129" s="144">
        <v>184.5</v>
      </c>
      <c r="I129" s="145"/>
      <c r="J129" s="146">
        <f>ROUND(I129*H129,2)</f>
        <v>0</v>
      </c>
      <c r="K129" s="142" t="s">
        <v>118</v>
      </c>
      <c r="L129" s="35"/>
      <c r="M129" s="147" t="s">
        <v>3</v>
      </c>
      <c r="N129" s="148" t="s">
        <v>41</v>
      </c>
      <c r="O129" s="55"/>
      <c r="P129" s="149">
        <f>O129*H129</f>
        <v>0</v>
      </c>
      <c r="Q129" s="149">
        <v>0</v>
      </c>
      <c r="R129" s="149">
        <f>Q129*H129</f>
        <v>0</v>
      </c>
      <c r="S129" s="149">
        <v>0</v>
      </c>
      <c r="T129" s="150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1" t="s">
        <v>119</v>
      </c>
      <c r="AT129" s="151" t="s">
        <v>114</v>
      </c>
      <c r="AU129" s="151" t="s">
        <v>79</v>
      </c>
      <c r="AY129" s="19" t="s">
        <v>112</v>
      </c>
      <c r="BE129" s="152">
        <f>IF(N129="základní",J129,0)</f>
        <v>0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19" t="s">
        <v>75</v>
      </c>
      <c r="BK129" s="152">
        <f>ROUND(I129*H129,2)</f>
        <v>0</v>
      </c>
      <c r="BL129" s="19" t="s">
        <v>119</v>
      </c>
      <c r="BM129" s="151" t="s">
        <v>333</v>
      </c>
    </row>
    <row r="130" spans="1:47" s="2" customFormat="1" ht="12">
      <c r="A130" s="34"/>
      <c r="B130" s="35"/>
      <c r="C130" s="34"/>
      <c r="D130" s="153" t="s">
        <v>121</v>
      </c>
      <c r="E130" s="34"/>
      <c r="F130" s="154" t="s">
        <v>334</v>
      </c>
      <c r="G130" s="34"/>
      <c r="H130" s="34"/>
      <c r="I130" s="155"/>
      <c r="J130" s="34"/>
      <c r="K130" s="34"/>
      <c r="L130" s="35"/>
      <c r="M130" s="156"/>
      <c r="N130" s="157"/>
      <c r="O130" s="55"/>
      <c r="P130" s="55"/>
      <c r="Q130" s="55"/>
      <c r="R130" s="55"/>
      <c r="S130" s="55"/>
      <c r="T130" s="56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9" t="s">
        <v>121</v>
      </c>
      <c r="AU130" s="19" t="s">
        <v>79</v>
      </c>
    </row>
    <row r="131" spans="1:65" s="2" customFormat="1" ht="24.2" customHeight="1">
      <c r="A131" s="34"/>
      <c r="B131" s="139"/>
      <c r="C131" s="140" t="s">
        <v>170</v>
      </c>
      <c r="D131" s="140" t="s">
        <v>114</v>
      </c>
      <c r="E131" s="141" t="s">
        <v>335</v>
      </c>
      <c r="F131" s="142" t="s">
        <v>336</v>
      </c>
      <c r="G131" s="143" t="s">
        <v>144</v>
      </c>
      <c r="H131" s="144">
        <v>284.77</v>
      </c>
      <c r="I131" s="145"/>
      <c r="J131" s="146">
        <f>ROUND(I131*H131,2)</f>
        <v>0</v>
      </c>
      <c r="K131" s="142" t="s">
        <v>118</v>
      </c>
      <c r="L131" s="35"/>
      <c r="M131" s="147" t="s">
        <v>3</v>
      </c>
      <c r="N131" s="148" t="s">
        <v>41</v>
      </c>
      <c r="O131" s="55"/>
      <c r="P131" s="149">
        <f>O131*H131</f>
        <v>0</v>
      </c>
      <c r="Q131" s="149">
        <v>0</v>
      </c>
      <c r="R131" s="149">
        <f>Q131*H131</f>
        <v>0</v>
      </c>
      <c r="S131" s="149">
        <v>0</v>
      </c>
      <c r="T131" s="150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1" t="s">
        <v>119</v>
      </c>
      <c r="AT131" s="151" t="s">
        <v>114</v>
      </c>
      <c r="AU131" s="151" t="s">
        <v>79</v>
      </c>
      <c r="AY131" s="19" t="s">
        <v>112</v>
      </c>
      <c r="BE131" s="152">
        <f>IF(N131="základní",J131,0)</f>
        <v>0</v>
      </c>
      <c r="BF131" s="152">
        <f>IF(N131="snížená",J131,0)</f>
        <v>0</v>
      </c>
      <c r="BG131" s="152">
        <f>IF(N131="zákl. přenesená",J131,0)</f>
        <v>0</v>
      </c>
      <c r="BH131" s="152">
        <f>IF(N131="sníž. přenesená",J131,0)</f>
        <v>0</v>
      </c>
      <c r="BI131" s="152">
        <f>IF(N131="nulová",J131,0)</f>
        <v>0</v>
      </c>
      <c r="BJ131" s="19" t="s">
        <v>75</v>
      </c>
      <c r="BK131" s="152">
        <f>ROUND(I131*H131,2)</f>
        <v>0</v>
      </c>
      <c r="BL131" s="19" t="s">
        <v>119</v>
      </c>
      <c r="BM131" s="151" t="s">
        <v>337</v>
      </c>
    </row>
    <row r="132" spans="1:47" s="2" customFormat="1" ht="12">
      <c r="A132" s="34"/>
      <c r="B132" s="35"/>
      <c r="C132" s="34"/>
      <c r="D132" s="153" t="s">
        <v>121</v>
      </c>
      <c r="E132" s="34"/>
      <c r="F132" s="154" t="s">
        <v>338</v>
      </c>
      <c r="G132" s="34"/>
      <c r="H132" s="34"/>
      <c r="I132" s="155"/>
      <c r="J132" s="34"/>
      <c r="K132" s="34"/>
      <c r="L132" s="35"/>
      <c r="M132" s="156"/>
      <c r="N132" s="157"/>
      <c r="O132" s="55"/>
      <c r="P132" s="55"/>
      <c r="Q132" s="55"/>
      <c r="R132" s="55"/>
      <c r="S132" s="55"/>
      <c r="T132" s="56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9" t="s">
        <v>121</v>
      </c>
      <c r="AU132" s="19" t="s">
        <v>79</v>
      </c>
    </row>
    <row r="133" spans="1:65" s="2" customFormat="1" ht="33" customHeight="1">
      <c r="A133" s="34"/>
      <c r="B133" s="139"/>
      <c r="C133" s="140" t="s">
        <v>175</v>
      </c>
      <c r="D133" s="140" t="s">
        <v>114</v>
      </c>
      <c r="E133" s="141" t="s">
        <v>176</v>
      </c>
      <c r="F133" s="142" t="s">
        <v>177</v>
      </c>
      <c r="G133" s="143" t="s">
        <v>133</v>
      </c>
      <c r="H133" s="144">
        <v>172</v>
      </c>
      <c r="I133" s="145"/>
      <c r="J133" s="146">
        <f>ROUND(I133*H133,2)</f>
        <v>0</v>
      </c>
      <c r="K133" s="142" t="s">
        <v>118</v>
      </c>
      <c r="L133" s="35"/>
      <c r="M133" s="147" t="s">
        <v>3</v>
      </c>
      <c r="N133" s="148" t="s">
        <v>41</v>
      </c>
      <c r="O133" s="55"/>
      <c r="P133" s="149">
        <f>O133*H133</f>
        <v>0</v>
      </c>
      <c r="Q133" s="149">
        <v>0</v>
      </c>
      <c r="R133" s="149">
        <f>Q133*H133</f>
        <v>0</v>
      </c>
      <c r="S133" s="149">
        <v>0</v>
      </c>
      <c r="T133" s="150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1" t="s">
        <v>119</v>
      </c>
      <c r="AT133" s="151" t="s">
        <v>114</v>
      </c>
      <c r="AU133" s="151" t="s">
        <v>79</v>
      </c>
      <c r="AY133" s="19" t="s">
        <v>112</v>
      </c>
      <c r="BE133" s="152">
        <f>IF(N133="základní",J133,0)</f>
        <v>0</v>
      </c>
      <c r="BF133" s="152">
        <f>IF(N133="snížená",J133,0)</f>
        <v>0</v>
      </c>
      <c r="BG133" s="152">
        <f>IF(N133="zákl. přenesená",J133,0)</f>
        <v>0</v>
      </c>
      <c r="BH133" s="152">
        <f>IF(N133="sníž. přenesená",J133,0)</f>
        <v>0</v>
      </c>
      <c r="BI133" s="152">
        <f>IF(N133="nulová",J133,0)</f>
        <v>0</v>
      </c>
      <c r="BJ133" s="19" t="s">
        <v>75</v>
      </c>
      <c r="BK133" s="152">
        <f>ROUND(I133*H133,2)</f>
        <v>0</v>
      </c>
      <c r="BL133" s="19" t="s">
        <v>119</v>
      </c>
      <c r="BM133" s="151" t="s">
        <v>339</v>
      </c>
    </row>
    <row r="134" spans="1:47" s="2" customFormat="1" ht="12">
      <c r="A134" s="34"/>
      <c r="B134" s="35"/>
      <c r="C134" s="34"/>
      <c r="D134" s="153" t="s">
        <v>121</v>
      </c>
      <c r="E134" s="34"/>
      <c r="F134" s="154" t="s">
        <v>179</v>
      </c>
      <c r="G134" s="34"/>
      <c r="H134" s="34"/>
      <c r="I134" s="155"/>
      <c r="J134" s="34"/>
      <c r="K134" s="34"/>
      <c r="L134" s="35"/>
      <c r="M134" s="156"/>
      <c r="N134" s="157"/>
      <c r="O134" s="55"/>
      <c r="P134" s="55"/>
      <c r="Q134" s="55"/>
      <c r="R134" s="55"/>
      <c r="S134" s="55"/>
      <c r="T134" s="56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9" t="s">
        <v>121</v>
      </c>
      <c r="AU134" s="19" t="s">
        <v>79</v>
      </c>
    </row>
    <row r="135" spans="2:51" s="13" customFormat="1" ht="12">
      <c r="B135" s="158"/>
      <c r="D135" s="159" t="s">
        <v>123</v>
      </c>
      <c r="E135" s="160" t="s">
        <v>3</v>
      </c>
      <c r="F135" s="161" t="s">
        <v>340</v>
      </c>
      <c r="H135" s="162">
        <v>171.982</v>
      </c>
      <c r="I135" s="163"/>
      <c r="L135" s="158"/>
      <c r="M135" s="164"/>
      <c r="N135" s="165"/>
      <c r="O135" s="165"/>
      <c r="P135" s="165"/>
      <c r="Q135" s="165"/>
      <c r="R135" s="165"/>
      <c r="S135" s="165"/>
      <c r="T135" s="166"/>
      <c r="AT135" s="160" t="s">
        <v>123</v>
      </c>
      <c r="AU135" s="160" t="s">
        <v>79</v>
      </c>
      <c r="AV135" s="13" t="s">
        <v>79</v>
      </c>
      <c r="AW135" s="13" t="s">
        <v>32</v>
      </c>
      <c r="AX135" s="13" t="s">
        <v>70</v>
      </c>
      <c r="AY135" s="160" t="s">
        <v>112</v>
      </c>
    </row>
    <row r="136" spans="2:51" s="15" customFormat="1" ht="12">
      <c r="B136" s="174"/>
      <c r="D136" s="159" t="s">
        <v>123</v>
      </c>
      <c r="E136" s="175" t="s">
        <v>3</v>
      </c>
      <c r="F136" s="176" t="s">
        <v>140</v>
      </c>
      <c r="H136" s="177">
        <v>171.982</v>
      </c>
      <c r="I136" s="178"/>
      <c r="L136" s="174"/>
      <c r="M136" s="179"/>
      <c r="N136" s="180"/>
      <c r="O136" s="180"/>
      <c r="P136" s="180"/>
      <c r="Q136" s="180"/>
      <c r="R136" s="180"/>
      <c r="S136" s="180"/>
      <c r="T136" s="181"/>
      <c r="AT136" s="175" t="s">
        <v>123</v>
      </c>
      <c r="AU136" s="175" t="s">
        <v>79</v>
      </c>
      <c r="AV136" s="15" t="s">
        <v>119</v>
      </c>
      <c r="AW136" s="15" t="s">
        <v>32</v>
      </c>
      <c r="AX136" s="15" t="s">
        <v>70</v>
      </c>
      <c r="AY136" s="175" t="s">
        <v>112</v>
      </c>
    </row>
    <row r="137" spans="2:51" s="13" customFormat="1" ht="12">
      <c r="B137" s="158"/>
      <c r="D137" s="159" t="s">
        <v>123</v>
      </c>
      <c r="E137" s="160" t="s">
        <v>3</v>
      </c>
      <c r="F137" s="161" t="s">
        <v>341</v>
      </c>
      <c r="H137" s="162">
        <v>172</v>
      </c>
      <c r="I137" s="163"/>
      <c r="L137" s="158"/>
      <c r="M137" s="164"/>
      <c r="N137" s="165"/>
      <c r="O137" s="165"/>
      <c r="P137" s="165"/>
      <c r="Q137" s="165"/>
      <c r="R137" s="165"/>
      <c r="S137" s="165"/>
      <c r="T137" s="166"/>
      <c r="AT137" s="160" t="s">
        <v>123</v>
      </c>
      <c r="AU137" s="160" t="s">
        <v>79</v>
      </c>
      <c r="AV137" s="13" t="s">
        <v>79</v>
      </c>
      <c r="AW137" s="13" t="s">
        <v>32</v>
      </c>
      <c r="AX137" s="13" t="s">
        <v>70</v>
      </c>
      <c r="AY137" s="160" t="s">
        <v>112</v>
      </c>
    </row>
    <row r="138" spans="2:51" s="15" customFormat="1" ht="12">
      <c r="B138" s="174"/>
      <c r="D138" s="159" t="s">
        <v>123</v>
      </c>
      <c r="E138" s="175" t="s">
        <v>3</v>
      </c>
      <c r="F138" s="176" t="s">
        <v>140</v>
      </c>
      <c r="H138" s="177">
        <v>172</v>
      </c>
      <c r="I138" s="178"/>
      <c r="L138" s="174"/>
      <c r="M138" s="179"/>
      <c r="N138" s="180"/>
      <c r="O138" s="180"/>
      <c r="P138" s="180"/>
      <c r="Q138" s="180"/>
      <c r="R138" s="180"/>
      <c r="S138" s="180"/>
      <c r="T138" s="181"/>
      <c r="AT138" s="175" t="s">
        <v>123</v>
      </c>
      <c r="AU138" s="175" t="s">
        <v>79</v>
      </c>
      <c r="AV138" s="15" t="s">
        <v>119</v>
      </c>
      <c r="AW138" s="15" t="s">
        <v>32</v>
      </c>
      <c r="AX138" s="15" t="s">
        <v>75</v>
      </c>
      <c r="AY138" s="175" t="s">
        <v>112</v>
      </c>
    </row>
    <row r="139" spans="1:65" s="2" customFormat="1" ht="37.9" customHeight="1">
      <c r="A139" s="34"/>
      <c r="B139" s="139"/>
      <c r="C139" s="140" t="s">
        <v>181</v>
      </c>
      <c r="D139" s="140" t="s">
        <v>114</v>
      </c>
      <c r="E139" s="141" t="s">
        <v>182</v>
      </c>
      <c r="F139" s="142" t="s">
        <v>183</v>
      </c>
      <c r="G139" s="143" t="s">
        <v>133</v>
      </c>
      <c r="H139" s="144">
        <v>189</v>
      </c>
      <c r="I139" s="145"/>
      <c r="J139" s="146">
        <f>ROUND(I139*H139,2)</f>
        <v>0</v>
      </c>
      <c r="K139" s="142" t="s">
        <v>118</v>
      </c>
      <c r="L139" s="35"/>
      <c r="M139" s="147" t="s">
        <v>3</v>
      </c>
      <c r="N139" s="148" t="s">
        <v>41</v>
      </c>
      <c r="O139" s="55"/>
      <c r="P139" s="149">
        <f>O139*H139</f>
        <v>0</v>
      </c>
      <c r="Q139" s="149">
        <v>0</v>
      </c>
      <c r="R139" s="149">
        <f>Q139*H139</f>
        <v>0</v>
      </c>
      <c r="S139" s="149">
        <v>0</v>
      </c>
      <c r="T139" s="150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1" t="s">
        <v>119</v>
      </c>
      <c r="AT139" s="151" t="s">
        <v>114</v>
      </c>
      <c r="AU139" s="151" t="s">
        <v>79</v>
      </c>
      <c r="AY139" s="19" t="s">
        <v>112</v>
      </c>
      <c r="BE139" s="152">
        <f>IF(N139="základní",J139,0)</f>
        <v>0</v>
      </c>
      <c r="BF139" s="152">
        <f>IF(N139="snížená",J139,0)</f>
        <v>0</v>
      </c>
      <c r="BG139" s="152">
        <f>IF(N139="zákl. přenesená",J139,0)</f>
        <v>0</v>
      </c>
      <c r="BH139" s="152">
        <f>IF(N139="sníž. přenesená",J139,0)</f>
        <v>0</v>
      </c>
      <c r="BI139" s="152">
        <f>IF(N139="nulová",J139,0)</f>
        <v>0</v>
      </c>
      <c r="BJ139" s="19" t="s">
        <v>75</v>
      </c>
      <c r="BK139" s="152">
        <f>ROUND(I139*H139,2)</f>
        <v>0</v>
      </c>
      <c r="BL139" s="19" t="s">
        <v>119</v>
      </c>
      <c r="BM139" s="151" t="s">
        <v>342</v>
      </c>
    </row>
    <row r="140" spans="1:47" s="2" customFormat="1" ht="12">
      <c r="A140" s="34"/>
      <c r="B140" s="35"/>
      <c r="C140" s="34"/>
      <c r="D140" s="153" t="s">
        <v>121</v>
      </c>
      <c r="E140" s="34"/>
      <c r="F140" s="154" t="s">
        <v>185</v>
      </c>
      <c r="G140" s="34"/>
      <c r="H140" s="34"/>
      <c r="I140" s="155"/>
      <c r="J140" s="34"/>
      <c r="K140" s="34"/>
      <c r="L140" s="35"/>
      <c r="M140" s="156"/>
      <c r="N140" s="157"/>
      <c r="O140" s="55"/>
      <c r="P140" s="55"/>
      <c r="Q140" s="55"/>
      <c r="R140" s="55"/>
      <c r="S140" s="55"/>
      <c r="T140" s="56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9" t="s">
        <v>121</v>
      </c>
      <c r="AU140" s="19" t="s">
        <v>79</v>
      </c>
    </row>
    <row r="141" spans="2:51" s="13" customFormat="1" ht="12">
      <c r="B141" s="158"/>
      <c r="D141" s="159" t="s">
        <v>123</v>
      </c>
      <c r="E141" s="160" t="s">
        <v>3</v>
      </c>
      <c r="F141" s="161" t="s">
        <v>343</v>
      </c>
      <c r="H141" s="162">
        <v>189</v>
      </c>
      <c r="I141" s="163"/>
      <c r="L141" s="158"/>
      <c r="M141" s="164"/>
      <c r="N141" s="165"/>
      <c r="O141" s="165"/>
      <c r="P141" s="165"/>
      <c r="Q141" s="165"/>
      <c r="R141" s="165"/>
      <c r="S141" s="165"/>
      <c r="T141" s="166"/>
      <c r="AT141" s="160" t="s">
        <v>123</v>
      </c>
      <c r="AU141" s="160" t="s">
        <v>79</v>
      </c>
      <c r="AV141" s="13" t="s">
        <v>79</v>
      </c>
      <c r="AW141" s="13" t="s">
        <v>32</v>
      </c>
      <c r="AX141" s="13" t="s">
        <v>75</v>
      </c>
      <c r="AY141" s="160" t="s">
        <v>112</v>
      </c>
    </row>
    <row r="142" spans="1:65" s="2" customFormat="1" ht="24.2" customHeight="1">
      <c r="A142" s="34"/>
      <c r="B142" s="139"/>
      <c r="C142" s="140" t="s">
        <v>188</v>
      </c>
      <c r="D142" s="140" t="s">
        <v>114</v>
      </c>
      <c r="E142" s="141" t="s">
        <v>189</v>
      </c>
      <c r="F142" s="142" t="s">
        <v>190</v>
      </c>
      <c r="G142" s="143" t="s">
        <v>133</v>
      </c>
      <c r="H142" s="144">
        <v>361</v>
      </c>
      <c r="I142" s="145"/>
      <c r="J142" s="146">
        <f>ROUND(I142*H142,2)</f>
        <v>0</v>
      </c>
      <c r="K142" s="142" t="s">
        <v>118</v>
      </c>
      <c r="L142" s="35"/>
      <c r="M142" s="147" t="s">
        <v>3</v>
      </c>
      <c r="N142" s="148" t="s">
        <v>41</v>
      </c>
      <c r="O142" s="55"/>
      <c r="P142" s="149">
        <f>O142*H142</f>
        <v>0</v>
      </c>
      <c r="Q142" s="149">
        <v>0</v>
      </c>
      <c r="R142" s="149">
        <f>Q142*H142</f>
        <v>0</v>
      </c>
      <c r="S142" s="149">
        <v>0</v>
      </c>
      <c r="T142" s="150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1" t="s">
        <v>119</v>
      </c>
      <c r="AT142" s="151" t="s">
        <v>114</v>
      </c>
      <c r="AU142" s="151" t="s">
        <v>79</v>
      </c>
      <c r="AY142" s="19" t="s">
        <v>112</v>
      </c>
      <c r="BE142" s="152">
        <f>IF(N142="základní",J142,0)</f>
        <v>0</v>
      </c>
      <c r="BF142" s="152">
        <f>IF(N142="snížená",J142,0)</f>
        <v>0</v>
      </c>
      <c r="BG142" s="152">
        <f>IF(N142="zákl. přenesená",J142,0)</f>
        <v>0</v>
      </c>
      <c r="BH142" s="152">
        <f>IF(N142="sníž. přenesená",J142,0)</f>
        <v>0</v>
      </c>
      <c r="BI142" s="152">
        <f>IF(N142="nulová",J142,0)</f>
        <v>0</v>
      </c>
      <c r="BJ142" s="19" t="s">
        <v>75</v>
      </c>
      <c r="BK142" s="152">
        <f>ROUND(I142*H142,2)</f>
        <v>0</v>
      </c>
      <c r="BL142" s="19" t="s">
        <v>119</v>
      </c>
      <c r="BM142" s="151" t="s">
        <v>344</v>
      </c>
    </row>
    <row r="143" spans="1:47" s="2" customFormat="1" ht="12">
      <c r="A143" s="34"/>
      <c r="B143" s="35"/>
      <c r="C143" s="34"/>
      <c r="D143" s="153" t="s">
        <v>121</v>
      </c>
      <c r="E143" s="34"/>
      <c r="F143" s="154" t="s">
        <v>192</v>
      </c>
      <c r="G143" s="34"/>
      <c r="H143" s="34"/>
      <c r="I143" s="155"/>
      <c r="J143" s="34"/>
      <c r="K143" s="34"/>
      <c r="L143" s="35"/>
      <c r="M143" s="156"/>
      <c r="N143" s="157"/>
      <c r="O143" s="55"/>
      <c r="P143" s="55"/>
      <c r="Q143" s="55"/>
      <c r="R143" s="55"/>
      <c r="S143" s="55"/>
      <c r="T143" s="56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9" t="s">
        <v>121</v>
      </c>
      <c r="AU143" s="19" t="s">
        <v>79</v>
      </c>
    </row>
    <row r="144" spans="2:51" s="13" customFormat="1" ht="12">
      <c r="B144" s="158"/>
      <c r="D144" s="159" t="s">
        <v>123</v>
      </c>
      <c r="E144" s="160" t="s">
        <v>3</v>
      </c>
      <c r="F144" s="161" t="s">
        <v>313</v>
      </c>
      <c r="H144" s="162">
        <v>361</v>
      </c>
      <c r="I144" s="163"/>
      <c r="L144" s="158"/>
      <c r="M144" s="164"/>
      <c r="N144" s="165"/>
      <c r="O144" s="165"/>
      <c r="P144" s="165"/>
      <c r="Q144" s="165"/>
      <c r="R144" s="165"/>
      <c r="S144" s="165"/>
      <c r="T144" s="166"/>
      <c r="AT144" s="160" t="s">
        <v>123</v>
      </c>
      <c r="AU144" s="160" t="s">
        <v>79</v>
      </c>
      <c r="AV144" s="13" t="s">
        <v>79</v>
      </c>
      <c r="AW144" s="13" t="s">
        <v>32</v>
      </c>
      <c r="AX144" s="13" t="s">
        <v>75</v>
      </c>
      <c r="AY144" s="160" t="s">
        <v>112</v>
      </c>
    </row>
    <row r="145" spans="1:65" s="2" customFormat="1" ht="24.2" customHeight="1">
      <c r="A145" s="34"/>
      <c r="B145" s="139"/>
      <c r="C145" s="140" t="s">
        <v>194</v>
      </c>
      <c r="D145" s="140" t="s">
        <v>114</v>
      </c>
      <c r="E145" s="141" t="s">
        <v>345</v>
      </c>
      <c r="F145" s="142" t="s">
        <v>346</v>
      </c>
      <c r="G145" s="143" t="s">
        <v>144</v>
      </c>
      <c r="H145" s="144">
        <v>175.1</v>
      </c>
      <c r="I145" s="145"/>
      <c r="J145" s="146">
        <f>ROUND(I145*H145,2)</f>
        <v>0</v>
      </c>
      <c r="K145" s="142" t="s">
        <v>118</v>
      </c>
      <c r="L145" s="35"/>
      <c r="M145" s="147" t="s">
        <v>3</v>
      </c>
      <c r="N145" s="148" t="s">
        <v>41</v>
      </c>
      <c r="O145" s="55"/>
      <c r="P145" s="149">
        <f>O145*H145</f>
        <v>0</v>
      </c>
      <c r="Q145" s="149">
        <v>0</v>
      </c>
      <c r="R145" s="149">
        <f>Q145*H145</f>
        <v>0</v>
      </c>
      <c r="S145" s="149">
        <v>0</v>
      </c>
      <c r="T145" s="150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1" t="s">
        <v>119</v>
      </c>
      <c r="AT145" s="151" t="s">
        <v>114</v>
      </c>
      <c r="AU145" s="151" t="s">
        <v>79</v>
      </c>
      <c r="AY145" s="19" t="s">
        <v>112</v>
      </c>
      <c r="BE145" s="152">
        <f>IF(N145="základní",J145,0)</f>
        <v>0</v>
      </c>
      <c r="BF145" s="152">
        <f>IF(N145="snížená",J145,0)</f>
        <v>0</v>
      </c>
      <c r="BG145" s="152">
        <f>IF(N145="zákl. přenesená",J145,0)</f>
        <v>0</v>
      </c>
      <c r="BH145" s="152">
        <f>IF(N145="sníž. přenesená",J145,0)</f>
        <v>0</v>
      </c>
      <c r="BI145" s="152">
        <f>IF(N145="nulová",J145,0)</f>
        <v>0</v>
      </c>
      <c r="BJ145" s="19" t="s">
        <v>75</v>
      </c>
      <c r="BK145" s="152">
        <f>ROUND(I145*H145,2)</f>
        <v>0</v>
      </c>
      <c r="BL145" s="19" t="s">
        <v>119</v>
      </c>
      <c r="BM145" s="151" t="s">
        <v>347</v>
      </c>
    </row>
    <row r="146" spans="1:47" s="2" customFormat="1" ht="12">
      <c r="A146" s="34"/>
      <c r="B146" s="35"/>
      <c r="C146" s="34"/>
      <c r="D146" s="153" t="s">
        <v>121</v>
      </c>
      <c r="E146" s="34"/>
      <c r="F146" s="154" t="s">
        <v>348</v>
      </c>
      <c r="G146" s="34"/>
      <c r="H146" s="34"/>
      <c r="I146" s="155"/>
      <c r="J146" s="34"/>
      <c r="K146" s="34"/>
      <c r="L146" s="35"/>
      <c r="M146" s="156"/>
      <c r="N146" s="157"/>
      <c r="O146" s="55"/>
      <c r="P146" s="55"/>
      <c r="Q146" s="55"/>
      <c r="R146" s="55"/>
      <c r="S146" s="55"/>
      <c r="T146" s="56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9" t="s">
        <v>121</v>
      </c>
      <c r="AU146" s="19" t="s">
        <v>79</v>
      </c>
    </row>
    <row r="147" spans="2:51" s="13" customFormat="1" ht="12">
      <c r="B147" s="158"/>
      <c r="D147" s="159" t="s">
        <v>123</v>
      </c>
      <c r="E147" s="160" t="s">
        <v>3</v>
      </c>
      <c r="F147" s="161" t="s">
        <v>349</v>
      </c>
      <c r="H147" s="162">
        <v>90.09</v>
      </c>
      <c r="I147" s="163"/>
      <c r="L147" s="158"/>
      <c r="M147" s="164"/>
      <c r="N147" s="165"/>
      <c r="O147" s="165"/>
      <c r="P147" s="165"/>
      <c r="Q147" s="165"/>
      <c r="R147" s="165"/>
      <c r="S147" s="165"/>
      <c r="T147" s="166"/>
      <c r="AT147" s="160" t="s">
        <v>123</v>
      </c>
      <c r="AU147" s="160" t="s">
        <v>79</v>
      </c>
      <c r="AV147" s="13" t="s">
        <v>79</v>
      </c>
      <c r="AW147" s="13" t="s">
        <v>32</v>
      </c>
      <c r="AX147" s="13" t="s">
        <v>70</v>
      </c>
      <c r="AY147" s="160" t="s">
        <v>112</v>
      </c>
    </row>
    <row r="148" spans="2:51" s="13" customFormat="1" ht="12">
      <c r="B148" s="158"/>
      <c r="D148" s="159" t="s">
        <v>123</v>
      </c>
      <c r="E148" s="160" t="s">
        <v>3</v>
      </c>
      <c r="F148" s="161" t="s">
        <v>350</v>
      </c>
      <c r="H148" s="162">
        <v>53.71</v>
      </c>
      <c r="I148" s="163"/>
      <c r="L148" s="158"/>
      <c r="M148" s="164"/>
      <c r="N148" s="165"/>
      <c r="O148" s="165"/>
      <c r="P148" s="165"/>
      <c r="Q148" s="165"/>
      <c r="R148" s="165"/>
      <c r="S148" s="165"/>
      <c r="T148" s="166"/>
      <c r="AT148" s="160" t="s">
        <v>123</v>
      </c>
      <c r="AU148" s="160" t="s">
        <v>79</v>
      </c>
      <c r="AV148" s="13" t="s">
        <v>79</v>
      </c>
      <c r="AW148" s="13" t="s">
        <v>32</v>
      </c>
      <c r="AX148" s="13" t="s">
        <v>70</v>
      </c>
      <c r="AY148" s="160" t="s">
        <v>112</v>
      </c>
    </row>
    <row r="149" spans="2:51" s="13" customFormat="1" ht="12">
      <c r="B149" s="158"/>
      <c r="D149" s="159" t="s">
        <v>123</v>
      </c>
      <c r="E149" s="160" t="s">
        <v>3</v>
      </c>
      <c r="F149" s="161" t="s">
        <v>351</v>
      </c>
      <c r="H149" s="162">
        <v>31.25</v>
      </c>
      <c r="I149" s="163"/>
      <c r="L149" s="158"/>
      <c r="M149" s="164"/>
      <c r="N149" s="165"/>
      <c r="O149" s="165"/>
      <c r="P149" s="165"/>
      <c r="Q149" s="165"/>
      <c r="R149" s="165"/>
      <c r="S149" s="165"/>
      <c r="T149" s="166"/>
      <c r="AT149" s="160" t="s">
        <v>123</v>
      </c>
      <c r="AU149" s="160" t="s">
        <v>79</v>
      </c>
      <c r="AV149" s="13" t="s">
        <v>79</v>
      </c>
      <c r="AW149" s="13" t="s">
        <v>32</v>
      </c>
      <c r="AX149" s="13" t="s">
        <v>70</v>
      </c>
      <c r="AY149" s="160" t="s">
        <v>112</v>
      </c>
    </row>
    <row r="150" spans="2:51" s="15" customFormat="1" ht="12">
      <c r="B150" s="174"/>
      <c r="D150" s="159" t="s">
        <v>123</v>
      </c>
      <c r="E150" s="175" t="s">
        <v>3</v>
      </c>
      <c r="F150" s="176" t="s">
        <v>140</v>
      </c>
      <c r="H150" s="177">
        <v>175.05</v>
      </c>
      <c r="I150" s="178"/>
      <c r="L150" s="174"/>
      <c r="M150" s="179"/>
      <c r="N150" s="180"/>
      <c r="O150" s="180"/>
      <c r="P150" s="180"/>
      <c r="Q150" s="180"/>
      <c r="R150" s="180"/>
      <c r="S150" s="180"/>
      <c r="T150" s="181"/>
      <c r="AT150" s="175" t="s">
        <v>123</v>
      </c>
      <c r="AU150" s="175" t="s">
        <v>79</v>
      </c>
      <c r="AV150" s="15" t="s">
        <v>119</v>
      </c>
      <c r="AW150" s="15" t="s">
        <v>32</v>
      </c>
      <c r="AX150" s="15" t="s">
        <v>70</v>
      </c>
      <c r="AY150" s="175" t="s">
        <v>112</v>
      </c>
    </row>
    <row r="151" spans="2:51" s="13" customFormat="1" ht="12">
      <c r="B151" s="158"/>
      <c r="D151" s="159" t="s">
        <v>123</v>
      </c>
      <c r="E151" s="160" t="s">
        <v>3</v>
      </c>
      <c r="F151" s="161" t="s">
        <v>352</v>
      </c>
      <c r="H151" s="162">
        <v>175.1</v>
      </c>
      <c r="I151" s="163"/>
      <c r="L151" s="158"/>
      <c r="M151" s="164"/>
      <c r="N151" s="165"/>
      <c r="O151" s="165"/>
      <c r="P151" s="165"/>
      <c r="Q151" s="165"/>
      <c r="R151" s="165"/>
      <c r="S151" s="165"/>
      <c r="T151" s="166"/>
      <c r="AT151" s="160" t="s">
        <v>123</v>
      </c>
      <c r="AU151" s="160" t="s">
        <v>79</v>
      </c>
      <c r="AV151" s="13" t="s">
        <v>79</v>
      </c>
      <c r="AW151" s="13" t="s">
        <v>32</v>
      </c>
      <c r="AX151" s="13" t="s">
        <v>70</v>
      </c>
      <c r="AY151" s="160" t="s">
        <v>112</v>
      </c>
    </row>
    <row r="152" spans="2:51" s="15" customFormat="1" ht="12">
      <c r="B152" s="174"/>
      <c r="D152" s="159" t="s">
        <v>123</v>
      </c>
      <c r="E152" s="175" t="s">
        <v>3</v>
      </c>
      <c r="F152" s="176" t="s">
        <v>140</v>
      </c>
      <c r="H152" s="177">
        <v>175.1</v>
      </c>
      <c r="I152" s="178"/>
      <c r="L152" s="174"/>
      <c r="M152" s="179"/>
      <c r="N152" s="180"/>
      <c r="O152" s="180"/>
      <c r="P152" s="180"/>
      <c r="Q152" s="180"/>
      <c r="R152" s="180"/>
      <c r="S152" s="180"/>
      <c r="T152" s="181"/>
      <c r="AT152" s="175" t="s">
        <v>123</v>
      </c>
      <c r="AU152" s="175" t="s">
        <v>79</v>
      </c>
      <c r="AV152" s="15" t="s">
        <v>119</v>
      </c>
      <c r="AW152" s="15" t="s">
        <v>32</v>
      </c>
      <c r="AX152" s="15" t="s">
        <v>75</v>
      </c>
      <c r="AY152" s="175" t="s">
        <v>112</v>
      </c>
    </row>
    <row r="153" spans="1:65" s="2" customFormat="1" ht="24.2" customHeight="1">
      <c r="A153" s="34"/>
      <c r="B153" s="139"/>
      <c r="C153" s="140" t="s">
        <v>201</v>
      </c>
      <c r="D153" s="140" t="s">
        <v>114</v>
      </c>
      <c r="E153" s="141" t="s">
        <v>195</v>
      </c>
      <c r="F153" s="142" t="s">
        <v>196</v>
      </c>
      <c r="G153" s="143" t="s">
        <v>153</v>
      </c>
      <c r="H153" s="144">
        <v>330.75</v>
      </c>
      <c r="I153" s="145"/>
      <c r="J153" s="146">
        <f>ROUND(I153*H153,2)</f>
        <v>0</v>
      </c>
      <c r="K153" s="142" t="s">
        <v>118</v>
      </c>
      <c r="L153" s="35"/>
      <c r="M153" s="147" t="s">
        <v>3</v>
      </c>
      <c r="N153" s="148" t="s">
        <v>41</v>
      </c>
      <c r="O153" s="55"/>
      <c r="P153" s="149">
        <f>O153*H153</f>
        <v>0</v>
      </c>
      <c r="Q153" s="149">
        <v>0</v>
      </c>
      <c r="R153" s="149">
        <f>Q153*H153</f>
        <v>0</v>
      </c>
      <c r="S153" s="149">
        <v>0</v>
      </c>
      <c r="T153" s="150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1" t="s">
        <v>119</v>
      </c>
      <c r="AT153" s="151" t="s">
        <v>114</v>
      </c>
      <c r="AU153" s="151" t="s">
        <v>79</v>
      </c>
      <c r="AY153" s="19" t="s">
        <v>112</v>
      </c>
      <c r="BE153" s="152">
        <f>IF(N153="základní",J153,0)</f>
        <v>0</v>
      </c>
      <c r="BF153" s="152">
        <f>IF(N153="snížená",J153,0)</f>
        <v>0</v>
      </c>
      <c r="BG153" s="152">
        <f>IF(N153="zákl. přenesená",J153,0)</f>
        <v>0</v>
      </c>
      <c r="BH153" s="152">
        <f>IF(N153="sníž. přenesená",J153,0)</f>
        <v>0</v>
      </c>
      <c r="BI153" s="152">
        <f>IF(N153="nulová",J153,0)</f>
        <v>0</v>
      </c>
      <c r="BJ153" s="19" t="s">
        <v>75</v>
      </c>
      <c r="BK153" s="152">
        <f>ROUND(I153*H153,2)</f>
        <v>0</v>
      </c>
      <c r="BL153" s="19" t="s">
        <v>119</v>
      </c>
      <c r="BM153" s="151" t="s">
        <v>353</v>
      </c>
    </row>
    <row r="154" spans="1:47" s="2" customFormat="1" ht="12">
      <c r="A154" s="34"/>
      <c r="B154" s="35"/>
      <c r="C154" s="34"/>
      <c r="D154" s="153" t="s">
        <v>121</v>
      </c>
      <c r="E154" s="34"/>
      <c r="F154" s="154" t="s">
        <v>198</v>
      </c>
      <c r="G154" s="34"/>
      <c r="H154" s="34"/>
      <c r="I154" s="155"/>
      <c r="J154" s="34"/>
      <c r="K154" s="34"/>
      <c r="L154" s="35"/>
      <c r="M154" s="156"/>
      <c r="N154" s="157"/>
      <c r="O154" s="55"/>
      <c r="P154" s="55"/>
      <c r="Q154" s="55"/>
      <c r="R154" s="55"/>
      <c r="S154" s="55"/>
      <c r="T154" s="56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9" t="s">
        <v>121</v>
      </c>
      <c r="AU154" s="19" t="s">
        <v>79</v>
      </c>
    </row>
    <row r="155" spans="2:51" s="13" customFormat="1" ht="12">
      <c r="B155" s="158"/>
      <c r="D155" s="159" t="s">
        <v>123</v>
      </c>
      <c r="E155" s="160" t="s">
        <v>3</v>
      </c>
      <c r="F155" s="161" t="s">
        <v>354</v>
      </c>
      <c r="H155" s="162">
        <v>189</v>
      </c>
      <c r="I155" s="163"/>
      <c r="L155" s="158"/>
      <c r="M155" s="164"/>
      <c r="N155" s="165"/>
      <c r="O155" s="165"/>
      <c r="P155" s="165"/>
      <c r="Q155" s="165"/>
      <c r="R155" s="165"/>
      <c r="S155" s="165"/>
      <c r="T155" s="166"/>
      <c r="AT155" s="160" t="s">
        <v>123</v>
      </c>
      <c r="AU155" s="160" t="s">
        <v>79</v>
      </c>
      <c r="AV155" s="13" t="s">
        <v>79</v>
      </c>
      <c r="AW155" s="13" t="s">
        <v>32</v>
      </c>
      <c r="AX155" s="13" t="s">
        <v>75</v>
      </c>
      <c r="AY155" s="160" t="s">
        <v>112</v>
      </c>
    </row>
    <row r="156" spans="2:51" s="13" customFormat="1" ht="12">
      <c r="B156" s="158"/>
      <c r="D156" s="159" t="s">
        <v>123</v>
      </c>
      <c r="F156" s="161" t="s">
        <v>355</v>
      </c>
      <c r="H156" s="162">
        <v>330.75</v>
      </c>
      <c r="I156" s="163"/>
      <c r="L156" s="158"/>
      <c r="M156" s="164"/>
      <c r="N156" s="165"/>
      <c r="O156" s="165"/>
      <c r="P156" s="165"/>
      <c r="Q156" s="165"/>
      <c r="R156" s="165"/>
      <c r="S156" s="165"/>
      <c r="T156" s="166"/>
      <c r="AT156" s="160" t="s">
        <v>123</v>
      </c>
      <c r="AU156" s="160" t="s">
        <v>79</v>
      </c>
      <c r="AV156" s="13" t="s">
        <v>79</v>
      </c>
      <c r="AW156" s="13" t="s">
        <v>4</v>
      </c>
      <c r="AX156" s="13" t="s">
        <v>75</v>
      </c>
      <c r="AY156" s="160" t="s">
        <v>112</v>
      </c>
    </row>
    <row r="157" spans="1:65" s="2" customFormat="1" ht="24.2" customHeight="1">
      <c r="A157" s="34"/>
      <c r="B157" s="139"/>
      <c r="C157" s="140" t="s">
        <v>9</v>
      </c>
      <c r="D157" s="140" t="s">
        <v>114</v>
      </c>
      <c r="E157" s="141" t="s">
        <v>202</v>
      </c>
      <c r="F157" s="142" t="s">
        <v>203</v>
      </c>
      <c r="G157" s="143" t="s">
        <v>133</v>
      </c>
      <c r="H157" s="144">
        <v>361</v>
      </c>
      <c r="I157" s="145"/>
      <c r="J157" s="146">
        <f>ROUND(I157*H157,2)</f>
        <v>0</v>
      </c>
      <c r="K157" s="142" t="s">
        <v>118</v>
      </c>
      <c r="L157" s="35"/>
      <c r="M157" s="147" t="s">
        <v>3</v>
      </c>
      <c r="N157" s="148" t="s">
        <v>41</v>
      </c>
      <c r="O157" s="55"/>
      <c r="P157" s="149">
        <f>O157*H157</f>
        <v>0</v>
      </c>
      <c r="Q157" s="149">
        <v>0</v>
      </c>
      <c r="R157" s="149">
        <f>Q157*H157</f>
        <v>0</v>
      </c>
      <c r="S157" s="149">
        <v>0</v>
      </c>
      <c r="T157" s="150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1" t="s">
        <v>119</v>
      </c>
      <c r="AT157" s="151" t="s">
        <v>114</v>
      </c>
      <c r="AU157" s="151" t="s">
        <v>79</v>
      </c>
      <c r="AY157" s="19" t="s">
        <v>112</v>
      </c>
      <c r="BE157" s="152">
        <f>IF(N157="základní",J157,0)</f>
        <v>0</v>
      </c>
      <c r="BF157" s="152">
        <f>IF(N157="snížená",J157,0)</f>
        <v>0</v>
      </c>
      <c r="BG157" s="152">
        <f>IF(N157="zákl. přenesená",J157,0)</f>
        <v>0</v>
      </c>
      <c r="BH157" s="152">
        <f>IF(N157="sníž. přenesená",J157,0)</f>
        <v>0</v>
      </c>
      <c r="BI157" s="152">
        <f>IF(N157="nulová",J157,0)</f>
        <v>0</v>
      </c>
      <c r="BJ157" s="19" t="s">
        <v>75</v>
      </c>
      <c r="BK157" s="152">
        <f>ROUND(I157*H157,2)</f>
        <v>0</v>
      </c>
      <c r="BL157" s="19" t="s">
        <v>119</v>
      </c>
      <c r="BM157" s="151" t="s">
        <v>356</v>
      </c>
    </row>
    <row r="158" spans="1:47" s="2" customFormat="1" ht="12">
      <c r="A158" s="34"/>
      <c r="B158" s="35"/>
      <c r="C158" s="34"/>
      <c r="D158" s="153" t="s">
        <v>121</v>
      </c>
      <c r="E158" s="34"/>
      <c r="F158" s="154" t="s">
        <v>205</v>
      </c>
      <c r="G158" s="34"/>
      <c r="H158" s="34"/>
      <c r="I158" s="155"/>
      <c r="J158" s="34"/>
      <c r="K158" s="34"/>
      <c r="L158" s="35"/>
      <c r="M158" s="156"/>
      <c r="N158" s="157"/>
      <c r="O158" s="55"/>
      <c r="P158" s="55"/>
      <c r="Q158" s="55"/>
      <c r="R158" s="55"/>
      <c r="S158" s="55"/>
      <c r="T158" s="56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9" t="s">
        <v>121</v>
      </c>
      <c r="AU158" s="19" t="s">
        <v>79</v>
      </c>
    </row>
    <row r="159" spans="2:51" s="13" customFormat="1" ht="12">
      <c r="B159" s="158"/>
      <c r="D159" s="159" t="s">
        <v>123</v>
      </c>
      <c r="E159" s="160" t="s">
        <v>3</v>
      </c>
      <c r="F159" s="161" t="s">
        <v>313</v>
      </c>
      <c r="H159" s="162">
        <v>361</v>
      </c>
      <c r="I159" s="163"/>
      <c r="L159" s="158"/>
      <c r="M159" s="164"/>
      <c r="N159" s="165"/>
      <c r="O159" s="165"/>
      <c r="P159" s="165"/>
      <c r="Q159" s="165"/>
      <c r="R159" s="165"/>
      <c r="S159" s="165"/>
      <c r="T159" s="166"/>
      <c r="AT159" s="160" t="s">
        <v>123</v>
      </c>
      <c r="AU159" s="160" t="s">
        <v>79</v>
      </c>
      <c r="AV159" s="13" t="s">
        <v>79</v>
      </c>
      <c r="AW159" s="13" t="s">
        <v>32</v>
      </c>
      <c r="AX159" s="13" t="s">
        <v>75</v>
      </c>
      <c r="AY159" s="160" t="s">
        <v>112</v>
      </c>
    </row>
    <row r="160" spans="1:65" s="2" customFormat="1" ht="24.2" customHeight="1">
      <c r="A160" s="34"/>
      <c r="B160" s="139"/>
      <c r="C160" s="140" t="s">
        <v>213</v>
      </c>
      <c r="D160" s="140" t="s">
        <v>114</v>
      </c>
      <c r="E160" s="141" t="s">
        <v>207</v>
      </c>
      <c r="F160" s="142" t="s">
        <v>208</v>
      </c>
      <c r="G160" s="143" t="s">
        <v>133</v>
      </c>
      <c r="H160" s="144">
        <v>246.5</v>
      </c>
      <c r="I160" s="145"/>
      <c r="J160" s="146">
        <f>ROUND(I160*H160,2)</f>
        <v>0</v>
      </c>
      <c r="K160" s="142" t="s">
        <v>118</v>
      </c>
      <c r="L160" s="35"/>
      <c r="M160" s="147" t="s">
        <v>3</v>
      </c>
      <c r="N160" s="148" t="s">
        <v>41</v>
      </c>
      <c r="O160" s="55"/>
      <c r="P160" s="149">
        <f>O160*H160</f>
        <v>0</v>
      </c>
      <c r="Q160" s="149">
        <v>0</v>
      </c>
      <c r="R160" s="149">
        <f>Q160*H160</f>
        <v>0</v>
      </c>
      <c r="S160" s="149">
        <v>0</v>
      </c>
      <c r="T160" s="15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1" t="s">
        <v>119</v>
      </c>
      <c r="AT160" s="151" t="s">
        <v>114</v>
      </c>
      <c r="AU160" s="151" t="s">
        <v>79</v>
      </c>
      <c r="AY160" s="19" t="s">
        <v>112</v>
      </c>
      <c r="BE160" s="152">
        <f>IF(N160="základní",J160,0)</f>
        <v>0</v>
      </c>
      <c r="BF160" s="152">
        <f>IF(N160="snížená",J160,0)</f>
        <v>0</v>
      </c>
      <c r="BG160" s="152">
        <f>IF(N160="zákl. přenesená",J160,0)</f>
        <v>0</v>
      </c>
      <c r="BH160" s="152">
        <f>IF(N160="sníž. přenesená",J160,0)</f>
        <v>0</v>
      </c>
      <c r="BI160" s="152">
        <f>IF(N160="nulová",J160,0)</f>
        <v>0</v>
      </c>
      <c r="BJ160" s="19" t="s">
        <v>75</v>
      </c>
      <c r="BK160" s="152">
        <f>ROUND(I160*H160,2)</f>
        <v>0</v>
      </c>
      <c r="BL160" s="19" t="s">
        <v>119</v>
      </c>
      <c r="BM160" s="151" t="s">
        <v>357</v>
      </c>
    </row>
    <row r="161" spans="1:47" s="2" customFormat="1" ht="12">
      <c r="A161" s="34"/>
      <c r="B161" s="35"/>
      <c r="C161" s="34"/>
      <c r="D161" s="153" t="s">
        <v>121</v>
      </c>
      <c r="E161" s="34"/>
      <c r="F161" s="154" t="s">
        <v>210</v>
      </c>
      <c r="G161" s="34"/>
      <c r="H161" s="34"/>
      <c r="I161" s="155"/>
      <c r="J161" s="34"/>
      <c r="K161" s="34"/>
      <c r="L161" s="35"/>
      <c r="M161" s="156"/>
      <c r="N161" s="157"/>
      <c r="O161" s="55"/>
      <c r="P161" s="55"/>
      <c r="Q161" s="55"/>
      <c r="R161" s="55"/>
      <c r="S161" s="55"/>
      <c r="T161" s="56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9" t="s">
        <v>121</v>
      </c>
      <c r="AU161" s="19" t="s">
        <v>79</v>
      </c>
    </row>
    <row r="162" spans="2:51" s="14" customFormat="1" ht="12">
      <c r="B162" s="167"/>
      <c r="D162" s="159" t="s">
        <v>123</v>
      </c>
      <c r="E162" s="168" t="s">
        <v>3</v>
      </c>
      <c r="F162" s="169" t="s">
        <v>358</v>
      </c>
      <c r="H162" s="168" t="s">
        <v>3</v>
      </c>
      <c r="I162" s="170"/>
      <c r="L162" s="167"/>
      <c r="M162" s="171"/>
      <c r="N162" s="172"/>
      <c r="O162" s="172"/>
      <c r="P162" s="172"/>
      <c r="Q162" s="172"/>
      <c r="R162" s="172"/>
      <c r="S162" s="172"/>
      <c r="T162" s="173"/>
      <c r="AT162" s="168" t="s">
        <v>123</v>
      </c>
      <c r="AU162" s="168" t="s">
        <v>79</v>
      </c>
      <c r="AV162" s="14" t="s">
        <v>75</v>
      </c>
      <c r="AW162" s="14" t="s">
        <v>32</v>
      </c>
      <c r="AX162" s="14" t="s">
        <v>70</v>
      </c>
      <c r="AY162" s="168" t="s">
        <v>112</v>
      </c>
    </row>
    <row r="163" spans="2:51" s="13" customFormat="1" ht="12">
      <c r="B163" s="158"/>
      <c r="D163" s="159" t="s">
        <v>123</v>
      </c>
      <c r="E163" s="160" t="s">
        <v>3</v>
      </c>
      <c r="F163" s="161" t="s">
        <v>341</v>
      </c>
      <c r="H163" s="162">
        <v>172</v>
      </c>
      <c r="I163" s="163"/>
      <c r="L163" s="158"/>
      <c r="M163" s="164"/>
      <c r="N163" s="165"/>
      <c r="O163" s="165"/>
      <c r="P163" s="165"/>
      <c r="Q163" s="165"/>
      <c r="R163" s="165"/>
      <c r="S163" s="165"/>
      <c r="T163" s="166"/>
      <c r="AT163" s="160" t="s">
        <v>123</v>
      </c>
      <c r="AU163" s="160" t="s">
        <v>79</v>
      </c>
      <c r="AV163" s="13" t="s">
        <v>79</v>
      </c>
      <c r="AW163" s="13" t="s">
        <v>32</v>
      </c>
      <c r="AX163" s="13" t="s">
        <v>70</v>
      </c>
      <c r="AY163" s="160" t="s">
        <v>112</v>
      </c>
    </row>
    <row r="164" spans="2:51" s="13" customFormat="1" ht="12">
      <c r="B164" s="158"/>
      <c r="D164" s="159" t="s">
        <v>123</v>
      </c>
      <c r="E164" s="160" t="s">
        <v>3</v>
      </c>
      <c r="F164" s="161" t="s">
        <v>359</v>
      </c>
      <c r="H164" s="162">
        <v>14.491</v>
      </c>
      <c r="I164" s="163"/>
      <c r="L164" s="158"/>
      <c r="M164" s="164"/>
      <c r="N164" s="165"/>
      <c r="O164" s="165"/>
      <c r="P164" s="165"/>
      <c r="Q164" s="165"/>
      <c r="R164" s="165"/>
      <c r="S164" s="165"/>
      <c r="T164" s="166"/>
      <c r="AT164" s="160" t="s">
        <v>123</v>
      </c>
      <c r="AU164" s="160" t="s">
        <v>79</v>
      </c>
      <c r="AV164" s="13" t="s">
        <v>79</v>
      </c>
      <c r="AW164" s="13" t="s">
        <v>32</v>
      </c>
      <c r="AX164" s="13" t="s">
        <v>70</v>
      </c>
      <c r="AY164" s="160" t="s">
        <v>112</v>
      </c>
    </row>
    <row r="165" spans="2:51" s="16" customFormat="1" ht="12">
      <c r="B165" s="196"/>
      <c r="D165" s="159" t="s">
        <v>123</v>
      </c>
      <c r="E165" s="197" t="s">
        <v>3</v>
      </c>
      <c r="F165" s="198" t="s">
        <v>360</v>
      </c>
      <c r="H165" s="199">
        <v>186.491</v>
      </c>
      <c r="I165" s="200"/>
      <c r="L165" s="196"/>
      <c r="M165" s="201"/>
      <c r="N165" s="202"/>
      <c r="O165" s="202"/>
      <c r="P165" s="202"/>
      <c r="Q165" s="202"/>
      <c r="R165" s="202"/>
      <c r="S165" s="202"/>
      <c r="T165" s="203"/>
      <c r="AT165" s="197" t="s">
        <v>123</v>
      </c>
      <c r="AU165" s="197" t="s">
        <v>79</v>
      </c>
      <c r="AV165" s="16" t="s">
        <v>82</v>
      </c>
      <c r="AW165" s="16" t="s">
        <v>32</v>
      </c>
      <c r="AX165" s="16" t="s">
        <v>70</v>
      </c>
      <c r="AY165" s="197" t="s">
        <v>112</v>
      </c>
    </row>
    <row r="166" spans="2:51" s="14" customFormat="1" ht="12">
      <c r="B166" s="167"/>
      <c r="D166" s="159" t="s">
        <v>123</v>
      </c>
      <c r="E166" s="168" t="s">
        <v>3</v>
      </c>
      <c r="F166" s="169" t="s">
        <v>361</v>
      </c>
      <c r="H166" s="168" t="s">
        <v>3</v>
      </c>
      <c r="I166" s="170"/>
      <c r="L166" s="167"/>
      <c r="M166" s="171"/>
      <c r="N166" s="172"/>
      <c r="O166" s="172"/>
      <c r="P166" s="172"/>
      <c r="Q166" s="172"/>
      <c r="R166" s="172"/>
      <c r="S166" s="172"/>
      <c r="T166" s="173"/>
      <c r="AT166" s="168" t="s">
        <v>123</v>
      </c>
      <c r="AU166" s="168" t="s">
        <v>79</v>
      </c>
      <c r="AV166" s="14" t="s">
        <v>75</v>
      </c>
      <c r="AW166" s="14" t="s">
        <v>32</v>
      </c>
      <c r="AX166" s="14" t="s">
        <v>70</v>
      </c>
      <c r="AY166" s="168" t="s">
        <v>112</v>
      </c>
    </row>
    <row r="167" spans="2:51" s="13" customFormat="1" ht="12">
      <c r="B167" s="158"/>
      <c r="D167" s="159" t="s">
        <v>123</v>
      </c>
      <c r="E167" s="160" t="s">
        <v>3</v>
      </c>
      <c r="F167" s="161" t="s">
        <v>362</v>
      </c>
      <c r="H167" s="162">
        <v>37.854</v>
      </c>
      <c r="I167" s="163"/>
      <c r="L167" s="158"/>
      <c r="M167" s="164"/>
      <c r="N167" s="165"/>
      <c r="O167" s="165"/>
      <c r="P167" s="165"/>
      <c r="Q167" s="165"/>
      <c r="R167" s="165"/>
      <c r="S167" s="165"/>
      <c r="T167" s="166"/>
      <c r="AT167" s="160" t="s">
        <v>123</v>
      </c>
      <c r="AU167" s="160" t="s">
        <v>79</v>
      </c>
      <c r="AV167" s="13" t="s">
        <v>79</v>
      </c>
      <c r="AW167" s="13" t="s">
        <v>32</v>
      </c>
      <c r="AX167" s="13" t="s">
        <v>70</v>
      </c>
      <c r="AY167" s="160" t="s">
        <v>112</v>
      </c>
    </row>
    <row r="168" spans="2:51" s="13" customFormat="1" ht="12">
      <c r="B168" s="158"/>
      <c r="D168" s="159" t="s">
        <v>123</v>
      </c>
      <c r="E168" s="160" t="s">
        <v>3</v>
      </c>
      <c r="F168" s="161" t="s">
        <v>363</v>
      </c>
      <c r="H168" s="162">
        <v>22.124</v>
      </c>
      <c r="I168" s="163"/>
      <c r="L168" s="158"/>
      <c r="M168" s="164"/>
      <c r="N168" s="165"/>
      <c r="O168" s="165"/>
      <c r="P168" s="165"/>
      <c r="Q168" s="165"/>
      <c r="R168" s="165"/>
      <c r="S168" s="165"/>
      <c r="T168" s="166"/>
      <c r="AT168" s="160" t="s">
        <v>123</v>
      </c>
      <c r="AU168" s="160" t="s">
        <v>79</v>
      </c>
      <c r="AV168" s="13" t="s">
        <v>79</v>
      </c>
      <c r="AW168" s="13" t="s">
        <v>32</v>
      </c>
      <c r="AX168" s="13" t="s">
        <v>70</v>
      </c>
      <c r="AY168" s="160" t="s">
        <v>112</v>
      </c>
    </row>
    <row r="169" spans="2:51" s="16" customFormat="1" ht="12">
      <c r="B169" s="196"/>
      <c r="D169" s="159" t="s">
        <v>123</v>
      </c>
      <c r="E169" s="197" t="s">
        <v>3</v>
      </c>
      <c r="F169" s="198" t="s">
        <v>360</v>
      </c>
      <c r="H169" s="199">
        <v>59.978</v>
      </c>
      <c r="I169" s="200"/>
      <c r="L169" s="196"/>
      <c r="M169" s="201"/>
      <c r="N169" s="202"/>
      <c r="O169" s="202"/>
      <c r="P169" s="202"/>
      <c r="Q169" s="202"/>
      <c r="R169" s="202"/>
      <c r="S169" s="202"/>
      <c r="T169" s="203"/>
      <c r="AT169" s="197" t="s">
        <v>123</v>
      </c>
      <c r="AU169" s="197" t="s">
        <v>79</v>
      </c>
      <c r="AV169" s="16" t="s">
        <v>82</v>
      </c>
      <c r="AW169" s="16" t="s">
        <v>32</v>
      </c>
      <c r="AX169" s="16" t="s">
        <v>70</v>
      </c>
      <c r="AY169" s="197" t="s">
        <v>112</v>
      </c>
    </row>
    <row r="170" spans="2:51" s="15" customFormat="1" ht="12">
      <c r="B170" s="174"/>
      <c r="D170" s="159" t="s">
        <v>123</v>
      </c>
      <c r="E170" s="175" t="s">
        <v>3</v>
      </c>
      <c r="F170" s="176" t="s">
        <v>140</v>
      </c>
      <c r="H170" s="177">
        <v>246.469</v>
      </c>
      <c r="I170" s="178"/>
      <c r="L170" s="174"/>
      <c r="M170" s="179"/>
      <c r="N170" s="180"/>
      <c r="O170" s="180"/>
      <c r="P170" s="180"/>
      <c r="Q170" s="180"/>
      <c r="R170" s="180"/>
      <c r="S170" s="180"/>
      <c r="T170" s="181"/>
      <c r="AT170" s="175" t="s">
        <v>123</v>
      </c>
      <c r="AU170" s="175" t="s">
        <v>79</v>
      </c>
      <c r="AV170" s="15" t="s">
        <v>119</v>
      </c>
      <c r="AW170" s="15" t="s">
        <v>32</v>
      </c>
      <c r="AX170" s="15" t="s">
        <v>70</v>
      </c>
      <c r="AY170" s="175" t="s">
        <v>112</v>
      </c>
    </row>
    <row r="171" spans="2:51" s="13" customFormat="1" ht="12">
      <c r="B171" s="158"/>
      <c r="D171" s="159" t="s">
        <v>123</v>
      </c>
      <c r="E171" s="160" t="s">
        <v>3</v>
      </c>
      <c r="F171" s="161" t="s">
        <v>364</v>
      </c>
      <c r="H171" s="162">
        <v>246.5</v>
      </c>
      <c r="I171" s="163"/>
      <c r="L171" s="158"/>
      <c r="M171" s="164"/>
      <c r="N171" s="165"/>
      <c r="O171" s="165"/>
      <c r="P171" s="165"/>
      <c r="Q171" s="165"/>
      <c r="R171" s="165"/>
      <c r="S171" s="165"/>
      <c r="T171" s="166"/>
      <c r="AT171" s="160" t="s">
        <v>123</v>
      </c>
      <c r="AU171" s="160" t="s">
        <v>79</v>
      </c>
      <c r="AV171" s="13" t="s">
        <v>79</v>
      </c>
      <c r="AW171" s="13" t="s">
        <v>32</v>
      </c>
      <c r="AX171" s="13" t="s">
        <v>70</v>
      </c>
      <c r="AY171" s="160" t="s">
        <v>112</v>
      </c>
    </row>
    <row r="172" spans="2:51" s="15" customFormat="1" ht="12">
      <c r="B172" s="174"/>
      <c r="D172" s="159" t="s">
        <v>123</v>
      </c>
      <c r="E172" s="175" t="s">
        <v>3</v>
      </c>
      <c r="F172" s="176" t="s">
        <v>140</v>
      </c>
      <c r="H172" s="177">
        <v>246.5</v>
      </c>
      <c r="I172" s="178"/>
      <c r="L172" s="174"/>
      <c r="M172" s="179"/>
      <c r="N172" s="180"/>
      <c r="O172" s="180"/>
      <c r="P172" s="180"/>
      <c r="Q172" s="180"/>
      <c r="R172" s="180"/>
      <c r="S172" s="180"/>
      <c r="T172" s="181"/>
      <c r="AT172" s="175" t="s">
        <v>123</v>
      </c>
      <c r="AU172" s="175" t="s">
        <v>79</v>
      </c>
      <c r="AV172" s="15" t="s">
        <v>119</v>
      </c>
      <c r="AW172" s="15" t="s">
        <v>32</v>
      </c>
      <c r="AX172" s="15" t="s">
        <v>75</v>
      </c>
      <c r="AY172" s="175" t="s">
        <v>112</v>
      </c>
    </row>
    <row r="173" spans="1:65" s="2" customFormat="1" ht="16.5" customHeight="1">
      <c r="A173" s="34"/>
      <c r="B173" s="139"/>
      <c r="C173" s="182" t="s">
        <v>218</v>
      </c>
      <c r="D173" s="182" t="s">
        <v>150</v>
      </c>
      <c r="E173" s="183" t="s">
        <v>365</v>
      </c>
      <c r="F173" s="184" t="s">
        <v>366</v>
      </c>
      <c r="G173" s="185" t="s">
        <v>153</v>
      </c>
      <c r="H173" s="186">
        <v>120</v>
      </c>
      <c r="I173" s="187"/>
      <c r="J173" s="188">
        <f>ROUND(I173*H173,2)</f>
        <v>0</v>
      </c>
      <c r="K173" s="184" t="s">
        <v>118</v>
      </c>
      <c r="L173" s="189"/>
      <c r="M173" s="190" t="s">
        <v>3</v>
      </c>
      <c r="N173" s="191" t="s">
        <v>41</v>
      </c>
      <c r="O173" s="55"/>
      <c r="P173" s="149">
        <f>O173*H173</f>
        <v>0</v>
      </c>
      <c r="Q173" s="149">
        <v>0</v>
      </c>
      <c r="R173" s="149">
        <f>Q173*H173</f>
        <v>0</v>
      </c>
      <c r="S173" s="149">
        <v>0</v>
      </c>
      <c r="T173" s="150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1" t="s">
        <v>154</v>
      </c>
      <c r="AT173" s="151" t="s">
        <v>150</v>
      </c>
      <c r="AU173" s="151" t="s">
        <v>79</v>
      </c>
      <c r="AY173" s="19" t="s">
        <v>112</v>
      </c>
      <c r="BE173" s="152">
        <f>IF(N173="základní",J173,0)</f>
        <v>0</v>
      </c>
      <c r="BF173" s="152">
        <f>IF(N173="snížená",J173,0)</f>
        <v>0</v>
      </c>
      <c r="BG173" s="152">
        <f>IF(N173="zákl. přenesená",J173,0)</f>
        <v>0</v>
      </c>
      <c r="BH173" s="152">
        <f>IF(N173="sníž. přenesená",J173,0)</f>
        <v>0</v>
      </c>
      <c r="BI173" s="152">
        <f>IF(N173="nulová",J173,0)</f>
        <v>0</v>
      </c>
      <c r="BJ173" s="19" t="s">
        <v>75</v>
      </c>
      <c r="BK173" s="152">
        <f>ROUND(I173*H173,2)</f>
        <v>0</v>
      </c>
      <c r="BL173" s="19" t="s">
        <v>119</v>
      </c>
      <c r="BM173" s="151" t="s">
        <v>367</v>
      </c>
    </row>
    <row r="174" spans="2:51" s="13" customFormat="1" ht="12">
      <c r="B174" s="158"/>
      <c r="D174" s="159" t="s">
        <v>123</v>
      </c>
      <c r="E174" s="160" t="s">
        <v>3</v>
      </c>
      <c r="F174" s="161" t="s">
        <v>368</v>
      </c>
      <c r="H174" s="162">
        <v>60</v>
      </c>
      <c r="I174" s="163"/>
      <c r="L174" s="158"/>
      <c r="M174" s="164"/>
      <c r="N174" s="165"/>
      <c r="O174" s="165"/>
      <c r="P174" s="165"/>
      <c r="Q174" s="165"/>
      <c r="R174" s="165"/>
      <c r="S174" s="165"/>
      <c r="T174" s="166"/>
      <c r="AT174" s="160" t="s">
        <v>123</v>
      </c>
      <c r="AU174" s="160" t="s">
        <v>79</v>
      </c>
      <c r="AV174" s="13" t="s">
        <v>79</v>
      </c>
      <c r="AW174" s="13" t="s">
        <v>32</v>
      </c>
      <c r="AX174" s="13" t="s">
        <v>75</v>
      </c>
      <c r="AY174" s="160" t="s">
        <v>112</v>
      </c>
    </row>
    <row r="175" spans="2:51" s="13" customFormat="1" ht="12">
      <c r="B175" s="158"/>
      <c r="D175" s="159" t="s">
        <v>123</v>
      </c>
      <c r="F175" s="161" t="s">
        <v>369</v>
      </c>
      <c r="H175" s="162">
        <v>120</v>
      </c>
      <c r="I175" s="163"/>
      <c r="L175" s="158"/>
      <c r="M175" s="164"/>
      <c r="N175" s="165"/>
      <c r="O175" s="165"/>
      <c r="P175" s="165"/>
      <c r="Q175" s="165"/>
      <c r="R175" s="165"/>
      <c r="S175" s="165"/>
      <c r="T175" s="166"/>
      <c r="AT175" s="160" t="s">
        <v>123</v>
      </c>
      <c r="AU175" s="160" t="s">
        <v>79</v>
      </c>
      <c r="AV175" s="13" t="s">
        <v>79</v>
      </c>
      <c r="AW175" s="13" t="s">
        <v>4</v>
      </c>
      <c r="AX175" s="13" t="s">
        <v>75</v>
      </c>
      <c r="AY175" s="160" t="s">
        <v>112</v>
      </c>
    </row>
    <row r="176" spans="1:65" s="2" customFormat="1" ht="37.9" customHeight="1">
      <c r="A176" s="34"/>
      <c r="B176" s="139"/>
      <c r="C176" s="140" t="s">
        <v>222</v>
      </c>
      <c r="D176" s="140" t="s">
        <v>114</v>
      </c>
      <c r="E176" s="141" t="s">
        <v>370</v>
      </c>
      <c r="F176" s="142" t="s">
        <v>371</v>
      </c>
      <c r="G176" s="143" t="s">
        <v>133</v>
      </c>
      <c r="H176" s="144">
        <v>105.8</v>
      </c>
      <c r="I176" s="145"/>
      <c r="J176" s="146">
        <f>ROUND(I176*H176,2)</f>
        <v>0</v>
      </c>
      <c r="K176" s="142" t="s">
        <v>118</v>
      </c>
      <c r="L176" s="35"/>
      <c r="M176" s="147" t="s">
        <v>3</v>
      </c>
      <c r="N176" s="148" t="s">
        <v>41</v>
      </c>
      <c r="O176" s="55"/>
      <c r="P176" s="149">
        <f>O176*H176</f>
        <v>0</v>
      </c>
      <c r="Q176" s="149">
        <v>0</v>
      </c>
      <c r="R176" s="149">
        <f>Q176*H176</f>
        <v>0</v>
      </c>
      <c r="S176" s="149">
        <v>0</v>
      </c>
      <c r="T176" s="150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1" t="s">
        <v>119</v>
      </c>
      <c r="AT176" s="151" t="s">
        <v>114</v>
      </c>
      <c r="AU176" s="151" t="s">
        <v>79</v>
      </c>
      <c r="AY176" s="19" t="s">
        <v>112</v>
      </c>
      <c r="BE176" s="152">
        <f>IF(N176="základní",J176,0)</f>
        <v>0</v>
      </c>
      <c r="BF176" s="152">
        <f>IF(N176="snížená",J176,0)</f>
        <v>0</v>
      </c>
      <c r="BG176" s="152">
        <f>IF(N176="zákl. přenesená",J176,0)</f>
        <v>0</v>
      </c>
      <c r="BH176" s="152">
        <f>IF(N176="sníž. přenesená",J176,0)</f>
        <v>0</v>
      </c>
      <c r="BI176" s="152">
        <f>IF(N176="nulová",J176,0)</f>
        <v>0</v>
      </c>
      <c r="BJ176" s="19" t="s">
        <v>75</v>
      </c>
      <c r="BK176" s="152">
        <f>ROUND(I176*H176,2)</f>
        <v>0</v>
      </c>
      <c r="BL176" s="19" t="s">
        <v>119</v>
      </c>
      <c r="BM176" s="151" t="s">
        <v>372</v>
      </c>
    </row>
    <row r="177" spans="1:47" s="2" customFormat="1" ht="12">
      <c r="A177" s="34"/>
      <c r="B177" s="35"/>
      <c r="C177" s="34"/>
      <c r="D177" s="153" t="s">
        <v>121</v>
      </c>
      <c r="E177" s="34"/>
      <c r="F177" s="154" t="s">
        <v>373</v>
      </c>
      <c r="G177" s="34"/>
      <c r="H177" s="34"/>
      <c r="I177" s="155"/>
      <c r="J177" s="34"/>
      <c r="K177" s="34"/>
      <c r="L177" s="35"/>
      <c r="M177" s="156"/>
      <c r="N177" s="157"/>
      <c r="O177" s="55"/>
      <c r="P177" s="55"/>
      <c r="Q177" s="55"/>
      <c r="R177" s="55"/>
      <c r="S177" s="55"/>
      <c r="T177" s="56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9" t="s">
        <v>121</v>
      </c>
      <c r="AU177" s="19" t="s">
        <v>79</v>
      </c>
    </row>
    <row r="178" spans="2:51" s="13" customFormat="1" ht="12">
      <c r="B178" s="158"/>
      <c r="D178" s="159" t="s">
        <v>123</v>
      </c>
      <c r="E178" s="160" t="s">
        <v>3</v>
      </c>
      <c r="F178" s="161" t="s">
        <v>374</v>
      </c>
      <c r="H178" s="162">
        <v>81.081</v>
      </c>
      <c r="I178" s="163"/>
      <c r="L178" s="158"/>
      <c r="M178" s="164"/>
      <c r="N178" s="165"/>
      <c r="O178" s="165"/>
      <c r="P178" s="165"/>
      <c r="Q178" s="165"/>
      <c r="R178" s="165"/>
      <c r="S178" s="165"/>
      <c r="T178" s="166"/>
      <c r="AT178" s="160" t="s">
        <v>123</v>
      </c>
      <c r="AU178" s="160" t="s">
        <v>79</v>
      </c>
      <c r="AV178" s="13" t="s">
        <v>79</v>
      </c>
      <c r="AW178" s="13" t="s">
        <v>32</v>
      </c>
      <c r="AX178" s="13" t="s">
        <v>70</v>
      </c>
      <c r="AY178" s="160" t="s">
        <v>112</v>
      </c>
    </row>
    <row r="179" spans="2:51" s="13" customFormat="1" ht="12">
      <c r="B179" s="158"/>
      <c r="D179" s="159" t="s">
        <v>123</v>
      </c>
      <c r="E179" s="160" t="s">
        <v>3</v>
      </c>
      <c r="F179" s="161" t="s">
        <v>375</v>
      </c>
      <c r="H179" s="162">
        <v>24.707</v>
      </c>
      <c r="I179" s="163"/>
      <c r="L179" s="158"/>
      <c r="M179" s="164"/>
      <c r="N179" s="165"/>
      <c r="O179" s="165"/>
      <c r="P179" s="165"/>
      <c r="Q179" s="165"/>
      <c r="R179" s="165"/>
      <c r="S179" s="165"/>
      <c r="T179" s="166"/>
      <c r="AT179" s="160" t="s">
        <v>123</v>
      </c>
      <c r="AU179" s="160" t="s">
        <v>79</v>
      </c>
      <c r="AV179" s="13" t="s">
        <v>79</v>
      </c>
      <c r="AW179" s="13" t="s">
        <v>32</v>
      </c>
      <c r="AX179" s="13" t="s">
        <v>70</v>
      </c>
      <c r="AY179" s="160" t="s">
        <v>112</v>
      </c>
    </row>
    <row r="180" spans="2:51" s="15" customFormat="1" ht="12">
      <c r="B180" s="174"/>
      <c r="D180" s="159" t="s">
        <v>123</v>
      </c>
      <c r="E180" s="175" t="s">
        <v>3</v>
      </c>
      <c r="F180" s="176" t="s">
        <v>140</v>
      </c>
      <c r="H180" s="177">
        <v>105.788</v>
      </c>
      <c r="I180" s="178"/>
      <c r="L180" s="174"/>
      <c r="M180" s="179"/>
      <c r="N180" s="180"/>
      <c r="O180" s="180"/>
      <c r="P180" s="180"/>
      <c r="Q180" s="180"/>
      <c r="R180" s="180"/>
      <c r="S180" s="180"/>
      <c r="T180" s="181"/>
      <c r="AT180" s="175" t="s">
        <v>123</v>
      </c>
      <c r="AU180" s="175" t="s">
        <v>79</v>
      </c>
      <c r="AV180" s="15" t="s">
        <v>119</v>
      </c>
      <c r="AW180" s="15" t="s">
        <v>32</v>
      </c>
      <c r="AX180" s="15" t="s">
        <v>70</v>
      </c>
      <c r="AY180" s="175" t="s">
        <v>112</v>
      </c>
    </row>
    <row r="181" spans="2:51" s="13" customFormat="1" ht="12">
      <c r="B181" s="158"/>
      <c r="D181" s="159" t="s">
        <v>123</v>
      </c>
      <c r="E181" s="160" t="s">
        <v>3</v>
      </c>
      <c r="F181" s="161" t="s">
        <v>376</v>
      </c>
      <c r="H181" s="162">
        <v>105.8</v>
      </c>
      <c r="I181" s="163"/>
      <c r="L181" s="158"/>
      <c r="M181" s="164"/>
      <c r="N181" s="165"/>
      <c r="O181" s="165"/>
      <c r="P181" s="165"/>
      <c r="Q181" s="165"/>
      <c r="R181" s="165"/>
      <c r="S181" s="165"/>
      <c r="T181" s="166"/>
      <c r="AT181" s="160" t="s">
        <v>123</v>
      </c>
      <c r="AU181" s="160" t="s">
        <v>79</v>
      </c>
      <c r="AV181" s="13" t="s">
        <v>79</v>
      </c>
      <c r="AW181" s="13" t="s">
        <v>32</v>
      </c>
      <c r="AX181" s="13" t="s">
        <v>70</v>
      </c>
      <c r="AY181" s="160" t="s">
        <v>112</v>
      </c>
    </row>
    <row r="182" spans="2:51" s="15" customFormat="1" ht="12">
      <c r="B182" s="174"/>
      <c r="D182" s="159" t="s">
        <v>123</v>
      </c>
      <c r="E182" s="175" t="s">
        <v>3</v>
      </c>
      <c r="F182" s="176" t="s">
        <v>140</v>
      </c>
      <c r="H182" s="177">
        <v>105.8</v>
      </c>
      <c r="I182" s="178"/>
      <c r="L182" s="174"/>
      <c r="M182" s="179"/>
      <c r="N182" s="180"/>
      <c r="O182" s="180"/>
      <c r="P182" s="180"/>
      <c r="Q182" s="180"/>
      <c r="R182" s="180"/>
      <c r="S182" s="180"/>
      <c r="T182" s="181"/>
      <c r="AT182" s="175" t="s">
        <v>123</v>
      </c>
      <c r="AU182" s="175" t="s">
        <v>79</v>
      </c>
      <c r="AV182" s="15" t="s">
        <v>119</v>
      </c>
      <c r="AW182" s="15" t="s">
        <v>32</v>
      </c>
      <c r="AX182" s="15" t="s">
        <v>75</v>
      </c>
      <c r="AY182" s="175" t="s">
        <v>112</v>
      </c>
    </row>
    <row r="183" spans="1:65" s="2" customFormat="1" ht="16.5" customHeight="1">
      <c r="A183" s="34"/>
      <c r="B183" s="139"/>
      <c r="C183" s="182" t="s">
        <v>226</v>
      </c>
      <c r="D183" s="182" t="s">
        <v>150</v>
      </c>
      <c r="E183" s="183" t="s">
        <v>377</v>
      </c>
      <c r="F183" s="184" t="s">
        <v>378</v>
      </c>
      <c r="G183" s="185" t="s">
        <v>153</v>
      </c>
      <c r="H183" s="186">
        <v>185.15</v>
      </c>
      <c r="I183" s="187"/>
      <c r="J183" s="188">
        <f>ROUND(I183*H183,2)</f>
        <v>0</v>
      </c>
      <c r="K183" s="184" t="s">
        <v>118</v>
      </c>
      <c r="L183" s="189"/>
      <c r="M183" s="190" t="s">
        <v>3</v>
      </c>
      <c r="N183" s="191" t="s">
        <v>41</v>
      </c>
      <c r="O183" s="55"/>
      <c r="P183" s="149">
        <f>O183*H183</f>
        <v>0</v>
      </c>
      <c r="Q183" s="149">
        <v>0</v>
      </c>
      <c r="R183" s="149">
        <f>Q183*H183</f>
        <v>0</v>
      </c>
      <c r="S183" s="149">
        <v>0</v>
      </c>
      <c r="T183" s="150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51" t="s">
        <v>154</v>
      </c>
      <c r="AT183" s="151" t="s">
        <v>150</v>
      </c>
      <c r="AU183" s="151" t="s">
        <v>79</v>
      </c>
      <c r="AY183" s="19" t="s">
        <v>112</v>
      </c>
      <c r="BE183" s="152">
        <f>IF(N183="základní",J183,0)</f>
        <v>0</v>
      </c>
      <c r="BF183" s="152">
        <f>IF(N183="snížená",J183,0)</f>
        <v>0</v>
      </c>
      <c r="BG183" s="152">
        <f>IF(N183="zákl. přenesená",J183,0)</f>
        <v>0</v>
      </c>
      <c r="BH183" s="152">
        <f>IF(N183="sníž. přenesená",J183,0)</f>
        <v>0</v>
      </c>
      <c r="BI183" s="152">
        <f>IF(N183="nulová",J183,0)</f>
        <v>0</v>
      </c>
      <c r="BJ183" s="19" t="s">
        <v>75</v>
      </c>
      <c r="BK183" s="152">
        <f>ROUND(I183*H183,2)</f>
        <v>0</v>
      </c>
      <c r="BL183" s="19" t="s">
        <v>119</v>
      </c>
      <c r="BM183" s="151" t="s">
        <v>379</v>
      </c>
    </row>
    <row r="184" spans="2:51" s="13" customFormat="1" ht="12">
      <c r="B184" s="158"/>
      <c r="D184" s="159" t="s">
        <v>123</v>
      </c>
      <c r="E184" s="160" t="s">
        <v>3</v>
      </c>
      <c r="F184" s="161" t="s">
        <v>376</v>
      </c>
      <c r="H184" s="162">
        <v>105.8</v>
      </c>
      <c r="I184" s="163"/>
      <c r="L184" s="158"/>
      <c r="M184" s="164"/>
      <c r="N184" s="165"/>
      <c r="O184" s="165"/>
      <c r="P184" s="165"/>
      <c r="Q184" s="165"/>
      <c r="R184" s="165"/>
      <c r="S184" s="165"/>
      <c r="T184" s="166"/>
      <c r="AT184" s="160" t="s">
        <v>123</v>
      </c>
      <c r="AU184" s="160" t="s">
        <v>79</v>
      </c>
      <c r="AV184" s="13" t="s">
        <v>79</v>
      </c>
      <c r="AW184" s="13" t="s">
        <v>32</v>
      </c>
      <c r="AX184" s="13" t="s">
        <v>75</v>
      </c>
      <c r="AY184" s="160" t="s">
        <v>112</v>
      </c>
    </row>
    <row r="185" spans="2:51" s="13" customFormat="1" ht="12">
      <c r="B185" s="158"/>
      <c r="D185" s="159" t="s">
        <v>123</v>
      </c>
      <c r="F185" s="161" t="s">
        <v>380</v>
      </c>
      <c r="H185" s="162">
        <v>185.15</v>
      </c>
      <c r="I185" s="163"/>
      <c r="L185" s="158"/>
      <c r="M185" s="164"/>
      <c r="N185" s="165"/>
      <c r="O185" s="165"/>
      <c r="P185" s="165"/>
      <c r="Q185" s="165"/>
      <c r="R185" s="165"/>
      <c r="S185" s="165"/>
      <c r="T185" s="166"/>
      <c r="AT185" s="160" t="s">
        <v>123</v>
      </c>
      <c r="AU185" s="160" t="s">
        <v>79</v>
      </c>
      <c r="AV185" s="13" t="s">
        <v>79</v>
      </c>
      <c r="AW185" s="13" t="s">
        <v>4</v>
      </c>
      <c r="AX185" s="13" t="s">
        <v>75</v>
      </c>
      <c r="AY185" s="160" t="s">
        <v>112</v>
      </c>
    </row>
    <row r="186" spans="1:65" s="2" customFormat="1" ht="24.2" customHeight="1">
      <c r="A186" s="34"/>
      <c r="B186" s="139"/>
      <c r="C186" s="140" t="s">
        <v>130</v>
      </c>
      <c r="D186" s="140" t="s">
        <v>114</v>
      </c>
      <c r="E186" s="141" t="s">
        <v>381</v>
      </c>
      <c r="F186" s="142" t="s">
        <v>382</v>
      </c>
      <c r="G186" s="143" t="s">
        <v>144</v>
      </c>
      <c r="H186" s="144">
        <v>123.3</v>
      </c>
      <c r="I186" s="145"/>
      <c r="J186" s="146">
        <f>ROUND(I186*H186,2)</f>
        <v>0</v>
      </c>
      <c r="K186" s="142" t="s">
        <v>118</v>
      </c>
      <c r="L186" s="35"/>
      <c r="M186" s="147" t="s">
        <v>3</v>
      </c>
      <c r="N186" s="148" t="s">
        <v>41</v>
      </c>
      <c r="O186" s="55"/>
      <c r="P186" s="149">
        <f>O186*H186</f>
        <v>0</v>
      </c>
      <c r="Q186" s="149">
        <v>0</v>
      </c>
      <c r="R186" s="149">
        <f>Q186*H186</f>
        <v>0</v>
      </c>
      <c r="S186" s="149">
        <v>0</v>
      </c>
      <c r="T186" s="150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51" t="s">
        <v>119</v>
      </c>
      <c r="AT186" s="151" t="s">
        <v>114</v>
      </c>
      <c r="AU186" s="151" t="s">
        <v>79</v>
      </c>
      <c r="AY186" s="19" t="s">
        <v>112</v>
      </c>
      <c r="BE186" s="152">
        <f>IF(N186="základní",J186,0)</f>
        <v>0</v>
      </c>
      <c r="BF186" s="152">
        <f>IF(N186="snížená",J186,0)</f>
        <v>0</v>
      </c>
      <c r="BG186" s="152">
        <f>IF(N186="zákl. přenesená",J186,0)</f>
        <v>0</v>
      </c>
      <c r="BH186" s="152">
        <f>IF(N186="sníž. přenesená",J186,0)</f>
        <v>0</v>
      </c>
      <c r="BI186" s="152">
        <f>IF(N186="nulová",J186,0)</f>
        <v>0</v>
      </c>
      <c r="BJ186" s="19" t="s">
        <v>75</v>
      </c>
      <c r="BK186" s="152">
        <f>ROUND(I186*H186,2)</f>
        <v>0</v>
      </c>
      <c r="BL186" s="19" t="s">
        <v>119</v>
      </c>
      <c r="BM186" s="151" t="s">
        <v>383</v>
      </c>
    </row>
    <row r="187" spans="1:47" s="2" customFormat="1" ht="12">
      <c r="A187" s="34"/>
      <c r="B187" s="35"/>
      <c r="C187" s="34"/>
      <c r="D187" s="153" t="s">
        <v>121</v>
      </c>
      <c r="E187" s="34"/>
      <c r="F187" s="154" t="s">
        <v>384</v>
      </c>
      <c r="G187" s="34"/>
      <c r="H187" s="34"/>
      <c r="I187" s="155"/>
      <c r="J187" s="34"/>
      <c r="K187" s="34"/>
      <c r="L187" s="35"/>
      <c r="M187" s="156"/>
      <c r="N187" s="157"/>
      <c r="O187" s="55"/>
      <c r="P187" s="55"/>
      <c r="Q187" s="55"/>
      <c r="R187" s="55"/>
      <c r="S187" s="55"/>
      <c r="T187" s="56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9" t="s">
        <v>121</v>
      </c>
      <c r="AU187" s="19" t="s">
        <v>79</v>
      </c>
    </row>
    <row r="188" spans="2:51" s="13" customFormat="1" ht="12">
      <c r="B188" s="158"/>
      <c r="D188" s="159" t="s">
        <v>123</v>
      </c>
      <c r="E188" s="160" t="s">
        <v>3</v>
      </c>
      <c r="F188" s="161" t="s">
        <v>297</v>
      </c>
      <c r="H188" s="162">
        <v>123.3</v>
      </c>
      <c r="I188" s="163"/>
      <c r="L188" s="158"/>
      <c r="M188" s="164"/>
      <c r="N188" s="165"/>
      <c r="O188" s="165"/>
      <c r="P188" s="165"/>
      <c r="Q188" s="165"/>
      <c r="R188" s="165"/>
      <c r="S188" s="165"/>
      <c r="T188" s="166"/>
      <c r="AT188" s="160" t="s">
        <v>123</v>
      </c>
      <c r="AU188" s="160" t="s">
        <v>79</v>
      </c>
      <c r="AV188" s="13" t="s">
        <v>79</v>
      </c>
      <c r="AW188" s="13" t="s">
        <v>32</v>
      </c>
      <c r="AX188" s="13" t="s">
        <v>75</v>
      </c>
      <c r="AY188" s="160" t="s">
        <v>112</v>
      </c>
    </row>
    <row r="189" spans="1:65" s="2" customFormat="1" ht="16.5" customHeight="1">
      <c r="A189" s="34"/>
      <c r="B189" s="139"/>
      <c r="C189" s="182" t="s">
        <v>8</v>
      </c>
      <c r="D189" s="182" t="s">
        <v>150</v>
      </c>
      <c r="E189" s="183" t="s">
        <v>385</v>
      </c>
      <c r="F189" s="184" t="s">
        <v>386</v>
      </c>
      <c r="G189" s="185" t="s">
        <v>216</v>
      </c>
      <c r="H189" s="186">
        <v>3.7</v>
      </c>
      <c r="I189" s="187"/>
      <c r="J189" s="188">
        <f>ROUND(I189*H189,2)</f>
        <v>0</v>
      </c>
      <c r="K189" s="184" t="s">
        <v>118</v>
      </c>
      <c r="L189" s="189"/>
      <c r="M189" s="190" t="s">
        <v>3</v>
      </c>
      <c r="N189" s="191" t="s">
        <v>41</v>
      </c>
      <c r="O189" s="55"/>
      <c r="P189" s="149">
        <f>O189*H189</f>
        <v>0</v>
      </c>
      <c r="Q189" s="149">
        <v>0.001</v>
      </c>
      <c r="R189" s="149">
        <f>Q189*H189</f>
        <v>0.0037</v>
      </c>
      <c r="S189" s="149">
        <v>0</v>
      </c>
      <c r="T189" s="150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51" t="s">
        <v>154</v>
      </c>
      <c r="AT189" s="151" t="s">
        <v>150</v>
      </c>
      <c r="AU189" s="151" t="s">
        <v>79</v>
      </c>
      <c r="AY189" s="19" t="s">
        <v>112</v>
      </c>
      <c r="BE189" s="152">
        <f>IF(N189="základní",J189,0)</f>
        <v>0</v>
      </c>
      <c r="BF189" s="152">
        <f>IF(N189="snížená",J189,0)</f>
        <v>0</v>
      </c>
      <c r="BG189" s="152">
        <f>IF(N189="zákl. přenesená",J189,0)</f>
        <v>0</v>
      </c>
      <c r="BH189" s="152">
        <f>IF(N189="sníž. přenesená",J189,0)</f>
        <v>0</v>
      </c>
      <c r="BI189" s="152">
        <f>IF(N189="nulová",J189,0)</f>
        <v>0</v>
      </c>
      <c r="BJ189" s="19" t="s">
        <v>75</v>
      </c>
      <c r="BK189" s="152">
        <f>ROUND(I189*H189,2)</f>
        <v>0</v>
      </c>
      <c r="BL189" s="19" t="s">
        <v>119</v>
      </c>
      <c r="BM189" s="151" t="s">
        <v>387</v>
      </c>
    </row>
    <row r="190" spans="2:51" s="13" customFormat="1" ht="12">
      <c r="B190" s="158"/>
      <c r="D190" s="159" t="s">
        <v>123</v>
      </c>
      <c r="E190" s="160" t="s">
        <v>3</v>
      </c>
      <c r="F190" s="161" t="s">
        <v>388</v>
      </c>
      <c r="H190" s="162">
        <v>3.699</v>
      </c>
      <c r="I190" s="163"/>
      <c r="L190" s="158"/>
      <c r="M190" s="164"/>
      <c r="N190" s="165"/>
      <c r="O190" s="165"/>
      <c r="P190" s="165"/>
      <c r="Q190" s="165"/>
      <c r="R190" s="165"/>
      <c r="S190" s="165"/>
      <c r="T190" s="166"/>
      <c r="AT190" s="160" t="s">
        <v>123</v>
      </c>
      <c r="AU190" s="160" t="s">
        <v>79</v>
      </c>
      <c r="AV190" s="13" t="s">
        <v>79</v>
      </c>
      <c r="AW190" s="13" t="s">
        <v>32</v>
      </c>
      <c r="AX190" s="13" t="s">
        <v>70</v>
      </c>
      <c r="AY190" s="160" t="s">
        <v>112</v>
      </c>
    </row>
    <row r="191" spans="2:51" s="15" customFormat="1" ht="12">
      <c r="B191" s="174"/>
      <c r="D191" s="159" t="s">
        <v>123</v>
      </c>
      <c r="E191" s="175" t="s">
        <v>3</v>
      </c>
      <c r="F191" s="176" t="s">
        <v>140</v>
      </c>
      <c r="H191" s="177">
        <v>3.699</v>
      </c>
      <c r="I191" s="178"/>
      <c r="L191" s="174"/>
      <c r="M191" s="179"/>
      <c r="N191" s="180"/>
      <c r="O191" s="180"/>
      <c r="P191" s="180"/>
      <c r="Q191" s="180"/>
      <c r="R191" s="180"/>
      <c r="S191" s="180"/>
      <c r="T191" s="181"/>
      <c r="AT191" s="175" t="s">
        <v>123</v>
      </c>
      <c r="AU191" s="175" t="s">
        <v>79</v>
      </c>
      <c r="AV191" s="15" t="s">
        <v>119</v>
      </c>
      <c r="AW191" s="15" t="s">
        <v>32</v>
      </c>
      <c r="AX191" s="15" t="s">
        <v>70</v>
      </c>
      <c r="AY191" s="175" t="s">
        <v>112</v>
      </c>
    </row>
    <row r="192" spans="2:51" s="13" customFormat="1" ht="12">
      <c r="B192" s="158"/>
      <c r="D192" s="159" t="s">
        <v>123</v>
      </c>
      <c r="E192" s="160" t="s">
        <v>3</v>
      </c>
      <c r="F192" s="161" t="s">
        <v>389</v>
      </c>
      <c r="H192" s="162">
        <v>3.7</v>
      </c>
      <c r="I192" s="163"/>
      <c r="L192" s="158"/>
      <c r="M192" s="164"/>
      <c r="N192" s="165"/>
      <c r="O192" s="165"/>
      <c r="P192" s="165"/>
      <c r="Q192" s="165"/>
      <c r="R192" s="165"/>
      <c r="S192" s="165"/>
      <c r="T192" s="166"/>
      <c r="AT192" s="160" t="s">
        <v>123</v>
      </c>
      <c r="AU192" s="160" t="s">
        <v>79</v>
      </c>
      <c r="AV192" s="13" t="s">
        <v>79</v>
      </c>
      <c r="AW192" s="13" t="s">
        <v>32</v>
      </c>
      <c r="AX192" s="13" t="s">
        <v>70</v>
      </c>
      <c r="AY192" s="160" t="s">
        <v>112</v>
      </c>
    </row>
    <row r="193" spans="2:51" s="15" customFormat="1" ht="12">
      <c r="B193" s="174"/>
      <c r="D193" s="159" t="s">
        <v>123</v>
      </c>
      <c r="E193" s="175" t="s">
        <v>3</v>
      </c>
      <c r="F193" s="176" t="s">
        <v>140</v>
      </c>
      <c r="H193" s="177">
        <v>3.7</v>
      </c>
      <c r="I193" s="178"/>
      <c r="L193" s="174"/>
      <c r="M193" s="179"/>
      <c r="N193" s="180"/>
      <c r="O193" s="180"/>
      <c r="P193" s="180"/>
      <c r="Q193" s="180"/>
      <c r="R193" s="180"/>
      <c r="S193" s="180"/>
      <c r="T193" s="181"/>
      <c r="AT193" s="175" t="s">
        <v>123</v>
      </c>
      <c r="AU193" s="175" t="s">
        <v>79</v>
      </c>
      <c r="AV193" s="15" t="s">
        <v>119</v>
      </c>
      <c r="AW193" s="15" t="s">
        <v>32</v>
      </c>
      <c r="AX193" s="15" t="s">
        <v>75</v>
      </c>
      <c r="AY193" s="175" t="s">
        <v>112</v>
      </c>
    </row>
    <row r="194" spans="2:63" s="12" customFormat="1" ht="22.9" customHeight="1">
      <c r="B194" s="126"/>
      <c r="D194" s="127" t="s">
        <v>69</v>
      </c>
      <c r="E194" s="137" t="s">
        <v>82</v>
      </c>
      <c r="F194" s="137" t="s">
        <v>236</v>
      </c>
      <c r="I194" s="129"/>
      <c r="J194" s="138">
        <f>BK194</f>
        <v>0</v>
      </c>
      <c r="L194" s="126"/>
      <c r="M194" s="131"/>
      <c r="N194" s="132"/>
      <c r="O194" s="132"/>
      <c r="P194" s="133">
        <f>SUM(P195:P197)</f>
        <v>0</v>
      </c>
      <c r="Q194" s="132"/>
      <c r="R194" s="133">
        <f>SUM(R195:R197)</f>
        <v>0</v>
      </c>
      <c r="S194" s="132"/>
      <c r="T194" s="134">
        <f>SUM(T195:T197)</f>
        <v>0</v>
      </c>
      <c r="AR194" s="127" t="s">
        <v>75</v>
      </c>
      <c r="AT194" s="135" t="s">
        <v>69</v>
      </c>
      <c r="AU194" s="135" t="s">
        <v>75</v>
      </c>
      <c r="AY194" s="127" t="s">
        <v>112</v>
      </c>
      <c r="BK194" s="136">
        <f>SUM(BK195:BK197)</f>
        <v>0</v>
      </c>
    </row>
    <row r="195" spans="1:65" s="2" customFormat="1" ht="16.5" customHeight="1">
      <c r="A195" s="34"/>
      <c r="B195" s="139"/>
      <c r="C195" s="140" t="s">
        <v>237</v>
      </c>
      <c r="D195" s="140" t="s">
        <v>114</v>
      </c>
      <c r="E195" s="141" t="s">
        <v>390</v>
      </c>
      <c r="F195" s="142" t="s">
        <v>391</v>
      </c>
      <c r="G195" s="143" t="s">
        <v>240</v>
      </c>
      <c r="H195" s="144">
        <v>138</v>
      </c>
      <c r="I195" s="145"/>
      <c r="J195" s="146">
        <f>ROUND(I195*H195,2)</f>
        <v>0</v>
      </c>
      <c r="K195" s="142" t="s">
        <v>118</v>
      </c>
      <c r="L195" s="35"/>
      <c r="M195" s="147" t="s">
        <v>3</v>
      </c>
      <c r="N195" s="148" t="s">
        <v>41</v>
      </c>
      <c r="O195" s="55"/>
      <c r="P195" s="149">
        <f>O195*H195</f>
        <v>0</v>
      </c>
      <c r="Q195" s="149">
        <v>0</v>
      </c>
      <c r="R195" s="149">
        <f>Q195*H195</f>
        <v>0</v>
      </c>
      <c r="S195" s="149">
        <v>0</v>
      </c>
      <c r="T195" s="150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51" t="s">
        <v>119</v>
      </c>
      <c r="AT195" s="151" t="s">
        <v>114</v>
      </c>
      <c r="AU195" s="151" t="s">
        <v>79</v>
      </c>
      <c r="AY195" s="19" t="s">
        <v>112</v>
      </c>
      <c r="BE195" s="152">
        <f>IF(N195="základní",J195,0)</f>
        <v>0</v>
      </c>
      <c r="BF195" s="152">
        <f>IF(N195="snížená",J195,0)</f>
        <v>0</v>
      </c>
      <c r="BG195" s="152">
        <f>IF(N195="zákl. přenesená",J195,0)</f>
        <v>0</v>
      </c>
      <c r="BH195" s="152">
        <f>IF(N195="sníž. přenesená",J195,0)</f>
        <v>0</v>
      </c>
      <c r="BI195" s="152">
        <f>IF(N195="nulová",J195,0)</f>
        <v>0</v>
      </c>
      <c r="BJ195" s="19" t="s">
        <v>75</v>
      </c>
      <c r="BK195" s="152">
        <f>ROUND(I195*H195,2)</f>
        <v>0</v>
      </c>
      <c r="BL195" s="19" t="s">
        <v>119</v>
      </c>
      <c r="BM195" s="151" t="s">
        <v>392</v>
      </c>
    </row>
    <row r="196" spans="1:47" s="2" customFormat="1" ht="12">
      <c r="A196" s="34"/>
      <c r="B196" s="35"/>
      <c r="C196" s="34"/>
      <c r="D196" s="153" t="s">
        <v>121</v>
      </c>
      <c r="E196" s="34"/>
      <c r="F196" s="154" t="s">
        <v>393</v>
      </c>
      <c r="G196" s="34"/>
      <c r="H196" s="34"/>
      <c r="I196" s="155"/>
      <c r="J196" s="34"/>
      <c r="K196" s="34"/>
      <c r="L196" s="35"/>
      <c r="M196" s="156"/>
      <c r="N196" s="157"/>
      <c r="O196" s="55"/>
      <c r="P196" s="55"/>
      <c r="Q196" s="55"/>
      <c r="R196" s="55"/>
      <c r="S196" s="55"/>
      <c r="T196" s="56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9" t="s">
        <v>121</v>
      </c>
      <c r="AU196" s="19" t="s">
        <v>79</v>
      </c>
    </row>
    <row r="197" spans="2:51" s="13" customFormat="1" ht="12">
      <c r="B197" s="158"/>
      <c r="D197" s="159" t="s">
        <v>123</v>
      </c>
      <c r="E197" s="160" t="s">
        <v>3</v>
      </c>
      <c r="F197" s="161" t="s">
        <v>394</v>
      </c>
      <c r="H197" s="162">
        <v>138</v>
      </c>
      <c r="I197" s="163"/>
      <c r="L197" s="158"/>
      <c r="M197" s="164"/>
      <c r="N197" s="165"/>
      <c r="O197" s="165"/>
      <c r="P197" s="165"/>
      <c r="Q197" s="165"/>
      <c r="R197" s="165"/>
      <c r="S197" s="165"/>
      <c r="T197" s="166"/>
      <c r="AT197" s="160" t="s">
        <v>123</v>
      </c>
      <c r="AU197" s="160" t="s">
        <v>79</v>
      </c>
      <c r="AV197" s="13" t="s">
        <v>79</v>
      </c>
      <c r="AW197" s="13" t="s">
        <v>32</v>
      </c>
      <c r="AX197" s="13" t="s">
        <v>75</v>
      </c>
      <c r="AY197" s="160" t="s">
        <v>112</v>
      </c>
    </row>
    <row r="198" spans="2:63" s="12" customFormat="1" ht="22.9" customHeight="1">
      <c r="B198" s="126"/>
      <c r="D198" s="127" t="s">
        <v>69</v>
      </c>
      <c r="E198" s="137" t="s">
        <v>119</v>
      </c>
      <c r="F198" s="137" t="s">
        <v>261</v>
      </c>
      <c r="I198" s="129"/>
      <c r="J198" s="138">
        <f>BK198</f>
        <v>0</v>
      </c>
      <c r="L198" s="126"/>
      <c r="M198" s="131"/>
      <c r="N198" s="132"/>
      <c r="O198" s="132"/>
      <c r="P198" s="133">
        <f>SUM(P199:P218)</f>
        <v>0</v>
      </c>
      <c r="Q198" s="132"/>
      <c r="R198" s="133">
        <f>SUM(R199:R218)</f>
        <v>0.49653600000000003</v>
      </c>
      <c r="S198" s="132"/>
      <c r="T198" s="134">
        <f>SUM(T199:T218)</f>
        <v>0</v>
      </c>
      <c r="AR198" s="127" t="s">
        <v>75</v>
      </c>
      <c r="AT198" s="135" t="s">
        <v>69</v>
      </c>
      <c r="AU198" s="135" t="s">
        <v>75</v>
      </c>
      <c r="AY198" s="127" t="s">
        <v>112</v>
      </c>
      <c r="BK198" s="136">
        <f>SUM(BK199:BK218)</f>
        <v>0</v>
      </c>
    </row>
    <row r="199" spans="1:65" s="2" customFormat="1" ht="16.5" customHeight="1">
      <c r="A199" s="34"/>
      <c r="B199" s="139"/>
      <c r="C199" s="140" t="s">
        <v>242</v>
      </c>
      <c r="D199" s="140" t="s">
        <v>114</v>
      </c>
      <c r="E199" s="141" t="s">
        <v>395</v>
      </c>
      <c r="F199" s="142" t="s">
        <v>396</v>
      </c>
      <c r="G199" s="143" t="s">
        <v>133</v>
      </c>
      <c r="H199" s="144">
        <v>21.6</v>
      </c>
      <c r="I199" s="145"/>
      <c r="J199" s="146">
        <f>ROUND(I199*H199,2)</f>
        <v>0</v>
      </c>
      <c r="K199" s="142" t="s">
        <v>118</v>
      </c>
      <c r="L199" s="35"/>
      <c r="M199" s="147" t="s">
        <v>3</v>
      </c>
      <c r="N199" s="148" t="s">
        <v>41</v>
      </c>
      <c r="O199" s="55"/>
      <c r="P199" s="149">
        <f>O199*H199</f>
        <v>0</v>
      </c>
      <c r="Q199" s="149">
        <v>0</v>
      </c>
      <c r="R199" s="149">
        <f>Q199*H199</f>
        <v>0</v>
      </c>
      <c r="S199" s="149">
        <v>0</v>
      </c>
      <c r="T199" s="150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51" t="s">
        <v>119</v>
      </c>
      <c r="AT199" s="151" t="s">
        <v>114</v>
      </c>
      <c r="AU199" s="151" t="s">
        <v>79</v>
      </c>
      <c r="AY199" s="19" t="s">
        <v>112</v>
      </c>
      <c r="BE199" s="152">
        <f>IF(N199="základní",J199,0)</f>
        <v>0</v>
      </c>
      <c r="BF199" s="152">
        <f>IF(N199="snížená",J199,0)</f>
        <v>0</v>
      </c>
      <c r="BG199" s="152">
        <f>IF(N199="zákl. přenesená",J199,0)</f>
        <v>0</v>
      </c>
      <c r="BH199" s="152">
        <f>IF(N199="sníž. přenesená",J199,0)</f>
        <v>0</v>
      </c>
      <c r="BI199" s="152">
        <f>IF(N199="nulová",J199,0)</f>
        <v>0</v>
      </c>
      <c r="BJ199" s="19" t="s">
        <v>75</v>
      </c>
      <c r="BK199" s="152">
        <f>ROUND(I199*H199,2)</f>
        <v>0</v>
      </c>
      <c r="BL199" s="19" t="s">
        <v>119</v>
      </c>
      <c r="BM199" s="151" t="s">
        <v>397</v>
      </c>
    </row>
    <row r="200" spans="1:47" s="2" customFormat="1" ht="12">
      <c r="A200" s="34"/>
      <c r="B200" s="35"/>
      <c r="C200" s="34"/>
      <c r="D200" s="153" t="s">
        <v>121</v>
      </c>
      <c r="E200" s="34"/>
      <c r="F200" s="154" t="s">
        <v>398</v>
      </c>
      <c r="G200" s="34"/>
      <c r="H200" s="34"/>
      <c r="I200" s="155"/>
      <c r="J200" s="34"/>
      <c r="K200" s="34"/>
      <c r="L200" s="35"/>
      <c r="M200" s="156"/>
      <c r="N200" s="157"/>
      <c r="O200" s="55"/>
      <c r="P200" s="55"/>
      <c r="Q200" s="55"/>
      <c r="R200" s="55"/>
      <c r="S200" s="55"/>
      <c r="T200" s="56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9" t="s">
        <v>121</v>
      </c>
      <c r="AU200" s="19" t="s">
        <v>79</v>
      </c>
    </row>
    <row r="201" spans="2:51" s="13" customFormat="1" ht="12">
      <c r="B201" s="158"/>
      <c r="D201" s="159" t="s">
        <v>123</v>
      </c>
      <c r="E201" s="160" t="s">
        <v>3</v>
      </c>
      <c r="F201" s="161" t="s">
        <v>399</v>
      </c>
      <c r="H201" s="162">
        <v>13.514</v>
      </c>
      <c r="I201" s="163"/>
      <c r="L201" s="158"/>
      <c r="M201" s="164"/>
      <c r="N201" s="165"/>
      <c r="O201" s="165"/>
      <c r="P201" s="165"/>
      <c r="Q201" s="165"/>
      <c r="R201" s="165"/>
      <c r="S201" s="165"/>
      <c r="T201" s="166"/>
      <c r="AT201" s="160" t="s">
        <v>123</v>
      </c>
      <c r="AU201" s="160" t="s">
        <v>79</v>
      </c>
      <c r="AV201" s="13" t="s">
        <v>79</v>
      </c>
      <c r="AW201" s="13" t="s">
        <v>32</v>
      </c>
      <c r="AX201" s="13" t="s">
        <v>70</v>
      </c>
      <c r="AY201" s="160" t="s">
        <v>112</v>
      </c>
    </row>
    <row r="202" spans="2:51" s="13" customFormat="1" ht="12">
      <c r="B202" s="158"/>
      <c r="D202" s="159" t="s">
        <v>123</v>
      </c>
      <c r="E202" s="160" t="s">
        <v>3</v>
      </c>
      <c r="F202" s="161" t="s">
        <v>400</v>
      </c>
      <c r="H202" s="162">
        <v>8.057</v>
      </c>
      <c r="I202" s="163"/>
      <c r="L202" s="158"/>
      <c r="M202" s="164"/>
      <c r="N202" s="165"/>
      <c r="O202" s="165"/>
      <c r="P202" s="165"/>
      <c r="Q202" s="165"/>
      <c r="R202" s="165"/>
      <c r="S202" s="165"/>
      <c r="T202" s="166"/>
      <c r="AT202" s="160" t="s">
        <v>123</v>
      </c>
      <c r="AU202" s="160" t="s">
        <v>79</v>
      </c>
      <c r="AV202" s="13" t="s">
        <v>79</v>
      </c>
      <c r="AW202" s="13" t="s">
        <v>32</v>
      </c>
      <c r="AX202" s="13" t="s">
        <v>70</v>
      </c>
      <c r="AY202" s="160" t="s">
        <v>112</v>
      </c>
    </row>
    <row r="203" spans="2:51" s="15" customFormat="1" ht="12">
      <c r="B203" s="174"/>
      <c r="D203" s="159" t="s">
        <v>123</v>
      </c>
      <c r="E203" s="175" t="s">
        <v>3</v>
      </c>
      <c r="F203" s="176" t="s">
        <v>140</v>
      </c>
      <c r="H203" s="177">
        <v>21.571</v>
      </c>
      <c r="I203" s="178"/>
      <c r="L203" s="174"/>
      <c r="M203" s="179"/>
      <c r="N203" s="180"/>
      <c r="O203" s="180"/>
      <c r="P203" s="180"/>
      <c r="Q203" s="180"/>
      <c r="R203" s="180"/>
      <c r="S203" s="180"/>
      <c r="T203" s="181"/>
      <c r="AT203" s="175" t="s">
        <v>123</v>
      </c>
      <c r="AU203" s="175" t="s">
        <v>79</v>
      </c>
      <c r="AV203" s="15" t="s">
        <v>119</v>
      </c>
      <c r="AW203" s="15" t="s">
        <v>32</v>
      </c>
      <c r="AX203" s="15" t="s">
        <v>70</v>
      </c>
      <c r="AY203" s="175" t="s">
        <v>112</v>
      </c>
    </row>
    <row r="204" spans="2:51" s="13" customFormat="1" ht="12">
      <c r="B204" s="158"/>
      <c r="D204" s="159" t="s">
        <v>123</v>
      </c>
      <c r="E204" s="160" t="s">
        <v>3</v>
      </c>
      <c r="F204" s="161" t="s">
        <v>401</v>
      </c>
      <c r="H204" s="162">
        <v>21.6</v>
      </c>
      <c r="I204" s="163"/>
      <c r="L204" s="158"/>
      <c r="M204" s="164"/>
      <c r="N204" s="165"/>
      <c r="O204" s="165"/>
      <c r="P204" s="165"/>
      <c r="Q204" s="165"/>
      <c r="R204" s="165"/>
      <c r="S204" s="165"/>
      <c r="T204" s="166"/>
      <c r="AT204" s="160" t="s">
        <v>123</v>
      </c>
      <c r="AU204" s="160" t="s">
        <v>79</v>
      </c>
      <c r="AV204" s="13" t="s">
        <v>79</v>
      </c>
      <c r="AW204" s="13" t="s">
        <v>32</v>
      </c>
      <c r="AX204" s="13" t="s">
        <v>70</v>
      </c>
      <c r="AY204" s="160" t="s">
        <v>112</v>
      </c>
    </row>
    <row r="205" spans="2:51" s="15" customFormat="1" ht="12">
      <c r="B205" s="174"/>
      <c r="D205" s="159" t="s">
        <v>123</v>
      </c>
      <c r="E205" s="175" t="s">
        <v>3</v>
      </c>
      <c r="F205" s="176" t="s">
        <v>140</v>
      </c>
      <c r="H205" s="177">
        <v>21.6</v>
      </c>
      <c r="I205" s="178"/>
      <c r="L205" s="174"/>
      <c r="M205" s="179"/>
      <c r="N205" s="180"/>
      <c r="O205" s="180"/>
      <c r="P205" s="180"/>
      <c r="Q205" s="180"/>
      <c r="R205" s="180"/>
      <c r="S205" s="180"/>
      <c r="T205" s="181"/>
      <c r="AT205" s="175" t="s">
        <v>123</v>
      </c>
      <c r="AU205" s="175" t="s">
        <v>79</v>
      </c>
      <c r="AV205" s="15" t="s">
        <v>119</v>
      </c>
      <c r="AW205" s="15" t="s">
        <v>32</v>
      </c>
      <c r="AX205" s="15" t="s">
        <v>75</v>
      </c>
      <c r="AY205" s="175" t="s">
        <v>112</v>
      </c>
    </row>
    <row r="206" spans="1:65" s="2" customFormat="1" ht="16.5" customHeight="1">
      <c r="A206" s="34"/>
      <c r="B206" s="139"/>
      <c r="C206" s="140" t="s">
        <v>246</v>
      </c>
      <c r="D206" s="140" t="s">
        <v>114</v>
      </c>
      <c r="E206" s="141" t="s">
        <v>402</v>
      </c>
      <c r="F206" s="142" t="s">
        <v>403</v>
      </c>
      <c r="G206" s="143" t="s">
        <v>259</v>
      </c>
      <c r="H206" s="144">
        <v>7</v>
      </c>
      <c r="I206" s="145"/>
      <c r="J206" s="146">
        <f>ROUND(I206*H206,2)</f>
        <v>0</v>
      </c>
      <c r="K206" s="142" t="s">
        <v>118</v>
      </c>
      <c r="L206" s="35"/>
      <c r="M206" s="147" t="s">
        <v>3</v>
      </c>
      <c r="N206" s="148" t="s">
        <v>41</v>
      </c>
      <c r="O206" s="55"/>
      <c r="P206" s="149">
        <f>O206*H206</f>
        <v>0</v>
      </c>
      <c r="Q206" s="149">
        <v>0.0066</v>
      </c>
      <c r="R206" s="149">
        <f>Q206*H206</f>
        <v>0.0462</v>
      </c>
      <c r="S206" s="149">
        <v>0</v>
      </c>
      <c r="T206" s="150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51" t="s">
        <v>119</v>
      </c>
      <c r="AT206" s="151" t="s">
        <v>114</v>
      </c>
      <c r="AU206" s="151" t="s">
        <v>79</v>
      </c>
      <c r="AY206" s="19" t="s">
        <v>112</v>
      </c>
      <c r="BE206" s="152">
        <f>IF(N206="základní",J206,0)</f>
        <v>0</v>
      </c>
      <c r="BF206" s="152">
        <f>IF(N206="snížená",J206,0)</f>
        <v>0</v>
      </c>
      <c r="BG206" s="152">
        <f>IF(N206="zákl. přenesená",J206,0)</f>
        <v>0</v>
      </c>
      <c r="BH206" s="152">
        <f>IF(N206="sníž. přenesená",J206,0)</f>
        <v>0</v>
      </c>
      <c r="BI206" s="152">
        <f>IF(N206="nulová",J206,0)</f>
        <v>0</v>
      </c>
      <c r="BJ206" s="19" t="s">
        <v>75</v>
      </c>
      <c r="BK206" s="152">
        <f>ROUND(I206*H206,2)</f>
        <v>0</v>
      </c>
      <c r="BL206" s="19" t="s">
        <v>119</v>
      </c>
      <c r="BM206" s="151" t="s">
        <v>404</v>
      </c>
    </row>
    <row r="207" spans="1:47" s="2" customFormat="1" ht="12">
      <c r="A207" s="34"/>
      <c r="B207" s="35"/>
      <c r="C207" s="34"/>
      <c r="D207" s="153" t="s">
        <v>121</v>
      </c>
      <c r="E207" s="34"/>
      <c r="F207" s="154" t="s">
        <v>405</v>
      </c>
      <c r="G207" s="34"/>
      <c r="H207" s="34"/>
      <c r="I207" s="155"/>
      <c r="J207" s="34"/>
      <c r="K207" s="34"/>
      <c r="L207" s="35"/>
      <c r="M207" s="156"/>
      <c r="N207" s="157"/>
      <c r="O207" s="55"/>
      <c r="P207" s="55"/>
      <c r="Q207" s="55"/>
      <c r="R207" s="55"/>
      <c r="S207" s="55"/>
      <c r="T207" s="56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9" t="s">
        <v>121</v>
      </c>
      <c r="AU207" s="19" t="s">
        <v>79</v>
      </c>
    </row>
    <row r="208" spans="2:51" s="13" customFormat="1" ht="12">
      <c r="B208" s="158"/>
      <c r="D208" s="159" t="s">
        <v>123</v>
      </c>
      <c r="E208" s="160" t="s">
        <v>3</v>
      </c>
      <c r="F208" s="161" t="s">
        <v>406</v>
      </c>
      <c r="H208" s="162">
        <v>7</v>
      </c>
      <c r="I208" s="163"/>
      <c r="L208" s="158"/>
      <c r="M208" s="164"/>
      <c r="N208" s="165"/>
      <c r="O208" s="165"/>
      <c r="P208" s="165"/>
      <c r="Q208" s="165"/>
      <c r="R208" s="165"/>
      <c r="S208" s="165"/>
      <c r="T208" s="166"/>
      <c r="AT208" s="160" t="s">
        <v>123</v>
      </c>
      <c r="AU208" s="160" t="s">
        <v>79</v>
      </c>
      <c r="AV208" s="13" t="s">
        <v>79</v>
      </c>
      <c r="AW208" s="13" t="s">
        <v>32</v>
      </c>
      <c r="AX208" s="13" t="s">
        <v>75</v>
      </c>
      <c r="AY208" s="160" t="s">
        <v>112</v>
      </c>
    </row>
    <row r="209" spans="1:65" s="2" customFormat="1" ht="16.5" customHeight="1">
      <c r="A209" s="34"/>
      <c r="B209" s="139"/>
      <c r="C209" s="182" t="s">
        <v>252</v>
      </c>
      <c r="D209" s="182" t="s">
        <v>150</v>
      </c>
      <c r="E209" s="183" t="s">
        <v>407</v>
      </c>
      <c r="F209" s="184" t="s">
        <v>408</v>
      </c>
      <c r="G209" s="185" t="s">
        <v>259</v>
      </c>
      <c r="H209" s="186">
        <v>2</v>
      </c>
      <c r="I209" s="187"/>
      <c r="J209" s="188">
        <f>ROUND(I209*H209,2)</f>
        <v>0</v>
      </c>
      <c r="K209" s="184" t="s">
        <v>118</v>
      </c>
      <c r="L209" s="189"/>
      <c r="M209" s="190" t="s">
        <v>3</v>
      </c>
      <c r="N209" s="191" t="s">
        <v>41</v>
      </c>
      <c r="O209" s="55"/>
      <c r="P209" s="149">
        <f>O209*H209</f>
        <v>0</v>
      </c>
      <c r="Q209" s="149">
        <v>0.04</v>
      </c>
      <c r="R209" s="149">
        <f>Q209*H209</f>
        <v>0.08</v>
      </c>
      <c r="S209" s="149">
        <v>0</v>
      </c>
      <c r="T209" s="150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51" t="s">
        <v>154</v>
      </c>
      <c r="AT209" s="151" t="s">
        <v>150</v>
      </c>
      <c r="AU209" s="151" t="s">
        <v>79</v>
      </c>
      <c r="AY209" s="19" t="s">
        <v>112</v>
      </c>
      <c r="BE209" s="152">
        <f>IF(N209="základní",J209,0)</f>
        <v>0</v>
      </c>
      <c r="BF209" s="152">
        <f>IF(N209="snížená",J209,0)</f>
        <v>0</v>
      </c>
      <c r="BG209" s="152">
        <f>IF(N209="zákl. přenesená",J209,0)</f>
        <v>0</v>
      </c>
      <c r="BH209" s="152">
        <f>IF(N209="sníž. přenesená",J209,0)</f>
        <v>0</v>
      </c>
      <c r="BI209" s="152">
        <f>IF(N209="nulová",J209,0)</f>
        <v>0</v>
      </c>
      <c r="BJ209" s="19" t="s">
        <v>75</v>
      </c>
      <c r="BK209" s="152">
        <f>ROUND(I209*H209,2)</f>
        <v>0</v>
      </c>
      <c r="BL209" s="19" t="s">
        <v>119</v>
      </c>
      <c r="BM209" s="151" t="s">
        <v>409</v>
      </c>
    </row>
    <row r="210" spans="2:51" s="13" customFormat="1" ht="12">
      <c r="B210" s="158"/>
      <c r="D210" s="159" t="s">
        <v>123</v>
      </c>
      <c r="E210" s="160" t="s">
        <v>3</v>
      </c>
      <c r="F210" s="161" t="s">
        <v>79</v>
      </c>
      <c r="H210" s="162">
        <v>2</v>
      </c>
      <c r="I210" s="163"/>
      <c r="L210" s="158"/>
      <c r="M210" s="164"/>
      <c r="N210" s="165"/>
      <c r="O210" s="165"/>
      <c r="P210" s="165"/>
      <c r="Q210" s="165"/>
      <c r="R210" s="165"/>
      <c r="S210" s="165"/>
      <c r="T210" s="166"/>
      <c r="AT210" s="160" t="s">
        <v>123</v>
      </c>
      <c r="AU210" s="160" t="s">
        <v>79</v>
      </c>
      <c r="AV210" s="13" t="s">
        <v>79</v>
      </c>
      <c r="AW210" s="13" t="s">
        <v>32</v>
      </c>
      <c r="AX210" s="13" t="s">
        <v>75</v>
      </c>
      <c r="AY210" s="160" t="s">
        <v>112</v>
      </c>
    </row>
    <row r="211" spans="1:65" s="2" customFormat="1" ht="16.5" customHeight="1">
      <c r="A211" s="34"/>
      <c r="B211" s="139"/>
      <c r="C211" s="182" t="s">
        <v>256</v>
      </c>
      <c r="D211" s="182" t="s">
        <v>150</v>
      </c>
      <c r="E211" s="183" t="s">
        <v>410</v>
      </c>
      <c r="F211" s="184" t="s">
        <v>411</v>
      </c>
      <c r="G211" s="185" t="s">
        <v>259</v>
      </c>
      <c r="H211" s="186">
        <v>5</v>
      </c>
      <c r="I211" s="187"/>
      <c r="J211" s="188">
        <f>ROUND(I211*H211,2)</f>
        <v>0</v>
      </c>
      <c r="K211" s="184" t="s">
        <v>118</v>
      </c>
      <c r="L211" s="189"/>
      <c r="M211" s="190" t="s">
        <v>3</v>
      </c>
      <c r="N211" s="191" t="s">
        <v>41</v>
      </c>
      <c r="O211" s="55"/>
      <c r="P211" s="149">
        <f>O211*H211</f>
        <v>0</v>
      </c>
      <c r="Q211" s="149">
        <v>0.068</v>
      </c>
      <c r="R211" s="149">
        <f>Q211*H211</f>
        <v>0.34</v>
      </c>
      <c r="S211" s="149">
        <v>0</v>
      </c>
      <c r="T211" s="150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51" t="s">
        <v>154</v>
      </c>
      <c r="AT211" s="151" t="s">
        <v>150</v>
      </c>
      <c r="AU211" s="151" t="s">
        <v>79</v>
      </c>
      <c r="AY211" s="19" t="s">
        <v>112</v>
      </c>
      <c r="BE211" s="152">
        <f>IF(N211="základní",J211,0)</f>
        <v>0</v>
      </c>
      <c r="BF211" s="152">
        <f>IF(N211="snížená",J211,0)</f>
        <v>0</v>
      </c>
      <c r="BG211" s="152">
        <f>IF(N211="zákl. přenesená",J211,0)</f>
        <v>0</v>
      </c>
      <c r="BH211" s="152">
        <f>IF(N211="sníž. přenesená",J211,0)</f>
        <v>0</v>
      </c>
      <c r="BI211" s="152">
        <f>IF(N211="nulová",J211,0)</f>
        <v>0</v>
      </c>
      <c r="BJ211" s="19" t="s">
        <v>75</v>
      </c>
      <c r="BK211" s="152">
        <f>ROUND(I211*H211,2)</f>
        <v>0</v>
      </c>
      <c r="BL211" s="19" t="s">
        <v>119</v>
      </c>
      <c r="BM211" s="151" t="s">
        <v>412</v>
      </c>
    </row>
    <row r="212" spans="2:51" s="13" customFormat="1" ht="12">
      <c r="B212" s="158"/>
      <c r="D212" s="159" t="s">
        <v>123</v>
      </c>
      <c r="E212" s="160" t="s">
        <v>3</v>
      </c>
      <c r="F212" s="161" t="s">
        <v>149</v>
      </c>
      <c r="H212" s="162">
        <v>5</v>
      </c>
      <c r="I212" s="163"/>
      <c r="L212" s="158"/>
      <c r="M212" s="164"/>
      <c r="N212" s="165"/>
      <c r="O212" s="165"/>
      <c r="P212" s="165"/>
      <c r="Q212" s="165"/>
      <c r="R212" s="165"/>
      <c r="S212" s="165"/>
      <c r="T212" s="166"/>
      <c r="AT212" s="160" t="s">
        <v>123</v>
      </c>
      <c r="AU212" s="160" t="s">
        <v>79</v>
      </c>
      <c r="AV212" s="13" t="s">
        <v>79</v>
      </c>
      <c r="AW212" s="13" t="s">
        <v>32</v>
      </c>
      <c r="AX212" s="13" t="s">
        <v>75</v>
      </c>
      <c r="AY212" s="160" t="s">
        <v>112</v>
      </c>
    </row>
    <row r="213" spans="1:65" s="2" customFormat="1" ht="24.2" customHeight="1">
      <c r="A213" s="34"/>
      <c r="B213" s="139"/>
      <c r="C213" s="140" t="s">
        <v>262</v>
      </c>
      <c r="D213" s="140" t="s">
        <v>114</v>
      </c>
      <c r="E213" s="141" t="s">
        <v>270</v>
      </c>
      <c r="F213" s="142" t="s">
        <v>413</v>
      </c>
      <c r="G213" s="143" t="s">
        <v>133</v>
      </c>
      <c r="H213" s="144">
        <v>1.92</v>
      </c>
      <c r="I213" s="145"/>
      <c r="J213" s="146">
        <f>ROUND(I213*H213,2)</f>
        <v>0</v>
      </c>
      <c r="K213" s="142" t="s">
        <v>118</v>
      </c>
      <c r="L213" s="35"/>
      <c r="M213" s="147" t="s">
        <v>3</v>
      </c>
      <c r="N213" s="148" t="s">
        <v>41</v>
      </c>
      <c r="O213" s="55"/>
      <c r="P213" s="149">
        <f>O213*H213</f>
        <v>0</v>
      </c>
      <c r="Q213" s="149">
        <v>0</v>
      </c>
      <c r="R213" s="149">
        <f>Q213*H213</f>
        <v>0</v>
      </c>
      <c r="S213" s="149">
        <v>0</v>
      </c>
      <c r="T213" s="150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1" t="s">
        <v>119</v>
      </c>
      <c r="AT213" s="151" t="s">
        <v>114</v>
      </c>
      <c r="AU213" s="151" t="s">
        <v>79</v>
      </c>
      <c r="AY213" s="19" t="s">
        <v>112</v>
      </c>
      <c r="BE213" s="152">
        <f>IF(N213="základní",J213,0)</f>
        <v>0</v>
      </c>
      <c r="BF213" s="152">
        <f>IF(N213="snížená",J213,0)</f>
        <v>0</v>
      </c>
      <c r="BG213" s="152">
        <f>IF(N213="zákl. přenesená",J213,0)</f>
        <v>0</v>
      </c>
      <c r="BH213" s="152">
        <f>IF(N213="sníž. přenesená",J213,0)</f>
        <v>0</v>
      </c>
      <c r="BI213" s="152">
        <f>IF(N213="nulová",J213,0)</f>
        <v>0</v>
      </c>
      <c r="BJ213" s="19" t="s">
        <v>75</v>
      </c>
      <c r="BK213" s="152">
        <f>ROUND(I213*H213,2)</f>
        <v>0</v>
      </c>
      <c r="BL213" s="19" t="s">
        <v>119</v>
      </c>
      <c r="BM213" s="151" t="s">
        <v>414</v>
      </c>
    </row>
    <row r="214" spans="1:47" s="2" customFormat="1" ht="12">
      <c r="A214" s="34"/>
      <c r="B214" s="35"/>
      <c r="C214" s="34"/>
      <c r="D214" s="153" t="s">
        <v>121</v>
      </c>
      <c r="E214" s="34"/>
      <c r="F214" s="154" t="s">
        <v>273</v>
      </c>
      <c r="G214" s="34"/>
      <c r="H214" s="34"/>
      <c r="I214" s="155"/>
      <c r="J214" s="34"/>
      <c r="K214" s="34"/>
      <c r="L214" s="35"/>
      <c r="M214" s="156"/>
      <c r="N214" s="157"/>
      <c r="O214" s="55"/>
      <c r="P214" s="55"/>
      <c r="Q214" s="55"/>
      <c r="R214" s="55"/>
      <c r="S214" s="55"/>
      <c r="T214" s="56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9" t="s">
        <v>121</v>
      </c>
      <c r="AU214" s="19" t="s">
        <v>79</v>
      </c>
    </row>
    <row r="215" spans="2:51" s="13" customFormat="1" ht="12">
      <c r="B215" s="158"/>
      <c r="D215" s="159" t="s">
        <v>123</v>
      </c>
      <c r="E215" s="160" t="s">
        <v>3</v>
      </c>
      <c r="F215" s="161" t="s">
        <v>415</v>
      </c>
      <c r="H215" s="162">
        <v>1.92</v>
      </c>
      <c r="I215" s="163"/>
      <c r="L215" s="158"/>
      <c r="M215" s="164"/>
      <c r="N215" s="165"/>
      <c r="O215" s="165"/>
      <c r="P215" s="165"/>
      <c r="Q215" s="165"/>
      <c r="R215" s="165"/>
      <c r="S215" s="165"/>
      <c r="T215" s="166"/>
      <c r="AT215" s="160" t="s">
        <v>123</v>
      </c>
      <c r="AU215" s="160" t="s">
        <v>79</v>
      </c>
      <c r="AV215" s="13" t="s">
        <v>79</v>
      </c>
      <c r="AW215" s="13" t="s">
        <v>32</v>
      </c>
      <c r="AX215" s="13" t="s">
        <v>75</v>
      </c>
      <c r="AY215" s="160" t="s">
        <v>112</v>
      </c>
    </row>
    <row r="216" spans="1:65" s="2" customFormat="1" ht="24.2" customHeight="1">
      <c r="A216" s="34"/>
      <c r="B216" s="139"/>
      <c r="C216" s="140" t="s">
        <v>269</v>
      </c>
      <c r="D216" s="140" t="s">
        <v>114</v>
      </c>
      <c r="E216" s="141" t="s">
        <v>416</v>
      </c>
      <c r="F216" s="142" t="s">
        <v>417</v>
      </c>
      <c r="G216" s="143" t="s">
        <v>144</v>
      </c>
      <c r="H216" s="144">
        <v>4.8</v>
      </c>
      <c r="I216" s="145"/>
      <c r="J216" s="146">
        <f>ROUND(I216*H216,2)</f>
        <v>0</v>
      </c>
      <c r="K216" s="142" t="s">
        <v>118</v>
      </c>
      <c r="L216" s="35"/>
      <c r="M216" s="147" t="s">
        <v>3</v>
      </c>
      <c r="N216" s="148" t="s">
        <v>41</v>
      </c>
      <c r="O216" s="55"/>
      <c r="P216" s="149">
        <f>O216*H216</f>
        <v>0</v>
      </c>
      <c r="Q216" s="149">
        <v>0.00632</v>
      </c>
      <c r="R216" s="149">
        <f>Q216*H216</f>
        <v>0.030336</v>
      </c>
      <c r="S216" s="149">
        <v>0</v>
      </c>
      <c r="T216" s="150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51" t="s">
        <v>119</v>
      </c>
      <c r="AT216" s="151" t="s">
        <v>114</v>
      </c>
      <c r="AU216" s="151" t="s">
        <v>79</v>
      </c>
      <c r="AY216" s="19" t="s">
        <v>112</v>
      </c>
      <c r="BE216" s="152">
        <f>IF(N216="základní",J216,0)</f>
        <v>0</v>
      </c>
      <c r="BF216" s="152">
        <f>IF(N216="snížená",J216,0)</f>
        <v>0</v>
      </c>
      <c r="BG216" s="152">
        <f>IF(N216="zákl. přenesená",J216,0)</f>
        <v>0</v>
      </c>
      <c r="BH216" s="152">
        <f>IF(N216="sníž. přenesená",J216,0)</f>
        <v>0</v>
      </c>
      <c r="BI216" s="152">
        <f>IF(N216="nulová",J216,0)</f>
        <v>0</v>
      </c>
      <c r="BJ216" s="19" t="s">
        <v>75</v>
      </c>
      <c r="BK216" s="152">
        <f>ROUND(I216*H216,2)</f>
        <v>0</v>
      </c>
      <c r="BL216" s="19" t="s">
        <v>119</v>
      </c>
      <c r="BM216" s="151" t="s">
        <v>418</v>
      </c>
    </row>
    <row r="217" spans="1:47" s="2" customFormat="1" ht="12">
      <c r="A217" s="34"/>
      <c r="B217" s="35"/>
      <c r="C217" s="34"/>
      <c r="D217" s="153" t="s">
        <v>121</v>
      </c>
      <c r="E217" s="34"/>
      <c r="F217" s="154" t="s">
        <v>419</v>
      </c>
      <c r="G217" s="34"/>
      <c r="H217" s="34"/>
      <c r="I217" s="155"/>
      <c r="J217" s="34"/>
      <c r="K217" s="34"/>
      <c r="L217" s="35"/>
      <c r="M217" s="156"/>
      <c r="N217" s="157"/>
      <c r="O217" s="55"/>
      <c r="P217" s="55"/>
      <c r="Q217" s="55"/>
      <c r="R217" s="55"/>
      <c r="S217" s="55"/>
      <c r="T217" s="56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9" t="s">
        <v>121</v>
      </c>
      <c r="AU217" s="19" t="s">
        <v>79</v>
      </c>
    </row>
    <row r="218" spans="2:51" s="13" customFormat="1" ht="12">
      <c r="B218" s="158"/>
      <c r="D218" s="159" t="s">
        <v>123</v>
      </c>
      <c r="E218" s="160" t="s">
        <v>3</v>
      </c>
      <c r="F218" s="161" t="s">
        <v>420</v>
      </c>
      <c r="H218" s="162">
        <v>4.8</v>
      </c>
      <c r="I218" s="163"/>
      <c r="L218" s="158"/>
      <c r="M218" s="164"/>
      <c r="N218" s="165"/>
      <c r="O218" s="165"/>
      <c r="P218" s="165"/>
      <c r="Q218" s="165"/>
      <c r="R218" s="165"/>
      <c r="S218" s="165"/>
      <c r="T218" s="166"/>
      <c r="AT218" s="160" t="s">
        <v>123</v>
      </c>
      <c r="AU218" s="160" t="s">
        <v>79</v>
      </c>
      <c r="AV218" s="13" t="s">
        <v>79</v>
      </c>
      <c r="AW218" s="13" t="s">
        <v>32</v>
      </c>
      <c r="AX218" s="13" t="s">
        <v>75</v>
      </c>
      <c r="AY218" s="160" t="s">
        <v>112</v>
      </c>
    </row>
    <row r="219" spans="2:63" s="12" customFormat="1" ht="22.9" customHeight="1">
      <c r="B219" s="126"/>
      <c r="D219" s="127" t="s">
        <v>69</v>
      </c>
      <c r="E219" s="137" t="s">
        <v>154</v>
      </c>
      <c r="F219" s="137" t="s">
        <v>421</v>
      </c>
      <c r="I219" s="129"/>
      <c r="J219" s="138">
        <f>BK219</f>
        <v>0</v>
      </c>
      <c r="L219" s="126"/>
      <c r="M219" s="131"/>
      <c r="N219" s="132"/>
      <c r="O219" s="132"/>
      <c r="P219" s="133">
        <f>SUM(P220:P283)</f>
        <v>0</v>
      </c>
      <c r="Q219" s="132"/>
      <c r="R219" s="133">
        <f>SUM(R220:R283)</f>
        <v>53.86440000000001</v>
      </c>
      <c r="S219" s="132"/>
      <c r="T219" s="134">
        <f>SUM(T220:T283)</f>
        <v>0</v>
      </c>
      <c r="AR219" s="127" t="s">
        <v>75</v>
      </c>
      <c r="AT219" s="135" t="s">
        <v>69</v>
      </c>
      <c r="AU219" s="135" t="s">
        <v>75</v>
      </c>
      <c r="AY219" s="127" t="s">
        <v>112</v>
      </c>
      <c r="BK219" s="136">
        <f>SUM(BK220:BK283)</f>
        <v>0</v>
      </c>
    </row>
    <row r="220" spans="1:65" s="2" customFormat="1" ht="24.2" customHeight="1">
      <c r="A220" s="34"/>
      <c r="B220" s="139"/>
      <c r="C220" s="140" t="s">
        <v>278</v>
      </c>
      <c r="D220" s="140" t="s">
        <v>114</v>
      </c>
      <c r="E220" s="141" t="s">
        <v>422</v>
      </c>
      <c r="F220" s="142" t="s">
        <v>423</v>
      </c>
      <c r="G220" s="143" t="s">
        <v>240</v>
      </c>
      <c r="H220" s="144">
        <v>59</v>
      </c>
      <c r="I220" s="145"/>
      <c r="J220" s="146">
        <f>ROUND(I220*H220,2)</f>
        <v>0</v>
      </c>
      <c r="K220" s="142" t="s">
        <v>118</v>
      </c>
      <c r="L220" s="35"/>
      <c r="M220" s="147" t="s">
        <v>3</v>
      </c>
      <c r="N220" s="148" t="s">
        <v>41</v>
      </c>
      <c r="O220" s="55"/>
      <c r="P220" s="149">
        <f>O220*H220</f>
        <v>0</v>
      </c>
      <c r="Q220" s="149">
        <v>0.00276</v>
      </c>
      <c r="R220" s="149">
        <f>Q220*H220</f>
        <v>0.16283999999999998</v>
      </c>
      <c r="S220" s="149">
        <v>0</v>
      </c>
      <c r="T220" s="150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51" t="s">
        <v>119</v>
      </c>
      <c r="AT220" s="151" t="s">
        <v>114</v>
      </c>
      <c r="AU220" s="151" t="s">
        <v>79</v>
      </c>
      <c r="AY220" s="19" t="s">
        <v>112</v>
      </c>
      <c r="BE220" s="152">
        <f>IF(N220="základní",J220,0)</f>
        <v>0</v>
      </c>
      <c r="BF220" s="152">
        <f>IF(N220="snížená",J220,0)</f>
        <v>0</v>
      </c>
      <c r="BG220" s="152">
        <f>IF(N220="zákl. přenesená",J220,0)</f>
        <v>0</v>
      </c>
      <c r="BH220" s="152">
        <f>IF(N220="sníž. přenesená",J220,0)</f>
        <v>0</v>
      </c>
      <c r="BI220" s="152">
        <f>IF(N220="nulová",J220,0)</f>
        <v>0</v>
      </c>
      <c r="BJ220" s="19" t="s">
        <v>75</v>
      </c>
      <c r="BK220" s="152">
        <f>ROUND(I220*H220,2)</f>
        <v>0</v>
      </c>
      <c r="BL220" s="19" t="s">
        <v>119</v>
      </c>
      <c r="BM220" s="151" t="s">
        <v>424</v>
      </c>
    </row>
    <row r="221" spans="1:47" s="2" customFormat="1" ht="12">
      <c r="A221" s="34"/>
      <c r="B221" s="35"/>
      <c r="C221" s="34"/>
      <c r="D221" s="153" t="s">
        <v>121</v>
      </c>
      <c r="E221" s="34"/>
      <c r="F221" s="154" t="s">
        <v>425</v>
      </c>
      <c r="G221" s="34"/>
      <c r="H221" s="34"/>
      <c r="I221" s="155"/>
      <c r="J221" s="34"/>
      <c r="K221" s="34"/>
      <c r="L221" s="35"/>
      <c r="M221" s="156"/>
      <c r="N221" s="157"/>
      <c r="O221" s="55"/>
      <c r="P221" s="55"/>
      <c r="Q221" s="55"/>
      <c r="R221" s="55"/>
      <c r="S221" s="55"/>
      <c r="T221" s="56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9" t="s">
        <v>121</v>
      </c>
      <c r="AU221" s="19" t="s">
        <v>79</v>
      </c>
    </row>
    <row r="222" spans="2:51" s="13" customFormat="1" ht="12">
      <c r="B222" s="158"/>
      <c r="D222" s="159" t="s">
        <v>123</v>
      </c>
      <c r="E222" s="160" t="s">
        <v>3</v>
      </c>
      <c r="F222" s="161" t="s">
        <v>426</v>
      </c>
      <c r="H222" s="162">
        <v>59.081</v>
      </c>
      <c r="I222" s="163"/>
      <c r="L222" s="158"/>
      <c r="M222" s="164"/>
      <c r="N222" s="165"/>
      <c r="O222" s="165"/>
      <c r="P222" s="165"/>
      <c r="Q222" s="165"/>
      <c r="R222" s="165"/>
      <c r="S222" s="165"/>
      <c r="T222" s="166"/>
      <c r="AT222" s="160" t="s">
        <v>123</v>
      </c>
      <c r="AU222" s="160" t="s">
        <v>79</v>
      </c>
      <c r="AV222" s="13" t="s">
        <v>79</v>
      </c>
      <c r="AW222" s="13" t="s">
        <v>32</v>
      </c>
      <c r="AX222" s="13" t="s">
        <v>70</v>
      </c>
      <c r="AY222" s="160" t="s">
        <v>112</v>
      </c>
    </row>
    <row r="223" spans="2:51" s="15" customFormat="1" ht="12">
      <c r="B223" s="174"/>
      <c r="D223" s="159" t="s">
        <v>123</v>
      </c>
      <c r="E223" s="175" t="s">
        <v>3</v>
      </c>
      <c r="F223" s="176" t="s">
        <v>140</v>
      </c>
      <c r="H223" s="177">
        <v>59.081</v>
      </c>
      <c r="I223" s="178"/>
      <c r="L223" s="174"/>
      <c r="M223" s="179"/>
      <c r="N223" s="180"/>
      <c r="O223" s="180"/>
      <c r="P223" s="180"/>
      <c r="Q223" s="180"/>
      <c r="R223" s="180"/>
      <c r="S223" s="180"/>
      <c r="T223" s="181"/>
      <c r="AT223" s="175" t="s">
        <v>123</v>
      </c>
      <c r="AU223" s="175" t="s">
        <v>79</v>
      </c>
      <c r="AV223" s="15" t="s">
        <v>119</v>
      </c>
      <c r="AW223" s="15" t="s">
        <v>32</v>
      </c>
      <c r="AX223" s="15" t="s">
        <v>70</v>
      </c>
      <c r="AY223" s="175" t="s">
        <v>112</v>
      </c>
    </row>
    <row r="224" spans="2:51" s="13" customFormat="1" ht="12">
      <c r="B224" s="158"/>
      <c r="D224" s="159" t="s">
        <v>123</v>
      </c>
      <c r="E224" s="160" t="s">
        <v>3</v>
      </c>
      <c r="F224" s="161" t="s">
        <v>427</v>
      </c>
      <c r="H224" s="162">
        <v>59</v>
      </c>
      <c r="I224" s="163"/>
      <c r="L224" s="158"/>
      <c r="M224" s="164"/>
      <c r="N224" s="165"/>
      <c r="O224" s="165"/>
      <c r="P224" s="165"/>
      <c r="Q224" s="165"/>
      <c r="R224" s="165"/>
      <c r="S224" s="165"/>
      <c r="T224" s="166"/>
      <c r="AT224" s="160" t="s">
        <v>123</v>
      </c>
      <c r="AU224" s="160" t="s">
        <v>79</v>
      </c>
      <c r="AV224" s="13" t="s">
        <v>79</v>
      </c>
      <c r="AW224" s="13" t="s">
        <v>32</v>
      </c>
      <c r="AX224" s="13" t="s">
        <v>70</v>
      </c>
      <c r="AY224" s="160" t="s">
        <v>112</v>
      </c>
    </row>
    <row r="225" spans="2:51" s="15" customFormat="1" ht="12">
      <c r="B225" s="174"/>
      <c r="D225" s="159" t="s">
        <v>123</v>
      </c>
      <c r="E225" s="175" t="s">
        <v>3</v>
      </c>
      <c r="F225" s="176" t="s">
        <v>140</v>
      </c>
      <c r="H225" s="177">
        <v>59</v>
      </c>
      <c r="I225" s="178"/>
      <c r="L225" s="174"/>
      <c r="M225" s="179"/>
      <c r="N225" s="180"/>
      <c r="O225" s="180"/>
      <c r="P225" s="180"/>
      <c r="Q225" s="180"/>
      <c r="R225" s="180"/>
      <c r="S225" s="180"/>
      <c r="T225" s="181"/>
      <c r="AT225" s="175" t="s">
        <v>123</v>
      </c>
      <c r="AU225" s="175" t="s">
        <v>79</v>
      </c>
      <c r="AV225" s="15" t="s">
        <v>119</v>
      </c>
      <c r="AW225" s="15" t="s">
        <v>32</v>
      </c>
      <c r="AX225" s="15" t="s">
        <v>75</v>
      </c>
      <c r="AY225" s="175" t="s">
        <v>112</v>
      </c>
    </row>
    <row r="226" spans="1:65" s="2" customFormat="1" ht="21.75" customHeight="1">
      <c r="A226" s="34"/>
      <c r="B226" s="139"/>
      <c r="C226" s="140" t="s">
        <v>428</v>
      </c>
      <c r="D226" s="140" t="s">
        <v>114</v>
      </c>
      <c r="E226" s="141" t="s">
        <v>429</v>
      </c>
      <c r="F226" s="142" t="s">
        <v>430</v>
      </c>
      <c r="G226" s="143" t="s">
        <v>240</v>
      </c>
      <c r="H226" s="144">
        <v>79</v>
      </c>
      <c r="I226" s="145"/>
      <c r="J226" s="146">
        <f>ROUND(I226*H226,2)</f>
        <v>0</v>
      </c>
      <c r="K226" s="142" t="s">
        <v>118</v>
      </c>
      <c r="L226" s="35"/>
      <c r="M226" s="147" t="s">
        <v>3</v>
      </c>
      <c r="N226" s="148" t="s">
        <v>41</v>
      </c>
      <c r="O226" s="55"/>
      <c r="P226" s="149">
        <f>O226*H226</f>
        <v>0</v>
      </c>
      <c r="Q226" s="149">
        <v>4E-05</v>
      </c>
      <c r="R226" s="149">
        <f>Q226*H226</f>
        <v>0.00316</v>
      </c>
      <c r="S226" s="149">
        <v>0</v>
      </c>
      <c r="T226" s="150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51" t="s">
        <v>119</v>
      </c>
      <c r="AT226" s="151" t="s">
        <v>114</v>
      </c>
      <c r="AU226" s="151" t="s">
        <v>79</v>
      </c>
      <c r="AY226" s="19" t="s">
        <v>112</v>
      </c>
      <c r="BE226" s="152">
        <f>IF(N226="základní",J226,0)</f>
        <v>0</v>
      </c>
      <c r="BF226" s="152">
        <f>IF(N226="snížená",J226,0)</f>
        <v>0</v>
      </c>
      <c r="BG226" s="152">
        <f>IF(N226="zákl. přenesená",J226,0)</f>
        <v>0</v>
      </c>
      <c r="BH226" s="152">
        <f>IF(N226="sníž. přenesená",J226,0)</f>
        <v>0</v>
      </c>
      <c r="BI226" s="152">
        <f>IF(N226="nulová",J226,0)</f>
        <v>0</v>
      </c>
      <c r="BJ226" s="19" t="s">
        <v>75</v>
      </c>
      <c r="BK226" s="152">
        <f>ROUND(I226*H226,2)</f>
        <v>0</v>
      </c>
      <c r="BL226" s="19" t="s">
        <v>119</v>
      </c>
      <c r="BM226" s="151" t="s">
        <v>431</v>
      </c>
    </row>
    <row r="227" spans="1:47" s="2" customFormat="1" ht="12">
      <c r="A227" s="34"/>
      <c r="B227" s="35"/>
      <c r="C227" s="34"/>
      <c r="D227" s="153" t="s">
        <v>121</v>
      </c>
      <c r="E227" s="34"/>
      <c r="F227" s="154" t="s">
        <v>432</v>
      </c>
      <c r="G227" s="34"/>
      <c r="H227" s="34"/>
      <c r="I227" s="155"/>
      <c r="J227" s="34"/>
      <c r="K227" s="34"/>
      <c r="L227" s="35"/>
      <c r="M227" s="156"/>
      <c r="N227" s="157"/>
      <c r="O227" s="55"/>
      <c r="P227" s="55"/>
      <c r="Q227" s="55"/>
      <c r="R227" s="55"/>
      <c r="S227" s="55"/>
      <c r="T227" s="56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9" t="s">
        <v>121</v>
      </c>
      <c r="AU227" s="19" t="s">
        <v>79</v>
      </c>
    </row>
    <row r="228" spans="2:51" s="13" customFormat="1" ht="12">
      <c r="B228" s="158"/>
      <c r="D228" s="159" t="s">
        <v>123</v>
      </c>
      <c r="E228" s="160" t="s">
        <v>3</v>
      </c>
      <c r="F228" s="161" t="s">
        <v>433</v>
      </c>
      <c r="H228" s="162">
        <v>78.738</v>
      </c>
      <c r="I228" s="163"/>
      <c r="L228" s="158"/>
      <c r="M228" s="164"/>
      <c r="N228" s="165"/>
      <c r="O228" s="165"/>
      <c r="P228" s="165"/>
      <c r="Q228" s="165"/>
      <c r="R228" s="165"/>
      <c r="S228" s="165"/>
      <c r="T228" s="166"/>
      <c r="AT228" s="160" t="s">
        <v>123</v>
      </c>
      <c r="AU228" s="160" t="s">
        <v>79</v>
      </c>
      <c r="AV228" s="13" t="s">
        <v>79</v>
      </c>
      <c r="AW228" s="13" t="s">
        <v>32</v>
      </c>
      <c r="AX228" s="13" t="s">
        <v>70</v>
      </c>
      <c r="AY228" s="160" t="s">
        <v>112</v>
      </c>
    </row>
    <row r="229" spans="2:51" s="15" customFormat="1" ht="12">
      <c r="B229" s="174"/>
      <c r="D229" s="159" t="s">
        <v>123</v>
      </c>
      <c r="E229" s="175" t="s">
        <v>3</v>
      </c>
      <c r="F229" s="176" t="s">
        <v>140</v>
      </c>
      <c r="H229" s="177">
        <v>78.738</v>
      </c>
      <c r="I229" s="178"/>
      <c r="L229" s="174"/>
      <c r="M229" s="179"/>
      <c r="N229" s="180"/>
      <c r="O229" s="180"/>
      <c r="P229" s="180"/>
      <c r="Q229" s="180"/>
      <c r="R229" s="180"/>
      <c r="S229" s="180"/>
      <c r="T229" s="181"/>
      <c r="AT229" s="175" t="s">
        <v>123</v>
      </c>
      <c r="AU229" s="175" t="s">
        <v>79</v>
      </c>
      <c r="AV229" s="15" t="s">
        <v>119</v>
      </c>
      <c r="AW229" s="15" t="s">
        <v>32</v>
      </c>
      <c r="AX229" s="15" t="s">
        <v>70</v>
      </c>
      <c r="AY229" s="175" t="s">
        <v>112</v>
      </c>
    </row>
    <row r="230" spans="2:51" s="13" customFormat="1" ht="12">
      <c r="B230" s="158"/>
      <c r="D230" s="159" t="s">
        <v>123</v>
      </c>
      <c r="E230" s="160" t="s">
        <v>3</v>
      </c>
      <c r="F230" s="161" t="s">
        <v>434</v>
      </c>
      <c r="H230" s="162">
        <v>79</v>
      </c>
      <c r="I230" s="163"/>
      <c r="L230" s="158"/>
      <c r="M230" s="164"/>
      <c r="N230" s="165"/>
      <c r="O230" s="165"/>
      <c r="P230" s="165"/>
      <c r="Q230" s="165"/>
      <c r="R230" s="165"/>
      <c r="S230" s="165"/>
      <c r="T230" s="166"/>
      <c r="AT230" s="160" t="s">
        <v>123</v>
      </c>
      <c r="AU230" s="160" t="s">
        <v>79</v>
      </c>
      <c r="AV230" s="13" t="s">
        <v>79</v>
      </c>
      <c r="AW230" s="13" t="s">
        <v>32</v>
      </c>
      <c r="AX230" s="13" t="s">
        <v>70</v>
      </c>
      <c r="AY230" s="160" t="s">
        <v>112</v>
      </c>
    </row>
    <row r="231" spans="2:51" s="15" customFormat="1" ht="12">
      <c r="B231" s="174"/>
      <c r="D231" s="159" t="s">
        <v>123</v>
      </c>
      <c r="E231" s="175" t="s">
        <v>3</v>
      </c>
      <c r="F231" s="176" t="s">
        <v>140</v>
      </c>
      <c r="H231" s="177">
        <v>79</v>
      </c>
      <c r="I231" s="178"/>
      <c r="L231" s="174"/>
      <c r="M231" s="179"/>
      <c r="N231" s="180"/>
      <c r="O231" s="180"/>
      <c r="P231" s="180"/>
      <c r="Q231" s="180"/>
      <c r="R231" s="180"/>
      <c r="S231" s="180"/>
      <c r="T231" s="181"/>
      <c r="AT231" s="175" t="s">
        <v>123</v>
      </c>
      <c r="AU231" s="175" t="s">
        <v>79</v>
      </c>
      <c r="AV231" s="15" t="s">
        <v>119</v>
      </c>
      <c r="AW231" s="15" t="s">
        <v>32</v>
      </c>
      <c r="AX231" s="15" t="s">
        <v>75</v>
      </c>
      <c r="AY231" s="175" t="s">
        <v>112</v>
      </c>
    </row>
    <row r="232" spans="1:65" s="2" customFormat="1" ht="16.5" customHeight="1">
      <c r="A232" s="34"/>
      <c r="B232" s="139"/>
      <c r="C232" s="182" t="s">
        <v>435</v>
      </c>
      <c r="D232" s="182" t="s">
        <v>150</v>
      </c>
      <c r="E232" s="183" t="s">
        <v>436</v>
      </c>
      <c r="F232" s="184" t="s">
        <v>437</v>
      </c>
      <c r="G232" s="185" t="s">
        <v>240</v>
      </c>
      <c r="H232" s="186">
        <v>79</v>
      </c>
      <c r="I232" s="187"/>
      <c r="J232" s="188">
        <f>ROUND(I232*H232,2)</f>
        <v>0</v>
      </c>
      <c r="K232" s="184" t="s">
        <v>118</v>
      </c>
      <c r="L232" s="189"/>
      <c r="M232" s="190" t="s">
        <v>3</v>
      </c>
      <c r="N232" s="191" t="s">
        <v>41</v>
      </c>
      <c r="O232" s="55"/>
      <c r="P232" s="149">
        <f>O232*H232</f>
        <v>0</v>
      </c>
      <c r="Q232" s="149">
        <v>0.02025</v>
      </c>
      <c r="R232" s="149">
        <f>Q232*H232</f>
        <v>1.59975</v>
      </c>
      <c r="S232" s="149">
        <v>0</v>
      </c>
      <c r="T232" s="150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51" t="s">
        <v>154</v>
      </c>
      <c r="AT232" s="151" t="s">
        <v>150</v>
      </c>
      <c r="AU232" s="151" t="s">
        <v>79</v>
      </c>
      <c r="AY232" s="19" t="s">
        <v>112</v>
      </c>
      <c r="BE232" s="152">
        <f>IF(N232="základní",J232,0)</f>
        <v>0</v>
      </c>
      <c r="BF232" s="152">
        <f>IF(N232="snížená",J232,0)</f>
        <v>0</v>
      </c>
      <c r="BG232" s="152">
        <f>IF(N232="zákl. přenesená",J232,0)</f>
        <v>0</v>
      </c>
      <c r="BH232" s="152">
        <f>IF(N232="sníž. přenesená",J232,0)</f>
        <v>0</v>
      </c>
      <c r="BI232" s="152">
        <f>IF(N232="nulová",J232,0)</f>
        <v>0</v>
      </c>
      <c r="BJ232" s="19" t="s">
        <v>75</v>
      </c>
      <c r="BK232" s="152">
        <f>ROUND(I232*H232,2)</f>
        <v>0</v>
      </c>
      <c r="BL232" s="19" t="s">
        <v>119</v>
      </c>
      <c r="BM232" s="151" t="s">
        <v>438</v>
      </c>
    </row>
    <row r="233" spans="1:65" s="2" customFormat="1" ht="16.5" customHeight="1">
      <c r="A233" s="34"/>
      <c r="B233" s="139"/>
      <c r="C233" s="140" t="s">
        <v>439</v>
      </c>
      <c r="D233" s="140" t="s">
        <v>114</v>
      </c>
      <c r="E233" s="141" t="s">
        <v>440</v>
      </c>
      <c r="F233" s="142" t="s">
        <v>441</v>
      </c>
      <c r="G233" s="143" t="s">
        <v>240</v>
      </c>
      <c r="H233" s="144">
        <v>59</v>
      </c>
      <c r="I233" s="145"/>
      <c r="J233" s="146">
        <f>ROUND(I233*H233,2)</f>
        <v>0</v>
      </c>
      <c r="K233" s="142" t="s">
        <v>118</v>
      </c>
      <c r="L233" s="35"/>
      <c r="M233" s="147" t="s">
        <v>3</v>
      </c>
      <c r="N233" s="148" t="s">
        <v>41</v>
      </c>
      <c r="O233" s="55"/>
      <c r="P233" s="149">
        <f>O233*H233</f>
        <v>0</v>
      </c>
      <c r="Q233" s="149">
        <v>0</v>
      </c>
      <c r="R233" s="149">
        <f>Q233*H233</f>
        <v>0</v>
      </c>
      <c r="S233" s="149">
        <v>0</v>
      </c>
      <c r="T233" s="150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51" t="s">
        <v>119</v>
      </c>
      <c r="AT233" s="151" t="s">
        <v>114</v>
      </c>
      <c r="AU233" s="151" t="s">
        <v>79</v>
      </c>
      <c r="AY233" s="19" t="s">
        <v>112</v>
      </c>
      <c r="BE233" s="152">
        <f>IF(N233="základní",J233,0)</f>
        <v>0</v>
      </c>
      <c r="BF233" s="152">
        <f>IF(N233="snížená",J233,0)</f>
        <v>0</v>
      </c>
      <c r="BG233" s="152">
        <f>IF(N233="zákl. přenesená",J233,0)</f>
        <v>0</v>
      </c>
      <c r="BH233" s="152">
        <f>IF(N233="sníž. přenesená",J233,0)</f>
        <v>0</v>
      </c>
      <c r="BI233" s="152">
        <f>IF(N233="nulová",J233,0)</f>
        <v>0</v>
      </c>
      <c r="BJ233" s="19" t="s">
        <v>75</v>
      </c>
      <c r="BK233" s="152">
        <f>ROUND(I233*H233,2)</f>
        <v>0</v>
      </c>
      <c r="BL233" s="19" t="s">
        <v>119</v>
      </c>
      <c r="BM233" s="151" t="s">
        <v>442</v>
      </c>
    </row>
    <row r="234" spans="1:47" s="2" customFormat="1" ht="12">
      <c r="A234" s="34"/>
      <c r="B234" s="35"/>
      <c r="C234" s="34"/>
      <c r="D234" s="153" t="s">
        <v>121</v>
      </c>
      <c r="E234" s="34"/>
      <c r="F234" s="154" t="s">
        <v>443</v>
      </c>
      <c r="G234" s="34"/>
      <c r="H234" s="34"/>
      <c r="I234" s="155"/>
      <c r="J234" s="34"/>
      <c r="K234" s="34"/>
      <c r="L234" s="35"/>
      <c r="M234" s="156"/>
      <c r="N234" s="157"/>
      <c r="O234" s="55"/>
      <c r="P234" s="55"/>
      <c r="Q234" s="55"/>
      <c r="R234" s="55"/>
      <c r="S234" s="55"/>
      <c r="T234" s="56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9" t="s">
        <v>121</v>
      </c>
      <c r="AU234" s="19" t="s">
        <v>79</v>
      </c>
    </row>
    <row r="235" spans="2:51" s="13" customFormat="1" ht="12">
      <c r="B235" s="158"/>
      <c r="D235" s="159" t="s">
        <v>123</v>
      </c>
      <c r="E235" s="160" t="s">
        <v>3</v>
      </c>
      <c r="F235" s="161" t="s">
        <v>427</v>
      </c>
      <c r="H235" s="162">
        <v>59</v>
      </c>
      <c r="I235" s="163"/>
      <c r="L235" s="158"/>
      <c r="M235" s="164"/>
      <c r="N235" s="165"/>
      <c r="O235" s="165"/>
      <c r="P235" s="165"/>
      <c r="Q235" s="165"/>
      <c r="R235" s="165"/>
      <c r="S235" s="165"/>
      <c r="T235" s="166"/>
      <c r="AT235" s="160" t="s">
        <v>123</v>
      </c>
      <c r="AU235" s="160" t="s">
        <v>79</v>
      </c>
      <c r="AV235" s="13" t="s">
        <v>79</v>
      </c>
      <c r="AW235" s="13" t="s">
        <v>32</v>
      </c>
      <c r="AX235" s="13" t="s">
        <v>75</v>
      </c>
      <c r="AY235" s="160" t="s">
        <v>112</v>
      </c>
    </row>
    <row r="236" spans="1:65" s="2" customFormat="1" ht="16.5" customHeight="1">
      <c r="A236" s="34"/>
      <c r="B236" s="139"/>
      <c r="C236" s="140" t="s">
        <v>444</v>
      </c>
      <c r="D236" s="140" t="s">
        <v>114</v>
      </c>
      <c r="E236" s="141" t="s">
        <v>445</v>
      </c>
      <c r="F236" s="142" t="s">
        <v>446</v>
      </c>
      <c r="G236" s="143" t="s">
        <v>240</v>
      </c>
      <c r="H236" s="144">
        <v>79</v>
      </c>
      <c r="I236" s="145"/>
      <c r="J236" s="146">
        <f>ROUND(I236*H236,2)</f>
        <v>0</v>
      </c>
      <c r="K236" s="142" t="s">
        <v>118</v>
      </c>
      <c r="L236" s="35"/>
      <c r="M236" s="147" t="s">
        <v>3</v>
      </c>
      <c r="N236" s="148" t="s">
        <v>41</v>
      </c>
      <c r="O236" s="55"/>
      <c r="P236" s="149">
        <f>O236*H236</f>
        <v>0</v>
      </c>
      <c r="Q236" s="149">
        <v>0</v>
      </c>
      <c r="R236" s="149">
        <f>Q236*H236</f>
        <v>0</v>
      </c>
      <c r="S236" s="149">
        <v>0</v>
      </c>
      <c r="T236" s="150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51" t="s">
        <v>119</v>
      </c>
      <c r="AT236" s="151" t="s">
        <v>114</v>
      </c>
      <c r="AU236" s="151" t="s">
        <v>79</v>
      </c>
      <c r="AY236" s="19" t="s">
        <v>112</v>
      </c>
      <c r="BE236" s="152">
        <f>IF(N236="základní",J236,0)</f>
        <v>0</v>
      </c>
      <c r="BF236" s="152">
        <f>IF(N236="snížená",J236,0)</f>
        <v>0</v>
      </c>
      <c r="BG236" s="152">
        <f>IF(N236="zákl. přenesená",J236,0)</f>
        <v>0</v>
      </c>
      <c r="BH236" s="152">
        <f>IF(N236="sníž. přenesená",J236,0)</f>
        <v>0</v>
      </c>
      <c r="BI236" s="152">
        <f>IF(N236="nulová",J236,0)</f>
        <v>0</v>
      </c>
      <c r="BJ236" s="19" t="s">
        <v>75</v>
      </c>
      <c r="BK236" s="152">
        <f>ROUND(I236*H236,2)</f>
        <v>0</v>
      </c>
      <c r="BL236" s="19" t="s">
        <v>119</v>
      </c>
      <c r="BM236" s="151" t="s">
        <v>447</v>
      </c>
    </row>
    <row r="237" spans="1:47" s="2" customFormat="1" ht="12">
      <c r="A237" s="34"/>
      <c r="B237" s="35"/>
      <c r="C237" s="34"/>
      <c r="D237" s="153" t="s">
        <v>121</v>
      </c>
      <c r="E237" s="34"/>
      <c r="F237" s="154" t="s">
        <v>448</v>
      </c>
      <c r="G237" s="34"/>
      <c r="H237" s="34"/>
      <c r="I237" s="155"/>
      <c r="J237" s="34"/>
      <c r="K237" s="34"/>
      <c r="L237" s="35"/>
      <c r="M237" s="156"/>
      <c r="N237" s="157"/>
      <c r="O237" s="55"/>
      <c r="P237" s="55"/>
      <c r="Q237" s="55"/>
      <c r="R237" s="55"/>
      <c r="S237" s="55"/>
      <c r="T237" s="56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9" t="s">
        <v>121</v>
      </c>
      <c r="AU237" s="19" t="s">
        <v>79</v>
      </c>
    </row>
    <row r="238" spans="2:51" s="13" customFormat="1" ht="12">
      <c r="B238" s="158"/>
      <c r="D238" s="159" t="s">
        <v>123</v>
      </c>
      <c r="E238" s="160" t="s">
        <v>3</v>
      </c>
      <c r="F238" s="161" t="s">
        <v>434</v>
      </c>
      <c r="H238" s="162">
        <v>79</v>
      </c>
      <c r="I238" s="163"/>
      <c r="L238" s="158"/>
      <c r="M238" s="164"/>
      <c r="N238" s="165"/>
      <c r="O238" s="165"/>
      <c r="P238" s="165"/>
      <c r="Q238" s="165"/>
      <c r="R238" s="165"/>
      <c r="S238" s="165"/>
      <c r="T238" s="166"/>
      <c r="AT238" s="160" t="s">
        <v>123</v>
      </c>
      <c r="AU238" s="160" t="s">
        <v>79</v>
      </c>
      <c r="AV238" s="13" t="s">
        <v>79</v>
      </c>
      <c r="AW238" s="13" t="s">
        <v>32</v>
      </c>
      <c r="AX238" s="13" t="s">
        <v>75</v>
      </c>
      <c r="AY238" s="160" t="s">
        <v>112</v>
      </c>
    </row>
    <row r="239" spans="1:65" s="2" customFormat="1" ht="16.5" customHeight="1">
      <c r="A239" s="34"/>
      <c r="B239" s="139"/>
      <c r="C239" s="140" t="s">
        <v>449</v>
      </c>
      <c r="D239" s="140" t="s">
        <v>114</v>
      </c>
      <c r="E239" s="141" t="s">
        <v>450</v>
      </c>
      <c r="F239" s="142" t="s">
        <v>451</v>
      </c>
      <c r="G239" s="143" t="s">
        <v>259</v>
      </c>
      <c r="H239" s="144">
        <v>7</v>
      </c>
      <c r="I239" s="145"/>
      <c r="J239" s="146">
        <f>ROUND(I239*H239,2)</f>
        <v>0</v>
      </c>
      <c r="K239" s="142" t="s">
        <v>118</v>
      </c>
      <c r="L239" s="35"/>
      <c r="M239" s="147" t="s">
        <v>3</v>
      </c>
      <c r="N239" s="148" t="s">
        <v>41</v>
      </c>
      <c r="O239" s="55"/>
      <c r="P239" s="149">
        <f>O239*H239</f>
        <v>0</v>
      </c>
      <c r="Q239" s="149">
        <v>0.01019</v>
      </c>
      <c r="R239" s="149">
        <f>Q239*H239</f>
        <v>0.07132999999999999</v>
      </c>
      <c r="S239" s="149">
        <v>0</v>
      </c>
      <c r="T239" s="150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51" t="s">
        <v>119</v>
      </c>
      <c r="AT239" s="151" t="s">
        <v>114</v>
      </c>
      <c r="AU239" s="151" t="s">
        <v>79</v>
      </c>
      <c r="AY239" s="19" t="s">
        <v>112</v>
      </c>
      <c r="BE239" s="152">
        <f>IF(N239="základní",J239,0)</f>
        <v>0</v>
      </c>
      <c r="BF239" s="152">
        <f>IF(N239="snížená",J239,0)</f>
        <v>0</v>
      </c>
      <c r="BG239" s="152">
        <f>IF(N239="zákl. přenesená",J239,0)</f>
        <v>0</v>
      </c>
      <c r="BH239" s="152">
        <f>IF(N239="sníž. přenesená",J239,0)</f>
        <v>0</v>
      </c>
      <c r="BI239" s="152">
        <f>IF(N239="nulová",J239,0)</f>
        <v>0</v>
      </c>
      <c r="BJ239" s="19" t="s">
        <v>75</v>
      </c>
      <c r="BK239" s="152">
        <f>ROUND(I239*H239,2)</f>
        <v>0</v>
      </c>
      <c r="BL239" s="19" t="s">
        <v>119</v>
      </c>
      <c r="BM239" s="151" t="s">
        <v>452</v>
      </c>
    </row>
    <row r="240" spans="1:47" s="2" customFormat="1" ht="12">
      <c r="A240" s="34"/>
      <c r="B240" s="35"/>
      <c r="C240" s="34"/>
      <c r="D240" s="153" t="s">
        <v>121</v>
      </c>
      <c r="E240" s="34"/>
      <c r="F240" s="154" t="s">
        <v>453</v>
      </c>
      <c r="G240" s="34"/>
      <c r="H240" s="34"/>
      <c r="I240" s="155"/>
      <c r="J240" s="34"/>
      <c r="K240" s="34"/>
      <c r="L240" s="35"/>
      <c r="M240" s="156"/>
      <c r="N240" s="157"/>
      <c r="O240" s="55"/>
      <c r="P240" s="55"/>
      <c r="Q240" s="55"/>
      <c r="R240" s="55"/>
      <c r="S240" s="55"/>
      <c r="T240" s="56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9" t="s">
        <v>121</v>
      </c>
      <c r="AU240" s="19" t="s">
        <v>79</v>
      </c>
    </row>
    <row r="241" spans="2:51" s="13" customFormat="1" ht="12">
      <c r="B241" s="158"/>
      <c r="D241" s="159" t="s">
        <v>123</v>
      </c>
      <c r="E241" s="160" t="s">
        <v>3</v>
      </c>
      <c r="F241" s="161" t="s">
        <v>454</v>
      </c>
      <c r="H241" s="162">
        <v>7</v>
      </c>
      <c r="I241" s="163"/>
      <c r="L241" s="158"/>
      <c r="M241" s="164"/>
      <c r="N241" s="165"/>
      <c r="O241" s="165"/>
      <c r="P241" s="165"/>
      <c r="Q241" s="165"/>
      <c r="R241" s="165"/>
      <c r="S241" s="165"/>
      <c r="T241" s="166"/>
      <c r="AT241" s="160" t="s">
        <v>123</v>
      </c>
      <c r="AU241" s="160" t="s">
        <v>79</v>
      </c>
      <c r="AV241" s="13" t="s">
        <v>79</v>
      </c>
      <c r="AW241" s="13" t="s">
        <v>32</v>
      </c>
      <c r="AX241" s="13" t="s">
        <v>75</v>
      </c>
      <c r="AY241" s="160" t="s">
        <v>112</v>
      </c>
    </row>
    <row r="242" spans="1:65" s="2" customFormat="1" ht="24.2" customHeight="1">
      <c r="A242" s="34"/>
      <c r="B242" s="139"/>
      <c r="C242" s="182" t="s">
        <v>455</v>
      </c>
      <c r="D242" s="182" t="s">
        <v>150</v>
      </c>
      <c r="E242" s="183" t="s">
        <v>456</v>
      </c>
      <c r="F242" s="184" t="s">
        <v>457</v>
      </c>
      <c r="G242" s="185" t="s">
        <v>259</v>
      </c>
      <c r="H242" s="186">
        <v>4</v>
      </c>
      <c r="I242" s="187"/>
      <c r="J242" s="188">
        <f>ROUND(I242*H242,2)</f>
        <v>0</v>
      </c>
      <c r="K242" s="184" t="s">
        <v>3</v>
      </c>
      <c r="L242" s="189"/>
      <c r="M242" s="190" t="s">
        <v>3</v>
      </c>
      <c r="N242" s="191" t="s">
        <v>41</v>
      </c>
      <c r="O242" s="55"/>
      <c r="P242" s="149">
        <f>O242*H242</f>
        <v>0</v>
      </c>
      <c r="Q242" s="149">
        <v>0.254</v>
      </c>
      <c r="R242" s="149">
        <f>Q242*H242</f>
        <v>1.016</v>
      </c>
      <c r="S242" s="149">
        <v>0</v>
      </c>
      <c r="T242" s="150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51" t="s">
        <v>154</v>
      </c>
      <c r="AT242" s="151" t="s">
        <v>150</v>
      </c>
      <c r="AU242" s="151" t="s">
        <v>79</v>
      </c>
      <c r="AY242" s="19" t="s">
        <v>112</v>
      </c>
      <c r="BE242" s="152">
        <f>IF(N242="základní",J242,0)</f>
        <v>0</v>
      </c>
      <c r="BF242" s="152">
        <f>IF(N242="snížená",J242,0)</f>
        <v>0</v>
      </c>
      <c r="BG242" s="152">
        <f>IF(N242="zákl. přenesená",J242,0)</f>
        <v>0</v>
      </c>
      <c r="BH242" s="152">
        <f>IF(N242="sníž. přenesená",J242,0)</f>
        <v>0</v>
      </c>
      <c r="BI242" s="152">
        <f>IF(N242="nulová",J242,0)</f>
        <v>0</v>
      </c>
      <c r="BJ242" s="19" t="s">
        <v>75</v>
      </c>
      <c r="BK242" s="152">
        <f>ROUND(I242*H242,2)</f>
        <v>0</v>
      </c>
      <c r="BL242" s="19" t="s">
        <v>119</v>
      </c>
      <c r="BM242" s="151" t="s">
        <v>458</v>
      </c>
    </row>
    <row r="243" spans="2:51" s="13" customFormat="1" ht="12">
      <c r="B243" s="158"/>
      <c r="D243" s="159" t="s">
        <v>123</v>
      </c>
      <c r="E243" s="160" t="s">
        <v>3</v>
      </c>
      <c r="F243" s="161" t="s">
        <v>119</v>
      </c>
      <c r="H243" s="162">
        <v>4</v>
      </c>
      <c r="I243" s="163"/>
      <c r="L243" s="158"/>
      <c r="M243" s="164"/>
      <c r="N243" s="165"/>
      <c r="O243" s="165"/>
      <c r="P243" s="165"/>
      <c r="Q243" s="165"/>
      <c r="R243" s="165"/>
      <c r="S243" s="165"/>
      <c r="T243" s="166"/>
      <c r="AT243" s="160" t="s">
        <v>123</v>
      </c>
      <c r="AU243" s="160" t="s">
        <v>79</v>
      </c>
      <c r="AV243" s="13" t="s">
        <v>79</v>
      </c>
      <c r="AW243" s="13" t="s">
        <v>32</v>
      </c>
      <c r="AX243" s="13" t="s">
        <v>75</v>
      </c>
      <c r="AY243" s="160" t="s">
        <v>112</v>
      </c>
    </row>
    <row r="244" spans="1:65" s="2" customFormat="1" ht="24.2" customHeight="1">
      <c r="A244" s="34"/>
      <c r="B244" s="139"/>
      <c r="C244" s="182" t="s">
        <v>459</v>
      </c>
      <c r="D244" s="182" t="s">
        <v>150</v>
      </c>
      <c r="E244" s="183" t="s">
        <v>460</v>
      </c>
      <c r="F244" s="184" t="s">
        <v>461</v>
      </c>
      <c r="G244" s="185" t="s">
        <v>259</v>
      </c>
      <c r="H244" s="186">
        <v>1</v>
      </c>
      <c r="I244" s="187"/>
      <c r="J244" s="188">
        <f>ROUND(I244*H244,2)</f>
        <v>0</v>
      </c>
      <c r="K244" s="184" t="s">
        <v>3</v>
      </c>
      <c r="L244" s="189"/>
      <c r="M244" s="190" t="s">
        <v>3</v>
      </c>
      <c r="N244" s="191" t="s">
        <v>41</v>
      </c>
      <c r="O244" s="55"/>
      <c r="P244" s="149">
        <f>O244*H244</f>
        <v>0</v>
      </c>
      <c r="Q244" s="149">
        <v>0.506</v>
      </c>
      <c r="R244" s="149">
        <f>Q244*H244</f>
        <v>0.506</v>
      </c>
      <c r="S244" s="149">
        <v>0</v>
      </c>
      <c r="T244" s="150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51" t="s">
        <v>154</v>
      </c>
      <c r="AT244" s="151" t="s">
        <v>150</v>
      </c>
      <c r="AU244" s="151" t="s">
        <v>79</v>
      </c>
      <c r="AY244" s="19" t="s">
        <v>112</v>
      </c>
      <c r="BE244" s="152">
        <f>IF(N244="základní",J244,0)</f>
        <v>0</v>
      </c>
      <c r="BF244" s="152">
        <f>IF(N244="snížená",J244,0)</f>
        <v>0</v>
      </c>
      <c r="BG244" s="152">
        <f>IF(N244="zákl. přenesená",J244,0)</f>
        <v>0</v>
      </c>
      <c r="BH244" s="152">
        <f>IF(N244="sníž. přenesená",J244,0)</f>
        <v>0</v>
      </c>
      <c r="BI244" s="152">
        <f>IF(N244="nulová",J244,0)</f>
        <v>0</v>
      </c>
      <c r="BJ244" s="19" t="s">
        <v>75</v>
      </c>
      <c r="BK244" s="152">
        <f>ROUND(I244*H244,2)</f>
        <v>0</v>
      </c>
      <c r="BL244" s="19" t="s">
        <v>119</v>
      </c>
      <c r="BM244" s="151" t="s">
        <v>462</v>
      </c>
    </row>
    <row r="245" spans="2:51" s="13" customFormat="1" ht="12">
      <c r="B245" s="158"/>
      <c r="D245" s="159" t="s">
        <v>123</v>
      </c>
      <c r="E245" s="160" t="s">
        <v>3</v>
      </c>
      <c r="F245" s="161" t="s">
        <v>75</v>
      </c>
      <c r="H245" s="162">
        <v>1</v>
      </c>
      <c r="I245" s="163"/>
      <c r="L245" s="158"/>
      <c r="M245" s="164"/>
      <c r="N245" s="165"/>
      <c r="O245" s="165"/>
      <c r="P245" s="165"/>
      <c r="Q245" s="165"/>
      <c r="R245" s="165"/>
      <c r="S245" s="165"/>
      <c r="T245" s="166"/>
      <c r="AT245" s="160" t="s">
        <v>123</v>
      </c>
      <c r="AU245" s="160" t="s">
        <v>79</v>
      </c>
      <c r="AV245" s="13" t="s">
        <v>79</v>
      </c>
      <c r="AW245" s="13" t="s">
        <v>32</v>
      </c>
      <c r="AX245" s="13" t="s">
        <v>75</v>
      </c>
      <c r="AY245" s="160" t="s">
        <v>112</v>
      </c>
    </row>
    <row r="246" spans="1:65" s="2" customFormat="1" ht="24.2" customHeight="1">
      <c r="A246" s="34"/>
      <c r="B246" s="139"/>
      <c r="C246" s="182" t="s">
        <v>463</v>
      </c>
      <c r="D246" s="182" t="s">
        <v>150</v>
      </c>
      <c r="E246" s="183" t="s">
        <v>464</v>
      </c>
      <c r="F246" s="184" t="s">
        <v>465</v>
      </c>
      <c r="G246" s="185" t="s">
        <v>259</v>
      </c>
      <c r="H246" s="186">
        <v>2</v>
      </c>
      <c r="I246" s="187"/>
      <c r="J246" s="188">
        <f>ROUND(I246*H246,2)</f>
        <v>0</v>
      </c>
      <c r="K246" s="184" t="s">
        <v>3</v>
      </c>
      <c r="L246" s="189"/>
      <c r="M246" s="190" t="s">
        <v>3</v>
      </c>
      <c r="N246" s="191" t="s">
        <v>41</v>
      </c>
      <c r="O246" s="55"/>
      <c r="P246" s="149">
        <f>O246*H246</f>
        <v>0</v>
      </c>
      <c r="Q246" s="149">
        <v>1.013</v>
      </c>
      <c r="R246" s="149">
        <f>Q246*H246</f>
        <v>2.026</v>
      </c>
      <c r="S246" s="149">
        <v>0</v>
      </c>
      <c r="T246" s="150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51" t="s">
        <v>154</v>
      </c>
      <c r="AT246" s="151" t="s">
        <v>150</v>
      </c>
      <c r="AU246" s="151" t="s">
        <v>79</v>
      </c>
      <c r="AY246" s="19" t="s">
        <v>112</v>
      </c>
      <c r="BE246" s="152">
        <f>IF(N246="základní",J246,0)</f>
        <v>0</v>
      </c>
      <c r="BF246" s="152">
        <f>IF(N246="snížená",J246,0)</f>
        <v>0</v>
      </c>
      <c r="BG246" s="152">
        <f>IF(N246="zákl. přenesená",J246,0)</f>
        <v>0</v>
      </c>
      <c r="BH246" s="152">
        <f>IF(N246="sníž. přenesená",J246,0)</f>
        <v>0</v>
      </c>
      <c r="BI246" s="152">
        <f>IF(N246="nulová",J246,0)</f>
        <v>0</v>
      </c>
      <c r="BJ246" s="19" t="s">
        <v>75</v>
      </c>
      <c r="BK246" s="152">
        <f>ROUND(I246*H246,2)</f>
        <v>0</v>
      </c>
      <c r="BL246" s="19" t="s">
        <v>119</v>
      </c>
      <c r="BM246" s="151" t="s">
        <v>466</v>
      </c>
    </row>
    <row r="247" spans="2:51" s="13" customFormat="1" ht="12">
      <c r="B247" s="158"/>
      <c r="D247" s="159" t="s">
        <v>123</v>
      </c>
      <c r="E247" s="160" t="s">
        <v>3</v>
      </c>
      <c r="F247" s="161" t="s">
        <v>79</v>
      </c>
      <c r="H247" s="162">
        <v>2</v>
      </c>
      <c r="I247" s="163"/>
      <c r="L247" s="158"/>
      <c r="M247" s="164"/>
      <c r="N247" s="165"/>
      <c r="O247" s="165"/>
      <c r="P247" s="165"/>
      <c r="Q247" s="165"/>
      <c r="R247" s="165"/>
      <c r="S247" s="165"/>
      <c r="T247" s="166"/>
      <c r="AT247" s="160" t="s">
        <v>123</v>
      </c>
      <c r="AU247" s="160" t="s">
        <v>79</v>
      </c>
      <c r="AV247" s="13" t="s">
        <v>79</v>
      </c>
      <c r="AW247" s="13" t="s">
        <v>32</v>
      </c>
      <c r="AX247" s="13" t="s">
        <v>75</v>
      </c>
      <c r="AY247" s="160" t="s">
        <v>112</v>
      </c>
    </row>
    <row r="248" spans="1:65" s="2" customFormat="1" ht="16.5" customHeight="1">
      <c r="A248" s="34"/>
      <c r="B248" s="139"/>
      <c r="C248" s="140" t="s">
        <v>467</v>
      </c>
      <c r="D248" s="140" t="s">
        <v>114</v>
      </c>
      <c r="E248" s="141" t="s">
        <v>468</v>
      </c>
      <c r="F248" s="142" t="s">
        <v>469</v>
      </c>
      <c r="G248" s="143" t="s">
        <v>259</v>
      </c>
      <c r="H248" s="144">
        <v>5</v>
      </c>
      <c r="I248" s="145"/>
      <c r="J248" s="146">
        <f>ROUND(I248*H248,2)</f>
        <v>0</v>
      </c>
      <c r="K248" s="142" t="s">
        <v>118</v>
      </c>
      <c r="L248" s="35"/>
      <c r="M248" s="147" t="s">
        <v>3</v>
      </c>
      <c r="N248" s="148" t="s">
        <v>41</v>
      </c>
      <c r="O248" s="55"/>
      <c r="P248" s="149">
        <f>O248*H248</f>
        <v>0</v>
      </c>
      <c r="Q248" s="149">
        <v>0.01248</v>
      </c>
      <c r="R248" s="149">
        <f>Q248*H248</f>
        <v>0.0624</v>
      </c>
      <c r="S248" s="149">
        <v>0</v>
      </c>
      <c r="T248" s="150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51" t="s">
        <v>119</v>
      </c>
      <c r="AT248" s="151" t="s">
        <v>114</v>
      </c>
      <c r="AU248" s="151" t="s">
        <v>79</v>
      </c>
      <c r="AY248" s="19" t="s">
        <v>112</v>
      </c>
      <c r="BE248" s="152">
        <f>IF(N248="základní",J248,0)</f>
        <v>0</v>
      </c>
      <c r="BF248" s="152">
        <f>IF(N248="snížená",J248,0)</f>
        <v>0</v>
      </c>
      <c r="BG248" s="152">
        <f>IF(N248="zákl. přenesená",J248,0)</f>
        <v>0</v>
      </c>
      <c r="BH248" s="152">
        <f>IF(N248="sníž. přenesená",J248,0)</f>
        <v>0</v>
      </c>
      <c r="BI248" s="152">
        <f>IF(N248="nulová",J248,0)</f>
        <v>0</v>
      </c>
      <c r="BJ248" s="19" t="s">
        <v>75</v>
      </c>
      <c r="BK248" s="152">
        <f>ROUND(I248*H248,2)</f>
        <v>0</v>
      </c>
      <c r="BL248" s="19" t="s">
        <v>119</v>
      </c>
      <c r="BM248" s="151" t="s">
        <v>470</v>
      </c>
    </row>
    <row r="249" spans="1:47" s="2" customFormat="1" ht="12">
      <c r="A249" s="34"/>
      <c r="B249" s="35"/>
      <c r="C249" s="34"/>
      <c r="D249" s="153" t="s">
        <v>121</v>
      </c>
      <c r="E249" s="34"/>
      <c r="F249" s="154" t="s">
        <v>471</v>
      </c>
      <c r="G249" s="34"/>
      <c r="H249" s="34"/>
      <c r="I249" s="155"/>
      <c r="J249" s="34"/>
      <c r="K249" s="34"/>
      <c r="L249" s="35"/>
      <c r="M249" s="156"/>
      <c r="N249" s="157"/>
      <c r="O249" s="55"/>
      <c r="P249" s="55"/>
      <c r="Q249" s="55"/>
      <c r="R249" s="55"/>
      <c r="S249" s="55"/>
      <c r="T249" s="56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9" t="s">
        <v>121</v>
      </c>
      <c r="AU249" s="19" t="s">
        <v>79</v>
      </c>
    </row>
    <row r="250" spans="2:51" s="13" customFormat="1" ht="12">
      <c r="B250" s="158"/>
      <c r="D250" s="159" t="s">
        <v>123</v>
      </c>
      <c r="E250" s="160" t="s">
        <v>3</v>
      </c>
      <c r="F250" s="161" t="s">
        <v>149</v>
      </c>
      <c r="H250" s="162">
        <v>5</v>
      </c>
      <c r="I250" s="163"/>
      <c r="L250" s="158"/>
      <c r="M250" s="164"/>
      <c r="N250" s="165"/>
      <c r="O250" s="165"/>
      <c r="P250" s="165"/>
      <c r="Q250" s="165"/>
      <c r="R250" s="165"/>
      <c r="S250" s="165"/>
      <c r="T250" s="166"/>
      <c r="AT250" s="160" t="s">
        <v>123</v>
      </c>
      <c r="AU250" s="160" t="s">
        <v>79</v>
      </c>
      <c r="AV250" s="13" t="s">
        <v>79</v>
      </c>
      <c r="AW250" s="13" t="s">
        <v>32</v>
      </c>
      <c r="AX250" s="13" t="s">
        <v>75</v>
      </c>
      <c r="AY250" s="160" t="s">
        <v>112</v>
      </c>
    </row>
    <row r="251" spans="1:65" s="2" customFormat="1" ht="16.5" customHeight="1">
      <c r="A251" s="34"/>
      <c r="B251" s="139"/>
      <c r="C251" s="182" t="s">
        <v>472</v>
      </c>
      <c r="D251" s="182" t="s">
        <v>150</v>
      </c>
      <c r="E251" s="183" t="s">
        <v>473</v>
      </c>
      <c r="F251" s="184" t="s">
        <v>474</v>
      </c>
      <c r="G251" s="185" t="s">
        <v>259</v>
      </c>
      <c r="H251" s="186">
        <v>5</v>
      </c>
      <c r="I251" s="187"/>
      <c r="J251" s="188">
        <f>ROUND(I251*H251,2)</f>
        <v>0</v>
      </c>
      <c r="K251" s="184" t="s">
        <v>118</v>
      </c>
      <c r="L251" s="189"/>
      <c r="M251" s="190" t="s">
        <v>3</v>
      </c>
      <c r="N251" s="191" t="s">
        <v>41</v>
      </c>
      <c r="O251" s="55"/>
      <c r="P251" s="149">
        <f>O251*H251</f>
        <v>0</v>
      </c>
      <c r="Q251" s="149">
        <v>0.548</v>
      </c>
      <c r="R251" s="149">
        <f>Q251*H251</f>
        <v>2.74</v>
      </c>
      <c r="S251" s="149">
        <v>0</v>
      </c>
      <c r="T251" s="150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51" t="s">
        <v>154</v>
      </c>
      <c r="AT251" s="151" t="s">
        <v>150</v>
      </c>
      <c r="AU251" s="151" t="s">
        <v>79</v>
      </c>
      <c r="AY251" s="19" t="s">
        <v>112</v>
      </c>
      <c r="BE251" s="152">
        <f>IF(N251="základní",J251,0)</f>
        <v>0</v>
      </c>
      <c r="BF251" s="152">
        <f>IF(N251="snížená",J251,0)</f>
        <v>0</v>
      </c>
      <c r="BG251" s="152">
        <f>IF(N251="zákl. přenesená",J251,0)</f>
        <v>0</v>
      </c>
      <c r="BH251" s="152">
        <f>IF(N251="sníž. přenesená",J251,0)</f>
        <v>0</v>
      </c>
      <c r="BI251" s="152">
        <f>IF(N251="nulová",J251,0)</f>
        <v>0</v>
      </c>
      <c r="BJ251" s="19" t="s">
        <v>75</v>
      </c>
      <c r="BK251" s="152">
        <f>ROUND(I251*H251,2)</f>
        <v>0</v>
      </c>
      <c r="BL251" s="19" t="s">
        <v>119</v>
      </c>
      <c r="BM251" s="151" t="s">
        <v>475</v>
      </c>
    </row>
    <row r="252" spans="2:51" s="13" customFormat="1" ht="12">
      <c r="B252" s="158"/>
      <c r="D252" s="159" t="s">
        <v>123</v>
      </c>
      <c r="E252" s="160" t="s">
        <v>3</v>
      </c>
      <c r="F252" s="161" t="s">
        <v>149</v>
      </c>
      <c r="H252" s="162">
        <v>5</v>
      </c>
      <c r="I252" s="163"/>
      <c r="L252" s="158"/>
      <c r="M252" s="164"/>
      <c r="N252" s="165"/>
      <c r="O252" s="165"/>
      <c r="P252" s="165"/>
      <c r="Q252" s="165"/>
      <c r="R252" s="165"/>
      <c r="S252" s="165"/>
      <c r="T252" s="166"/>
      <c r="AT252" s="160" t="s">
        <v>123</v>
      </c>
      <c r="AU252" s="160" t="s">
        <v>79</v>
      </c>
      <c r="AV252" s="13" t="s">
        <v>79</v>
      </c>
      <c r="AW252" s="13" t="s">
        <v>32</v>
      </c>
      <c r="AX252" s="13" t="s">
        <v>75</v>
      </c>
      <c r="AY252" s="160" t="s">
        <v>112</v>
      </c>
    </row>
    <row r="253" spans="1:65" s="2" customFormat="1" ht="16.5" customHeight="1">
      <c r="A253" s="34"/>
      <c r="B253" s="139"/>
      <c r="C253" s="140" t="s">
        <v>476</v>
      </c>
      <c r="D253" s="140" t="s">
        <v>114</v>
      </c>
      <c r="E253" s="141" t="s">
        <v>477</v>
      </c>
      <c r="F253" s="142" t="s">
        <v>478</v>
      </c>
      <c r="G253" s="143" t="s">
        <v>259</v>
      </c>
      <c r="H253" s="144">
        <v>5</v>
      </c>
      <c r="I253" s="145"/>
      <c r="J253" s="146">
        <f>ROUND(I253*H253,2)</f>
        <v>0</v>
      </c>
      <c r="K253" s="142" t="s">
        <v>118</v>
      </c>
      <c r="L253" s="35"/>
      <c r="M253" s="147" t="s">
        <v>3</v>
      </c>
      <c r="N253" s="148" t="s">
        <v>41</v>
      </c>
      <c r="O253" s="55"/>
      <c r="P253" s="149">
        <f>O253*H253</f>
        <v>0</v>
      </c>
      <c r="Q253" s="149">
        <v>0.02854</v>
      </c>
      <c r="R253" s="149">
        <f>Q253*H253</f>
        <v>0.1427</v>
      </c>
      <c r="S253" s="149">
        <v>0</v>
      </c>
      <c r="T253" s="150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51" t="s">
        <v>119</v>
      </c>
      <c r="AT253" s="151" t="s">
        <v>114</v>
      </c>
      <c r="AU253" s="151" t="s">
        <v>79</v>
      </c>
      <c r="AY253" s="19" t="s">
        <v>112</v>
      </c>
      <c r="BE253" s="152">
        <f>IF(N253="základní",J253,0)</f>
        <v>0</v>
      </c>
      <c r="BF253" s="152">
        <f>IF(N253="snížená",J253,0)</f>
        <v>0</v>
      </c>
      <c r="BG253" s="152">
        <f>IF(N253="zákl. přenesená",J253,0)</f>
        <v>0</v>
      </c>
      <c r="BH253" s="152">
        <f>IF(N253="sníž. přenesená",J253,0)</f>
        <v>0</v>
      </c>
      <c r="BI253" s="152">
        <f>IF(N253="nulová",J253,0)</f>
        <v>0</v>
      </c>
      <c r="BJ253" s="19" t="s">
        <v>75</v>
      </c>
      <c r="BK253" s="152">
        <f>ROUND(I253*H253,2)</f>
        <v>0</v>
      </c>
      <c r="BL253" s="19" t="s">
        <v>119</v>
      </c>
      <c r="BM253" s="151" t="s">
        <v>479</v>
      </c>
    </row>
    <row r="254" spans="1:47" s="2" customFormat="1" ht="12">
      <c r="A254" s="34"/>
      <c r="B254" s="35"/>
      <c r="C254" s="34"/>
      <c r="D254" s="153" t="s">
        <v>121</v>
      </c>
      <c r="E254" s="34"/>
      <c r="F254" s="154" t="s">
        <v>480</v>
      </c>
      <c r="G254" s="34"/>
      <c r="H254" s="34"/>
      <c r="I254" s="155"/>
      <c r="J254" s="34"/>
      <c r="K254" s="34"/>
      <c r="L254" s="35"/>
      <c r="M254" s="156"/>
      <c r="N254" s="157"/>
      <c r="O254" s="55"/>
      <c r="P254" s="55"/>
      <c r="Q254" s="55"/>
      <c r="R254" s="55"/>
      <c r="S254" s="55"/>
      <c r="T254" s="56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9" t="s">
        <v>121</v>
      </c>
      <c r="AU254" s="19" t="s">
        <v>79</v>
      </c>
    </row>
    <row r="255" spans="2:51" s="13" customFormat="1" ht="12">
      <c r="B255" s="158"/>
      <c r="D255" s="159" t="s">
        <v>123</v>
      </c>
      <c r="E255" s="160" t="s">
        <v>3</v>
      </c>
      <c r="F255" s="161" t="s">
        <v>481</v>
      </c>
      <c r="H255" s="162">
        <v>5</v>
      </c>
      <c r="I255" s="163"/>
      <c r="L255" s="158"/>
      <c r="M255" s="164"/>
      <c r="N255" s="165"/>
      <c r="O255" s="165"/>
      <c r="P255" s="165"/>
      <c r="Q255" s="165"/>
      <c r="R255" s="165"/>
      <c r="S255" s="165"/>
      <c r="T255" s="166"/>
      <c r="AT255" s="160" t="s">
        <v>123</v>
      </c>
      <c r="AU255" s="160" t="s">
        <v>79</v>
      </c>
      <c r="AV255" s="13" t="s">
        <v>79</v>
      </c>
      <c r="AW255" s="13" t="s">
        <v>32</v>
      </c>
      <c r="AX255" s="13" t="s">
        <v>75</v>
      </c>
      <c r="AY255" s="160" t="s">
        <v>112</v>
      </c>
    </row>
    <row r="256" spans="1:65" s="2" customFormat="1" ht="16.5" customHeight="1">
      <c r="A256" s="34"/>
      <c r="B256" s="139"/>
      <c r="C256" s="182" t="s">
        <v>482</v>
      </c>
      <c r="D256" s="182" t="s">
        <v>150</v>
      </c>
      <c r="E256" s="183" t="s">
        <v>483</v>
      </c>
      <c r="F256" s="184" t="s">
        <v>484</v>
      </c>
      <c r="G256" s="185" t="s">
        <v>259</v>
      </c>
      <c r="H256" s="186">
        <v>1</v>
      </c>
      <c r="I256" s="187"/>
      <c r="J256" s="188">
        <f>ROUND(I256*H256,2)</f>
        <v>0</v>
      </c>
      <c r="K256" s="184" t="s">
        <v>3</v>
      </c>
      <c r="L256" s="189"/>
      <c r="M256" s="190" t="s">
        <v>3</v>
      </c>
      <c r="N256" s="191" t="s">
        <v>41</v>
      </c>
      <c r="O256" s="55"/>
      <c r="P256" s="149">
        <f>O256*H256</f>
        <v>0</v>
      </c>
      <c r="Q256" s="149">
        <v>2.417</v>
      </c>
      <c r="R256" s="149">
        <f>Q256*H256</f>
        <v>2.417</v>
      </c>
      <c r="S256" s="149">
        <v>0</v>
      </c>
      <c r="T256" s="150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51" t="s">
        <v>154</v>
      </c>
      <c r="AT256" s="151" t="s">
        <v>150</v>
      </c>
      <c r="AU256" s="151" t="s">
        <v>79</v>
      </c>
      <c r="AY256" s="19" t="s">
        <v>112</v>
      </c>
      <c r="BE256" s="152">
        <f>IF(N256="základní",J256,0)</f>
        <v>0</v>
      </c>
      <c r="BF256" s="152">
        <f>IF(N256="snížená",J256,0)</f>
        <v>0</v>
      </c>
      <c r="BG256" s="152">
        <f>IF(N256="zákl. přenesená",J256,0)</f>
        <v>0</v>
      </c>
      <c r="BH256" s="152">
        <f>IF(N256="sníž. přenesená",J256,0)</f>
        <v>0</v>
      </c>
      <c r="BI256" s="152">
        <f>IF(N256="nulová",J256,0)</f>
        <v>0</v>
      </c>
      <c r="BJ256" s="19" t="s">
        <v>75</v>
      </c>
      <c r="BK256" s="152">
        <f>ROUND(I256*H256,2)</f>
        <v>0</v>
      </c>
      <c r="BL256" s="19" t="s">
        <v>119</v>
      </c>
      <c r="BM256" s="151" t="s">
        <v>485</v>
      </c>
    </row>
    <row r="257" spans="1:65" s="2" customFormat="1" ht="16.5" customHeight="1">
      <c r="A257" s="34"/>
      <c r="B257" s="139"/>
      <c r="C257" s="182" t="s">
        <v>486</v>
      </c>
      <c r="D257" s="182" t="s">
        <v>150</v>
      </c>
      <c r="E257" s="183" t="s">
        <v>487</v>
      </c>
      <c r="F257" s="184" t="s">
        <v>488</v>
      </c>
      <c r="G257" s="185" t="s">
        <v>259</v>
      </c>
      <c r="H257" s="186">
        <v>2</v>
      </c>
      <c r="I257" s="187"/>
      <c r="J257" s="188">
        <f>ROUND(I257*H257,2)</f>
        <v>0</v>
      </c>
      <c r="K257" s="184" t="s">
        <v>3</v>
      </c>
      <c r="L257" s="189"/>
      <c r="M257" s="190" t="s">
        <v>3</v>
      </c>
      <c r="N257" s="191" t="s">
        <v>41</v>
      </c>
      <c r="O257" s="55"/>
      <c r="P257" s="149">
        <f>O257*H257</f>
        <v>0</v>
      </c>
      <c r="Q257" s="149">
        <v>2.417</v>
      </c>
      <c r="R257" s="149">
        <f>Q257*H257</f>
        <v>4.834</v>
      </c>
      <c r="S257" s="149">
        <v>0</v>
      </c>
      <c r="T257" s="150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51" t="s">
        <v>154</v>
      </c>
      <c r="AT257" s="151" t="s">
        <v>150</v>
      </c>
      <c r="AU257" s="151" t="s">
        <v>79</v>
      </c>
      <c r="AY257" s="19" t="s">
        <v>112</v>
      </c>
      <c r="BE257" s="152">
        <f>IF(N257="základní",J257,0)</f>
        <v>0</v>
      </c>
      <c r="BF257" s="152">
        <f>IF(N257="snížená",J257,0)</f>
        <v>0</v>
      </c>
      <c r="BG257" s="152">
        <f>IF(N257="zákl. přenesená",J257,0)</f>
        <v>0</v>
      </c>
      <c r="BH257" s="152">
        <f>IF(N257="sníž. přenesená",J257,0)</f>
        <v>0</v>
      </c>
      <c r="BI257" s="152">
        <f>IF(N257="nulová",J257,0)</f>
        <v>0</v>
      </c>
      <c r="BJ257" s="19" t="s">
        <v>75</v>
      </c>
      <c r="BK257" s="152">
        <f>ROUND(I257*H257,2)</f>
        <v>0</v>
      </c>
      <c r="BL257" s="19" t="s">
        <v>119</v>
      </c>
      <c r="BM257" s="151" t="s">
        <v>489</v>
      </c>
    </row>
    <row r="258" spans="1:65" s="2" customFormat="1" ht="16.5" customHeight="1">
      <c r="A258" s="34"/>
      <c r="B258" s="139"/>
      <c r="C258" s="182" t="s">
        <v>490</v>
      </c>
      <c r="D258" s="182" t="s">
        <v>150</v>
      </c>
      <c r="E258" s="183" t="s">
        <v>491</v>
      </c>
      <c r="F258" s="184" t="s">
        <v>492</v>
      </c>
      <c r="G258" s="185" t="s">
        <v>259</v>
      </c>
      <c r="H258" s="186">
        <v>2</v>
      </c>
      <c r="I258" s="187"/>
      <c r="J258" s="188">
        <f>ROUND(I258*H258,2)</f>
        <v>0</v>
      </c>
      <c r="K258" s="184" t="s">
        <v>3</v>
      </c>
      <c r="L258" s="189"/>
      <c r="M258" s="190" t="s">
        <v>3</v>
      </c>
      <c r="N258" s="191" t="s">
        <v>41</v>
      </c>
      <c r="O258" s="55"/>
      <c r="P258" s="149">
        <f>O258*H258</f>
        <v>0</v>
      </c>
      <c r="Q258" s="149">
        <v>2.417</v>
      </c>
      <c r="R258" s="149">
        <f>Q258*H258</f>
        <v>4.834</v>
      </c>
      <c r="S258" s="149">
        <v>0</v>
      </c>
      <c r="T258" s="150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51" t="s">
        <v>154</v>
      </c>
      <c r="AT258" s="151" t="s">
        <v>150</v>
      </c>
      <c r="AU258" s="151" t="s">
        <v>79</v>
      </c>
      <c r="AY258" s="19" t="s">
        <v>112</v>
      </c>
      <c r="BE258" s="152">
        <f>IF(N258="základní",J258,0)</f>
        <v>0</v>
      </c>
      <c r="BF258" s="152">
        <f>IF(N258="snížená",J258,0)</f>
        <v>0</v>
      </c>
      <c r="BG258" s="152">
        <f>IF(N258="zákl. přenesená",J258,0)</f>
        <v>0</v>
      </c>
      <c r="BH258" s="152">
        <f>IF(N258="sníž. přenesená",J258,0)</f>
        <v>0</v>
      </c>
      <c r="BI258" s="152">
        <f>IF(N258="nulová",J258,0)</f>
        <v>0</v>
      </c>
      <c r="BJ258" s="19" t="s">
        <v>75</v>
      </c>
      <c r="BK258" s="152">
        <f>ROUND(I258*H258,2)</f>
        <v>0</v>
      </c>
      <c r="BL258" s="19" t="s">
        <v>119</v>
      </c>
      <c r="BM258" s="151" t="s">
        <v>493</v>
      </c>
    </row>
    <row r="259" spans="1:65" s="2" customFormat="1" ht="16.5" customHeight="1">
      <c r="A259" s="34"/>
      <c r="B259" s="139"/>
      <c r="C259" s="182" t="s">
        <v>494</v>
      </c>
      <c r="D259" s="182" t="s">
        <v>150</v>
      </c>
      <c r="E259" s="183" t="s">
        <v>495</v>
      </c>
      <c r="F259" s="184" t="s">
        <v>496</v>
      </c>
      <c r="G259" s="185" t="s">
        <v>259</v>
      </c>
      <c r="H259" s="186">
        <v>12</v>
      </c>
      <c r="I259" s="187"/>
      <c r="J259" s="188">
        <f>ROUND(I259*H259,2)</f>
        <v>0</v>
      </c>
      <c r="K259" s="184" t="s">
        <v>3</v>
      </c>
      <c r="L259" s="189"/>
      <c r="M259" s="190" t="s">
        <v>3</v>
      </c>
      <c r="N259" s="191" t="s">
        <v>41</v>
      </c>
      <c r="O259" s="55"/>
      <c r="P259" s="149">
        <f>O259*H259</f>
        <v>0</v>
      </c>
      <c r="Q259" s="149">
        <v>2.417</v>
      </c>
      <c r="R259" s="149">
        <f>Q259*H259</f>
        <v>29.003999999999998</v>
      </c>
      <c r="S259" s="149">
        <v>0</v>
      </c>
      <c r="T259" s="150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51" t="s">
        <v>154</v>
      </c>
      <c r="AT259" s="151" t="s">
        <v>150</v>
      </c>
      <c r="AU259" s="151" t="s">
        <v>79</v>
      </c>
      <c r="AY259" s="19" t="s">
        <v>112</v>
      </c>
      <c r="BE259" s="152">
        <f>IF(N259="základní",J259,0)</f>
        <v>0</v>
      </c>
      <c r="BF259" s="152">
        <f>IF(N259="snížená",J259,0)</f>
        <v>0</v>
      </c>
      <c r="BG259" s="152">
        <f>IF(N259="zákl. přenesená",J259,0)</f>
        <v>0</v>
      </c>
      <c r="BH259" s="152">
        <f>IF(N259="sníž. přenesená",J259,0)</f>
        <v>0</v>
      </c>
      <c r="BI259" s="152">
        <f>IF(N259="nulová",J259,0)</f>
        <v>0</v>
      </c>
      <c r="BJ259" s="19" t="s">
        <v>75</v>
      </c>
      <c r="BK259" s="152">
        <f>ROUND(I259*H259,2)</f>
        <v>0</v>
      </c>
      <c r="BL259" s="19" t="s">
        <v>119</v>
      </c>
      <c r="BM259" s="151" t="s">
        <v>497</v>
      </c>
    </row>
    <row r="260" spans="1:65" s="2" customFormat="1" ht="24.2" customHeight="1">
      <c r="A260" s="34"/>
      <c r="B260" s="139"/>
      <c r="C260" s="140" t="s">
        <v>498</v>
      </c>
      <c r="D260" s="140" t="s">
        <v>114</v>
      </c>
      <c r="E260" s="141" t="s">
        <v>499</v>
      </c>
      <c r="F260" s="142" t="s">
        <v>500</v>
      </c>
      <c r="G260" s="143" t="s">
        <v>259</v>
      </c>
      <c r="H260" s="144">
        <v>1</v>
      </c>
      <c r="I260" s="145"/>
      <c r="J260" s="146">
        <f>ROUND(I260*H260,2)</f>
        <v>0</v>
      </c>
      <c r="K260" s="142" t="s">
        <v>118</v>
      </c>
      <c r="L260" s="35"/>
      <c r="M260" s="147" t="s">
        <v>3</v>
      </c>
      <c r="N260" s="148" t="s">
        <v>41</v>
      </c>
      <c r="O260" s="55"/>
      <c r="P260" s="149">
        <f>O260*H260</f>
        <v>0</v>
      </c>
      <c r="Q260" s="149">
        <v>0.1056</v>
      </c>
      <c r="R260" s="149">
        <f>Q260*H260</f>
        <v>0.1056</v>
      </c>
      <c r="S260" s="149">
        <v>0</v>
      </c>
      <c r="T260" s="150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51" t="s">
        <v>119</v>
      </c>
      <c r="AT260" s="151" t="s">
        <v>114</v>
      </c>
      <c r="AU260" s="151" t="s">
        <v>79</v>
      </c>
      <c r="AY260" s="19" t="s">
        <v>112</v>
      </c>
      <c r="BE260" s="152">
        <f>IF(N260="základní",J260,0)</f>
        <v>0</v>
      </c>
      <c r="BF260" s="152">
        <f>IF(N260="snížená",J260,0)</f>
        <v>0</v>
      </c>
      <c r="BG260" s="152">
        <f>IF(N260="zákl. přenesená",J260,0)</f>
        <v>0</v>
      </c>
      <c r="BH260" s="152">
        <f>IF(N260="sníž. přenesená",J260,0)</f>
        <v>0</v>
      </c>
      <c r="BI260" s="152">
        <f>IF(N260="nulová",J260,0)</f>
        <v>0</v>
      </c>
      <c r="BJ260" s="19" t="s">
        <v>75</v>
      </c>
      <c r="BK260" s="152">
        <f>ROUND(I260*H260,2)</f>
        <v>0</v>
      </c>
      <c r="BL260" s="19" t="s">
        <v>119</v>
      </c>
      <c r="BM260" s="151" t="s">
        <v>501</v>
      </c>
    </row>
    <row r="261" spans="1:47" s="2" customFormat="1" ht="12">
      <c r="A261" s="34"/>
      <c r="B261" s="35"/>
      <c r="C261" s="34"/>
      <c r="D261" s="153" t="s">
        <v>121</v>
      </c>
      <c r="E261" s="34"/>
      <c r="F261" s="154" t="s">
        <v>502</v>
      </c>
      <c r="G261" s="34"/>
      <c r="H261" s="34"/>
      <c r="I261" s="155"/>
      <c r="J261" s="34"/>
      <c r="K261" s="34"/>
      <c r="L261" s="35"/>
      <c r="M261" s="156"/>
      <c r="N261" s="157"/>
      <c r="O261" s="55"/>
      <c r="P261" s="55"/>
      <c r="Q261" s="55"/>
      <c r="R261" s="55"/>
      <c r="S261" s="55"/>
      <c r="T261" s="56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9" t="s">
        <v>121</v>
      </c>
      <c r="AU261" s="19" t="s">
        <v>79</v>
      </c>
    </row>
    <row r="262" spans="1:65" s="2" customFormat="1" ht="24.2" customHeight="1">
      <c r="A262" s="34"/>
      <c r="B262" s="139"/>
      <c r="C262" s="140" t="s">
        <v>503</v>
      </c>
      <c r="D262" s="140" t="s">
        <v>114</v>
      </c>
      <c r="E262" s="141" t="s">
        <v>504</v>
      </c>
      <c r="F262" s="142" t="s">
        <v>505</v>
      </c>
      <c r="G262" s="143" t="s">
        <v>259</v>
      </c>
      <c r="H262" s="144">
        <v>1</v>
      </c>
      <c r="I262" s="145"/>
      <c r="J262" s="146">
        <f>ROUND(I262*H262,2)</f>
        <v>0</v>
      </c>
      <c r="K262" s="142" t="s">
        <v>118</v>
      </c>
      <c r="L262" s="35"/>
      <c r="M262" s="147" t="s">
        <v>3</v>
      </c>
      <c r="N262" s="148" t="s">
        <v>41</v>
      </c>
      <c r="O262" s="55"/>
      <c r="P262" s="149">
        <f>O262*H262</f>
        <v>0</v>
      </c>
      <c r="Q262" s="149">
        <v>0.1056</v>
      </c>
      <c r="R262" s="149">
        <f>Q262*H262</f>
        <v>0.1056</v>
      </c>
      <c r="S262" s="149">
        <v>0</v>
      </c>
      <c r="T262" s="150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51" t="s">
        <v>119</v>
      </c>
      <c r="AT262" s="151" t="s">
        <v>114</v>
      </c>
      <c r="AU262" s="151" t="s">
        <v>79</v>
      </c>
      <c r="AY262" s="19" t="s">
        <v>112</v>
      </c>
      <c r="BE262" s="152">
        <f>IF(N262="základní",J262,0)</f>
        <v>0</v>
      </c>
      <c r="BF262" s="152">
        <f>IF(N262="snížená",J262,0)</f>
        <v>0</v>
      </c>
      <c r="BG262" s="152">
        <f>IF(N262="zákl. přenesená",J262,0)</f>
        <v>0</v>
      </c>
      <c r="BH262" s="152">
        <f>IF(N262="sníž. přenesená",J262,0)</f>
        <v>0</v>
      </c>
      <c r="BI262" s="152">
        <f>IF(N262="nulová",J262,0)</f>
        <v>0</v>
      </c>
      <c r="BJ262" s="19" t="s">
        <v>75</v>
      </c>
      <c r="BK262" s="152">
        <f>ROUND(I262*H262,2)</f>
        <v>0</v>
      </c>
      <c r="BL262" s="19" t="s">
        <v>119</v>
      </c>
      <c r="BM262" s="151" t="s">
        <v>506</v>
      </c>
    </row>
    <row r="263" spans="1:47" s="2" customFormat="1" ht="12">
      <c r="A263" s="34"/>
      <c r="B263" s="35"/>
      <c r="C263" s="34"/>
      <c r="D263" s="153" t="s">
        <v>121</v>
      </c>
      <c r="E263" s="34"/>
      <c r="F263" s="154" t="s">
        <v>507</v>
      </c>
      <c r="G263" s="34"/>
      <c r="H263" s="34"/>
      <c r="I263" s="155"/>
      <c r="J263" s="34"/>
      <c r="K263" s="34"/>
      <c r="L263" s="35"/>
      <c r="M263" s="156"/>
      <c r="N263" s="157"/>
      <c r="O263" s="55"/>
      <c r="P263" s="55"/>
      <c r="Q263" s="55"/>
      <c r="R263" s="55"/>
      <c r="S263" s="55"/>
      <c r="T263" s="56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9" t="s">
        <v>121</v>
      </c>
      <c r="AU263" s="19" t="s">
        <v>79</v>
      </c>
    </row>
    <row r="264" spans="1:65" s="2" customFormat="1" ht="24.2" customHeight="1">
      <c r="A264" s="34"/>
      <c r="B264" s="139"/>
      <c r="C264" s="140" t="s">
        <v>508</v>
      </c>
      <c r="D264" s="140" t="s">
        <v>114</v>
      </c>
      <c r="E264" s="141" t="s">
        <v>509</v>
      </c>
      <c r="F264" s="142" t="s">
        <v>510</v>
      </c>
      <c r="G264" s="143" t="s">
        <v>259</v>
      </c>
      <c r="H264" s="144">
        <v>2</v>
      </c>
      <c r="I264" s="145"/>
      <c r="J264" s="146">
        <f>ROUND(I264*H264,2)</f>
        <v>0</v>
      </c>
      <c r="K264" s="142" t="s">
        <v>118</v>
      </c>
      <c r="L264" s="35"/>
      <c r="M264" s="147" t="s">
        <v>3</v>
      </c>
      <c r="N264" s="148" t="s">
        <v>41</v>
      </c>
      <c r="O264" s="55"/>
      <c r="P264" s="149">
        <f>O264*H264</f>
        <v>0</v>
      </c>
      <c r="Q264" s="149">
        <v>0.02424</v>
      </c>
      <c r="R264" s="149">
        <f>Q264*H264</f>
        <v>0.04848</v>
      </c>
      <c r="S264" s="149">
        <v>0</v>
      </c>
      <c r="T264" s="150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51" t="s">
        <v>119</v>
      </c>
      <c r="AT264" s="151" t="s">
        <v>114</v>
      </c>
      <c r="AU264" s="151" t="s">
        <v>79</v>
      </c>
      <c r="AY264" s="19" t="s">
        <v>112</v>
      </c>
      <c r="BE264" s="152">
        <f>IF(N264="základní",J264,0)</f>
        <v>0</v>
      </c>
      <c r="BF264" s="152">
        <f>IF(N264="snížená",J264,0)</f>
        <v>0</v>
      </c>
      <c r="BG264" s="152">
        <f>IF(N264="zákl. přenesená",J264,0)</f>
        <v>0</v>
      </c>
      <c r="BH264" s="152">
        <f>IF(N264="sníž. přenesená",J264,0)</f>
        <v>0</v>
      </c>
      <c r="BI264" s="152">
        <f>IF(N264="nulová",J264,0)</f>
        <v>0</v>
      </c>
      <c r="BJ264" s="19" t="s">
        <v>75</v>
      </c>
      <c r="BK264" s="152">
        <f>ROUND(I264*H264,2)</f>
        <v>0</v>
      </c>
      <c r="BL264" s="19" t="s">
        <v>119</v>
      </c>
      <c r="BM264" s="151" t="s">
        <v>511</v>
      </c>
    </row>
    <row r="265" spans="1:47" s="2" customFormat="1" ht="12">
      <c r="A265" s="34"/>
      <c r="B265" s="35"/>
      <c r="C265" s="34"/>
      <c r="D265" s="153" t="s">
        <v>121</v>
      </c>
      <c r="E265" s="34"/>
      <c r="F265" s="154" t="s">
        <v>512</v>
      </c>
      <c r="G265" s="34"/>
      <c r="H265" s="34"/>
      <c r="I265" s="155"/>
      <c r="J265" s="34"/>
      <c r="K265" s="34"/>
      <c r="L265" s="35"/>
      <c r="M265" s="156"/>
      <c r="N265" s="157"/>
      <c r="O265" s="55"/>
      <c r="P265" s="55"/>
      <c r="Q265" s="55"/>
      <c r="R265" s="55"/>
      <c r="S265" s="55"/>
      <c r="T265" s="56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9" t="s">
        <v>121</v>
      </c>
      <c r="AU265" s="19" t="s">
        <v>79</v>
      </c>
    </row>
    <row r="266" spans="1:65" s="2" customFormat="1" ht="24.2" customHeight="1">
      <c r="A266" s="34"/>
      <c r="B266" s="139"/>
      <c r="C266" s="140" t="s">
        <v>513</v>
      </c>
      <c r="D266" s="140" t="s">
        <v>114</v>
      </c>
      <c r="E266" s="141" t="s">
        <v>514</v>
      </c>
      <c r="F266" s="142" t="s">
        <v>515</v>
      </c>
      <c r="G266" s="143" t="s">
        <v>259</v>
      </c>
      <c r="H266" s="144">
        <v>2</v>
      </c>
      <c r="I266" s="145"/>
      <c r="J266" s="146">
        <f>ROUND(I266*H266,2)</f>
        <v>0</v>
      </c>
      <c r="K266" s="142" t="s">
        <v>118</v>
      </c>
      <c r="L266" s="35"/>
      <c r="M266" s="147" t="s">
        <v>3</v>
      </c>
      <c r="N266" s="148" t="s">
        <v>41</v>
      </c>
      <c r="O266" s="55"/>
      <c r="P266" s="149">
        <f>O266*H266</f>
        <v>0</v>
      </c>
      <c r="Q266" s="149">
        <v>0</v>
      </c>
      <c r="R266" s="149">
        <f>Q266*H266</f>
        <v>0</v>
      </c>
      <c r="S266" s="149">
        <v>0</v>
      </c>
      <c r="T266" s="150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51" t="s">
        <v>119</v>
      </c>
      <c r="AT266" s="151" t="s">
        <v>114</v>
      </c>
      <c r="AU266" s="151" t="s">
        <v>79</v>
      </c>
      <c r="AY266" s="19" t="s">
        <v>112</v>
      </c>
      <c r="BE266" s="152">
        <f>IF(N266="základní",J266,0)</f>
        <v>0</v>
      </c>
      <c r="BF266" s="152">
        <f>IF(N266="snížená",J266,0)</f>
        <v>0</v>
      </c>
      <c r="BG266" s="152">
        <f>IF(N266="zákl. přenesená",J266,0)</f>
        <v>0</v>
      </c>
      <c r="BH266" s="152">
        <f>IF(N266="sníž. přenesená",J266,0)</f>
        <v>0</v>
      </c>
      <c r="BI266" s="152">
        <f>IF(N266="nulová",J266,0)</f>
        <v>0</v>
      </c>
      <c r="BJ266" s="19" t="s">
        <v>75</v>
      </c>
      <c r="BK266" s="152">
        <f>ROUND(I266*H266,2)</f>
        <v>0</v>
      </c>
      <c r="BL266" s="19" t="s">
        <v>119</v>
      </c>
      <c r="BM266" s="151" t="s">
        <v>516</v>
      </c>
    </row>
    <row r="267" spans="1:47" s="2" customFormat="1" ht="12">
      <c r="A267" s="34"/>
      <c r="B267" s="35"/>
      <c r="C267" s="34"/>
      <c r="D267" s="153" t="s">
        <v>121</v>
      </c>
      <c r="E267" s="34"/>
      <c r="F267" s="154" t="s">
        <v>517</v>
      </c>
      <c r="G267" s="34"/>
      <c r="H267" s="34"/>
      <c r="I267" s="155"/>
      <c r="J267" s="34"/>
      <c r="K267" s="34"/>
      <c r="L267" s="35"/>
      <c r="M267" s="156"/>
      <c r="N267" s="157"/>
      <c r="O267" s="55"/>
      <c r="P267" s="55"/>
      <c r="Q267" s="55"/>
      <c r="R267" s="55"/>
      <c r="S267" s="55"/>
      <c r="T267" s="56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9" t="s">
        <v>121</v>
      </c>
      <c r="AU267" s="19" t="s">
        <v>79</v>
      </c>
    </row>
    <row r="268" spans="1:65" s="2" customFormat="1" ht="24.2" customHeight="1">
      <c r="A268" s="34"/>
      <c r="B268" s="139"/>
      <c r="C268" s="140" t="s">
        <v>518</v>
      </c>
      <c r="D268" s="140" t="s">
        <v>114</v>
      </c>
      <c r="E268" s="141" t="s">
        <v>519</v>
      </c>
      <c r="F268" s="142" t="s">
        <v>520</v>
      </c>
      <c r="G268" s="143" t="s">
        <v>259</v>
      </c>
      <c r="H268" s="144">
        <v>2</v>
      </c>
      <c r="I268" s="145"/>
      <c r="J268" s="146">
        <f>ROUND(I268*H268,2)</f>
        <v>0</v>
      </c>
      <c r="K268" s="142" t="s">
        <v>118</v>
      </c>
      <c r="L268" s="35"/>
      <c r="M268" s="147" t="s">
        <v>3</v>
      </c>
      <c r="N268" s="148" t="s">
        <v>41</v>
      </c>
      <c r="O268" s="55"/>
      <c r="P268" s="149">
        <f>O268*H268</f>
        <v>0</v>
      </c>
      <c r="Q268" s="149">
        <v>0.21008</v>
      </c>
      <c r="R268" s="149">
        <f>Q268*H268</f>
        <v>0.42016</v>
      </c>
      <c r="S268" s="149">
        <v>0</v>
      </c>
      <c r="T268" s="150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51" t="s">
        <v>119</v>
      </c>
      <c r="AT268" s="151" t="s">
        <v>114</v>
      </c>
      <c r="AU268" s="151" t="s">
        <v>79</v>
      </c>
      <c r="AY268" s="19" t="s">
        <v>112</v>
      </c>
      <c r="BE268" s="152">
        <f>IF(N268="základní",J268,0)</f>
        <v>0</v>
      </c>
      <c r="BF268" s="152">
        <f>IF(N268="snížená",J268,0)</f>
        <v>0</v>
      </c>
      <c r="BG268" s="152">
        <f>IF(N268="zákl. přenesená",J268,0)</f>
        <v>0</v>
      </c>
      <c r="BH268" s="152">
        <f>IF(N268="sníž. přenesená",J268,0)</f>
        <v>0</v>
      </c>
      <c r="BI268" s="152">
        <f>IF(N268="nulová",J268,0)</f>
        <v>0</v>
      </c>
      <c r="BJ268" s="19" t="s">
        <v>75</v>
      </c>
      <c r="BK268" s="152">
        <f>ROUND(I268*H268,2)</f>
        <v>0</v>
      </c>
      <c r="BL268" s="19" t="s">
        <v>119</v>
      </c>
      <c r="BM268" s="151" t="s">
        <v>521</v>
      </c>
    </row>
    <row r="269" spans="1:47" s="2" customFormat="1" ht="12">
      <c r="A269" s="34"/>
      <c r="B269" s="35"/>
      <c r="C269" s="34"/>
      <c r="D269" s="153" t="s">
        <v>121</v>
      </c>
      <c r="E269" s="34"/>
      <c r="F269" s="154" t="s">
        <v>522</v>
      </c>
      <c r="G269" s="34"/>
      <c r="H269" s="34"/>
      <c r="I269" s="155"/>
      <c r="J269" s="34"/>
      <c r="K269" s="34"/>
      <c r="L269" s="35"/>
      <c r="M269" s="156"/>
      <c r="N269" s="157"/>
      <c r="O269" s="55"/>
      <c r="P269" s="55"/>
      <c r="Q269" s="55"/>
      <c r="R269" s="55"/>
      <c r="S269" s="55"/>
      <c r="T269" s="56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9" t="s">
        <v>121</v>
      </c>
      <c r="AU269" s="19" t="s">
        <v>79</v>
      </c>
    </row>
    <row r="270" spans="1:65" s="2" customFormat="1" ht="16.5" customHeight="1">
      <c r="A270" s="34"/>
      <c r="B270" s="139"/>
      <c r="C270" s="140" t="s">
        <v>523</v>
      </c>
      <c r="D270" s="140" t="s">
        <v>114</v>
      </c>
      <c r="E270" s="141" t="s">
        <v>524</v>
      </c>
      <c r="F270" s="142" t="s">
        <v>525</v>
      </c>
      <c r="G270" s="143" t="s">
        <v>259</v>
      </c>
      <c r="H270" s="144">
        <v>3</v>
      </c>
      <c r="I270" s="145"/>
      <c r="J270" s="146">
        <f>ROUND(I270*H270,2)</f>
        <v>0</v>
      </c>
      <c r="K270" s="142" t="s">
        <v>3</v>
      </c>
      <c r="L270" s="35"/>
      <c r="M270" s="147" t="s">
        <v>3</v>
      </c>
      <c r="N270" s="148" t="s">
        <v>41</v>
      </c>
      <c r="O270" s="55"/>
      <c r="P270" s="149">
        <f>O270*H270</f>
        <v>0</v>
      </c>
      <c r="Q270" s="149">
        <v>0.3409</v>
      </c>
      <c r="R270" s="149">
        <f>Q270*H270</f>
        <v>1.0227</v>
      </c>
      <c r="S270" s="149">
        <v>0</v>
      </c>
      <c r="T270" s="150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51" t="s">
        <v>119</v>
      </c>
      <c r="AT270" s="151" t="s">
        <v>114</v>
      </c>
      <c r="AU270" s="151" t="s">
        <v>79</v>
      </c>
      <c r="AY270" s="19" t="s">
        <v>112</v>
      </c>
      <c r="BE270" s="152">
        <f>IF(N270="základní",J270,0)</f>
        <v>0</v>
      </c>
      <c r="BF270" s="152">
        <f>IF(N270="snížená",J270,0)</f>
        <v>0</v>
      </c>
      <c r="BG270" s="152">
        <f>IF(N270="zákl. přenesená",J270,0)</f>
        <v>0</v>
      </c>
      <c r="BH270" s="152">
        <f>IF(N270="sníž. přenesená",J270,0)</f>
        <v>0</v>
      </c>
      <c r="BI270" s="152">
        <f>IF(N270="nulová",J270,0)</f>
        <v>0</v>
      </c>
      <c r="BJ270" s="19" t="s">
        <v>75</v>
      </c>
      <c r="BK270" s="152">
        <f>ROUND(I270*H270,2)</f>
        <v>0</v>
      </c>
      <c r="BL270" s="19" t="s">
        <v>119</v>
      </c>
      <c r="BM270" s="151" t="s">
        <v>526</v>
      </c>
    </row>
    <row r="271" spans="1:65" s="2" customFormat="1" ht="16.5" customHeight="1">
      <c r="A271" s="34"/>
      <c r="B271" s="139"/>
      <c r="C271" s="140" t="s">
        <v>527</v>
      </c>
      <c r="D271" s="140" t="s">
        <v>114</v>
      </c>
      <c r="E271" s="141" t="s">
        <v>528</v>
      </c>
      <c r="F271" s="142" t="s">
        <v>529</v>
      </c>
      <c r="G271" s="143" t="s">
        <v>259</v>
      </c>
      <c r="H271" s="144">
        <v>5</v>
      </c>
      <c r="I271" s="145"/>
      <c r="J271" s="146">
        <f>ROUND(I271*H271,2)</f>
        <v>0</v>
      </c>
      <c r="K271" s="142" t="s">
        <v>118</v>
      </c>
      <c r="L271" s="35"/>
      <c r="M271" s="147" t="s">
        <v>3</v>
      </c>
      <c r="N271" s="148" t="s">
        <v>41</v>
      </c>
      <c r="O271" s="55"/>
      <c r="P271" s="149">
        <f>O271*H271</f>
        <v>0</v>
      </c>
      <c r="Q271" s="149">
        <v>0.21734</v>
      </c>
      <c r="R271" s="149">
        <f>Q271*H271</f>
        <v>1.0867</v>
      </c>
      <c r="S271" s="149">
        <v>0</v>
      </c>
      <c r="T271" s="150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51" t="s">
        <v>119</v>
      </c>
      <c r="AT271" s="151" t="s">
        <v>114</v>
      </c>
      <c r="AU271" s="151" t="s">
        <v>79</v>
      </c>
      <c r="AY271" s="19" t="s">
        <v>112</v>
      </c>
      <c r="BE271" s="152">
        <f>IF(N271="základní",J271,0)</f>
        <v>0</v>
      </c>
      <c r="BF271" s="152">
        <f>IF(N271="snížená",J271,0)</f>
        <v>0</v>
      </c>
      <c r="BG271" s="152">
        <f>IF(N271="zákl. přenesená",J271,0)</f>
        <v>0</v>
      </c>
      <c r="BH271" s="152">
        <f>IF(N271="sníž. přenesená",J271,0)</f>
        <v>0</v>
      </c>
      <c r="BI271" s="152">
        <f>IF(N271="nulová",J271,0)</f>
        <v>0</v>
      </c>
      <c r="BJ271" s="19" t="s">
        <v>75</v>
      </c>
      <c r="BK271" s="152">
        <f>ROUND(I271*H271,2)</f>
        <v>0</v>
      </c>
      <c r="BL271" s="19" t="s">
        <v>119</v>
      </c>
      <c r="BM271" s="151" t="s">
        <v>530</v>
      </c>
    </row>
    <row r="272" spans="1:47" s="2" customFormat="1" ht="12">
      <c r="A272" s="34"/>
      <c r="B272" s="35"/>
      <c r="C272" s="34"/>
      <c r="D272" s="153" t="s">
        <v>121</v>
      </c>
      <c r="E272" s="34"/>
      <c r="F272" s="154" t="s">
        <v>531</v>
      </c>
      <c r="G272" s="34"/>
      <c r="H272" s="34"/>
      <c r="I272" s="155"/>
      <c r="J272" s="34"/>
      <c r="K272" s="34"/>
      <c r="L272" s="35"/>
      <c r="M272" s="156"/>
      <c r="N272" s="157"/>
      <c r="O272" s="55"/>
      <c r="P272" s="55"/>
      <c r="Q272" s="55"/>
      <c r="R272" s="55"/>
      <c r="S272" s="55"/>
      <c r="T272" s="56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9" t="s">
        <v>121</v>
      </c>
      <c r="AU272" s="19" t="s">
        <v>79</v>
      </c>
    </row>
    <row r="273" spans="2:51" s="13" customFormat="1" ht="12">
      <c r="B273" s="158"/>
      <c r="D273" s="159" t="s">
        <v>123</v>
      </c>
      <c r="E273" s="160" t="s">
        <v>3</v>
      </c>
      <c r="F273" s="161" t="s">
        <v>149</v>
      </c>
      <c r="H273" s="162">
        <v>5</v>
      </c>
      <c r="I273" s="163"/>
      <c r="L273" s="158"/>
      <c r="M273" s="164"/>
      <c r="N273" s="165"/>
      <c r="O273" s="165"/>
      <c r="P273" s="165"/>
      <c r="Q273" s="165"/>
      <c r="R273" s="165"/>
      <c r="S273" s="165"/>
      <c r="T273" s="166"/>
      <c r="AT273" s="160" t="s">
        <v>123</v>
      </c>
      <c r="AU273" s="160" t="s">
        <v>79</v>
      </c>
      <c r="AV273" s="13" t="s">
        <v>79</v>
      </c>
      <c r="AW273" s="13" t="s">
        <v>32</v>
      </c>
      <c r="AX273" s="13" t="s">
        <v>75</v>
      </c>
      <c r="AY273" s="160" t="s">
        <v>112</v>
      </c>
    </row>
    <row r="274" spans="1:65" s="2" customFormat="1" ht="16.5" customHeight="1">
      <c r="A274" s="34"/>
      <c r="B274" s="139"/>
      <c r="C274" s="182" t="s">
        <v>532</v>
      </c>
      <c r="D274" s="182" t="s">
        <v>150</v>
      </c>
      <c r="E274" s="183" t="s">
        <v>533</v>
      </c>
      <c r="F274" s="184" t="s">
        <v>534</v>
      </c>
      <c r="G274" s="185" t="s">
        <v>259</v>
      </c>
      <c r="H274" s="186">
        <v>5</v>
      </c>
      <c r="I274" s="187"/>
      <c r="J274" s="188">
        <f>ROUND(I274*H274,2)</f>
        <v>0</v>
      </c>
      <c r="K274" s="184" t="s">
        <v>118</v>
      </c>
      <c r="L274" s="189"/>
      <c r="M274" s="190" t="s">
        <v>3</v>
      </c>
      <c r="N274" s="191" t="s">
        <v>41</v>
      </c>
      <c r="O274" s="55"/>
      <c r="P274" s="149">
        <f>O274*H274</f>
        <v>0</v>
      </c>
      <c r="Q274" s="149">
        <v>0.165</v>
      </c>
      <c r="R274" s="149">
        <f>Q274*H274</f>
        <v>0.8250000000000001</v>
      </c>
      <c r="S274" s="149">
        <v>0</v>
      </c>
      <c r="T274" s="150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51" t="s">
        <v>154</v>
      </c>
      <c r="AT274" s="151" t="s">
        <v>150</v>
      </c>
      <c r="AU274" s="151" t="s">
        <v>79</v>
      </c>
      <c r="AY274" s="19" t="s">
        <v>112</v>
      </c>
      <c r="BE274" s="152">
        <f>IF(N274="základní",J274,0)</f>
        <v>0</v>
      </c>
      <c r="BF274" s="152">
        <f>IF(N274="snížená",J274,0)</f>
        <v>0</v>
      </c>
      <c r="BG274" s="152">
        <f>IF(N274="zákl. přenesená",J274,0)</f>
        <v>0</v>
      </c>
      <c r="BH274" s="152">
        <f>IF(N274="sníž. přenesená",J274,0)</f>
        <v>0</v>
      </c>
      <c r="BI274" s="152">
        <f>IF(N274="nulová",J274,0)</f>
        <v>0</v>
      </c>
      <c r="BJ274" s="19" t="s">
        <v>75</v>
      </c>
      <c r="BK274" s="152">
        <f>ROUND(I274*H274,2)</f>
        <v>0</v>
      </c>
      <c r="BL274" s="19" t="s">
        <v>119</v>
      </c>
      <c r="BM274" s="151" t="s">
        <v>535</v>
      </c>
    </row>
    <row r="275" spans="2:51" s="13" customFormat="1" ht="12">
      <c r="B275" s="158"/>
      <c r="D275" s="159" t="s">
        <v>123</v>
      </c>
      <c r="E275" s="160" t="s">
        <v>3</v>
      </c>
      <c r="F275" s="161" t="s">
        <v>149</v>
      </c>
      <c r="H275" s="162">
        <v>5</v>
      </c>
      <c r="I275" s="163"/>
      <c r="L275" s="158"/>
      <c r="M275" s="164"/>
      <c r="N275" s="165"/>
      <c r="O275" s="165"/>
      <c r="P275" s="165"/>
      <c r="Q275" s="165"/>
      <c r="R275" s="165"/>
      <c r="S275" s="165"/>
      <c r="T275" s="166"/>
      <c r="AT275" s="160" t="s">
        <v>123</v>
      </c>
      <c r="AU275" s="160" t="s">
        <v>79</v>
      </c>
      <c r="AV275" s="13" t="s">
        <v>79</v>
      </c>
      <c r="AW275" s="13" t="s">
        <v>32</v>
      </c>
      <c r="AX275" s="13" t="s">
        <v>75</v>
      </c>
      <c r="AY275" s="160" t="s">
        <v>112</v>
      </c>
    </row>
    <row r="276" spans="1:65" s="2" customFormat="1" ht="16.5" customHeight="1">
      <c r="A276" s="34"/>
      <c r="B276" s="139"/>
      <c r="C276" s="140" t="s">
        <v>536</v>
      </c>
      <c r="D276" s="140" t="s">
        <v>114</v>
      </c>
      <c r="E276" s="141" t="s">
        <v>537</v>
      </c>
      <c r="F276" s="142" t="s">
        <v>538</v>
      </c>
      <c r="G276" s="143" t="s">
        <v>259</v>
      </c>
      <c r="H276" s="144">
        <v>3</v>
      </c>
      <c r="I276" s="145"/>
      <c r="J276" s="146">
        <f>ROUND(I276*H276,2)</f>
        <v>0</v>
      </c>
      <c r="K276" s="142" t="s">
        <v>118</v>
      </c>
      <c r="L276" s="35"/>
      <c r="M276" s="147" t="s">
        <v>3</v>
      </c>
      <c r="N276" s="148" t="s">
        <v>41</v>
      </c>
      <c r="O276" s="55"/>
      <c r="P276" s="149">
        <f>O276*H276</f>
        <v>0</v>
      </c>
      <c r="Q276" s="149">
        <v>0.21734</v>
      </c>
      <c r="R276" s="149">
        <f>Q276*H276</f>
        <v>0.65202</v>
      </c>
      <c r="S276" s="149">
        <v>0</v>
      </c>
      <c r="T276" s="150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51" t="s">
        <v>119</v>
      </c>
      <c r="AT276" s="151" t="s">
        <v>114</v>
      </c>
      <c r="AU276" s="151" t="s">
        <v>79</v>
      </c>
      <c r="AY276" s="19" t="s">
        <v>112</v>
      </c>
      <c r="BE276" s="152">
        <f>IF(N276="základní",J276,0)</f>
        <v>0</v>
      </c>
      <c r="BF276" s="152">
        <f>IF(N276="snížená",J276,0)</f>
        <v>0</v>
      </c>
      <c r="BG276" s="152">
        <f>IF(N276="zákl. přenesená",J276,0)</f>
        <v>0</v>
      </c>
      <c r="BH276" s="152">
        <f>IF(N276="sníž. přenesená",J276,0)</f>
        <v>0</v>
      </c>
      <c r="BI276" s="152">
        <f>IF(N276="nulová",J276,0)</f>
        <v>0</v>
      </c>
      <c r="BJ276" s="19" t="s">
        <v>75</v>
      </c>
      <c r="BK276" s="152">
        <f>ROUND(I276*H276,2)</f>
        <v>0</v>
      </c>
      <c r="BL276" s="19" t="s">
        <v>119</v>
      </c>
      <c r="BM276" s="151" t="s">
        <v>539</v>
      </c>
    </row>
    <row r="277" spans="1:47" s="2" customFormat="1" ht="12">
      <c r="A277" s="34"/>
      <c r="B277" s="35"/>
      <c r="C277" s="34"/>
      <c r="D277" s="153" t="s">
        <v>121</v>
      </c>
      <c r="E277" s="34"/>
      <c r="F277" s="154" t="s">
        <v>540</v>
      </c>
      <c r="G277" s="34"/>
      <c r="H277" s="34"/>
      <c r="I277" s="155"/>
      <c r="J277" s="34"/>
      <c r="K277" s="34"/>
      <c r="L277" s="35"/>
      <c r="M277" s="156"/>
      <c r="N277" s="157"/>
      <c r="O277" s="55"/>
      <c r="P277" s="55"/>
      <c r="Q277" s="55"/>
      <c r="R277" s="55"/>
      <c r="S277" s="55"/>
      <c r="T277" s="56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9" t="s">
        <v>121</v>
      </c>
      <c r="AU277" s="19" t="s">
        <v>79</v>
      </c>
    </row>
    <row r="278" spans="1:65" s="2" customFormat="1" ht="16.5" customHeight="1">
      <c r="A278" s="34"/>
      <c r="B278" s="139"/>
      <c r="C278" s="182" t="s">
        <v>541</v>
      </c>
      <c r="D278" s="182" t="s">
        <v>150</v>
      </c>
      <c r="E278" s="183" t="s">
        <v>542</v>
      </c>
      <c r="F278" s="184" t="s">
        <v>543</v>
      </c>
      <c r="G278" s="185" t="s">
        <v>259</v>
      </c>
      <c r="H278" s="186">
        <v>3</v>
      </c>
      <c r="I278" s="187"/>
      <c r="J278" s="188">
        <f>ROUND(I278*H278,2)</f>
        <v>0</v>
      </c>
      <c r="K278" s="184" t="s">
        <v>118</v>
      </c>
      <c r="L278" s="189"/>
      <c r="M278" s="190" t="s">
        <v>3</v>
      </c>
      <c r="N278" s="191" t="s">
        <v>41</v>
      </c>
      <c r="O278" s="55"/>
      <c r="P278" s="149">
        <f>O278*H278</f>
        <v>0</v>
      </c>
      <c r="Q278" s="149">
        <v>0.0524</v>
      </c>
      <c r="R278" s="149">
        <f>Q278*H278</f>
        <v>0.1572</v>
      </c>
      <c r="S278" s="149">
        <v>0</v>
      </c>
      <c r="T278" s="150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51" t="s">
        <v>154</v>
      </c>
      <c r="AT278" s="151" t="s">
        <v>150</v>
      </c>
      <c r="AU278" s="151" t="s">
        <v>79</v>
      </c>
      <c r="AY278" s="19" t="s">
        <v>112</v>
      </c>
      <c r="BE278" s="152">
        <f>IF(N278="základní",J278,0)</f>
        <v>0</v>
      </c>
      <c r="BF278" s="152">
        <f>IF(N278="snížená",J278,0)</f>
        <v>0</v>
      </c>
      <c r="BG278" s="152">
        <f>IF(N278="zákl. přenesená",J278,0)</f>
        <v>0</v>
      </c>
      <c r="BH278" s="152">
        <f>IF(N278="sníž. přenesená",J278,0)</f>
        <v>0</v>
      </c>
      <c r="BI278" s="152">
        <f>IF(N278="nulová",J278,0)</f>
        <v>0</v>
      </c>
      <c r="BJ278" s="19" t="s">
        <v>75</v>
      </c>
      <c r="BK278" s="152">
        <f>ROUND(I278*H278,2)</f>
        <v>0</v>
      </c>
      <c r="BL278" s="19" t="s">
        <v>119</v>
      </c>
      <c r="BM278" s="151" t="s">
        <v>544</v>
      </c>
    </row>
    <row r="279" spans="1:65" s="2" customFormat="1" ht="16.5" customHeight="1">
      <c r="A279" s="34"/>
      <c r="B279" s="139"/>
      <c r="C279" s="182" t="s">
        <v>545</v>
      </c>
      <c r="D279" s="182" t="s">
        <v>150</v>
      </c>
      <c r="E279" s="183" t="s">
        <v>546</v>
      </c>
      <c r="F279" s="184" t="s">
        <v>547</v>
      </c>
      <c r="G279" s="185" t="s">
        <v>259</v>
      </c>
      <c r="H279" s="186">
        <v>3</v>
      </c>
      <c r="I279" s="187"/>
      <c r="J279" s="188">
        <f>ROUND(I279*H279,2)</f>
        <v>0</v>
      </c>
      <c r="K279" s="184" t="s">
        <v>118</v>
      </c>
      <c r="L279" s="189"/>
      <c r="M279" s="190" t="s">
        <v>3</v>
      </c>
      <c r="N279" s="191" t="s">
        <v>41</v>
      </c>
      <c r="O279" s="55"/>
      <c r="P279" s="149">
        <f>O279*H279</f>
        <v>0</v>
      </c>
      <c r="Q279" s="149">
        <v>0.0072</v>
      </c>
      <c r="R279" s="149">
        <f>Q279*H279</f>
        <v>0.0216</v>
      </c>
      <c r="S279" s="149">
        <v>0</v>
      </c>
      <c r="T279" s="150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51" t="s">
        <v>154</v>
      </c>
      <c r="AT279" s="151" t="s">
        <v>150</v>
      </c>
      <c r="AU279" s="151" t="s">
        <v>79</v>
      </c>
      <c r="AY279" s="19" t="s">
        <v>112</v>
      </c>
      <c r="BE279" s="152">
        <f>IF(N279="základní",J279,0)</f>
        <v>0</v>
      </c>
      <c r="BF279" s="152">
        <f>IF(N279="snížená",J279,0)</f>
        <v>0</v>
      </c>
      <c r="BG279" s="152">
        <f>IF(N279="zákl. přenesená",J279,0)</f>
        <v>0</v>
      </c>
      <c r="BH279" s="152">
        <f>IF(N279="sníž. přenesená",J279,0)</f>
        <v>0</v>
      </c>
      <c r="BI279" s="152">
        <f>IF(N279="nulová",J279,0)</f>
        <v>0</v>
      </c>
      <c r="BJ279" s="19" t="s">
        <v>75</v>
      </c>
      <c r="BK279" s="152">
        <f>ROUND(I279*H279,2)</f>
        <v>0</v>
      </c>
      <c r="BL279" s="19" t="s">
        <v>119</v>
      </c>
      <c r="BM279" s="151" t="s">
        <v>548</v>
      </c>
    </row>
    <row r="280" spans="1:65" s="2" customFormat="1" ht="16.5" customHeight="1">
      <c r="A280" s="34"/>
      <c r="B280" s="139"/>
      <c r="C280" s="140" t="s">
        <v>549</v>
      </c>
      <c r="D280" s="140" t="s">
        <v>114</v>
      </c>
      <c r="E280" s="141" t="s">
        <v>550</v>
      </c>
      <c r="F280" s="142" t="s">
        <v>551</v>
      </c>
      <c r="G280" s="143" t="s">
        <v>259</v>
      </c>
      <c r="H280" s="144">
        <v>1</v>
      </c>
      <c r="I280" s="145"/>
      <c r="J280" s="146">
        <f>ROUND(I280*H280,2)</f>
        <v>0</v>
      </c>
      <c r="K280" s="142" t="s">
        <v>118</v>
      </c>
      <c r="L280" s="35"/>
      <c r="M280" s="147" t="s">
        <v>3</v>
      </c>
      <c r="N280" s="148" t="s">
        <v>41</v>
      </c>
      <c r="O280" s="55"/>
      <c r="P280" s="149">
        <f>O280*H280</f>
        <v>0</v>
      </c>
      <c r="Q280" s="149">
        <v>0.00016</v>
      </c>
      <c r="R280" s="149">
        <f>Q280*H280</f>
        <v>0.00016</v>
      </c>
      <c r="S280" s="149">
        <v>0</v>
      </c>
      <c r="T280" s="150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51" t="s">
        <v>119</v>
      </c>
      <c r="AT280" s="151" t="s">
        <v>114</v>
      </c>
      <c r="AU280" s="151" t="s">
        <v>79</v>
      </c>
      <c r="AY280" s="19" t="s">
        <v>112</v>
      </c>
      <c r="BE280" s="152">
        <f>IF(N280="základní",J280,0)</f>
        <v>0</v>
      </c>
      <c r="BF280" s="152">
        <f>IF(N280="snížená",J280,0)</f>
        <v>0</v>
      </c>
      <c r="BG280" s="152">
        <f>IF(N280="zákl. přenesená",J280,0)</f>
        <v>0</v>
      </c>
      <c r="BH280" s="152">
        <f>IF(N280="sníž. přenesená",J280,0)</f>
        <v>0</v>
      </c>
      <c r="BI280" s="152">
        <f>IF(N280="nulová",J280,0)</f>
        <v>0</v>
      </c>
      <c r="BJ280" s="19" t="s">
        <v>75</v>
      </c>
      <c r="BK280" s="152">
        <f>ROUND(I280*H280,2)</f>
        <v>0</v>
      </c>
      <c r="BL280" s="19" t="s">
        <v>119</v>
      </c>
      <c r="BM280" s="151" t="s">
        <v>552</v>
      </c>
    </row>
    <row r="281" spans="1:47" s="2" customFormat="1" ht="12">
      <c r="A281" s="34"/>
      <c r="B281" s="35"/>
      <c r="C281" s="34"/>
      <c r="D281" s="153" t="s">
        <v>121</v>
      </c>
      <c r="E281" s="34"/>
      <c r="F281" s="154" t="s">
        <v>553</v>
      </c>
      <c r="G281" s="34"/>
      <c r="H281" s="34"/>
      <c r="I281" s="155"/>
      <c r="J281" s="34"/>
      <c r="K281" s="34"/>
      <c r="L281" s="35"/>
      <c r="M281" s="156"/>
      <c r="N281" s="157"/>
      <c r="O281" s="55"/>
      <c r="P281" s="55"/>
      <c r="Q281" s="55"/>
      <c r="R281" s="55"/>
      <c r="S281" s="55"/>
      <c r="T281" s="56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9" t="s">
        <v>121</v>
      </c>
      <c r="AU281" s="19" t="s">
        <v>79</v>
      </c>
    </row>
    <row r="282" spans="2:51" s="13" customFormat="1" ht="12">
      <c r="B282" s="158"/>
      <c r="D282" s="159" t="s">
        <v>123</v>
      </c>
      <c r="E282" s="160" t="s">
        <v>3</v>
      </c>
      <c r="F282" s="161" t="s">
        <v>75</v>
      </c>
      <c r="H282" s="162">
        <v>1</v>
      </c>
      <c r="I282" s="163"/>
      <c r="L282" s="158"/>
      <c r="M282" s="164"/>
      <c r="N282" s="165"/>
      <c r="O282" s="165"/>
      <c r="P282" s="165"/>
      <c r="Q282" s="165"/>
      <c r="R282" s="165"/>
      <c r="S282" s="165"/>
      <c r="T282" s="166"/>
      <c r="AT282" s="160" t="s">
        <v>123</v>
      </c>
      <c r="AU282" s="160" t="s">
        <v>79</v>
      </c>
      <c r="AV282" s="13" t="s">
        <v>79</v>
      </c>
      <c r="AW282" s="13" t="s">
        <v>32</v>
      </c>
      <c r="AX282" s="13" t="s">
        <v>75</v>
      </c>
      <c r="AY282" s="160" t="s">
        <v>112</v>
      </c>
    </row>
    <row r="283" spans="1:65" s="2" customFormat="1" ht="16.5" customHeight="1">
      <c r="A283" s="34"/>
      <c r="B283" s="139"/>
      <c r="C283" s="140" t="s">
        <v>554</v>
      </c>
      <c r="D283" s="140" t="s">
        <v>114</v>
      </c>
      <c r="E283" s="141" t="s">
        <v>555</v>
      </c>
      <c r="F283" s="142" t="s">
        <v>556</v>
      </c>
      <c r="G283" s="143" t="s">
        <v>259</v>
      </c>
      <c r="H283" s="144">
        <v>1</v>
      </c>
      <c r="I283" s="145"/>
      <c r="J283" s="146">
        <f>ROUND(I283*H283,2)</f>
        <v>0</v>
      </c>
      <c r="K283" s="142" t="s">
        <v>3</v>
      </c>
      <c r="L283" s="35"/>
      <c r="M283" s="147" t="s">
        <v>3</v>
      </c>
      <c r="N283" s="148" t="s">
        <v>41</v>
      </c>
      <c r="O283" s="55"/>
      <c r="P283" s="149">
        <f>O283*H283</f>
        <v>0</v>
      </c>
      <c r="Q283" s="149">
        <v>0</v>
      </c>
      <c r="R283" s="149">
        <f>Q283*H283</f>
        <v>0</v>
      </c>
      <c r="S283" s="149">
        <v>0</v>
      </c>
      <c r="T283" s="150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51" t="s">
        <v>119</v>
      </c>
      <c r="AT283" s="151" t="s">
        <v>114</v>
      </c>
      <c r="AU283" s="151" t="s">
        <v>79</v>
      </c>
      <c r="AY283" s="19" t="s">
        <v>112</v>
      </c>
      <c r="BE283" s="152">
        <f>IF(N283="základní",J283,0)</f>
        <v>0</v>
      </c>
      <c r="BF283" s="152">
        <f>IF(N283="snížená",J283,0)</f>
        <v>0</v>
      </c>
      <c r="BG283" s="152">
        <f>IF(N283="zákl. přenesená",J283,0)</f>
        <v>0</v>
      </c>
      <c r="BH283" s="152">
        <f>IF(N283="sníž. přenesená",J283,0)</f>
        <v>0</v>
      </c>
      <c r="BI283" s="152">
        <f>IF(N283="nulová",J283,0)</f>
        <v>0</v>
      </c>
      <c r="BJ283" s="19" t="s">
        <v>75</v>
      </c>
      <c r="BK283" s="152">
        <f>ROUND(I283*H283,2)</f>
        <v>0</v>
      </c>
      <c r="BL283" s="19" t="s">
        <v>119</v>
      </c>
      <c r="BM283" s="151" t="s">
        <v>557</v>
      </c>
    </row>
    <row r="284" spans="2:63" s="12" customFormat="1" ht="22.9" customHeight="1">
      <c r="B284" s="126"/>
      <c r="D284" s="127" t="s">
        <v>69</v>
      </c>
      <c r="E284" s="137" t="s">
        <v>276</v>
      </c>
      <c r="F284" s="137" t="s">
        <v>277</v>
      </c>
      <c r="I284" s="129"/>
      <c r="J284" s="138">
        <f>BK284</f>
        <v>0</v>
      </c>
      <c r="L284" s="126"/>
      <c r="M284" s="131"/>
      <c r="N284" s="132"/>
      <c r="O284" s="132"/>
      <c r="P284" s="133">
        <f>SUM(P285:P286)</f>
        <v>0</v>
      </c>
      <c r="Q284" s="132"/>
      <c r="R284" s="133">
        <f>SUM(R285:R286)</f>
        <v>0</v>
      </c>
      <c r="S284" s="132"/>
      <c r="T284" s="134">
        <f>SUM(T285:T286)</f>
        <v>0</v>
      </c>
      <c r="AR284" s="127" t="s">
        <v>75</v>
      </c>
      <c r="AT284" s="135" t="s">
        <v>69</v>
      </c>
      <c r="AU284" s="135" t="s">
        <v>75</v>
      </c>
      <c r="AY284" s="127" t="s">
        <v>112</v>
      </c>
      <c r="BK284" s="136">
        <f>SUM(BK285:BK286)</f>
        <v>0</v>
      </c>
    </row>
    <row r="285" spans="1:65" s="2" customFormat="1" ht="24.2" customHeight="1">
      <c r="A285" s="34"/>
      <c r="B285" s="139"/>
      <c r="C285" s="140" t="s">
        <v>558</v>
      </c>
      <c r="D285" s="140" t="s">
        <v>114</v>
      </c>
      <c r="E285" s="141" t="s">
        <v>559</v>
      </c>
      <c r="F285" s="142" t="s">
        <v>560</v>
      </c>
      <c r="G285" s="143" t="s">
        <v>153</v>
      </c>
      <c r="H285" s="144">
        <v>54.817</v>
      </c>
      <c r="I285" s="145"/>
      <c r="J285" s="146">
        <f>ROUND(I285*H285,2)</f>
        <v>0</v>
      </c>
      <c r="K285" s="142" t="s">
        <v>118</v>
      </c>
      <c r="L285" s="35"/>
      <c r="M285" s="147" t="s">
        <v>3</v>
      </c>
      <c r="N285" s="148" t="s">
        <v>41</v>
      </c>
      <c r="O285" s="55"/>
      <c r="P285" s="149">
        <f>O285*H285</f>
        <v>0</v>
      </c>
      <c r="Q285" s="149">
        <v>0</v>
      </c>
      <c r="R285" s="149">
        <f>Q285*H285</f>
        <v>0</v>
      </c>
      <c r="S285" s="149">
        <v>0</v>
      </c>
      <c r="T285" s="150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51" t="s">
        <v>119</v>
      </c>
      <c r="AT285" s="151" t="s">
        <v>114</v>
      </c>
      <c r="AU285" s="151" t="s">
        <v>79</v>
      </c>
      <c r="AY285" s="19" t="s">
        <v>112</v>
      </c>
      <c r="BE285" s="152">
        <f>IF(N285="základní",J285,0)</f>
        <v>0</v>
      </c>
      <c r="BF285" s="152">
        <f>IF(N285="snížená",J285,0)</f>
        <v>0</v>
      </c>
      <c r="BG285" s="152">
        <f>IF(N285="zákl. přenesená",J285,0)</f>
        <v>0</v>
      </c>
      <c r="BH285" s="152">
        <f>IF(N285="sníž. přenesená",J285,0)</f>
        <v>0</v>
      </c>
      <c r="BI285" s="152">
        <f>IF(N285="nulová",J285,0)</f>
        <v>0</v>
      </c>
      <c r="BJ285" s="19" t="s">
        <v>75</v>
      </c>
      <c r="BK285" s="152">
        <f>ROUND(I285*H285,2)</f>
        <v>0</v>
      </c>
      <c r="BL285" s="19" t="s">
        <v>119</v>
      </c>
      <c r="BM285" s="151" t="s">
        <v>561</v>
      </c>
    </row>
    <row r="286" spans="1:47" s="2" customFormat="1" ht="12">
      <c r="A286" s="34"/>
      <c r="B286" s="35"/>
      <c r="C286" s="34"/>
      <c r="D286" s="153" t="s">
        <v>121</v>
      </c>
      <c r="E286" s="34"/>
      <c r="F286" s="154" t="s">
        <v>562</v>
      </c>
      <c r="G286" s="34"/>
      <c r="H286" s="34"/>
      <c r="I286" s="155"/>
      <c r="J286" s="34"/>
      <c r="K286" s="34"/>
      <c r="L286" s="35"/>
      <c r="M286" s="156"/>
      <c r="N286" s="157"/>
      <c r="O286" s="55"/>
      <c r="P286" s="55"/>
      <c r="Q286" s="55"/>
      <c r="R286" s="55"/>
      <c r="S286" s="55"/>
      <c r="T286" s="56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9" t="s">
        <v>121</v>
      </c>
      <c r="AU286" s="19" t="s">
        <v>79</v>
      </c>
    </row>
    <row r="287" spans="2:63" s="12" customFormat="1" ht="25.9" customHeight="1">
      <c r="B287" s="126"/>
      <c r="D287" s="127" t="s">
        <v>69</v>
      </c>
      <c r="E287" s="128" t="s">
        <v>563</v>
      </c>
      <c r="F287" s="128" t="s">
        <v>564</v>
      </c>
      <c r="I287" s="129"/>
      <c r="J287" s="130">
        <f>BK287</f>
        <v>0</v>
      </c>
      <c r="L287" s="126"/>
      <c r="M287" s="131"/>
      <c r="N287" s="132"/>
      <c r="O287" s="132"/>
      <c r="P287" s="133">
        <f>SUM(P288:P290)</f>
        <v>0</v>
      </c>
      <c r="Q287" s="132"/>
      <c r="R287" s="133">
        <f>SUM(R288:R290)</f>
        <v>0</v>
      </c>
      <c r="S287" s="132"/>
      <c r="T287" s="134">
        <f>SUM(T288:T290)</f>
        <v>0</v>
      </c>
      <c r="AR287" s="127" t="s">
        <v>119</v>
      </c>
      <c r="AT287" s="135" t="s">
        <v>69</v>
      </c>
      <c r="AU287" s="135" t="s">
        <v>70</v>
      </c>
      <c r="AY287" s="127" t="s">
        <v>112</v>
      </c>
      <c r="BK287" s="136">
        <f>SUM(BK288:BK290)</f>
        <v>0</v>
      </c>
    </row>
    <row r="288" spans="1:65" s="2" customFormat="1" ht="16.5" customHeight="1">
      <c r="A288" s="34"/>
      <c r="B288" s="139"/>
      <c r="C288" s="140" t="s">
        <v>427</v>
      </c>
      <c r="D288" s="140" t="s">
        <v>114</v>
      </c>
      <c r="E288" s="141" t="s">
        <v>565</v>
      </c>
      <c r="F288" s="142" t="s">
        <v>566</v>
      </c>
      <c r="G288" s="143" t="s">
        <v>117</v>
      </c>
      <c r="H288" s="144">
        <v>8</v>
      </c>
      <c r="I288" s="145"/>
      <c r="J288" s="146">
        <f>ROUND(I288*H288,2)</f>
        <v>0</v>
      </c>
      <c r="K288" s="142" t="s">
        <v>118</v>
      </c>
      <c r="L288" s="35"/>
      <c r="M288" s="147" t="s">
        <v>3</v>
      </c>
      <c r="N288" s="148" t="s">
        <v>41</v>
      </c>
      <c r="O288" s="55"/>
      <c r="P288" s="149">
        <f>O288*H288</f>
        <v>0</v>
      </c>
      <c r="Q288" s="149">
        <v>0</v>
      </c>
      <c r="R288" s="149">
        <f>Q288*H288</f>
        <v>0</v>
      </c>
      <c r="S288" s="149">
        <v>0</v>
      </c>
      <c r="T288" s="150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51" t="s">
        <v>567</v>
      </c>
      <c r="AT288" s="151" t="s">
        <v>114</v>
      </c>
      <c r="AU288" s="151" t="s">
        <v>75</v>
      </c>
      <c r="AY288" s="19" t="s">
        <v>112</v>
      </c>
      <c r="BE288" s="152">
        <f>IF(N288="základní",J288,0)</f>
        <v>0</v>
      </c>
      <c r="BF288" s="152">
        <f>IF(N288="snížená",J288,0)</f>
        <v>0</v>
      </c>
      <c r="BG288" s="152">
        <f>IF(N288="zákl. přenesená",J288,0)</f>
        <v>0</v>
      </c>
      <c r="BH288" s="152">
        <f>IF(N288="sníž. přenesená",J288,0)</f>
        <v>0</v>
      </c>
      <c r="BI288" s="152">
        <f>IF(N288="nulová",J288,0)</f>
        <v>0</v>
      </c>
      <c r="BJ288" s="19" t="s">
        <v>75</v>
      </c>
      <c r="BK288" s="152">
        <f>ROUND(I288*H288,2)</f>
        <v>0</v>
      </c>
      <c r="BL288" s="19" t="s">
        <v>567</v>
      </c>
      <c r="BM288" s="151" t="s">
        <v>568</v>
      </c>
    </row>
    <row r="289" spans="1:47" s="2" customFormat="1" ht="12">
      <c r="A289" s="34"/>
      <c r="B289" s="35"/>
      <c r="C289" s="34"/>
      <c r="D289" s="153" t="s">
        <v>121</v>
      </c>
      <c r="E289" s="34"/>
      <c r="F289" s="154" t="s">
        <v>569</v>
      </c>
      <c r="G289" s="34"/>
      <c r="H289" s="34"/>
      <c r="I289" s="155"/>
      <c r="J289" s="34"/>
      <c r="K289" s="34"/>
      <c r="L289" s="35"/>
      <c r="M289" s="156"/>
      <c r="N289" s="157"/>
      <c r="O289" s="55"/>
      <c r="P289" s="55"/>
      <c r="Q289" s="55"/>
      <c r="R289" s="55"/>
      <c r="S289" s="55"/>
      <c r="T289" s="56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9" t="s">
        <v>121</v>
      </c>
      <c r="AU289" s="19" t="s">
        <v>75</v>
      </c>
    </row>
    <row r="290" spans="2:51" s="13" customFormat="1" ht="12">
      <c r="B290" s="158"/>
      <c r="D290" s="159" t="s">
        <v>123</v>
      </c>
      <c r="E290" s="160" t="s">
        <v>3</v>
      </c>
      <c r="F290" s="161" t="s">
        <v>154</v>
      </c>
      <c r="H290" s="162">
        <v>8</v>
      </c>
      <c r="I290" s="163"/>
      <c r="L290" s="158"/>
      <c r="M290" s="204"/>
      <c r="N290" s="205"/>
      <c r="O290" s="205"/>
      <c r="P290" s="205"/>
      <c r="Q290" s="205"/>
      <c r="R290" s="205"/>
      <c r="S290" s="205"/>
      <c r="T290" s="206"/>
      <c r="AT290" s="160" t="s">
        <v>123</v>
      </c>
      <c r="AU290" s="160" t="s">
        <v>75</v>
      </c>
      <c r="AV290" s="13" t="s">
        <v>79</v>
      </c>
      <c r="AW290" s="13" t="s">
        <v>32</v>
      </c>
      <c r="AX290" s="13" t="s">
        <v>75</v>
      </c>
      <c r="AY290" s="160" t="s">
        <v>112</v>
      </c>
    </row>
    <row r="291" spans="1:31" s="2" customFormat="1" ht="6.95" customHeight="1">
      <c r="A291" s="34"/>
      <c r="B291" s="44"/>
      <c r="C291" s="45"/>
      <c r="D291" s="45"/>
      <c r="E291" s="45"/>
      <c r="F291" s="45"/>
      <c r="G291" s="45"/>
      <c r="H291" s="45"/>
      <c r="I291" s="45"/>
      <c r="J291" s="45"/>
      <c r="K291" s="45"/>
      <c r="L291" s="35"/>
      <c r="M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</row>
  </sheetData>
  <autoFilter ref="C85:K290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1/119001421"/>
    <hyperlink ref="F93" r:id="rId2" display="https://podminky.urs.cz/item/CS_URS_2021_01/121151113"/>
    <hyperlink ref="F100" r:id="rId3" display="https://podminky.urs.cz/item/CS_URS_2021_01/132212211"/>
    <hyperlink ref="F104" r:id="rId4" display="https://podminky.urs.cz/item/CS_URS_2021_01/132254204"/>
    <hyperlink ref="F115" r:id="rId5" display="https://podminky.urs.cz/item/CS_URS_2021_01/139001101"/>
    <hyperlink ref="F118" r:id="rId6" display="https://podminky.urs.cz/item/CS_URS_2021_01/151811131"/>
    <hyperlink ref="F124" r:id="rId7" display="https://podminky.urs.cz/item/CS_URS_2021_01/151811132"/>
    <hyperlink ref="F130" r:id="rId8" display="https://podminky.urs.cz/item/CS_URS_2021_01/151811231"/>
    <hyperlink ref="F132" r:id="rId9" display="https://podminky.urs.cz/item/CS_URS_2021_01/151811232"/>
    <hyperlink ref="F134" r:id="rId10" display="https://podminky.urs.cz/item/CS_URS_2021_01/162251101"/>
    <hyperlink ref="F140" r:id="rId11" display="https://podminky.urs.cz/item/CS_URS_2021_01/162751117"/>
    <hyperlink ref="F143" r:id="rId12" display="https://podminky.urs.cz/item/CS_URS_2021_01/167151111"/>
    <hyperlink ref="F146" r:id="rId13" display="https://podminky.urs.cz/item/CS_URS_2021_01/171152501"/>
    <hyperlink ref="F154" r:id="rId14" display="https://podminky.urs.cz/item/CS_URS_2021_01/171201221"/>
    <hyperlink ref="F158" r:id="rId15" display="https://podminky.urs.cz/item/CS_URS_2021_01/171251101"/>
    <hyperlink ref="F161" r:id="rId16" display="https://podminky.urs.cz/item/CS_URS_2021_01/174151101"/>
    <hyperlink ref="F177" r:id="rId17" display="https://podminky.urs.cz/item/CS_URS_2021_01/175151101"/>
    <hyperlink ref="F187" r:id="rId18" display="https://podminky.urs.cz/item/CS_URS_2021_01/181351103"/>
    <hyperlink ref="F196" r:id="rId19" display="https://podminky.urs.cz/item/CS_URS_2021_01/359901211"/>
    <hyperlink ref="F200" r:id="rId20" display="https://podminky.urs.cz/item/CS_URS_2021_01/451573111"/>
    <hyperlink ref="F207" r:id="rId21" display="https://podminky.urs.cz/item/CS_URS_2021_01/452112111"/>
    <hyperlink ref="F214" r:id="rId22" display="https://podminky.urs.cz/item/CS_URS_2021_01/452311131"/>
    <hyperlink ref="F217" r:id="rId23" display="https://podminky.urs.cz/item/CS_URS_2021_01/452351101"/>
    <hyperlink ref="F221" r:id="rId24" display="https://podminky.urs.cz/item/CS_URS_2021_01/871315221"/>
    <hyperlink ref="F227" r:id="rId25" display="https://podminky.urs.cz/item/CS_URS_2021_01/871440420"/>
    <hyperlink ref="F234" r:id="rId26" display="https://podminky.urs.cz/item/CS_URS_2021_01/892351111"/>
    <hyperlink ref="F237" r:id="rId27" display="https://podminky.urs.cz/item/CS_URS_2021_01/892441111"/>
    <hyperlink ref="F240" r:id="rId28" display="https://podminky.urs.cz/item/CS_URS_2021_01/894411311"/>
    <hyperlink ref="F249" r:id="rId29" display="https://podminky.urs.cz/item/CS_URS_2021_01/894412411"/>
    <hyperlink ref="F254" r:id="rId30" display="https://podminky.urs.cz/item/CS_URS_2021_01/894414111"/>
    <hyperlink ref="F261" r:id="rId31" display="https://podminky.urs.cz/item/CS_URS_2021_01/894812311"/>
    <hyperlink ref="F263" r:id="rId32" display="https://podminky.urs.cz/item/CS_URS_2021_01/894812313"/>
    <hyperlink ref="F265" r:id="rId33" display="https://podminky.urs.cz/item/CS_URS_2021_01/894812332"/>
    <hyperlink ref="F267" r:id="rId34" display="https://podminky.urs.cz/item/CS_URS_2021_01/894812339"/>
    <hyperlink ref="F269" r:id="rId35" display="https://podminky.urs.cz/item/CS_URS_2021_01/894812377"/>
    <hyperlink ref="F272" r:id="rId36" display="https://podminky.urs.cz/item/CS_URS_2021_01/899104112"/>
    <hyperlink ref="F277" r:id="rId37" display="https://podminky.urs.cz/item/CS_URS_2021_01/899204112"/>
    <hyperlink ref="F281" r:id="rId38" display="https://podminky.urs.cz/item/CS_URS_2021_01/899713111"/>
    <hyperlink ref="F286" r:id="rId39" display="https://podminky.urs.cz/item/CS_URS_2021_01/998276101"/>
    <hyperlink ref="F289" r:id="rId40" display="https://podminky.urs.cz/item/CS_URS_2021_01/HZS42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 t="s">
        <v>6</v>
      </c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9" t="s">
        <v>84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79</v>
      </c>
    </row>
    <row r="4" spans="2:46" s="1" customFormat="1" ht="24.95" customHeight="1">
      <c r="B4" s="22"/>
      <c r="D4" s="23" t="s">
        <v>85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28" t="str">
        <f>'Rekapitulace stavby'!K6</f>
        <v>Oprava dešťové kanalizace na ulici Záhumenní v Kopřivnici</v>
      </c>
      <c r="F7" s="329"/>
      <c r="G7" s="329"/>
      <c r="H7" s="329"/>
      <c r="L7" s="22"/>
    </row>
    <row r="8" spans="1:31" s="2" customFormat="1" ht="12" customHeight="1">
      <c r="A8" s="34"/>
      <c r="B8" s="35"/>
      <c r="C8" s="34"/>
      <c r="D8" s="29" t="s">
        <v>86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00" t="s">
        <v>570</v>
      </c>
      <c r="F9" s="327"/>
      <c r="G9" s="327"/>
      <c r="H9" s="327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9. 6. 2021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tr">
        <f>IF('Rekapitulace stavby'!E11="","",'Rekapitulace stavby'!E11)</f>
        <v xml:space="preserve"> </v>
      </c>
      <c r="F15" s="34"/>
      <c r="G15" s="34"/>
      <c r="H15" s="34"/>
      <c r="I15" s="29" t="s">
        <v>28</v>
      </c>
      <c r="J15" s="27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30" t="str">
        <f>'Rekapitulace stavby'!E14</f>
        <v>Vyplň údaj</v>
      </c>
      <c r="F18" s="319"/>
      <c r="G18" s="319"/>
      <c r="H18" s="319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tr">
        <f>IF('Rekapitulace stavby'!AN16="","",'Rekapitulace stavby'!AN16)</f>
        <v/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29" t="s">
        <v>28</v>
      </c>
      <c r="J21" s="27" t="str">
        <f>IF('Rekapitulace stavby'!AN17="","",'Rekapitulace stavby'!AN17)</f>
        <v/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33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28</v>
      </c>
      <c r="J24" s="27" t="str">
        <f>IF('Rekapitulace stavby'!AN20="","",'Rekapitulace stavby'!AN20)</f>
        <v/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34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23" t="s">
        <v>3</v>
      </c>
      <c r="F27" s="323"/>
      <c r="G27" s="323"/>
      <c r="H27" s="323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36</v>
      </c>
      <c r="E30" s="34"/>
      <c r="F30" s="34"/>
      <c r="G30" s="34"/>
      <c r="H30" s="34"/>
      <c r="I30" s="34"/>
      <c r="J30" s="68">
        <f>ROUND(J85,2)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38</v>
      </c>
      <c r="G32" s="34"/>
      <c r="H32" s="34"/>
      <c r="I32" s="38" t="s">
        <v>37</v>
      </c>
      <c r="J32" s="38" t="s">
        <v>39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40</v>
      </c>
      <c r="E33" s="29" t="s">
        <v>41</v>
      </c>
      <c r="F33" s="97">
        <f>ROUND((SUM(BE85:BE112)),2)</f>
        <v>0</v>
      </c>
      <c r="G33" s="34"/>
      <c r="H33" s="34"/>
      <c r="I33" s="98">
        <v>0.21</v>
      </c>
      <c r="J33" s="97">
        <f>ROUND(((SUM(BE85:BE112))*I33),2)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42</v>
      </c>
      <c r="F34" s="97">
        <f>ROUND((SUM(BF85:BF112)),2)</f>
        <v>0</v>
      </c>
      <c r="G34" s="34"/>
      <c r="H34" s="34"/>
      <c r="I34" s="98">
        <v>0.15</v>
      </c>
      <c r="J34" s="97">
        <f>ROUND(((SUM(BF85:BF112))*I34),2)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43</v>
      </c>
      <c r="F35" s="97">
        <f>ROUND((SUM(BG85:BG112)),2)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44</v>
      </c>
      <c r="F36" s="97">
        <f>ROUND((SUM(BH85:BH112)),2)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45</v>
      </c>
      <c r="F37" s="97">
        <f>ROUND((SUM(BI85:BI112)),2)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46</v>
      </c>
      <c r="E39" s="57"/>
      <c r="F39" s="57"/>
      <c r="G39" s="101" t="s">
        <v>47</v>
      </c>
      <c r="H39" s="102" t="s">
        <v>48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88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8" t="str">
        <f>E7</f>
        <v>Oprava dešťové kanalizace na ulici Záhumenní v Kopřivnici</v>
      </c>
      <c r="F48" s="329"/>
      <c r="G48" s="329"/>
      <c r="H48" s="329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86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00" t="str">
        <f>E9</f>
        <v>3 - VRN</v>
      </c>
      <c r="F50" s="327"/>
      <c r="G50" s="327"/>
      <c r="H50" s="327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Kopřivnice</v>
      </c>
      <c r="G52" s="34"/>
      <c r="H52" s="34"/>
      <c r="I52" s="29" t="s">
        <v>23</v>
      </c>
      <c r="J52" s="52" t="str">
        <f>IF(J12="","",J12)</f>
        <v>9. 6. 2021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4"/>
      <c r="E54" s="34"/>
      <c r="F54" s="27" t="str">
        <f>E15</f>
        <v xml:space="preserve"> </v>
      </c>
      <c r="G54" s="34"/>
      <c r="H54" s="34"/>
      <c r="I54" s="29" t="s">
        <v>31</v>
      </c>
      <c r="J54" s="32" t="str">
        <f>E21</f>
        <v xml:space="preserve"> 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33</v>
      </c>
      <c r="J55" s="32" t="str">
        <f>E24</f>
        <v xml:space="preserve"> 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89</v>
      </c>
      <c r="D57" s="99"/>
      <c r="E57" s="99"/>
      <c r="F57" s="99"/>
      <c r="G57" s="99"/>
      <c r="H57" s="99"/>
      <c r="I57" s="99"/>
      <c r="J57" s="106" t="s">
        <v>90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68</v>
      </c>
      <c r="D59" s="34"/>
      <c r="E59" s="34"/>
      <c r="F59" s="34"/>
      <c r="G59" s="34"/>
      <c r="H59" s="34"/>
      <c r="I59" s="34"/>
      <c r="J59" s="68">
        <f>J85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91</v>
      </c>
    </row>
    <row r="60" spans="2:12" s="9" customFormat="1" ht="24.95" customHeight="1">
      <c r="B60" s="108"/>
      <c r="D60" s="109" t="s">
        <v>571</v>
      </c>
      <c r="E60" s="110"/>
      <c r="F60" s="110"/>
      <c r="G60" s="110"/>
      <c r="H60" s="110"/>
      <c r="I60" s="110"/>
      <c r="J60" s="111">
        <f>J86</f>
        <v>0</v>
      </c>
      <c r="L60" s="108"/>
    </row>
    <row r="61" spans="2:12" s="10" customFormat="1" ht="19.9" customHeight="1">
      <c r="B61" s="112"/>
      <c r="D61" s="113" t="s">
        <v>572</v>
      </c>
      <c r="E61" s="114"/>
      <c r="F61" s="114"/>
      <c r="G61" s="114"/>
      <c r="H61" s="114"/>
      <c r="I61" s="114"/>
      <c r="J61" s="115">
        <f>J87</f>
        <v>0</v>
      </c>
      <c r="L61" s="112"/>
    </row>
    <row r="62" spans="2:12" s="10" customFormat="1" ht="19.9" customHeight="1">
      <c r="B62" s="112"/>
      <c r="D62" s="113" t="s">
        <v>573</v>
      </c>
      <c r="E62" s="114"/>
      <c r="F62" s="114"/>
      <c r="G62" s="114"/>
      <c r="H62" s="114"/>
      <c r="I62" s="114"/>
      <c r="J62" s="115">
        <f>J97</f>
        <v>0</v>
      </c>
      <c r="L62" s="112"/>
    </row>
    <row r="63" spans="2:12" s="10" customFormat="1" ht="19.9" customHeight="1">
      <c r="B63" s="112"/>
      <c r="D63" s="113" t="s">
        <v>574</v>
      </c>
      <c r="E63" s="114"/>
      <c r="F63" s="114"/>
      <c r="G63" s="114"/>
      <c r="H63" s="114"/>
      <c r="I63" s="114"/>
      <c r="J63" s="115">
        <f>J100</f>
        <v>0</v>
      </c>
      <c r="L63" s="112"/>
    </row>
    <row r="64" spans="2:12" s="10" customFormat="1" ht="19.9" customHeight="1">
      <c r="B64" s="112"/>
      <c r="D64" s="113" t="s">
        <v>575</v>
      </c>
      <c r="E64" s="114"/>
      <c r="F64" s="114"/>
      <c r="G64" s="114"/>
      <c r="H64" s="114"/>
      <c r="I64" s="114"/>
      <c r="J64" s="115">
        <f>J105</f>
        <v>0</v>
      </c>
      <c r="L64" s="112"/>
    </row>
    <row r="65" spans="2:12" s="10" customFormat="1" ht="19.9" customHeight="1">
      <c r="B65" s="112"/>
      <c r="D65" s="113" t="s">
        <v>576</v>
      </c>
      <c r="E65" s="114"/>
      <c r="F65" s="114"/>
      <c r="G65" s="114"/>
      <c r="H65" s="114"/>
      <c r="I65" s="114"/>
      <c r="J65" s="115">
        <f>J110</f>
        <v>0</v>
      </c>
      <c r="L65" s="112"/>
    </row>
    <row r="66" spans="1:31" s="2" customFormat="1" ht="21.75" customHeight="1">
      <c r="A66" s="34"/>
      <c r="B66" s="35"/>
      <c r="C66" s="34"/>
      <c r="D66" s="34"/>
      <c r="E66" s="34"/>
      <c r="F66" s="34"/>
      <c r="G66" s="34"/>
      <c r="H66" s="34"/>
      <c r="I66" s="34"/>
      <c r="J66" s="34"/>
      <c r="K66" s="34"/>
      <c r="L66" s="91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5" customHeight="1">
      <c r="A67" s="34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91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5" customHeight="1">
      <c r="A71" s="34"/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5" customHeight="1">
      <c r="A72" s="34"/>
      <c r="B72" s="35"/>
      <c r="C72" s="23" t="s">
        <v>97</v>
      </c>
      <c r="D72" s="34"/>
      <c r="E72" s="34"/>
      <c r="F72" s="34"/>
      <c r="G72" s="34"/>
      <c r="H72" s="3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17</v>
      </c>
      <c r="D74" s="34"/>
      <c r="E74" s="34"/>
      <c r="F74" s="34"/>
      <c r="G74" s="34"/>
      <c r="H74" s="34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4"/>
      <c r="D75" s="34"/>
      <c r="E75" s="328" t="str">
        <f>E7</f>
        <v>Oprava dešťové kanalizace na ulici Záhumenní v Kopřivnici</v>
      </c>
      <c r="F75" s="329"/>
      <c r="G75" s="329"/>
      <c r="H75" s="329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86</v>
      </c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4"/>
      <c r="D77" s="34"/>
      <c r="E77" s="300" t="str">
        <f>E9</f>
        <v>3 - VRN</v>
      </c>
      <c r="F77" s="327"/>
      <c r="G77" s="327"/>
      <c r="H77" s="327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21</v>
      </c>
      <c r="D79" s="34"/>
      <c r="E79" s="34"/>
      <c r="F79" s="27" t="str">
        <f>F12</f>
        <v>Kopřivnice</v>
      </c>
      <c r="G79" s="34"/>
      <c r="H79" s="34"/>
      <c r="I79" s="29" t="s">
        <v>23</v>
      </c>
      <c r="J79" s="52" t="str">
        <f>IF(J12="","",J12)</f>
        <v>9. 6. 2021</v>
      </c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9" t="s">
        <v>25</v>
      </c>
      <c r="D81" s="34"/>
      <c r="E81" s="34"/>
      <c r="F81" s="27" t="str">
        <f>E15</f>
        <v xml:space="preserve"> </v>
      </c>
      <c r="G81" s="34"/>
      <c r="H81" s="34"/>
      <c r="I81" s="29" t="s">
        <v>31</v>
      </c>
      <c r="J81" s="32" t="str">
        <f>E21</f>
        <v xml:space="preserve"> </v>
      </c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2" customHeight="1">
      <c r="A82" s="34"/>
      <c r="B82" s="35"/>
      <c r="C82" s="29" t="s">
        <v>29</v>
      </c>
      <c r="D82" s="34"/>
      <c r="E82" s="34"/>
      <c r="F82" s="27" t="str">
        <f>IF(E18="","",E18)</f>
        <v>Vyplň údaj</v>
      </c>
      <c r="G82" s="34"/>
      <c r="H82" s="34"/>
      <c r="I82" s="29" t="s">
        <v>33</v>
      </c>
      <c r="J82" s="32" t="str">
        <f>E24</f>
        <v xml:space="preserve"> </v>
      </c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0.3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9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11" customFormat="1" ht="29.25" customHeight="1">
      <c r="A84" s="116"/>
      <c r="B84" s="117"/>
      <c r="C84" s="118" t="s">
        <v>98</v>
      </c>
      <c r="D84" s="119" t="s">
        <v>55</v>
      </c>
      <c r="E84" s="119" t="s">
        <v>51</v>
      </c>
      <c r="F84" s="119" t="s">
        <v>52</v>
      </c>
      <c r="G84" s="119" t="s">
        <v>99</v>
      </c>
      <c r="H84" s="119" t="s">
        <v>100</v>
      </c>
      <c r="I84" s="119" t="s">
        <v>101</v>
      </c>
      <c r="J84" s="119" t="s">
        <v>90</v>
      </c>
      <c r="K84" s="120" t="s">
        <v>102</v>
      </c>
      <c r="L84" s="121"/>
      <c r="M84" s="59" t="s">
        <v>3</v>
      </c>
      <c r="N84" s="60" t="s">
        <v>40</v>
      </c>
      <c r="O84" s="60" t="s">
        <v>103</v>
      </c>
      <c r="P84" s="60" t="s">
        <v>104</v>
      </c>
      <c r="Q84" s="60" t="s">
        <v>105</v>
      </c>
      <c r="R84" s="60" t="s">
        <v>106</v>
      </c>
      <c r="S84" s="60" t="s">
        <v>107</v>
      </c>
      <c r="T84" s="61" t="s">
        <v>108</v>
      </c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</row>
    <row r="85" spans="1:63" s="2" customFormat="1" ht="22.9" customHeight="1">
      <c r="A85" s="34"/>
      <c r="B85" s="35"/>
      <c r="C85" s="66" t="s">
        <v>109</v>
      </c>
      <c r="D85" s="34"/>
      <c r="E85" s="34"/>
      <c r="F85" s="34"/>
      <c r="G85" s="34"/>
      <c r="H85" s="34"/>
      <c r="I85" s="34"/>
      <c r="J85" s="122">
        <f>BK85</f>
        <v>0</v>
      </c>
      <c r="K85" s="34"/>
      <c r="L85" s="35"/>
      <c r="M85" s="62"/>
      <c r="N85" s="53"/>
      <c r="O85" s="63"/>
      <c r="P85" s="123">
        <f>P86</f>
        <v>0</v>
      </c>
      <c r="Q85" s="63"/>
      <c r="R85" s="123">
        <f>R86</f>
        <v>0</v>
      </c>
      <c r="S85" s="63"/>
      <c r="T85" s="124">
        <f>T86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9" t="s">
        <v>69</v>
      </c>
      <c r="AU85" s="19" t="s">
        <v>91</v>
      </c>
      <c r="BK85" s="125">
        <f>BK86</f>
        <v>0</v>
      </c>
    </row>
    <row r="86" spans="2:63" s="12" customFormat="1" ht="25.9" customHeight="1">
      <c r="B86" s="126"/>
      <c r="D86" s="127" t="s">
        <v>69</v>
      </c>
      <c r="E86" s="128" t="s">
        <v>83</v>
      </c>
      <c r="F86" s="128" t="s">
        <v>83</v>
      </c>
      <c r="I86" s="129"/>
      <c r="J86" s="130">
        <f>BK86</f>
        <v>0</v>
      </c>
      <c r="L86" s="126"/>
      <c r="M86" s="131"/>
      <c r="N86" s="132"/>
      <c r="O86" s="132"/>
      <c r="P86" s="133">
        <f>P87+P97+P100+P105+P110</f>
        <v>0</v>
      </c>
      <c r="Q86" s="132"/>
      <c r="R86" s="133">
        <f>R87+R97+R100+R105+R110</f>
        <v>0</v>
      </c>
      <c r="S86" s="132"/>
      <c r="T86" s="134">
        <f>T87+T97+T100+T105+T110</f>
        <v>0</v>
      </c>
      <c r="AR86" s="127" t="s">
        <v>149</v>
      </c>
      <c r="AT86" s="135" t="s">
        <v>69</v>
      </c>
      <c r="AU86" s="135" t="s">
        <v>70</v>
      </c>
      <c r="AY86" s="127" t="s">
        <v>112</v>
      </c>
      <c r="BK86" s="136">
        <f>BK87+BK97+BK100+BK105+BK110</f>
        <v>0</v>
      </c>
    </row>
    <row r="87" spans="2:63" s="12" customFormat="1" ht="22.9" customHeight="1">
      <c r="B87" s="126"/>
      <c r="D87" s="127" t="s">
        <v>69</v>
      </c>
      <c r="E87" s="137" t="s">
        <v>577</v>
      </c>
      <c r="F87" s="137" t="s">
        <v>578</v>
      </c>
      <c r="I87" s="129"/>
      <c r="J87" s="138">
        <f>BK87</f>
        <v>0</v>
      </c>
      <c r="L87" s="126"/>
      <c r="M87" s="131"/>
      <c r="N87" s="132"/>
      <c r="O87" s="132"/>
      <c r="P87" s="133">
        <f>SUM(P88:P96)</f>
        <v>0</v>
      </c>
      <c r="Q87" s="132"/>
      <c r="R87" s="133">
        <f>SUM(R88:R96)</f>
        <v>0</v>
      </c>
      <c r="S87" s="132"/>
      <c r="T87" s="134">
        <f>SUM(T88:T96)</f>
        <v>0</v>
      </c>
      <c r="AR87" s="127" t="s">
        <v>149</v>
      </c>
      <c r="AT87" s="135" t="s">
        <v>69</v>
      </c>
      <c r="AU87" s="135" t="s">
        <v>75</v>
      </c>
      <c r="AY87" s="127" t="s">
        <v>112</v>
      </c>
      <c r="BK87" s="136">
        <f>SUM(BK88:BK96)</f>
        <v>0</v>
      </c>
    </row>
    <row r="88" spans="1:65" s="2" customFormat="1" ht="16.5" customHeight="1">
      <c r="A88" s="34"/>
      <c r="B88" s="139"/>
      <c r="C88" s="140" t="s">
        <v>75</v>
      </c>
      <c r="D88" s="140" t="s">
        <v>114</v>
      </c>
      <c r="E88" s="141" t="s">
        <v>579</v>
      </c>
      <c r="F88" s="142" t="s">
        <v>580</v>
      </c>
      <c r="G88" s="143" t="s">
        <v>581</v>
      </c>
      <c r="H88" s="144">
        <v>1</v>
      </c>
      <c r="I88" s="145"/>
      <c r="J88" s="146">
        <f>ROUND(I88*H88,2)</f>
        <v>0</v>
      </c>
      <c r="K88" s="142" t="s">
        <v>3</v>
      </c>
      <c r="L88" s="35"/>
      <c r="M88" s="147" t="s">
        <v>3</v>
      </c>
      <c r="N88" s="148" t="s">
        <v>41</v>
      </c>
      <c r="O88" s="55"/>
      <c r="P88" s="149">
        <f>O88*H88</f>
        <v>0</v>
      </c>
      <c r="Q88" s="149">
        <v>0</v>
      </c>
      <c r="R88" s="149">
        <f>Q88*H88</f>
        <v>0</v>
      </c>
      <c r="S88" s="149">
        <v>0</v>
      </c>
      <c r="T88" s="150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1" t="s">
        <v>119</v>
      </c>
      <c r="AT88" s="151" t="s">
        <v>114</v>
      </c>
      <c r="AU88" s="151" t="s">
        <v>79</v>
      </c>
      <c r="AY88" s="19" t="s">
        <v>112</v>
      </c>
      <c r="BE88" s="152">
        <f>IF(N88="základní",J88,0)</f>
        <v>0</v>
      </c>
      <c r="BF88" s="152">
        <f>IF(N88="snížená",J88,0)</f>
        <v>0</v>
      </c>
      <c r="BG88" s="152">
        <f>IF(N88="zákl. přenesená",J88,0)</f>
        <v>0</v>
      </c>
      <c r="BH88" s="152">
        <f>IF(N88="sníž. přenesená",J88,0)</f>
        <v>0</v>
      </c>
      <c r="BI88" s="152">
        <f>IF(N88="nulová",J88,0)</f>
        <v>0</v>
      </c>
      <c r="BJ88" s="19" t="s">
        <v>75</v>
      </c>
      <c r="BK88" s="152">
        <f>ROUND(I88*H88,2)</f>
        <v>0</v>
      </c>
      <c r="BL88" s="19" t="s">
        <v>119</v>
      </c>
      <c r="BM88" s="151" t="s">
        <v>582</v>
      </c>
    </row>
    <row r="89" spans="1:47" s="2" customFormat="1" ht="39">
      <c r="A89" s="34"/>
      <c r="B89" s="35"/>
      <c r="C89" s="34"/>
      <c r="D89" s="159" t="s">
        <v>583</v>
      </c>
      <c r="E89" s="34"/>
      <c r="F89" s="207" t="s">
        <v>584</v>
      </c>
      <c r="G89" s="34"/>
      <c r="H89" s="34"/>
      <c r="I89" s="155"/>
      <c r="J89" s="34"/>
      <c r="K89" s="34"/>
      <c r="L89" s="35"/>
      <c r="M89" s="156"/>
      <c r="N89" s="157"/>
      <c r="O89" s="55"/>
      <c r="P89" s="55"/>
      <c r="Q89" s="55"/>
      <c r="R89" s="55"/>
      <c r="S89" s="55"/>
      <c r="T89" s="56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9" t="s">
        <v>583</v>
      </c>
      <c r="AU89" s="19" t="s">
        <v>79</v>
      </c>
    </row>
    <row r="90" spans="1:65" s="2" customFormat="1" ht="16.5" customHeight="1">
      <c r="A90" s="34"/>
      <c r="B90" s="139"/>
      <c r="C90" s="140" t="s">
        <v>79</v>
      </c>
      <c r="D90" s="140" t="s">
        <v>114</v>
      </c>
      <c r="E90" s="141" t="s">
        <v>585</v>
      </c>
      <c r="F90" s="142" t="s">
        <v>586</v>
      </c>
      <c r="G90" s="143" t="s">
        <v>581</v>
      </c>
      <c r="H90" s="144">
        <v>1</v>
      </c>
      <c r="I90" s="145"/>
      <c r="J90" s="146">
        <f>ROUND(I90*H90,2)</f>
        <v>0</v>
      </c>
      <c r="K90" s="142" t="s">
        <v>3</v>
      </c>
      <c r="L90" s="35"/>
      <c r="M90" s="147" t="s">
        <v>3</v>
      </c>
      <c r="N90" s="148" t="s">
        <v>41</v>
      </c>
      <c r="O90" s="55"/>
      <c r="P90" s="149">
        <f>O90*H90</f>
        <v>0</v>
      </c>
      <c r="Q90" s="149">
        <v>0</v>
      </c>
      <c r="R90" s="149">
        <f>Q90*H90</f>
        <v>0</v>
      </c>
      <c r="S90" s="149">
        <v>0</v>
      </c>
      <c r="T90" s="150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1" t="s">
        <v>119</v>
      </c>
      <c r="AT90" s="151" t="s">
        <v>114</v>
      </c>
      <c r="AU90" s="151" t="s">
        <v>79</v>
      </c>
      <c r="AY90" s="19" t="s">
        <v>112</v>
      </c>
      <c r="BE90" s="152">
        <f>IF(N90="základní",J90,0)</f>
        <v>0</v>
      </c>
      <c r="BF90" s="152">
        <f>IF(N90="snížená",J90,0)</f>
        <v>0</v>
      </c>
      <c r="BG90" s="152">
        <f>IF(N90="zákl. přenesená",J90,0)</f>
        <v>0</v>
      </c>
      <c r="BH90" s="152">
        <f>IF(N90="sníž. přenesená",J90,0)</f>
        <v>0</v>
      </c>
      <c r="BI90" s="152">
        <f>IF(N90="nulová",J90,0)</f>
        <v>0</v>
      </c>
      <c r="BJ90" s="19" t="s">
        <v>75</v>
      </c>
      <c r="BK90" s="152">
        <f>ROUND(I90*H90,2)</f>
        <v>0</v>
      </c>
      <c r="BL90" s="19" t="s">
        <v>119</v>
      </c>
      <c r="BM90" s="151" t="s">
        <v>587</v>
      </c>
    </row>
    <row r="91" spans="1:65" s="2" customFormat="1" ht="16.5" customHeight="1">
      <c r="A91" s="34"/>
      <c r="B91" s="139"/>
      <c r="C91" s="140" t="s">
        <v>82</v>
      </c>
      <c r="D91" s="140" t="s">
        <v>114</v>
      </c>
      <c r="E91" s="141" t="s">
        <v>588</v>
      </c>
      <c r="F91" s="142" t="s">
        <v>589</v>
      </c>
      <c r="G91" s="143" t="s">
        <v>581</v>
      </c>
      <c r="H91" s="144">
        <v>1</v>
      </c>
      <c r="I91" s="145"/>
      <c r="J91" s="146">
        <f>ROUND(I91*H91,2)</f>
        <v>0</v>
      </c>
      <c r="K91" s="142" t="s">
        <v>3</v>
      </c>
      <c r="L91" s="35"/>
      <c r="M91" s="147" t="s">
        <v>3</v>
      </c>
      <c r="N91" s="148" t="s">
        <v>41</v>
      </c>
      <c r="O91" s="55"/>
      <c r="P91" s="149">
        <f>O91*H91</f>
        <v>0</v>
      </c>
      <c r="Q91" s="149">
        <v>0</v>
      </c>
      <c r="R91" s="149">
        <f>Q91*H91</f>
        <v>0</v>
      </c>
      <c r="S91" s="149">
        <v>0</v>
      </c>
      <c r="T91" s="150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1" t="s">
        <v>119</v>
      </c>
      <c r="AT91" s="151" t="s">
        <v>114</v>
      </c>
      <c r="AU91" s="151" t="s">
        <v>79</v>
      </c>
      <c r="AY91" s="19" t="s">
        <v>112</v>
      </c>
      <c r="BE91" s="152">
        <f>IF(N91="základní",J91,0)</f>
        <v>0</v>
      </c>
      <c r="BF91" s="152">
        <f>IF(N91="snížená",J91,0)</f>
        <v>0</v>
      </c>
      <c r="BG91" s="152">
        <f>IF(N91="zákl. přenesená",J91,0)</f>
        <v>0</v>
      </c>
      <c r="BH91" s="152">
        <f>IF(N91="sníž. přenesená",J91,0)</f>
        <v>0</v>
      </c>
      <c r="BI91" s="152">
        <f>IF(N91="nulová",J91,0)</f>
        <v>0</v>
      </c>
      <c r="BJ91" s="19" t="s">
        <v>75</v>
      </c>
      <c r="BK91" s="152">
        <f>ROUND(I91*H91,2)</f>
        <v>0</v>
      </c>
      <c r="BL91" s="19" t="s">
        <v>119</v>
      </c>
      <c r="BM91" s="151" t="s">
        <v>590</v>
      </c>
    </row>
    <row r="92" spans="1:47" s="2" customFormat="1" ht="39">
      <c r="A92" s="34"/>
      <c r="B92" s="35"/>
      <c r="C92" s="34"/>
      <c r="D92" s="159" t="s">
        <v>583</v>
      </c>
      <c r="E92" s="34"/>
      <c r="F92" s="207" t="s">
        <v>591</v>
      </c>
      <c r="G92" s="34"/>
      <c r="H92" s="34"/>
      <c r="I92" s="155"/>
      <c r="J92" s="34"/>
      <c r="K92" s="34"/>
      <c r="L92" s="35"/>
      <c r="M92" s="156"/>
      <c r="N92" s="157"/>
      <c r="O92" s="55"/>
      <c r="P92" s="55"/>
      <c r="Q92" s="55"/>
      <c r="R92" s="55"/>
      <c r="S92" s="55"/>
      <c r="T92" s="56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9" t="s">
        <v>583</v>
      </c>
      <c r="AU92" s="19" t="s">
        <v>79</v>
      </c>
    </row>
    <row r="93" spans="1:65" s="2" customFormat="1" ht="24.2" customHeight="1">
      <c r="A93" s="34"/>
      <c r="B93" s="139"/>
      <c r="C93" s="140" t="s">
        <v>119</v>
      </c>
      <c r="D93" s="140" t="s">
        <v>114</v>
      </c>
      <c r="E93" s="141" t="s">
        <v>592</v>
      </c>
      <c r="F93" s="142" t="s">
        <v>593</v>
      </c>
      <c r="G93" s="143" t="s">
        <v>581</v>
      </c>
      <c r="H93" s="144">
        <v>1</v>
      </c>
      <c r="I93" s="145"/>
      <c r="J93" s="146">
        <f>ROUND(I93*H93,2)</f>
        <v>0</v>
      </c>
      <c r="K93" s="142" t="s">
        <v>3</v>
      </c>
      <c r="L93" s="35"/>
      <c r="M93" s="147" t="s">
        <v>3</v>
      </c>
      <c r="N93" s="148" t="s">
        <v>41</v>
      </c>
      <c r="O93" s="55"/>
      <c r="P93" s="149">
        <f>O93*H93</f>
        <v>0</v>
      </c>
      <c r="Q93" s="149">
        <v>0</v>
      </c>
      <c r="R93" s="149">
        <f>Q93*H93</f>
        <v>0</v>
      </c>
      <c r="S93" s="149">
        <v>0</v>
      </c>
      <c r="T93" s="150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1" t="s">
        <v>119</v>
      </c>
      <c r="AT93" s="151" t="s">
        <v>114</v>
      </c>
      <c r="AU93" s="151" t="s">
        <v>79</v>
      </c>
      <c r="AY93" s="19" t="s">
        <v>112</v>
      </c>
      <c r="BE93" s="152">
        <f>IF(N93="základní",J93,0)</f>
        <v>0</v>
      </c>
      <c r="BF93" s="152">
        <f>IF(N93="snížená",J93,0)</f>
        <v>0</v>
      </c>
      <c r="BG93" s="152">
        <f>IF(N93="zákl. přenesená",J93,0)</f>
        <v>0</v>
      </c>
      <c r="BH93" s="152">
        <f>IF(N93="sníž. přenesená",J93,0)</f>
        <v>0</v>
      </c>
      <c r="BI93" s="152">
        <f>IF(N93="nulová",J93,0)</f>
        <v>0</v>
      </c>
      <c r="BJ93" s="19" t="s">
        <v>75</v>
      </c>
      <c r="BK93" s="152">
        <f>ROUND(I93*H93,2)</f>
        <v>0</v>
      </c>
      <c r="BL93" s="19" t="s">
        <v>119</v>
      </c>
      <c r="BM93" s="151" t="s">
        <v>594</v>
      </c>
    </row>
    <row r="94" spans="1:47" s="2" customFormat="1" ht="39">
      <c r="A94" s="34"/>
      <c r="B94" s="35"/>
      <c r="C94" s="34"/>
      <c r="D94" s="159" t="s">
        <v>583</v>
      </c>
      <c r="E94" s="34"/>
      <c r="F94" s="207" t="s">
        <v>595</v>
      </c>
      <c r="G94" s="34"/>
      <c r="H94" s="34"/>
      <c r="I94" s="155"/>
      <c r="J94" s="34"/>
      <c r="K94" s="34"/>
      <c r="L94" s="35"/>
      <c r="M94" s="156"/>
      <c r="N94" s="157"/>
      <c r="O94" s="55"/>
      <c r="P94" s="55"/>
      <c r="Q94" s="55"/>
      <c r="R94" s="55"/>
      <c r="S94" s="55"/>
      <c r="T94" s="56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9" t="s">
        <v>583</v>
      </c>
      <c r="AU94" s="19" t="s">
        <v>79</v>
      </c>
    </row>
    <row r="95" spans="1:65" s="2" customFormat="1" ht="24.2" customHeight="1">
      <c r="A95" s="34"/>
      <c r="B95" s="139"/>
      <c r="C95" s="140" t="s">
        <v>149</v>
      </c>
      <c r="D95" s="140" t="s">
        <v>114</v>
      </c>
      <c r="E95" s="141" t="s">
        <v>596</v>
      </c>
      <c r="F95" s="142" t="s">
        <v>597</v>
      </c>
      <c r="G95" s="143" t="s">
        <v>581</v>
      </c>
      <c r="H95" s="144">
        <v>1</v>
      </c>
      <c r="I95" s="145"/>
      <c r="J95" s="146">
        <f>ROUND(I95*H95,2)</f>
        <v>0</v>
      </c>
      <c r="K95" s="142" t="s">
        <v>3</v>
      </c>
      <c r="L95" s="35"/>
      <c r="M95" s="147" t="s">
        <v>3</v>
      </c>
      <c r="N95" s="148" t="s">
        <v>41</v>
      </c>
      <c r="O95" s="55"/>
      <c r="P95" s="149">
        <f>O95*H95</f>
        <v>0</v>
      </c>
      <c r="Q95" s="149">
        <v>0</v>
      </c>
      <c r="R95" s="149">
        <f>Q95*H95</f>
        <v>0</v>
      </c>
      <c r="S95" s="149">
        <v>0</v>
      </c>
      <c r="T95" s="150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1" t="s">
        <v>119</v>
      </c>
      <c r="AT95" s="151" t="s">
        <v>114</v>
      </c>
      <c r="AU95" s="151" t="s">
        <v>79</v>
      </c>
      <c r="AY95" s="19" t="s">
        <v>112</v>
      </c>
      <c r="BE95" s="152">
        <f>IF(N95="základní",J95,0)</f>
        <v>0</v>
      </c>
      <c r="BF95" s="152">
        <f>IF(N95="snížená",J95,0)</f>
        <v>0</v>
      </c>
      <c r="BG95" s="152">
        <f>IF(N95="zákl. přenesená",J95,0)</f>
        <v>0</v>
      </c>
      <c r="BH95" s="152">
        <f>IF(N95="sníž. přenesená",J95,0)</f>
        <v>0</v>
      </c>
      <c r="BI95" s="152">
        <f>IF(N95="nulová",J95,0)</f>
        <v>0</v>
      </c>
      <c r="BJ95" s="19" t="s">
        <v>75</v>
      </c>
      <c r="BK95" s="152">
        <f>ROUND(I95*H95,2)</f>
        <v>0</v>
      </c>
      <c r="BL95" s="19" t="s">
        <v>119</v>
      </c>
      <c r="BM95" s="151" t="s">
        <v>598</v>
      </c>
    </row>
    <row r="96" spans="1:47" s="2" customFormat="1" ht="19.5">
      <c r="A96" s="34"/>
      <c r="B96" s="35"/>
      <c r="C96" s="34"/>
      <c r="D96" s="159" t="s">
        <v>583</v>
      </c>
      <c r="E96" s="34"/>
      <c r="F96" s="207" t="s">
        <v>599</v>
      </c>
      <c r="G96" s="34"/>
      <c r="H96" s="34"/>
      <c r="I96" s="155"/>
      <c r="J96" s="34"/>
      <c r="K96" s="34"/>
      <c r="L96" s="35"/>
      <c r="M96" s="156"/>
      <c r="N96" s="157"/>
      <c r="O96" s="55"/>
      <c r="P96" s="55"/>
      <c r="Q96" s="55"/>
      <c r="R96" s="55"/>
      <c r="S96" s="55"/>
      <c r="T96" s="56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9" t="s">
        <v>583</v>
      </c>
      <c r="AU96" s="19" t="s">
        <v>79</v>
      </c>
    </row>
    <row r="97" spans="2:63" s="12" customFormat="1" ht="22.9" customHeight="1">
      <c r="B97" s="126"/>
      <c r="D97" s="127" t="s">
        <v>69</v>
      </c>
      <c r="E97" s="137" t="s">
        <v>600</v>
      </c>
      <c r="F97" s="137" t="s">
        <v>601</v>
      </c>
      <c r="I97" s="129"/>
      <c r="J97" s="138">
        <f>BK97</f>
        <v>0</v>
      </c>
      <c r="L97" s="126"/>
      <c r="M97" s="131"/>
      <c r="N97" s="132"/>
      <c r="O97" s="132"/>
      <c r="P97" s="133">
        <f>SUM(P98:P99)</f>
        <v>0</v>
      </c>
      <c r="Q97" s="132"/>
      <c r="R97" s="133">
        <f>SUM(R98:R99)</f>
        <v>0</v>
      </c>
      <c r="S97" s="132"/>
      <c r="T97" s="134">
        <f>SUM(T98:T99)</f>
        <v>0</v>
      </c>
      <c r="AR97" s="127" t="s">
        <v>149</v>
      </c>
      <c r="AT97" s="135" t="s">
        <v>69</v>
      </c>
      <c r="AU97" s="135" t="s">
        <v>75</v>
      </c>
      <c r="AY97" s="127" t="s">
        <v>112</v>
      </c>
      <c r="BK97" s="136">
        <f>SUM(BK98:BK99)</f>
        <v>0</v>
      </c>
    </row>
    <row r="98" spans="1:65" s="2" customFormat="1" ht="16.5" customHeight="1">
      <c r="A98" s="34"/>
      <c r="B98" s="139"/>
      <c r="C98" s="140" t="s">
        <v>156</v>
      </c>
      <c r="D98" s="140" t="s">
        <v>114</v>
      </c>
      <c r="E98" s="141" t="s">
        <v>602</v>
      </c>
      <c r="F98" s="142" t="s">
        <v>603</v>
      </c>
      <c r="G98" s="143" t="s">
        <v>581</v>
      </c>
      <c r="H98" s="144">
        <v>1</v>
      </c>
      <c r="I98" s="145"/>
      <c r="J98" s="146">
        <f>ROUND(I98*H98,2)</f>
        <v>0</v>
      </c>
      <c r="K98" s="142" t="s">
        <v>3</v>
      </c>
      <c r="L98" s="35"/>
      <c r="M98" s="147" t="s">
        <v>3</v>
      </c>
      <c r="N98" s="148" t="s">
        <v>41</v>
      </c>
      <c r="O98" s="55"/>
      <c r="P98" s="149">
        <f>O98*H98</f>
        <v>0</v>
      </c>
      <c r="Q98" s="149">
        <v>0</v>
      </c>
      <c r="R98" s="149">
        <f>Q98*H98</f>
        <v>0</v>
      </c>
      <c r="S98" s="149">
        <v>0</v>
      </c>
      <c r="T98" s="150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1" t="s">
        <v>119</v>
      </c>
      <c r="AT98" s="151" t="s">
        <v>114</v>
      </c>
      <c r="AU98" s="151" t="s">
        <v>79</v>
      </c>
      <c r="AY98" s="19" t="s">
        <v>112</v>
      </c>
      <c r="BE98" s="152">
        <f>IF(N98="základní",J98,0)</f>
        <v>0</v>
      </c>
      <c r="BF98" s="152">
        <f>IF(N98="snížená",J98,0)</f>
        <v>0</v>
      </c>
      <c r="BG98" s="152">
        <f>IF(N98="zákl. přenesená",J98,0)</f>
        <v>0</v>
      </c>
      <c r="BH98" s="152">
        <f>IF(N98="sníž. přenesená",J98,0)</f>
        <v>0</v>
      </c>
      <c r="BI98" s="152">
        <f>IF(N98="nulová",J98,0)</f>
        <v>0</v>
      </c>
      <c r="BJ98" s="19" t="s">
        <v>75</v>
      </c>
      <c r="BK98" s="152">
        <f>ROUND(I98*H98,2)</f>
        <v>0</v>
      </c>
      <c r="BL98" s="19" t="s">
        <v>119</v>
      </c>
      <c r="BM98" s="151" t="s">
        <v>604</v>
      </c>
    </row>
    <row r="99" spans="1:47" s="2" customFormat="1" ht="68.25">
      <c r="A99" s="34"/>
      <c r="B99" s="35"/>
      <c r="C99" s="34"/>
      <c r="D99" s="159" t="s">
        <v>583</v>
      </c>
      <c r="E99" s="34"/>
      <c r="F99" s="207" t="s">
        <v>605</v>
      </c>
      <c r="G99" s="34"/>
      <c r="H99" s="34"/>
      <c r="I99" s="155"/>
      <c r="J99" s="34"/>
      <c r="K99" s="34"/>
      <c r="L99" s="35"/>
      <c r="M99" s="156"/>
      <c r="N99" s="157"/>
      <c r="O99" s="55"/>
      <c r="P99" s="55"/>
      <c r="Q99" s="55"/>
      <c r="R99" s="55"/>
      <c r="S99" s="55"/>
      <c r="T99" s="5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583</v>
      </c>
      <c r="AU99" s="19" t="s">
        <v>79</v>
      </c>
    </row>
    <row r="100" spans="2:63" s="12" customFormat="1" ht="22.9" customHeight="1">
      <c r="B100" s="126"/>
      <c r="D100" s="127" t="s">
        <v>69</v>
      </c>
      <c r="E100" s="137" t="s">
        <v>606</v>
      </c>
      <c r="F100" s="137" t="s">
        <v>607</v>
      </c>
      <c r="I100" s="129"/>
      <c r="J100" s="138">
        <f>BK100</f>
        <v>0</v>
      </c>
      <c r="L100" s="126"/>
      <c r="M100" s="131"/>
      <c r="N100" s="132"/>
      <c r="O100" s="132"/>
      <c r="P100" s="133">
        <f>SUM(P101:P104)</f>
        <v>0</v>
      </c>
      <c r="Q100" s="132"/>
      <c r="R100" s="133">
        <f>SUM(R101:R104)</f>
        <v>0</v>
      </c>
      <c r="S100" s="132"/>
      <c r="T100" s="134">
        <f>SUM(T101:T104)</f>
        <v>0</v>
      </c>
      <c r="AR100" s="127" t="s">
        <v>149</v>
      </c>
      <c r="AT100" s="135" t="s">
        <v>69</v>
      </c>
      <c r="AU100" s="135" t="s">
        <v>75</v>
      </c>
      <c r="AY100" s="127" t="s">
        <v>112</v>
      </c>
      <c r="BK100" s="136">
        <f>SUM(BK101:BK104)</f>
        <v>0</v>
      </c>
    </row>
    <row r="101" spans="1:65" s="2" customFormat="1" ht="16.5" customHeight="1">
      <c r="A101" s="34"/>
      <c r="B101" s="139"/>
      <c r="C101" s="140" t="s">
        <v>162</v>
      </c>
      <c r="D101" s="140" t="s">
        <v>114</v>
      </c>
      <c r="E101" s="141" t="s">
        <v>608</v>
      </c>
      <c r="F101" s="142" t="s">
        <v>609</v>
      </c>
      <c r="G101" s="143" t="s">
        <v>581</v>
      </c>
      <c r="H101" s="144">
        <v>1</v>
      </c>
      <c r="I101" s="145"/>
      <c r="J101" s="146">
        <f>ROUND(I101*H101,2)</f>
        <v>0</v>
      </c>
      <c r="K101" s="142" t="s">
        <v>3</v>
      </c>
      <c r="L101" s="35"/>
      <c r="M101" s="147" t="s">
        <v>3</v>
      </c>
      <c r="N101" s="148" t="s">
        <v>41</v>
      </c>
      <c r="O101" s="55"/>
      <c r="P101" s="149">
        <f>O101*H101</f>
        <v>0</v>
      </c>
      <c r="Q101" s="149">
        <v>0</v>
      </c>
      <c r="R101" s="149">
        <f>Q101*H101</f>
        <v>0</v>
      </c>
      <c r="S101" s="149">
        <v>0</v>
      </c>
      <c r="T101" s="150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1" t="s">
        <v>119</v>
      </c>
      <c r="AT101" s="151" t="s">
        <v>114</v>
      </c>
      <c r="AU101" s="151" t="s">
        <v>79</v>
      </c>
      <c r="AY101" s="19" t="s">
        <v>112</v>
      </c>
      <c r="BE101" s="152">
        <f>IF(N101="základní",J101,0)</f>
        <v>0</v>
      </c>
      <c r="BF101" s="152">
        <f>IF(N101="snížená",J101,0)</f>
        <v>0</v>
      </c>
      <c r="BG101" s="152">
        <f>IF(N101="zákl. přenesená",J101,0)</f>
        <v>0</v>
      </c>
      <c r="BH101" s="152">
        <f>IF(N101="sníž. přenesená",J101,0)</f>
        <v>0</v>
      </c>
      <c r="BI101" s="152">
        <f>IF(N101="nulová",J101,0)</f>
        <v>0</v>
      </c>
      <c r="BJ101" s="19" t="s">
        <v>75</v>
      </c>
      <c r="BK101" s="152">
        <f>ROUND(I101*H101,2)</f>
        <v>0</v>
      </c>
      <c r="BL101" s="19" t="s">
        <v>119</v>
      </c>
      <c r="BM101" s="151" t="s">
        <v>610</v>
      </c>
    </row>
    <row r="102" spans="1:47" s="2" customFormat="1" ht="39">
      <c r="A102" s="34"/>
      <c r="B102" s="35"/>
      <c r="C102" s="34"/>
      <c r="D102" s="159" t="s">
        <v>583</v>
      </c>
      <c r="E102" s="34"/>
      <c r="F102" s="207" t="s">
        <v>611</v>
      </c>
      <c r="G102" s="34"/>
      <c r="H102" s="34"/>
      <c r="I102" s="155"/>
      <c r="J102" s="34"/>
      <c r="K102" s="34"/>
      <c r="L102" s="35"/>
      <c r="M102" s="156"/>
      <c r="N102" s="157"/>
      <c r="O102" s="55"/>
      <c r="P102" s="55"/>
      <c r="Q102" s="55"/>
      <c r="R102" s="55"/>
      <c r="S102" s="55"/>
      <c r="T102" s="56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9" t="s">
        <v>583</v>
      </c>
      <c r="AU102" s="19" t="s">
        <v>79</v>
      </c>
    </row>
    <row r="103" spans="1:65" s="2" customFormat="1" ht="16.5" customHeight="1">
      <c r="A103" s="34"/>
      <c r="B103" s="139"/>
      <c r="C103" s="140" t="s">
        <v>154</v>
      </c>
      <c r="D103" s="140" t="s">
        <v>114</v>
      </c>
      <c r="E103" s="141" t="s">
        <v>612</v>
      </c>
      <c r="F103" s="142" t="s">
        <v>613</v>
      </c>
      <c r="G103" s="143" t="s">
        <v>581</v>
      </c>
      <c r="H103" s="144">
        <v>1</v>
      </c>
      <c r="I103" s="145"/>
      <c r="J103" s="146">
        <f>ROUND(I103*H103,2)</f>
        <v>0</v>
      </c>
      <c r="K103" s="142" t="s">
        <v>3</v>
      </c>
      <c r="L103" s="35"/>
      <c r="M103" s="147" t="s">
        <v>3</v>
      </c>
      <c r="N103" s="148" t="s">
        <v>41</v>
      </c>
      <c r="O103" s="55"/>
      <c r="P103" s="149">
        <f>O103*H103</f>
        <v>0</v>
      </c>
      <c r="Q103" s="149">
        <v>0</v>
      </c>
      <c r="R103" s="149">
        <f>Q103*H103</f>
        <v>0</v>
      </c>
      <c r="S103" s="149">
        <v>0</v>
      </c>
      <c r="T103" s="150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1" t="s">
        <v>119</v>
      </c>
      <c r="AT103" s="151" t="s">
        <v>114</v>
      </c>
      <c r="AU103" s="151" t="s">
        <v>79</v>
      </c>
      <c r="AY103" s="19" t="s">
        <v>112</v>
      </c>
      <c r="BE103" s="152">
        <f>IF(N103="základní",J103,0)</f>
        <v>0</v>
      </c>
      <c r="BF103" s="152">
        <f>IF(N103="snížená",J103,0)</f>
        <v>0</v>
      </c>
      <c r="BG103" s="152">
        <f>IF(N103="zákl. přenesená",J103,0)</f>
        <v>0</v>
      </c>
      <c r="BH103" s="152">
        <f>IF(N103="sníž. přenesená",J103,0)</f>
        <v>0</v>
      </c>
      <c r="BI103" s="152">
        <f>IF(N103="nulová",J103,0)</f>
        <v>0</v>
      </c>
      <c r="BJ103" s="19" t="s">
        <v>75</v>
      </c>
      <c r="BK103" s="152">
        <f>ROUND(I103*H103,2)</f>
        <v>0</v>
      </c>
      <c r="BL103" s="19" t="s">
        <v>119</v>
      </c>
      <c r="BM103" s="151" t="s">
        <v>614</v>
      </c>
    </row>
    <row r="104" spans="1:47" s="2" customFormat="1" ht="29.25">
      <c r="A104" s="34"/>
      <c r="B104" s="35"/>
      <c r="C104" s="34"/>
      <c r="D104" s="159" t="s">
        <v>583</v>
      </c>
      <c r="E104" s="34"/>
      <c r="F104" s="207" t="s">
        <v>615</v>
      </c>
      <c r="G104" s="34"/>
      <c r="H104" s="34"/>
      <c r="I104" s="155"/>
      <c r="J104" s="34"/>
      <c r="K104" s="34"/>
      <c r="L104" s="35"/>
      <c r="M104" s="156"/>
      <c r="N104" s="157"/>
      <c r="O104" s="55"/>
      <c r="P104" s="55"/>
      <c r="Q104" s="55"/>
      <c r="R104" s="55"/>
      <c r="S104" s="55"/>
      <c r="T104" s="56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9" t="s">
        <v>583</v>
      </c>
      <c r="AU104" s="19" t="s">
        <v>79</v>
      </c>
    </row>
    <row r="105" spans="2:63" s="12" customFormat="1" ht="22.9" customHeight="1">
      <c r="B105" s="126"/>
      <c r="D105" s="127" t="s">
        <v>69</v>
      </c>
      <c r="E105" s="137" t="s">
        <v>616</v>
      </c>
      <c r="F105" s="137" t="s">
        <v>617</v>
      </c>
      <c r="I105" s="129"/>
      <c r="J105" s="138">
        <f>BK105</f>
        <v>0</v>
      </c>
      <c r="L105" s="126"/>
      <c r="M105" s="131"/>
      <c r="N105" s="132"/>
      <c r="O105" s="132"/>
      <c r="P105" s="133">
        <f>SUM(P106:P109)</f>
        <v>0</v>
      </c>
      <c r="Q105" s="132"/>
      <c r="R105" s="133">
        <f>SUM(R106:R109)</f>
        <v>0</v>
      </c>
      <c r="S105" s="132"/>
      <c r="T105" s="134">
        <f>SUM(T106:T109)</f>
        <v>0</v>
      </c>
      <c r="AR105" s="127" t="s">
        <v>149</v>
      </c>
      <c r="AT105" s="135" t="s">
        <v>69</v>
      </c>
      <c r="AU105" s="135" t="s">
        <v>75</v>
      </c>
      <c r="AY105" s="127" t="s">
        <v>112</v>
      </c>
      <c r="BK105" s="136">
        <f>SUM(BK106:BK109)</f>
        <v>0</v>
      </c>
    </row>
    <row r="106" spans="1:65" s="2" customFormat="1" ht="16.5" customHeight="1">
      <c r="A106" s="34"/>
      <c r="B106" s="139"/>
      <c r="C106" s="140" t="s">
        <v>170</v>
      </c>
      <c r="D106" s="140" t="s">
        <v>114</v>
      </c>
      <c r="E106" s="141" t="s">
        <v>618</v>
      </c>
      <c r="F106" s="142" t="s">
        <v>619</v>
      </c>
      <c r="G106" s="143" t="s">
        <v>581</v>
      </c>
      <c r="H106" s="144">
        <v>1</v>
      </c>
      <c r="I106" s="145"/>
      <c r="J106" s="146">
        <f>ROUND(I106*H106,2)</f>
        <v>0</v>
      </c>
      <c r="K106" s="142" t="s">
        <v>3</v>
      </c>
      <c r="L106" s="35"/>
      <c r="M106" s="147" t="s">
        <v>3</v>
      </c>
      <c r="N106" s="148" t="s">
        <v>41</v>
      </c>
      <c r="O106" s="55"/>
      <c r="P106" s="149">
        <f>O106*H106</f>
        <v>0</v>
      </c>
      <c r="Q106" s="149">
        <v>0</v>
      </c>
      <c r="R106" s="149">
        <f>Q106*H106</f>
        <v>0</v>
      </c>
      <c r="S106" s="149">
        <v>0</v>
      </c>
      <c r="T106" s="150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1" t="s">
        <v>119</v>
      </c>
      <c r="AT106" s="151" t="s">
        <v>114</v>
      </c>
      <c r="AU106" s="151" t="s">
        <v>79</v>
      </c>
      <c r="AY106" s="19" t="s">
        <v>112</v>
      </c>
      <c r="BE106" s="152">
        <f>IF(N106="základní",J106,0)</f>
        <v>0</v>
      </c>
      <c r="BF106" s="152">
        <f>IF(N106="snížená",J106,0)</f>
        <v>0</v>
      </c>
      <c r="BG106" s="152">
        <f>IF(N106="zákl. přenesená",J106,0)</f>
        <v>0</v>
      </c>
      <c r="BH106" s="152">
        <f>IF(N106="sníž. přenesená",J106,0)</f>
        <v>0</v>
      </c>
      <c r="BI106" s="152">
        <f>IF(N106="nulová",J106,0)</f>
        <v>0</v>
      </c>
      <c r="BJ106" s="19" t="s">
        <v>75</v>
      </c>
      <c r="BK106" s="152">
        <f>ROUND(I106*H106,2)</f>
        <v>0</v>
      </c>
      <c r="BL106" s="19" t="s">
        <v>119</v>
      </c>
      <c r="BM106" s="151" t="s">
        <v>620</v>
      </c>
    </row>
    <row r="107" spans="1:47" s="2" customFormat="1" ht="29.25">
      <c r="A107" s="34"/>
      <c r="B107" s="35"/>
      <c r="C107" s="34"/>
      <c r="D107" s="159" t="s">
        <v>583</v>
      </c>
      <c r="E107" s="34"/>
      <c r="F107" s="207" t="s">
        <v>621</v>
      </c>
      <c r="G107" s="34"/>
      <c r="H107" s="34"/>
      <c r="I107" s="155"/>
      <c r="J107" s="34"/>
      <c r="K107" s="34"/>
      <c r="L107" s="35"/>
      <c r="M107" s="156"/>
      <c r="N107" s="157"/>
      <c r="O107" s="55"/>
      <c r="P107" s="55"/>
      <c r="Q107" s="55"/>
      <c r="R107" s="55"/>
      <c r="S107" s="55"/>
      <c r="T107" s="56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9" t="s">
        <v>583</v>
      </c>
      <c r="AU107" s="19" t="s">
        <v>79</v>
      </c>
    </row>
    <row r="108" spans="1:65" s="2" customFormat="1" ht="16.5" customHeight="1">
      <c r="A108" s="34"/>
      <c r="B108" s="139"/>
      <c r="C108" s="140" t="s">
        <v>175</v>
      </c>
      <c r="D108" s="140" t="s">
        <v>114</v>
      </c>
      <c r="E108" s="141" t="s">
        <v>622</v>
      </c>
      <c r="F108" s="142" t="s">
        <v>623</v>
      </c>
      <c r="G108" s="143" t="s">
        <v>581</v>
      </c>
      <c r="H108" s="144">
        <v>1</v>
      </c>
      <c r="I108" s="145"/>
      <c r="J108" s="146">
        <f>ROUND(I108*H108,2)</f>
        <v>0</v>
      </c>
      <c r="K108" s="142" t="s">
        <v>3</v>
      </c>
      <c r="L108" s="35"/>
      <c r="M108" s="147" t="s">
        <v>3</v>
      </c>
      <c r="N108" s="148" t="s">
        <v>41</v>
      </c>
      <c r="O108" s="55"/>
      <c r="P108" s="149">
        <f>O108*H108</f>
        <v>0</v>
      </c>
      <c r="Q108" s="149">
        <v>0</v>
      </c>
      <c r="R108" s="149">
        <f>Q108*H108</f>
        <v>0</v>
      </c>
      <c r="S108" s="149">
        <v>0</v>
      </c>
      <c r="T108" s="150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1" t="s">
        <v>119</v>
      </c>
      <c r="AT108" s="151" t="s">
        <v>114</v>
      </c>
      <c r="AU108" s="151" t="s">
        <v>79</v>
      </c>
      <c r="AY108" s="19" t="s">
        <v>112</v>
      </c>
      <c r="BE108" s="152">
        <f>IF(N108="základní",J108,0)</f>
        <v>0</v>
      </c>
      <c r="BF108" s="152">
        <f>IF(N108="snížená",J108,0)</f>
        <v>0</v>
      </c>
      <c r="BG108" s="152">
        <f>IF(N108="zákl. přenesená",J108,0)</f>
        <v>0</v>
      </c>
      <c r="BH108" s="152">
        <f>IF(N108="sníž. přenesená",J108,0)</f>
        <v>0</v>
      </c>
      <c r="BI108" s="152">
        <f>IF(N108="nulová",J108,0)</f>
        <v>0</v>
      </c>
      <c r="BJ108" s="19" t="s">
        <v>75</v>
      </c>
      <c r="BK108" s="152">
        <f>ROUND(I108*H108,2)</f>
        <v>0</v>
      </c>
      <c r="BL108" s="19" t="s">
        <v>119</v>
      </c>
      <c r="BM108" s="151" t="s">
        <v>624</v>
      </c>
    </row>
    <row r="109" spans="1:47" s="2" customFormat="1" ht="19.5">
      <c r="A109" s="34"/>
      <c r="B109" s="35"/>
      <c r="C109" s="34"/>
      <c r="D109" s="159" t="s">
        <v>583</v>
      </c>
      <c r="E109" s="34"/>
      <c r="F109" s="207" t="s">
        <v>625</v>
      </c>
      <c r="G109" s="34"/>
      <c r="H109" s="34"/>
      <c r="I109" s="155"/>
      <c r="J109" s="34"/>
      <c r="K109" s="34"/>
      <c r="L109" s="35"/>
      <c r="M109" s="156"/>
      <c r="N109" s="157"/>
      <c r="O109" s="55"/>
      <c r="P109" s="55"/>
      <c r="Q109" s="55"/>
      <c r="R109" s="55"/>
      <c r="S109" s="55"/>
      <c r="T109" s="56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9" t="s">
        <v>583</v>
      </c>
      <c r="AU109" s="19" t="s">
        <v>79</v>
      </c>
    </row>
    <row r="110" spans="2:63" s="12" customFormat="1" ht="22.9" customHeight="1">
      <c r="B110" s="126"/>
      <c r="D110" s="127" t="s">
        <v>69</v>
      </c>
      <c r="E110" s="137" t="s">
        <v>626</v>
      </c>
      <c r="F110" s="137" t="s">
        <v>627</v>
      </c>
      <c r="I110" s="129"/>
      <c r="J110" s="138">
        <f>BK110</f>
        <v>0</v>
      </c>
      <c r="L110" s="126"/>
      <c r="M110" s="131"/>
      <c r="N110" s="132"/>
      <c r="O110" s="132"/>
      <c r="P110" s="133">
        <f>SUM(P111:P112)</f>
        <v>0</v>
      </c>
      <c r="Q110" s="132"/>
      <c r="R110" s="133">
        <f>SUM(R111:R112)</f>
        <v>0</v>
      </c>
      <c r="S110" s="132"/>
      <c r="T110" s="134">
        <f>SUM(T111:T112)</f>
        <v>0</v>
      </c>
      <c r="AR110" s="127" t="s">
        <v>149</v>
      </c>
      <c r="AT110" s="135" t="s">
        <v>69</v>
      </c>
      <c r="AU110" s="135" t="s">
        <v>75</v>
      </c>
      <c r="AY110" s="127" t="s">
        <v>112</v>
      </c>
      <c r="BK110" s="136">
        <f>SUM(BK111:BK112)</f>
        <v>0</v>
      </c>
    </row>
    <row r="111" spans="1:65" s="2" customFormat="1" ht="16.5" customHeight="1">
      <c r="A111" s="34"/>
      <c r="B111" s="139"/>
      <c r="C111" s="140" t="s">
        <v>181</v>
      </c>
      <c r="D111" s="140" t="s">
        <v>114</v>
      </c>
      <c r="E111" s="141" t="s">
        <v>628</v>
      </c>
      <c r="F111" s="142" t="s">
        <v>629</v>
      </c>
      <c r="G111" s="143" t="s">
        <v>581</v>
      </c>
      <c r="H111" s="144">
        <v>1</v>
      </c>
      <c r="I111" s="145"/>
      <c r="J111" s="146">
        <f>ROUND(I111*H111,2)</f>
        <v>0</v>
      </c>
      <c r="K111" s="142" t="s">
        <v>3</v>
      </c>
      <c r="L111" s="35"/>
      <c r="M111" s="147" t="s">
        <v>3</v>
      </c>
      <c r="N111" s="148" t="s">
        <v>41</v>
      </c>
      <c r="O111" s="55"/>
      <c r="P111" s="149">
        <f>O111*H111</f>
        <v>0</v>
      </c>
      <c r="Q111" s="149">
        <v>0</v>
      </c>
      <c r="R111" s="149">
        <f>Q111*H111</f>
        <v>0</v>
      </c>
      <c r="S111" s="149">
        <v>0</v>
      </c>
      <c r="T111" s="150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1" t="s">
        <v>119</v>
      </c>
      <c r="AT111" s="151" t="s">
        <v>114</v>
      </c>
      <c r="AU111" s="151" t="s">
        <v>79</v>
      </c>
      <c r="AY111" s="19" t="s">
        <v>112</v>
      </c>
      <c r="BE111" s="152">
        <f>IF(N111="základní",J111,0)</f>
        <v>0</v>
      </c>
      <c r="BF111" s="152">
        <f>IF(N111="snížená",J111,0)</f>
        <v>0</v>
      </c>
      <c r="BG111" s="152">
        <f>IF(N111="zákl. přenesená",J111,0)</f>
        <v>0</v>
      </c>
      <c r="BH111" s="152">
        <f>IF(N111="sníž. přenesená",J111,0)</f>
        <v>0</v>
      </c>
      <c r="BI111" s="152">
        <f>IF(N111="nulová",J111,0)</f>
        <v>0</v>
      </c>
      <c r="BJ111" s="19" t="s">
        <v>75</v>
      </c>
      <c r="BK111" s="152">
        <f>ROUND(I111*H111,2)</f>
        <v>0</v>
      </c>
      <c r="BL111" s="19" t="s">
        <v>119</v>
      </c>
      <c r="BM111" s="151" t="s">
        <v>630</v>
      </c>
    </row>
    <row r="112" spans="1:47" s="2" customFormat="1" ht="78">
      <c r="A112" s="34"/>
      <c r="B112" s="35"/>
      <c r="C112" s="34"/>
      <c r="D112" s="159" t="s">
        <v>583</v>
      </c>
      <c r="E112" s="34"/>
      <c r="F112" s="207" t="s">
        <v>631</v>
      </c>
      <c r="G112" s="34"/>
      <c r="H112" s="34"/>
      <c r="I112" s="155"/>
      <c r="J112" s="34"/>
      <c r="K112" s="34"/>
      <c r="L112" s="35"/>
      <c r="M112" s="192"/>
      <c r="N112" s="193"/>
      <c r="O112" s="194"/>
      <c r="P112" s="194"/>
      <c r="Q112" s="194"/>
      <c r="R112" s="194"/>
      <c r="S112" s="194"/>
      <c r="T112" s="19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9" t="s">
        <v>583</v>
      </c>
      <c r="AU112" s="19" t="s">
        <v>79</v>
      </c>
    </row>
    <row r="113" spans="1:31" s="2" customFormat="1" ht="6.95" customHeight="1">
      <c r="A113" s="34"/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35"/>
      <c r="M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</sheetData>
  <autoFilter ref="C84:K11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8" customWidth="1"/>
    <col min="2" max="2" width="1.7109375" style="208" customWidth="1"/>
    <col min="3" max="4" width="5.00390625" style="208" customWidth="1"/>
    <col min="5" max="5" width="11.7109375" style="208" customWidth="1"/>
    <col min="6" max="6" width="9.140625" style="208" customWidth="1"/>
    <col min="7" max="7" width="5.00390625" style="208" customWidth="1"/>
    <col min="8" max="8" width="77.8515625" style="208" customWidth="1"/>
    <col min="9" max="10" width="20.00390625" style="208" customWidth="1"/>
    <col min="11" max="11" width="1.7109375" style="208" customWidth="1"/>
  </cols>
  <sheetData>
    <row r="1" s="1" customFormat="1" ht="37.5" customHeight="1"/>
    <row r="2" spans="2:11" s="1" customFormat="1" ht="7.5" customHeight="1">
      <c r="B2" s="209"/>
      <c r="C2" s="210"/>
      <c r="D2" s="210"/>
      <c r="E2" s="210"/>
      <c r="F2" s="210"/>
      <c r="G2" s="210"/>
      <c r="H2" s="210"/>
      <c r="I2" s="210"/>
      <c r="J2" s="210"/>
      <c r="K2" s="211"/>
    </row>
    <row r="3" spans="2:11" s="17" customFormat="1" ht="45" customHeight="1">
      <c r="B3" s="212"/>
      <c r="C3" s="332" t="s">
        <v>632</v>
      </c>
      <c r="D3" s="332"/>
      <c r="E3" s="332"/>
      <c r="F3" s="332"/>
      <c r="G3" s="332"/>
      <c r="H3" s="332"/>
      <c r="I3" s="332"/>
      <c r="J3" s="332"/>
      <c r="K3" s="213"/>
    </row>
    <row r="4" spans="2:11" s="1" customFormat="1" ht="25.5" customHeight="1">
      <c r="B4" s="214"/>
      <c r="C4" s="333" t="s">
        <v>633</v>
      </c>
      <c r="D4" s="333"/>
      <c r="E4" s="333"/>
      <c r="F4" s="333"/>
      <c r="G4" s="333"/>
      <c r="H4" s="333"/>
      <c r="I4" s="333"/>
      <c r="J4" s="333"/>
      <c r="K4" s="215"/>
    </row>
    <row r="5" spans="2:11" s="1" customFormat="1" ht="5.25" customHeight="1">
      <c r="B5" s="214"/>
      <c r="C5" s="216"/>
      <c r="D5" s="216"/>
      <c r="E5" s="216"/>
      <c r="F5" s="216"/>
      <c r="G5" s="216"/>
      <c r="H5" s="216"/>
      <c r="I5" s="216"/>
      <c r="J5" s="216"/>
      <c r="K5" s="215"/>
    </row>
    <row r="6" spans="2:11" s="1" customFormat="1" ht="15" customHeight="1">
      <c r="B6" s="214"/>
      <c r="C6" s="331" t="s">
        <v>634</v>
      </c>
      <c r="D6" s="331"/>
      <c r="E6" s="331"/>
      <c r="F6" s="331"/>
      <c r="G6" s="331"/>
      <c r="H6" s="331"/>
      <c r="I6" s="331"/>
      <c r="J6" s="331"/>
      <c r="K6" s="215"/>
    </row>
    <row r="7" spans="2:11" s="1" customFormat="1" ht="15" customHeight="1">
      <c r="B7" s="218"/>
      <c r="C7" s="331" t="s">
        <v>635</v>
      </c>
      <c r="D7" s="331"/>
      <c r="E7" s="331"/>
      <c r="F7" s="331"/>
      <c r="G7" s="331"/>
      <c r="H7" s="331"/>
      <c r="I7" s="331"/>
      <c r="J7" s="331"/>
      <c r="K7" s="215"/>
    </row>
    <row r="8" spans="2:11" s="1" customFormat="1" ht="12.75" customHeight="1">
      <c r="B8" s="218"/>
      <c r="C8" s="217"/>
      <c r="D8" s="217"/>
      <c r="E8" s="217"/>
      <c r="F8" s="217"/>
      <c r="G8" s="217"/>
      <c r="H8" s="217"/>
      <c r="I8" s="217"/>
      <c r="J8" s="217"/>
      <c r="K8" s="215"/>
    </row>
    <row r="9" spans="2:11" s="1" customFormat="1" ht="15" customHeight="1">
      <c r="B9" s="218"/>
      <c r="C9" s="331" t="s">
        <v>636</v>
      </c>
      <c r="D9" s="331"/>
      <c r="E9" s="331"/>
      <c r="F9" s="331"/>
      <c r="G9" s="331"/>
      <c r="H9" s="331"/>
      <c r="I9" s="331"/>
      <c r="J9" s="331"/>
      <c r="K9" s="215"/>
    </row>
    <row r="10" spans="2:11" s="1" customFormat="1" ht="15" customHeight="1">
      <c r="B10" s="218"/>
      <c r="C10" s="217"/>
      <c r="D10" s="331" t="s">
        <v>637</v>
      </c>
      <c r="E10" s="331"/>
      <c r="F10" s="331"/>
      <c r="G10" s="331"/>
      <c r="H10" s="331"/>
      <c r="I10" s="331"/>
      <c r="J10" s="331"/>
      <c r="K10" s="215"/>
    </row>
    <row r="11" spans="2:11" s="1" customFormat="1" ht="15" customHeight="1">
      <c r="B11" s="218"/>
      <c r="C11" s="219"/>
      <c r="D11" s="331" t="s">
        <v>638</v>
      </c>
      <c r="E11" s="331"/>
      <c r="F11" s="331"/>
      <c r="G11" s="331"/>
      <c r="H11" s="331"/>
      <c r="I11" s="331"/>
      <c r="J11" s="331"/>
      <c r="K11" s="215"/>
    </row>
    <row r="12" spans="2:11" s="1" customFormat="1" ht="15" customHeight="1">
      <c r="B12" s="218"/>
      <c r="C12" s="219"/>
      <c r="D12" s="217"/>
      <c r="E12" s="217"/>
      <c r="F12" s="217"/>
      <c r="G12" s="217"/>
      <c r="H12" s="217"/>
      <c r="I12" s="217"/>
      <c r="J12" s="217"/>
      <c r="K12" s="215"/>
    </row>
    <row r="13" spans="2:11" s="1" customFormat="1" ht="15" customHeight="1">
      <c r="B13" s="218"/>
      <c r="C13" s="219"/>
      <c r="D13" s="220" t="s">
        <v>639</v>
      </c>
      <c r="E13" s="217"/>
      <c r="F13" s="217"/>
      <c r="G13" s="217"/>
      <c r="H13" s="217"/>
      <c r="I13" s="217"/>
      <c r="J13" s="217"/>
      <c r="K13" s="215"/>
    </row>
    <row r="14" spans="2:11" s="1" customFormat="1" ht="12.75" customHeight="1">
      <c r="B14" s="218"/>
      <c r="C14" s="219"/>
      <c r="D14" s="219"/>
      <c r="E14" s="219"/>
      <c r="F14" s="219"/>
      <c r="G14" s="219"/>
      <c r="H14" s="219"/>
      <c r="I14" s="219"/>
      <c r="J14" s="219"/>
      <c r="K14" s="215"/>
    </row>
    <row r="15" spans="2:11" s="1" customFormat="1" ht="15" customHeight="1">
      <c r="B15" s="218"/>
      <c r="C15" s="219"/>
      <c r="D15" s="331" t="s">
        <v>640</v>
      </c>
      <c r="E15" s="331"/>
      <c r="F15" s="331"/>
      <c r="G15" s="331"/>
      <c r="H15" s="331"/>
      <c r="I15" s="331"/>
      <c r="J15" s="331"/>
      <c r="K15" s="215"/>
    </row>
    <row r="16" spans="2:11" s="1" customFormat="1" ht="15" customHeight="1">
      <c r="B16" s="218"/>
      <c r="C16" s="219"/>
      <c r="D16" s="331" t="s">
        <v>641</v>
      </c>
      <c r="E16" s="331"/>
      <c r="F16" s="331"/>
      <c r="G16" s="331"/>
      <c r="H16" s="331"/>
      <c r="I16" s="331"/>
      <c r="J16" s="331"/>
      <c r="K16" s="215"/>
    </row>
    <row r="17" spans="2:11" s="1" customFormat="1" ht="15" customHeight="1">
      <c r="B17" s="218"/>
      <c r="C17" s="219"/>
      <c r="D17" s="331" t="s">
        <v>642</v>
      </c>
      <c r="E17" s="331"/>
      <c r="F17" s="331"/>
      <c r="G17" s="331"/>
      <c r="H17" s="331"/>
      <c r="I17" s="331"/>
      <c r="J17" s="331"/>
      <c r="K17" s="215"/>
    </row>
    <row r="18" spans="2:11" s="1" customFormat="1" ht="15" customHeight="1">
      <c r="B18" s="218"/>
      <c r="C18" s="219"/>
      <c r="D18" s="219"/>
      <c r="E18" s="221" t="s">
        <v>77</v>
      </c>
      <c r="F18" s="331" t="s">
        <v>643</v>
      </c>
      <c r="G18" s="331"/>
      <c r="H18" s="331"/>
      <c r="I18" s="331"/>
      <c r="J18" s="331"/>
      <c r="K18" s="215"/>
    </row>
    <row r="19" spans="2:11" s="1" customFormat="1" ht="15" customHeight="1">
      <c r="B19" s="218"/>
      <c r="C19" s="219"/>
      <c r="D19" s="219"/>
      <c r="E19" s="221" t="s">
        <v>644</v>
      </c>
      <c r="F19" s="331" t="s">
        <v>645</v>
      </c>
      <c r="G19" s="331"/>
      <c r="H19" s="331"/>
      <c r="I19" s="331"/>
      <c r="J19" s="331"/>
      <c r="K19" s="215"/>
    </row>
    <row r="20" spans="2:11" s="1" customFormat="1" ht="15" customHeight="1">
      <c r="B20" s="218"/>
      <c r="C20" s="219"/>
      <c r="D20" s="219"/>
      <c r="E20" s="221" t="s">
        <v>646</v>
      </c>
      <c r="F20" s="331" t="s">
        <v>647</v>
      </c>
      <c r="G20" s="331"/>
      <c r="H20" s="331"/>
      <c r="I20" s="331"/>
      <c r="J20" s="331"/>
      <c r="K20" s="215"/>
    </row>
    <row r="21" spans="2:11" s="1" customFormat="1" ht="15" customHeight="1">
      <c r="B21" s="218"/>
      <c r="C21" s="219"/>
      <c r="D21" s="219"/>
      <c r="E21" s="221" t="s">
        <v>648</v>
      </c>
      <c r="F21" s="331" t="s">
        <v>649</v>
      </c>
      <c r="G21" s="331"/>
      <c r="H21" s="331"/>
      <c r="I21" s="331"/>
      <c r="J21" s="331"/>
      <c r="K21" s="215"/>
    </row>
    <row r="22" spans="2:11" s="1" customFormat="1" ht="15" customHeight="1">
      <c r="B22" s="218"/>
      <c r="C22" s="219"/>
      <c r="D22" s="219"/>
      <c r="E22" s="221" t="s">
        <v>650</v>
      </c>
      <c r="F22" s="331" t="s">
        <v>651</v>
      </c>
      <c r="G22" s="331"/>
      <c r="H22" s="331"/>
      <c r="I22" s="331"/>
      <c r="J22" s="331"/>
      <c r="K22" s="215"/>
    </row>
    <row r="23" spans="2:11" s="1" customFormat="1" ht="15" customHeight="1">
      <c r="B23" s="218"/>
      <c r="C23" s="219"/>
      <c r="D23" s="219"/>
      <c r="E23" s="221" t="s">
        <v>652</v>
      </c>
      <c r="F23" s="331" t="s">
        <v>653</v>
      </c>
      <c r="G23" s="331"/>
      <c r="H23" s="331"/>
      <c r="I23" s="331"/>
      <c r="J23" s="331"/>
      <c r="K23" s="215"/>
    </row>
    <row r="24" spans="2:11" s="1" customFormat="1" ht="12.75" customHeight="1">
      <c r="B24" s="218"/>
      <c r="C24" s="219"/>
      <c r="D24" s="219"/>
      <c r="E24" s="219"/>
      <c r="F24" s="219"/>
      <c r="G24" s="219"/>
      <c r="H24" s="219"/>
      <c r="I24" s="219"/>
      <c r="J24" s="219"/>
      <c r="K24" s="215"/>
    </row>
    <row r="25" spans="2:11" s="1" customFormat="1" ht="15" customHeight="1">
      <c r="B25" s="218"/>
      <c r="C25" s="331" t="s">
        <v>654</v>
      </c>
      <c r="D25" s="331"/>
      <c r="E25" s="331"/>
      <c r="F25" s="331"/>
      <c r="G25" s="331"/>
      <c r="H25" s="331"/>
      <c r="I25" s="331"/>
      <c r="J25" s="331"/>
      <c r="K25" s="215"/>
    </row>
    <row r="26" spans="2:11" s="1" customFormat="1" ht="15" customHeight="1">
      <c r="B26" s="218"/>
      <c r="C26" s="331" t="s">
        <v>655</v>
      </c>
      <c r="D26" s="331"/>
      <c r="E26" s="331"/>
      <c r="F26" s="331"/>
      <c r="G26" s="331"/>
      <c r="H26" s="331"/>
      <c r="I26" s="331"/>
      <c r="J26" s="331"/>
      <c r="K26" s="215"/>
    </row>
    <row r="27" spans="2:11" s="1" customFormat="1" ht="15" customHeight="1">
      <c r="B27" s="218"/>
      <c r="C27" s="217"/>
      <c r="D27" s="331" t="s">
        <v>656</v>
      </c>
      <c r="E27" s="331"/>
      <c r="F27" s="331"/>
      <c r="G27" s="331"/>
      <c r="H27" s="331"/>
      <c r="I27" s="331"/>
      <c r="J27" s="331"/>
      <c r="K27" s="215"/>
    </row>
    <row r="28" spans="2:11" s="1" customFormat="1" ht="15" customHeight="1">
      <c r="B28" s="218"/>
      <c r="C28" s="219"/>
      <c r="D28" s="331" t="s">
        <v>657</v>
      </c>
      <c r="E28" s="331"/>
      <c r="F28" s="331"/>
      <c r="G28" s="331"/>
      <c r="H28" s="331"/>
      <c r="I28" s="331"/>
      <c r="J28" s="331"/>
      <c r="K28" s="215"/>
    </row>
    <row r="29" spans="2:11" s="1" customFormat="1" ht="12.75" customHeight="1">
      <c r="B29" s="218"/>
      <c r="C29" s="219"/>
      <c r="D29" s="219"/>
      <c r="E29" s="219"/>
      <c r="F29" s="219"/>
      <c r="G29" s="219"/>
      <c r="H29" s="219"/>
      <c r="I29" s="219"/>
      <c r="J29" s="219"/>
      <c r="K29" s="215"/>
    </row>
    <row r="30" spans="2:11" s="1" customFormat="1" ht="15" customHeight="1">
      <c r="B30" s="218"/>
      <c r="C30" s="219"/>
      <c r="D30" s="331" t="s">
        <v>658</v>
      </c>
      <c r="E30" s="331"/>
      <c r="F30" s="331"/>
      <c r="G30" s="331"/>
      <c r="H30" s="331"/>
      <c r="I30" s="331"/>
      <c r="J30" s="331"/>
      <c r="K30" s="215"/>
    </row>
    <row r="31" spans="2:11" s="1" customFormat="1" ht="15" customHeight="1">
      <c r="B31" s="218"/>
      <c r="C31" s="219"/>
      <c r="D31" s="331" t="s">
        <v>659</v>
      </c>
      <c r="E31" s="331"/>
      <c r="F31" s="331"/>
      <c r="G31" s="331"/>
      <c r="H31" s="331"/>
      <c r="I31" s="331"/>
      <c r="J31" s="331"/>
      <c r="K31" s="215"/>
    </row>
    <row r="32" spans="2:11" s="1" customFormat="1" ht="12.75" customHeight="1">
      <c r="B32" s="218"/>
      <c r="C32" s="219"/>
      <c r="D32" s="219"/>
      <c r="E32" s="219"/>
      <c r="F32" s="219"/>
      <c r="G32" s="219"/>
      <c r="H32" s="219"/>
      <c r="I32" s="219"/>
      <c r="J32" s="219"/>
      <c r="K32" s="215"/>
    </row>
    <row r="33" spans="2:11" s="1" customFormat="1" ht="15" customHeight="1">
      <c r="B33" s="218"/>
      <c r="C33" s="219"/>
      <c r="D33" s="331" t="s">
        <v>660</v>
      </c>
      <c r="E33" s="331"/>
      <c r="F33" s="331"/>
      <c r="G33" s="331"/>
      <c r="H33" s="331"/>
      <c r="I33" s="331"/>
      <c r="J33" s="331"/>
      <c r="K33" s="215"/>
    </row>
    <row r="34" spans="2:11" s="1" customFormat="1" ht="15" customHeight="1">
      <c r="B34" s="218"/>
      <c r="C34" s="219"/>
      <c r="D34" s="331" t="s">
        <v>661</v>
      </c>
      <c r="E34" s="331"/>
      <c r="F34" s="331"/>
      <c r="G34" s="331"/>
      <c r="H34" s="331"/>
      <c r="I34" s="331"/>
      <c r="J34" s="331"/>
      <c r="K34" s="215"/>
    </row>
    <row r="35" spans="2:11" s="1" customFormat="1" ht="15" customHeight="1">
      <c r="B35" s="218"/>
      <c r="C35" s="219"/>
      <c r="D35" s="331" t="s">
        <v>662</v>
      </c>
      <c r="E35" s="331"/>
      <c r="F35" s="331"/>
      <c r="G35" s="331"/>
      <c r="H35" s="331"/>
      <c r="I35" s="331"/>
      <c r="J35" s="331"/>
      <c r="K35" s="215"/>
    </row>
    <row r="36" spans="2:11" s="1" customFormat="1" ht="15" customHeight="1">
      <c r="B36" s="218"/>
      <c r="C36" s="219"/>
      <c r="D36" s="217"/>
      <c r="E36" s="220" t="s">
        <v>98</v>
      </c>
      <c r="F36" s="217"/>
      <c r="G36" s="331" t="s">
        <v>663</v>
      </c>
      <c r="H36" s="331"/>
      <c r="I36" s="331"/>
      <c r="J36" s="331"/>
      <c r="K36" s="215"/>
    </row>
    <row r="37" spans="2:11" s="1" customFormat="1" ht="30.75" customHeight="1">
      <c r="B37" s="218"/>
      <c r="C37" s="219"/>
      <c r="D37" s="217"/>
      <c r="E37" s="220" t="s">
        <v>664</v>
      </c>
      <c r="F37" s="217"/>
      <c r="G37" s="331" t="s">
        <v>665</v>
      </c>
      <c r="H37" s="331"/>
      <c r="I37" s="331"/>
      <c r="J37" s="331"/>
      <c r="K37" s="215"/>
    </row>
    <row r="38" spans="2:11" s="1" customFormat="1" ht="15" customHeight="1">
      <c r="B38" s="218"/>
      <c r="C38" s="219"/>
      <c r="D38" s="217"/>
      <c r="E38" s="220" t="s">
        <v>51</v>
      </c>
      <c r="F38" s="217"/>
      <c r="G38" s="331" t="s">
        <v>666</v>
      </c>
      <c r="H38" s="331"/>
      <c r="I38" s="331"/>
      <c r="J38" s="331"/>
      <c r="K38" s="215"/>
    </row>
    <row r="39" spans="2:11" s="1" customFormat="1" ht="15" customHeight="1">
      <c r="B39" s="218"/>
      <c r="C39" s="219"/>
      <c r="D39" s="217"/>
      <c r="E39" s="220" t="s">
        <v>52</v>
      </c>
      <c r="F39" s="217"/>
      <c r="G39" s="331" t="s">
        <v>667</v>
      </c>
      <c r="H39" s="331"/>
      <c r="I39" s="331"/>
      <c r="J39" s="331"/>
      <c r="K39" s="215"/>
    </row>
    <row r="40" spans="2:11" s="1" customFormat="1" ht="15" customHeight="1">
      <c r="B40" s="218"/>
      <c r="C40" s="219"/>
      <c r="D40" s="217"/>
      <c r="E40" s="220" t="s">
        <v>99</v>
      </c>
      <c r="F40" s="217"/>
      <c r="G40" s="331" t="s">
        <v>668</v>
      </c>
      <c r="H40" s="331"/>
      <c r="I40" s="331"/>
      <c r="J40" s="331"/>
      <c r="K40" s="215"/>
    </row>
    <row r="41" spans="2:11" s="1" customFormat="1" ht="15" customHeight="1">
      <c r="B41" s="218"/>
      <c r="C41" s="219"/>
      <c r="D41" s="217"/>
      <c r="E41" s="220" t="s">
        <v>100</v>
      </c>
      <c r="F41" s="217"/>
      <c r="G41" s="331" t="s">
        <v>669</v>
      </c>
      <c r="H41" s="331"/>
      <c r="I41" s="331"/>
      <c r="J41" s="331"/>
      <c r="K41" s="215"/>
    </row>
    <row r="42" spans="2:11" s="1" customFormat="1" ht="15" customHeight="1">
      <c r="B42" s="218"/>
      <c r="C42" s="219"/>
      <c r="D42" s="217"/>
      <c r="E42" s="220" t="s">
        <v>670</v>
      </c>
      <c r="F42" s="217"/>
      <c r="G42" s="331" t="s">
        <v>671</v>
      </c>
      <c r="H42" s="331"/>
      <c r="I42" s="331"/>
      <c r="J42" s="331"/>
      <c r="K42" s="215"/>
    </row>
    <row r="43" spans="2:11" s="1" customFormat="1" ht="15" customHeight="1">
      <c r="B43" s="218"/>
      <c r="C43" s="219"/>
      <c r="D43" s="217"/>
      <c r="E43" s="220"/>
      <c r="F43" s="217"/>
      <c r="G43" s="331" t="s">
        <v>672</v>
      </c>
      <c r="H43" s="331"/>
      <c r="I43" s="331"/>
      <c r="J43" s="331"/>
      <c r="K43" s="215"/>
    </row>
    <row r="44" spans="2:11" s="1" customFormat="1" ht="15" customHeight="1">
      <c r="B44" s="218"/>
      <c r="C44" s="219"/>
      <c r="D44" s="217"/>
      <c r="E44" s="220" t="s">
        <v>673</v>
      </c>
      <c r="F44" s="217"/>
      <c r="G44" s="331" t="s">
        <v>674</v>
      </c>
      <c r="H44" s="331"/>
      <c r="I44" s="331"/>
      <c r="J44" s="331"/>
      <c r="K44" s="215"/>
    </row>
    <row r="45" spans="2:11" s="1" customFormat="1" ht="15" customHeight="1">
      <c r="B45" s="218"/>
      <c r="C45" s="219"/>
      <c r="D45" s="217"/>
      <c r="E45" s="220" t="s">
        <v>102</v>
      </c>
      <c r="F45" s="217"/>
      <c r="G45" s="331" t="s">
        <v>675</v>
      </c>
      <c r="H45" s="331"/>
      <c r="I45" s="331"/>
      <c r="J45" s="331"/>
      <c r="K45" s="215"/>
    </row>
    <row r="46" spans="2:11" s="1" customFormat="1" ht="12.75" customHeight="1">
      <c r="B46" s="218"/>
      <c r="C46" s="219"/>
      <c r="D46" s="217"/>
      <c r="E46" s="217"/>
      <c r="F46" s="217"/>
      <c r="G46" s="217"/>
      <c r="H46" s="217"/>
      <c r="I46" s="217"/>
      <c r="J46" s="217"/>
      <c r="K46" s="215"/>
    </row>
    <row r="47" spans="2:11" s="1" customFormat="1" ht="15" customHeight="1">
      <c r="B47" s="218"/>
      <c r="C47" s="219"/>
      <c r="D47" s="331" t="s">
        <v>676</v>
      </c>
      <c r="E47" s="331"/>
      <c r="F47" s="331"/>
      <c r="G47" s="331"/>
      <c r="H47" s="331"/>
      <c r="I47" s="331"/>
      <c r="J47" s="331"/>
      <c r="K47" s="215"/>
    </row>
    <row r="48" spans="2:11" s="1" customFormat="1" ht="15" customHeight="1">
      <c r="B48" s="218"/>
      <c r="C48" s="219"/>
      <c r="D48" s="219"/>
      <c r="E48" s="331" t="s">
        <v>677</v>
      </c>
      <c r="F48" s="331"/>
      <c r="G48" s="331"/>
      <c r="H48" s="331"/>
      <c r="I48" s="331"/>
      <c r="J48" s="331"/>
      <c r="K48" s="215"/>
    </row>
    <row r="49" spans="2:11" s="1" customFormat="1" ht="15" customHeight="1">
      <c r="B49" s="218"/>
      <c r="C49" s="219"/>
      <c r="D49" s="219"/>
      <c r="E49" s="331" t="s">
        <v>678</v>
      </c>
      <c r="F49" s="331"/>
      <c r="G49" s="331"/>
      <c r="H49" s="331"/>
      <c r="I49" s="331"/>
      <c r="J49" s="331"/>
      <c r="K49" s="215"/>
    </row>
    <row r="50" spans="2:11" s="1" customFormat="1" ht="15" customHeight="1">
      <c r="B50" s="218"/>
      <c r="C50" s="219"/>
      <c r="D50" s="219"/>
      <c r="E50" s="331" t="s">
        <v>679</v>
      </c>
      <c r="F50" s="331"/>
      <c r="G50" s="331"/>
      <c r="H50" s="331"/>
      <c r="I50" s="331"/>
      <c r="J50" s="331"/>
      <c r="K50" s="215"/>
    </row>
    <row r="51" spans="2:11" s="1" customFormat="1" ht="15" customHeight="1">
      <c r="B51" s="218"/>
      <c r="C51" s="219"/>
      <c r="D51" s="331" t="s">
        <v>680</v>
      </c>
      <c r="E51" s="331"/>
      <c r="F51" s="331"/>
      <c r="G51" s="331"/>
      <c r="H51" s="331"/>
      <c r="I51" s="331"/>
      <c r="J51" s="331"/>
      <c r="K51" s="215"/>
    </row>
    <row r="52" spans="2:11" s="1" customFormat="1" ht="25.5" customHeight="1">
      <c r="B52" s="214"/>
      <c r="C52" s="333" t="s">
        <v>681</v>
      </c>
      <c r="D52" s="333"/>
      <c r="E52" s="333"/>
      <c r="F52" s="333"/>
      <c r="G52" s="333"/>
      <c r="H52" s="333"/>
      <c r="I52" s="333"/>
      <c r="J52" s="333"/>
      <c r="K52" s="215"/>
    </row>
    <row r="53" spans="2:11" s="1" customFormat="1" ht="5.25" customHeight="1">
      <c r="B53" s="214"/>
      <c r="C53" s="216"/>
      <c r="D53" s="216"/>
      <c r="E53" s="216"/>
      <c r="F53" s="216"/>
      <c r="G53" s="216"/>
      <c r="H53" s="216"/>
      <c r="I53" s="216"/>
      <c r="J53" s="216"/>
      <c r="K53" s="215"/>
    </row>
    <row r="54" spans="2:11" s="1" customFormat="1" ht="15" customHeight="1">
      <c r="B54" s="214"/>
      <c r="C54" s="331" t="s">
        <v>682</v>
      </c>
      <c r="D54" s="331"/>
      <c r="E54" s="331"/>
      <c r="F54" s="331"/>
      <c r="G54" s="331"/>
      <c r="H54" s="331"/>
      <c r="I54" s="331"/>
      <c r="J54" s="331"/>
      <c r="K54" s="215"/>
    </row>
    <row r="55" spans="2:11" s="1" customFormat="1" ht="15" customHeight="1">
      <c r="B55" s="214"/>
      <c r="C55" s="331" t="s">
        <v>683</v>
      </c>
      <c r="D55" s="331"/>
      <c r="E55" s="331"/>
      <c r="F55" s="331"/>
      <c r="G55" s="331"/>
      <c r="H55" s="331"/>
      <c r="I55" s="331"/>
      <c r="J55" s="331"/>
      <c r="K55" s="215"/>
    </row>
    <row r="56" spans="2:11" s="1" customFormat="1" ht="12.75" customHeight="1">
      <c r="B56" s="214"/>
      <c r="C56" s="217"/>
      <c r="D56" s="217"/>
      <c r="E56" s="217"/>
      <c r="F56" s="217"/>
      <c r="G56" s="217"/>
      <c r="H56" s="217"/>
      <c r="I56" s="217"/>
      <c r="J56" s="217"/>
      <c r="K56" s="215"/>
    </row>
    <row r="57" spans="2:11" s="1" customFormat="1" ht="15" customHeight="1">
      <c r="B57" s="214"/>
      <c r="C57" s="331" t="s">
        <v>684</v>
      </c>
      <c r="D57" s="331"/>
      <c r="E57" s="331"/>
      <c r="F57" s="331"/>
      <c r="G57" s="331"/>
      <c r="H57" s="331"/>
      <c r="I57" s="331"/>
      <c r="J57" s="331"/>
      <c r="K57" s="215"/>
    </row>
    <row r="58" spans="2:11" s="1" customFormat="1" ht="15" customHeight="1">
      <c r="B58" s="214"/>
      <c r="C58" s="219"/>
      <c r="D58" s="331" t="s">
        <v>685</v>
      </c>
      <c r="E58" s="331"/>
      <c r="F58" s="331"/>
      <c r="G58" s="331"/>
      <c r="H58" s="331"/>
      <c r="I58" s="331"/>
      <c r="J58" s="331"/>
      <c r="K58" s="215"/>
    </row>
    <row r="59" spans="2:11" s="1" customFormat="1" ht="15" customHeight="1">
      <c r="B59" s="214"/>
      <c r="C59" s="219"/>
      <c r="D59" s="331" t="s">
        <v>686</v>
      </c>
      <c r="E59" s="331"/>
      <c r="F59" s="331"/>
      <c r="G59" s="331"/>
      <c r="H59" s="331"/>
      <c r="I59" s="331"/>
      <c r="J59" s="331"/>
      <c r="K59" s="215"/>
    </row>
    <row r="60" spans="2:11" s="1" customFormat="1" ht="15" customHeight="1">
      <c r="B60" s="214"/>
      <c r="C60" s="219"/>
      <c r="D60" s="331" t="s">
        <v>687</v>
      </c>
      <c r="E60" s="331"/>
      <c r="F60" s="331"/>
      <c r="G60" s="331"/>
      <c r="H60" s="331"/>
      <c r="I60" s="331"/>
      <c r="J60" s="331"/>
      <c r="K60" s="215"/>
    </row>
    <row r="61" spans="2:11" s="1" customFormat="1" ht="15" customHeight="1">
      <c r="B61" s="214"/>
      <c r="C61" s="219"/>
      <c r="D61" s="331" t="s">
        <v>688</v>
      </c>
      <c r="E61" s="331"/>
      <c r="F61" s="331"/>
      <c r="G61" s="331"/>
      <c r="H61" s="331"/>
      <c r="I61" s="331"/>
      <c r="J61" s="331"/>
      <c r="K61" s="215"/>
    </row>
    <row r="62" spans="2:11" s="1" customFormat="1" ht="15" customHeight="1">
      <c r="B62" s="214"/>
      <c r="C62" s="219"/>
      <c r="D62" s="335" t="s">
        <v>689</v>
      </c>
      <c r="E62" s="335"/>
      <c r="F62" s="335"/>
      <c r="G62" s="335"/>
      <c r="H62" s="335"/>
      <c r="I62" s="335"/>
      <c r="J62" s="335"/>
      <c r="K62" s="215"/>
    </row>
    <row r="63" spans="2:11" s="1" customFormat="1" ht="15" customHeight="1">
      <c r="B63" s="214"/>
      <c r="C63" s="219"/>
      <c r="D63" s="331" t="s">
        <v>690</v>
      </c>
      <c r="E63" s="331"/>
      <c r="F63" s="331"/>
      <c r="G63" s="331"/>
      <c r="H63" s="331"/>
      <c r="I63" s="331"/>
      <c r="J63" s="331"/>
      <c r="K63" s="215"/>
    </row>
    <row r="64" spans="2:11" s="1" customFormat="1" ht="12.75" customHeight="1">
      <c r="B64" s="214"/>
      <c r="C64" s="219"/>
      <c r="D64" s="219"/>
      <c r="E64" s="222"/>
      <c r="F64" s="219"/>
      <c r="G64" s="219"/>
      <c r="H64" s="219"/>
      <c r="I64" s="219"/>
      <c r="J64" s="219"/>
      <c r="K64" s="215"/>
    </row>
    <row r="65" spans="2:11" s="1" customFormat="1" ht="15" customHeight="1">
      <c r="B65" s="214"/>
      <c r="C65" s="219"/>
      <c r="D65" s="331" t="s">
        <v>691</v>
      </c>
      <c r="E65" s="331"/>
      <c r="F65" s="331"/>
      <c r="G65" s="331"/>
      <c r="H65" s="331"/>
      <c r="I65" s="331"/>
      <c r="J65" s="331"/>
      <c r="K65" s="215"/>
    </row>
    <row r="66" spans="2:11" s="1" customFormat="1" ht="15" customHeight="1">
      <c r="B66" s="214"/>
      <c r="C66" s="219"/>
      <c r="D66" s="335" t="s">
        <v>692</v>
      </c>
      <c r="E66" s="335"/>
      <c r="F66" s="335"/>
      <c r="G66" s="335"/>
      <c r="H66" s="335"/>
      <c r="I66" s="335"/>
      <c r="J66" s="335"/>
      <c r="K66" s="215"/>
    </row>
    <row r="67" spans="2:11" s="1" customFormat="1" ht="15" customHeight="1">
      <c r="B67" s="214"/>
      <c r="C67" s="219"/>
      <c r="D67" s="331" t="s">
        <v>693</v>
      </c>
      <c r="E67" s="331"/>
      <c r="F67" s="331"/>
      <c r="G67" s="331"/>
      <c r="H67" s="331"/>
      <c r="I67" s="331"/>
      <c r="J67" s="331"/>
      <c r="K67" s="215"/>
    </row>
    <row r="68" spans="2:11" s="1" customFormat="1" ht="15" customHeight="1">
      <c r="B68" s="214"/>
      <c r="C68" s="219"/>
      <c r="D68" s="331" t="s">
        <v>694</v>
      </c>
      <c r="E68" s="331"/>
      <c r="F68" s="331"/>
      <c r="G68" s="331"/>
      <c r="H68" s="331"/>
      <c r="I68" s="331"/>
      <c r="J68" s="331"/>
      <c r="K68" s="215"/>
    </row>
    <row r="69" spans="2:11" s="1" customFormat="1" ht="15" customHeight="1">
      <c r="B69" s="214"/>
      <c r="C69" s="219"/>
      <c r="D69" s="331" t="s">
        <v>695</v>
      </c>
      <c r="E69" s="331"/>
      <c r="F69" s="331"/>
      <c r="G69" s="331"/>
      <c r="H69" s="331"/>
      <c r="I69" s="331"/>
      <c r="J69" s="331"/>
      <c r="K69" s="215"/>
    </row>
    <row r="70" spans="2:11" s="1" customFormat="1" ht="15" customHeight="1">
      <c r="B70" s="214"/>
      <c r="C70" s="219"/>
      <c r="D70" s="331" t="s">
        <v>696</v>
      </c>
      <c r="E70" s="331"/>
      <c r="F70" s="331"/>
      <c r="G70" s="331"/>
      <c r="H70" s="331"/>
      <c r="I70" s="331"/>
      <c r="J70" s="331"/>
      <c r="K70" s="215"/>
    </row>
    <row r="71" spans="2:11" s="1" customFormat="1" ht="12.75" customHeight="1">
      <c r="B71" s="223"/>
      <c r="C71" s="224"/>
      <c r="D71" s="224"/>
      <c r="E71" s="224"/>
      <c r="F71" s="224"/>
      <c r="G71" s="224"/>
      <c r="H71" s="224"/>
      <c r="I71" s="224"/>
      <c r="J71" s="224"/>
      <c r="K71" s="225"/>
    </row>
    <row r="72" spans="2:11" s="1" customFormat="1" ht="18.75" customHeight="1">
      <c r="B72" s="226"/>
      <c r="C72" s="226"/>
      <c r="D72" s="226"/>
      <c r="E72" s="226"/>
      <c r="F72" s="226"/>
      <c r="G72" s="226"/>
      <c r="H72" s="226"/>
      <c r="I72" s="226"/>
      <c r="J72" s="226"/>
      <c r="K72" s="227"/>
    </row>
    <row r="73" spans="2:11" s="1" customFormat="1" ht="18.75" customHeight="1">
      <c r="B73" s="227"/>
      <c r="C73" s="227"/>
      <c r="D73" s="227"/>
      <c r="E73" s="227"/>
      <c r="F73" s="227"/>
      <c r="G73" s="227"/>
      <c r="H73" s="227"/>
      <c r="I73" s="227"/>
      <c r="J73" s="227"/>
      <c r="K73" s="227"/>
    </row>
    <row r="74" spans="2:11" s="1" customFormat="1" ht="7.5" customHeight="1">
      <c r="B74" s="228"/>
      <c r="C74" s="229"/>
      <c r="D74" s="229"/>
      <c r="E74" s="229"/>
      <c r="F74" s="229"/>
      <c r="G74" s="229"/>
      <c r="H74" s="229"/>
      <c r="I74" s="229"/>
      <c r="J74" s="229"/>
      <c r="K74" s="230"/>
    </row>
    <row r="75" spans="2:11" s="1" customFormat="1" ht="45" customHeight="1">
      <c r="B75" s="231"/>
      <c r="C75" s="334" t="s">
        <v>697</v>
      </c>
      <c r="D75" s="334"/>
      <c r="E75" s="334"/>
      <c r="F75" s="334"/>
      <c r="G75" s="334"/>
      <c r="H75" s="334"/>
      <c r="I75" s="334"/>
      <c r="J75" s="334"/>
      <c r="K75" s="232"/>
    </row>
    <row r="76" spans="2:11" s="1" customFormat="1" ht="17.25" customHeight="1">
      <c r="B76" s="231"/>
      <c r="C76" s="233" t="s">
        <v>698</v>
      </c>
      <c r="D76" s="233"/>
      <c r="E76" s="233"/>
      <c r="F76" s="233" t="s">
        <v>699</v>
      </c>
      <c r="G76" s="234"/>
      <c r="H76" s="233" t="s">
        <v>52</v>
      </c>
      <c r="I76" s="233" t="s">
        <v>55</v>
      </c>
      <c r="J76" s="233" t="s">
        <v>700</v>
      </c>
      <c r="K76" s="232"/>
    </row>
    <row r="77" spans="2:11" s="1" customFormat="1" ht="17.25" customHeight="1">
      <c r="B77" s="231"/>
      <c r="C77" s="235" t="s">
        <v>701</v>
      </c>
      <c r="D77" s="235"/>
      <c r="E77" s="235"/>
      <c r="F77" s="236" t="s">
        <v>702</v>
      </c>
      <c r="G77" s="237"/>
      <c r="H77" s="235"/>
      <c r="I77" s="235"/>
      <c r="J77" s="235" t="s">
        <v>703</v>
      </c>
      <c r="K77" s="232"/>
    </row>
    <row r="78" spans="2:11" s="1" customFormat="1" ht="5.25" customHeight="1">
      <c r="B78" s="231"/>
      <c r="C78" s="238"/>
      <c r="D78" s="238"/>
      <c r="E78" s="238"/>
      <c r="F78" s="238"/>
      <c r="G78" s="239"/>
      <c r="H78" s="238"/>
      <c r="I78" s="238"/>
      <c r="J78" s="238"/>
      <c r="K78" s="232"/>
    </row>
    <row r="79" spans="2:11" s="1" customFormat="1" ht="15" customHeight="1">
      <c r="B79" s="231"/>
      <c r="C79" s="220" t="s">
        <v>51</v>
      </c>
      <c r="D79" s="240"/>
      <c r="E79" s="240"/>
      <c r="F79" s="241" t="s">
        <v>704</v>
      </c>
      <c r="G79" s="242"/>
      <c r="H79" s="220" t="s">
        <v>705</v>
      </c>
      <c r="I79" s="220" t="s">
        <v>706</v>
      </c>
      <c r="J79" s="220">
        <v>20</v>
      </c>
      <c r="K79" s="232"/>
    </row>
    <row r="80" spans="2:11" s="1" customFormat="1" ht="15" customHeight="1">
      <c r="B80" s="231"/>
      <c r="C80" s="220" t="s">
        <v>707</v>
      </c>
      <c r="D80" s="220"/>
      <c r="E80" s="220"/>
      <c r="F80" s="241" t="s">
        <v>704</v>
      </c>
      <c r="G80" s="242"/>
      <c r="H80" s="220" t="s">
        <v>708</v>
      </c>
      <c r="I80" s="220" t="s">
        <v>706</v>
      </c>
      <c r="J80" s="220">
        <v>120</v>
      </c>
      <c r="K80" s="232"/>
    </row>
    <row r="81" spans="2:11" s="1" customFormat="1" ht="15" customHeight="1">
      <c r="B81" s="243"/>
      <c r="C81" s="220" t="s">
        <v>709</v>
      </c>
      <c r="D81" s="220"/>
      <c r="E81" s="220"/>
      <c r="F81" s="241" t="s">
        <v>710</v>
      </c>
      <c r="G81" s="242"/>
      <c r="H81" s="220" t="s">
        <v>711</v>
      </c>
      <c r="I81" s="220" t="s">
        <v>706</v>
      </c>
      <c r="J81" s="220">
        <v>50</v>
      </c>
      <c r="K81" s="232"/>
    </row>
    <row r="82" spans="2:11" s="1" customFormat="1" ht="15" customHeight="1">
      <c r="B82" s="243"/>
      <c r="C82" s="220" t="s">
        <v>712</v>
      </c>
      <c r="D82" s="220"/>
      <c r="E82" s="220"/>
      <c r="F82" s="241" t="s">
        <v>704</v>
      </c>
      <c r="G82" s="242"/>
      <c r="H82" s="220" t="s">
        <v>713</v>
      </c>
      <c r="I82" s="220" t="s">
        <v>714</v>
      </c>
      <c r="J82" s="220"/>
      <c r="K82" s="232"/>
    </row>
    <row r="83" spans="2:11" s="1" customFormat="1" ht="15" customHeight="1">
      <c r="B83" s="243"/>
      <c r="C83" s="244" t="s">
        <v>715</v>
      </c>
      <c r="D83" s="244"/>
      <c r="E83" s="244"/>
      <c r="F83" s="245" t="s">
        <v>710</v>
      </c>
      <c r="G83" s="244"/>
      <c r="H83" s="244" t="s">
        <v>716</v>
      </c>
      <c r="I83" s="244" t="s">
        <v>706</v>
      </c>
      <c r="J83" s="244">
        <v>15</v>
      </c>
      <c r="K83" s="232"/>
    </row>
    <row r="84" spans="2:11" s="1" customFormat="1" ht="15" customHeight="1">
      <c r="B84" s="243"/>
      <c r="C84" s="244" t="s">
        <v>717</v>
      </c>
      <c r="D84" s="244"/>
      <c r="E84" s="244"/>
      <c r="F84" s="245" t="s">
        <v>710</v>
      </c>
      <c r="G84" s="244"/>
      <c r="H84" s="244" t="s">
        <v>718</v>
      </c>
      <c r="I84" s="244" t="s">
        <v>706</v>
      </c>
      <c r="J84" s="244">
        <v>15</v>
      </c>
      <c r="K84" s="232"/>
    </row>
    <row r="85" spans="2:11" s="1" customFormat="1" ht="15" customHeight="1">
      <c r="B85" s="243"/>
      <c r="C85" s="244" t="s">
        <v>719</v>
      </c>
      <c r="D85" s="244"/>
      <c r="E85" s="244"/>
      <c r="F85" s="245" t="s">
        <v>710</v>
      </c>
      <c r="G85" s="244"/>
      <c r="H85" s="244" t="s">
        <v>720</v>
      </c>
      <c r="I85" s="244" t="s">
        <v>706</v>
      </c>
      <c r="J85" s="244">
        <v>20</v>
      </c>
      <c r="K85" s="232"/>
    </row>
    <row r="86" spans="2:11" s="1" customFormat="1" ht="15" customHeight="1">
      <c r="B86" s="243"/>
      <c r="C86" s="244" t="s">
        <v>721</v>
      </c>
      <c r="D86" s="244"/>
      <c r="E86" s="244"/>
      <c r="F86" s="245" t="s">
        <v>710</v>
      </c>
      <c r="G86" s="244"/>
      <c r="H86" s="244" t="s">
        <v>722</v>
      </c>
      <c r="I86" s="244" t="s">
        <v>706</v>
      </c>
      <c r="J86" s="244">
        <v>20</v>
      </c>
      <c r="K86" s="232"/>
    </row>
    <row r="87" spans="2:11" s="1" customFormat="1" ht="15" customHeight="1">
      <c r="B87" s="243"/>
      <c r="C87" s="220" t="s">
        <v>723</v>
      </c>
      <c r="D87" s="220"/>
      <c r="E87" s="220"/>
      <c r="F87" s="241" t="s">
        <v>710</v>
      </c>
      <c r="G87" s="242"/>
      <c r="H87" s="220" t="s">
        <v>724</v>
      </c>
      <c r="I87" s="220" t="s">
        <v>706</v>
      </c>
      <c r="J87" s="220">
        <v>50</v>
      </c>
      <c r="K87" s="232"/>
    </row>
    <row r="88" spans="2:11" s="1" customFormat="1" ht="15" customHeight="1">
      <c r="B88" s="243"/>
      <c r="C88" s="220" t="s">
        <v>725</v>
      </c>
      <c r="D88" s="220"/>
      <c r="E88" s="220"/>
      <c r="F88" s="241" t="s">
        <v>710</v>
      </c>
      <c r="G88" s="242"/>
      <c r="H88" s="220" t="s">
        <v>726</v>
      </c>
      <c r="I88" s="220" t="s">
        <v>706</v>
      </c>
      <c r="J88" s="220">
        <v>20</v>
      </c>
      <c r="K88" s="232"/>
    </row>
    <row r="89" spans="2:11" s="1" customFormat="1" ht="15" customHeight="1">
      <c r="B89" s="243"/>
      <c r="C89" s="220" t="s">
        <v>727</v>
      </c>
      <c r="D89" s="220"/>
      <c r="E89" s="220"/>
      <c r="F89" s="241" t="s">
        <v>710</v>
      </c>
      <c r="G89" s="242"/>
      <c r="H89" s="220" t="s">
        <v>728</v>
      </c>
      <c r="I89" s="220" t="s">
        <v>706</v>
      </c>
      <c r="J89" s="220">
        <v>20</v>
      </c>
      <c r="K89" s="232"/>
    </row>
    <row r="90" spans="2:11" s="1" customFormat="1" ht="15" customHeight="1">
      <c r="B90" s="243"/>
      <c r="C90" s="220" t="s">
        <v>729</v>
      </c>
      <c r="D90" s="220"/>
      <c r="E90" s="220"/>
      <c r="F90" s="241" t="s">
        <v>710</v>
      </c>
      <c r="G90" s="242"/>
      <c r="H90" s="220" t="s">
        <v>730</v>
      </c>
      <c r="I90" s="220" t="s">
        <v>706</v>
      </c>
      <c r="J90" s="220">
        <v>50</v>
      </c>
      <c r="K90" s="232"/>
    </row>
    <row r="91" spans="2:11" s="1" customFormat="1" ht="15" customHeight="1">
      <c r="B91" s="243"/>
      <c r="C91" s="220" t="s">
        <v>731</v>
      </c>
      <c r="D91" s="220"/>
      <c r="E91" s="220"/>
      <c r="F91" s="241" t="s">
        <v>710</v>
      </c>
      <c r="G91" s="242"/>
      <c r="H91" s="220" t="s">
        <v>731</v>
      </c>
      <c r="I91" s="220" t="s">
        <v>706</v>
      </c>
      <c r="J91" s="220">
        <v>50</v>
      </c>
      <c r="K91" s="232"/>
    </row>
    <row r="92" spans="2:11" s="1" customFormat="1" ht="15" customHeight="1">
      <c r="B92" s="243"/>
      <c r="C92" s="220" t="s">
        <v>732</v>
      </c>
      <c r="D92" s="220"/>
      <c r="E92" s="220"/>
      <c r="F92" s="241" t="s">
        <v>710</v>
      </c>
      <c r="G92" s="242"/>
      <c r="H92" s="220" t="s">
        <v>733</v>
      </c>
      <c r="I92" s="220" t="s">
        <v>706</v>
      </c>
      <c r="J92" s="220">
        <v>255</v>
      </c>
      <c r="K92" s="232"/>
    </row>
    <row r="93" spans="2:11" s="1" customFormat="1" ht="15" customHeight="1">
      <c r="B93" s="243"/>
      <c r="C93" s="220" t="s">
        <v>734</v>
      </c>
      <c r="D93" s="220"/>
      <c r="E93" s="220"/>
      <c r="F93" s="241" t="s">
        <v>704</v>
      </c>
      <c r="G93" s="242"/>
      <c r="H93" s="220" t="s">
        <v>735</v>
      </c>
      <c r="I93" s="220" t="s">
        <v>736</v>
      </c>
      <c r="J93" s="220"/>
      <c r="K93" s="232"/>
    </row>
    <row r="94" spans="2:11" s="1" customFormat="1" ht="15" customHeight="1">
      <c r="B94" s="243"/>
      <c r="C94" s="220" t="s">
        <v>737</v>
      </c>
      <c r="D94" s="220"/>
      <c r="E94" s="220"/>
      <c r="F94" s="241" t="s">
        <v>704</v>
      </c>
      <c r="G94" s="242"/>
      <c r="H94" s="220" t="s">
        <v>738</v>
      </c>
      <c r="I94" s="220" t="s">
        <v>739</v>
      </c>
      <c r="J94" s="220"/>
      <c r="K94" s="232"/>
    </row>
    <row r="95" spans="2:11" s="1" customFormat="1" ht="15" customHeight="1">
      <c r="B95" s="243"/>
      <c r="C95" s="220" t="s">
        <v>740</v>
      </c>
      <c r="D95" s="220"/>
      <c r="E95" s="220"/>
      <c r="F95" s="241" t="s">
        <v>704</v>
      </c>
      <c r="G95" s="242"/>
      <c r="H95" s="220" t="s">
        <v>740</v>
      </c>
      <c r="I95" s="220" t="s">
        <v>739</v>
      </c>
      <c r="J95" s="220"/>
      <c r="K95" s="232"/>
    </row>
    <row r="96" spans="2:11" s="1" customFormat="1" ht="15" customHeight="1">
      <c r="B96" s="243"/>
      <c r="C96" s="220" t="s">
        <v>36</v>
      </c>
      <c r="D96" s="220"/>
      <c r="E96" s="220"/>
      <c r="F96" s="241" t="s">
        <v>704</v>
      </c>
      <c r="G96" s="242"/>
      <c r="H96" s="220" t="s">
        <v>741</v>
      </c>
      <c r="I96" s="220" t="s">
        <v>739</v>
      </c>
      <c r="J96" s="220"/>
      <c r="K96" s="232"/>
    </row>
    <row r="97" spans="2:11" s="1" customFormat="1" ht="15" customHeight="1">
      <c r="B97" s="243"/>
      <c r="C97" s="220" t="s">
        <v>46</v>
      </c>
      <c r="D97" s="220"/>
      <c r="E97" s="220"/>
      <c r="F97" s="241" t="s">
        <v>704</v>
      </c>
      <c r="G97" s="242"/>
      <c r="H97" s="220" t="s">
        <v>742</v>
      </c>
      <c r="I97" s="220" t="s">
        <v>739</v>
      </c>
      <c r="J97" s="220"/>
      <c r="K97" s="232"/>
    </row>
    <row r="98" spans="2:11" s="1" customFormat="1" ht="15" customHeight="1">
      <c r="B98" s="246"/>
      <c r="C98" s="247"/>
      <c r="D98" s="247"/>
      <c r="E98" s="247"/>
      <c r="F98" s="247"/>
      <c r="G98" s="247"/>
      <c r="H98" s="247"/>
      <c r="I98" s="247"/>
      <c r="J98" s="247"/>
      <c r="K98" s="248"/>
    </row>
    <row r="99" spans="2:11" s="1" customFormat="1" ht="18.75" customHeight="1">
      <c r="B99" s="249"/>
      <c r="C99" s="250"/>
      <c r="D99" s="250"/>
      <c r="E99" s="250"/>
      <c r="F99" s="250"/>
      <c r="G99" s="250"/>
      <c r="H99" s="250"/>
      <c r="I99" s="250"/>
      <c r="J99" s="250"/>
      <c r="K99" s="249"/>
    </row>
    <row r="100" spans="2:11" s="1" customFormat="1" ht="18.75" customHeight="1"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</row>
    <row r="101" spans="2:11" s="1" customFormat="1" ht="7.5" customHeight="1">
      <c r="B101" s="228"/>
      <c r="C101" s="229"/>
      <c r="D101" s="229"/>
      <c r="E101" s="229"/>
      <c r="F101" s="229"/>
      <c r="G101" s="229"/>
      <c r="H101" s="229"/>
      <c r="I101" s="229"/>
      <c r="J101" s="229"/>
      <c r="K101" s="230"/>
    </row>
    <row r="102" spans="2:11" s="1" customFormat="1" ht="45" customHeight="1">
      <c r="B102" s="231"/>
      <c r="C102" s="334" t="s">
        <v>743</v>
      </c>
      <c r="D102" s="334"/>
      <c r="E102" s="334"/>
      <c r="F102" s="334"/>
      <c r="G102" s="334"/>
      <c r="H102" s="334"/>
      <c r="I102" s="334"/>
      <c r="J102" s="334"/>
      <c r="K102" s="232"/>
    </row>
    <row r="103" spans="2:11" s="1" customFormat="1" ht="17.25" customHeight="1">
      <c r="B103" s="231"/>
      <c r="C103" s="233" t="s">
        <v>698</v>
      </c>
      <c r="D103" s="233"/>
      <c r="E103" s="233"/>
      <c r="F103" s="233" t="s">
        <v>699</v>
      </c>
      <c r="G103" s="234"/>
      <c r="H103" s="233" t="s">
        <v>52</v>
      </c>
      <c r="I103" s="233" t="s">
        <v>55</v>
      </c>
      <c r="J103" s="233" t="s">
        <v>700</v>
      </c>
      <c r="K103" s="232"/>
    </row>
    <row r="104" spans="2:11" s="1" customFormat="1" ht="17.25" customHeight="1">
      <c r="B104" s="231"/>
      <c r="C104" s="235" t="s">
        <v>701</v>
      </c>
      <c r="D104" s="235"/>
      <c r="E104" s="235"/>
      <c r="F104" s="236" t="s">
        <v>702</v>
      </c>
      <c r="G104" s="237"/>
      <c r="H104" s="235"/>
      <c r="I104" s="235"/>
      <c r="J104" s="235" t="s">
        <v>703</v>
      </c>
      <c r="K104" s="232"/>
    </row>
    <row r="105" spans="2:11" s="1" customFormat="1" ht="5.25" customHeight="1">
      <c r="B105" s="231"/>
      <c r="C105" s="233"/>
      <c r="D105" s="233"/>
      <c r="E105" s="233"/>
      <c r="F105" s="233"/>
      <c r="G105" s="251"/>
      <c r="H105" s="233"/>
      <c r="I105" s="233"/>
      <c r="J105" s="233"/>
      <c r="K105" s="232"/>
    </row>
    <row r="106" spans="2:11" s="1" customFormat="1" ht="15" customHeight="1">
      <c r="B106" s="231"/>
      <c r="C106" s="220" t="s">
        <v>51</v>
      </c>
      <c r="D106" s="240"/>
      <c r="E106" s="240"/>
      <c r="F106" s="241" t="s">
        <v>704</v>
      </c>
      <c r="G106" s="220"/>
      <c r="H106" s="220" t="s">
        <v>744</v>
      </c>
      <c r="I106" s="220" t="s">
        <v>706</v>
      </c>
      <c r="J106" s="220">
        <v>20</v>
      </c>
      <c r="K106" s="232"/>
    </row>
    <row r="107" spans="2:11" s="1" customFormat="1" ht="15" customHeight="1">
      <c r="B107" s="231"/>
      <c r="C107" s="220" t="s">
        <v>707</v>
      </c>
      <c r="D107" s="220"/>
      <c r="E107" s="220"/>
      <c r="F107" s="241" t="s">
        <v>704</v>
      </c>
      <c r="G107" s="220"/>
      <c r="H107" s="220" t="s">
        <v>744</v>
      </c>
      <c r="I107" s="220" t="s">
        <v>706</v>
      </c>
      <c r="J107" s="220">
        <v>120</v>
      </c>
      <c r="K107" s="232"/>
    </row>
    <row r="108" spans="2:11" s="1" customFormat="1" ht="15" customHeight="1">
      <c r="B108" s="243"/>
      <c r="C108" s="220" t="s">
        <v>709</v>
      </c>
      <c r="D108" s="220"/>
      <c r="E108" s="220"/>
      <c r="F108" s="241" t="s">
        <v>710</v>
      </c>
      <c r="G108" s="220"/>
      <c r="H108" s="220" t="s">
        <v>744</v>
      </c>
      <c r="I108" s="220" t="s">
        <v>706</v>
      </c>
      <c r="J108" s="220">
        <v>50</v>
      </c>
      <c r="K108" s="232"/>
    </row>
    <row r="109" spans="2:11" s="1" customFormat="1" ht="15" customHeight="1">
      <c r="B109" s="243"/>
      <c r="C109" s="220" t="s">
        <v>712</v>
      </c>
      <c r="D109" s="220"/>
      <c r="E109" s="220"/>
      <c r="F109" s="241" t="s">
        <v>704</v>
      </c>
      <c r="G109" s="220"/>
      <c r="H109" s="220" t="s">
        <v>744</v>
      </c>
      <c r="I109" s="220" t="s">
        <v>714</v>
      </c>
      <c r="J109" s="220"/>
      <c r="K109" s="232"/>
    </row>
    <row r="110" spans="2:11" s="1" customFormat="1" ht="15" customHeight="1">
      <c r="B110" s="243"/>
      <c r="C110" s="220" t="s">
        <v>723</v>
      </c>
      <c r="D110" s="220"/>
      <c r="E110" s="220"/>
      <c r="F110" s="241" t="s">
        <v>710</v>
      </c>
      <c r="G110" s="220"/>
      <c r="H110" s="220" t="s">
        <v>744</v>
      </c>
      <c r="I110" s="220" t="s">
        <v>706</v>
      </c>
      <c r="J110" s="220">
        <v>50</v>
      </c>
      <c r="K110" s="232"/>
    </row>
    <row r="111" spans="2:11" s="1" customFormat="1" ht="15" customHeight="1">
      <c r="B111" s="243"/>
      <c r="C111" s="220" t="s">
        <v>731</v>
      </c>
      <c r="D111" s="220"/>
      <c r="E111" s="220"/>
      <c r="F111" s="241" t="s">
        <v>710</v>
      </c>
      <c r="G111" s="220"/>
      <c r="H111" s="220" t="s">
        <v>744</v>
      </c>
      <c r="I111" s="220" t="s">
        <v>706</v>
      </c>
      <c r="J111" s="220">
        <v>50</v>
      </c>
      <c r="K111" s="232"/>
    </row>
    <row r="112" spans="2:11" s="1" customFormat="1" ht="15" customHeight="1">
      <c r="B112" s="243"/>
      <c r="C112" s="220" t="s">
        <v>729</v>
      </c>
      <c r="D112" s="220"/>
      <c r="E112" s="220"/>
      <c r="F112" s="241" t="s">
        <v>710</v>
      </c>
      <c r="G112" s="220"/>
      <c r="H112" s="220" t="s">
        <v>744</v>
      </c>
      <c r="I112" s="220" t="s">
        <v>706</v>
      </c>
      <c r="J112" s="220">
        <v>50</v>
      </c>
      <c r="K112" s="232"/>
    </row>
    <row r="113" spans="2:11" s="1" customFormat="1" ht="15" customHeight="1">
      <c r="B113" s="243"/>
      <c r="C113" s="220" t="s">
        <v>51</v>
      </c>
      <c r="D113" s="220"/>
      <c r="E113" s="220"/>
      <c r="F113" s="241" t="s">
        <v>704</v>
      </c>
      <c r="G113" s="220"/>
      <c r="H113" s="220" t="s">
        <v>745</v>
      </c>
      <c r="I113" s="220" t="s">
        <v>706</v>
      </c>
      <c r="J113" s="220">
        <v>20</v>
      </c>
      <c r="K113" s="232"/>
    </row>
    <row r="114" spans="2:11" s="1" customFormat="1" ht="15" customHeight="1">
      <c r="B114" s="243"/>
      <c r="C114" s="220" t="s">
        <v>746</v>
      </c>
      <c r="D114" s="220"/>
      <c r="E114" s="220"/>
      <c r="F114" s="241" t="s">
        <v>704</v>
      </c>
      <c r="G114" s="220"/>
      <c r="H114" s="220" t="s">
        <v>747</v>
      </c>
      <c r="I114" s="220" t="s">
        <v>706</v>
      </c>
      <c r="J114" s="220">
        <v>120</v>
      </c>
      <c r="K114" s="232"/>
    </row>
    <row r="115" spans="2:11" s="1" customFormat="1" ht="15" customHeight="1">
      <c r="B115" s="243"/>
      <c r="C115" s="220" t="s">
        <v>36</v>
      </c>
      <c r="D115" s="220"/>
      <c r="E115" s="220"/>
      <c r="F115" s="241" t="s">
        <v>704</v>
      </c>
      <c r="G115" s="220"/>
      <c r="H115" s="220" t="s">
        <v>748</v>
      </c>
      <c r="I115" s="220" t="s">
        <v>739</v>
      </c>
      <c r="J115" s="220"/>
      <c r="K115" s="232"/>
    </row>
    <row r="116" spans="2:11" s="1" customFormat="1" ht="15" customHeight="1">
      <c r="B116" s="243"/>
      <c r="C116" s="220" t="s">
        <v>46</v>
      </c>
      <c r="D116" s="220"/>
      <c r="E116" s="220"/>
      <c r="F116" s="241" t="s">
        <v>704</v>
      </c>
      <c r="G116" s="220"/>
      <c r="H116" s="220" t="s">
        <v>749</v>
      </c>
      <c r="I116" s="220" t="s">
        <v>739</v>
      </c>
      <c r="J116" s="220"/>
      <c r="K116" s="232"/>
    </row>
    <row r="117" spans="2:11" s="1" customFormat="1" ht="15" customHeight="1">
      <c r="B117" s="243"/>
      <c r="C117" s="220" t="s">
        <v>55</v>
      </c>
      <c r="D117" s="220"/>
      <c r="E117" s="220"/>
      <c r="F117" s="241" t="s">
        <v>704</v>
      </c>
      <c r="G117" s="220"/>
      <c r="H117" s="220" t="s">
        <v>750</v>
      </c>
      <c r="I117" s="220" t="s">
        <v>751</v>
      </c>
      <c r="J117" s="220"/>
      <c r="K117" s="232"/>
    </row>
    <row r="118" spans="2:11" s="1" customFormat="1" ht="15" customHeight="1">
      <c r="B118" s="246"/>
      <c r="C118" s="252"/>
      <c r="D118" s="252"/>
      <c r="E118" s="252"/>
      <c r="F118" s="252"/>
      <c r="G118" s="252"/>
      <c r="H118" s="252"/>
      <c r="I118" s="252"/>
      <c r="J118" s="252"/>
      <c r="K118" s="248"/>
    </row>
    <row r="119" spans="2:11" s="1" customFormat="1" ht="18.75" customHeight="1">
      <c r="B119" s="253"/>
      <c r="C119" s="254"/>
      <c r="D119" s="254"/>
      <c r="E119" s="254"/>
      <c r="F119" s="255"/>
      <c r="G119" s="254"/>
      <c r="H119" s="254"/>
      <c r="I119" s="254"/>
      <c r="J119" s="254"/>
      <c r="K119" s="253"/>
    </row>
    <row r="120" spans="2:11" s="1" customFormat="1" ht="18.75" customHeight="1"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2:11" s="1" customFormat="1" ht="7.5" customHeight="1">
      <c r="B121" s="256"/>
      <c r="C121" s="257"/>
      <c r="D121" s="257"/>
      <c r="E121" s="257"/>
      <c r="F121" s="257"/>
      <c r="G121" s="257"/>
      <c r="H121" s="257"/>
      <c r="I121" s="257"/>
      <c r="J121" s="257"/>
      <c r="K121" s="258"/>
    </row>
    <row r="122" spans="2:11" s="1" customFormat="1" ht="45" customHeight="1">
      <c r="B122" s="259"/>
      <c r="C122" s="332" t="s">
        <v>752</v>
      </c>
      <c r="D122" s="332"/>
      <c r="E122" s="332"/>
      <c r="F122" s="332"/>
      <c r="G122" s="332"/>
      <c r="H122" s="332"/>
      <c r="I122" s="332"/>
      <c r="J122" s="332"/>
      <c r="K122" s="260"/>
    </row>
    <row r="123" spans="2:11" s="1" customFormat="1" ht="17.25" customHeight="1">
      <c r="B123" s="261"/>
      <c r="C123" s="233" t="s">
        <v>698</v>
      </c>
      <c r="D123" s="233"/>
      <c r="E123" s="233"/>
      <c r="F123" s="233" t="s">
        <v>699</v>
      </c>
      <c r="G123" s="234"/>
      <c r="H123" s="233" t="s">
        <v>52</v>
      </c>
      <c r="I123" s="233" t="s">
        <v>55</v>
      </c>
      <c r="J123" s="233" t="s">
        <v>700</v>
      </c>
      <c r="K123" s="262"/>
    </row>
    <row r="124" spans="2:11" s="1" customFormat="1" ht="17.25" customHeight="1">
      <c r="B124" s="261"/>
      <c r="C124" s="235" t="s">
        <v>701</v>
      </c>
      <c r="D124" s="235"/>
      <c r="E124" s="235"/>
      <c r="F124" s="236" t="s">
        <v>702</v>
      </c>
      <c r="G124" s="237"/>
      <c r="H124" s="235"/>
      <c r="I124" s="235"/>
      <c r="J124" s="235" t="s">
        <v>703</v>
      </c>
      <c r="K124" s="262"/>
    </row>
    <row r="125" spans="2:11" s="1" customFormat="1" ht="5.25" customHeight="1">
      <c r="B125" s="263"/>
      <c r="C125" s="238"/>
      <c r="D125" s="238"/>
      <c r="E125" s="238"/>
      <c r="F125" s="238"/>
      <c r="G125" s="264"/>
      <c r="H125" s="238"/>
      <c r="I125" s="238"/>
      <c r="J125" s="238"/>
      <c r="K125" s="265"/>
    </row>
    <row r="126" spans="2:11" s="1" customFormat="1" ht="15" customHeight="1">
      <c r="B126" s="263"/>
      <c r="C126" s="220" t="s">
        <v>707</v>
      </c>
      <c r="D126" s="240"/>
      <c r="E126" s="240"/>
      <c r="F126" s="241" t="s">
        <v>704</v>
      </c>
      <c r="G126" s="220"/>
      <c r="H126" s="220" t="s">
        <v>744</v>
      </c>
      <c r="I126" s="220" t="s">
        <v>706</v>
      </c>
      <c r="J126" s="220">
        <v>120</v>
      </c>
      <c r="K126" s="266"/>
    </row>
    <row r="127" spans="2:11" s="1" customFormat="1" ht="15" customHeight="1">
      <c r="B127" s="263"/>
      <c r="C127" s="220" t="s">
        <v>753</v>
      </c>
      <c r="D127" s="220"/>
      <c r="E127" s="220"/>
      <c r="F127" s="241" t="s">
        <v>704</v>
      </c>
      <c r="G127" s="220"/>
      <c r="H127" s="220" t="s">
        <v>754</v>
      </c>
      <c r="I127" s="220" t="s">
        <v>706</v>
      </c>
      <c r="J127" s="220" t="s">
        <v>755</v>
      </c>
      <c r="K127" s="266"/>
    </row>
    <row r="128" spans="2:11" s="1" customFormat="1" ht="15" customHeight="1">
      <c r="B128" s="263"/>
      <c r="C128" s="220" t="s">
        <v>652</v>
      </c>
      <c r="D128" s="220"/>
      <c r="E128" s="220"/>
      <c r="F128" s="241" t="s">
        <v>704</v>
      </c>
      <c r="G128" s="220"/>
      <c r="H128" s="220" t="s">
        <v>756</v>
      </c>
      <c r="I128" s="220" t="s">
        <v>706</v>
      </c>
      <c r="J128" s="220" t="s">
        <v>755</v>
      </c>
      <c r="K128" s="266"/>
    </row>
    <row r="129" spans="2:11" s="1" customFormat="1" ht="15" customHeight="1">
      <c r="B129" s="263"/>
      <c r="C129" s="220" t="s">
        <v>715</v>
      </c>
      <c r="D129" s="220"/>
      <c r="E129" s="220"/>
      <c r="F129" s="241" t="s">
        <v>710</v>
      </c>
      <c r="G129" s="220"/>
      <c r="H129" s="220" t="s">
        <v>716</v>
      </c>
      <c r="I129" s="220" t="s">
        <v>706</v>
      </c>
      <c r="J129" s="220">
        <v>15</v>
      </c>
      <c r="K129" s="266"/>
    </row>
    <row r="130" spans="2:11" s="1" customFormat="1" ht="15" customHeight="1">
      <c r="B130" s="263"/>
      <c r="C130" s="244" t="s">
        <v>717</v>
      </c>
      <c r="D130" s="244"/>
      <c r="E130" s="244"/>
      <c r="F130" s="245" t="s">
        <v>710</v>
      </c>
      <c r="G130" s="244"/>
      <c r="H130" s="244" t="s">
        <v>718</v>
      </c>
      <c r="I130" s="244" t="s">
        <v>706</v>
      </c>
      <c r="J130" s="244">
        <v>15</v>
      </c>
      <c r="K130" s="266"/>
    </row>
    <row r="131" spans="2:11" s="1" customFormat="1" ht="15" customHeight="1">
      <c r="B131" s="263"/>
      <c r="C131" s="244" t="s">
        <v>719</v>
      </c>
      <c r="D131" s="244"/>
      <c r="E131" s="244"/>
      <c r="F131" s="245" t="s">
        <v>710</v>
      </c>
      <c r="G131" s="244"/>
      <c r="H131" s="244" t="s">
        <v>720</v>
      </c>
      <c r="I131" s="244" t="s">
        <v>706</v>
      </c>
      <c r="J131" s="244">
        <v>20</v>
      </c>
      <c r="K131" s="266"/>
    </row>
    <row r="132" spans="2:11" s="1" customFormat="1" ht="15" customHeight="1">
      <c r="B132" s="263"/>
      <c r="C132" s="244" t="s">
        <v>721</v>
      </c>
      <c r="D132" s="244"/>
      <c r="E132" s="244"/>
      <c r="F132" s="245" t="s">
        <v>710</v>
      </c>
      <c r="G132" s="244"/>
      <c r="H132" s="244" t="s">
        <v>722</v>
      </c>
      <c r="I132" s="244" t="s">
        <v>706</v>
      </c>
      <c r="J132" s="244">
        <v>20</v>
      </c>
      <c r="K132" s="266"/>
    </row>
    <row r="133" spans="2:11" s="1" customFormat="1" ht="15" customHeight="1">
      <c r="B133" s="263"/>
      <c r="C133" s="220" t="s">
        <v>709</v>
      </c>
      <c r="D133" s="220"/>
      <c r="E133" s="220"/>
      <c r="F133" s="241" t="s">
        <v>710</v>
      </c>
      <c r="G133" s="220"/>
      <c r="H133" s="220" t="s">
        <v>744</v>
      </c>
      <c r="I133" s="220" t="s">
        <v>706</v>
      </c>
      <c r="J133" s="220">
        <v>50</v>
      </c>
      <c r="K133" s="266"/>
    </row>
    <row r="134" spans="2:11" s="1" customFormat="1" ht="15" customHeight="1">
      <c r="B134" s="263"/>
      <c r="C134" s="220" t="s">
        <v>723</v>
      </c>
      <c r="D134" s="220"/>
      <c r="E134" s="220"/>
      <c r="F134" s="241" t="s">
        <v>710</v>
      </c>
      <c r="G134" s="220"/>
      <c r="H134" s="220" t="s">
        <v>744</v>
      </c>
      <c r="I134" s="220" t="s">
        <v>706</v>
      </c>
      <c r="J134" s="220">
        <v>50</v>
      </c>
      <c r="K134" s="266"/>
    </row>
    <row r="135" spans="2:11" s="1" customFormat="1" ht="15" customHeight="1">
      <c r="B135" s="263"/>
      <c r="C135" s="220" t="s">
        <v>729</v>
      </c>
      <c r="D135" s="220"/>
      <c r="E135" s="220"/>
      <c r="F135" s="241" t="s">
        <v>710</v>
      </c>
      <c r="G135" s="220"/>
      <c r="H135" s="220" t="s">
        <v>744</v>
      </c>
      <c r="I135" s="220" t="s">
        <v>706</v>
      </c>
      <c r="J135" s="220">
        <v>50</v>
      </c>
      <c r="K135" s="266"/>
    </row>
    <row r="136" spans="2:11" s="1" customFormat="1" ht="15" customHeight="1">
      <c r="B136" s="263"/>
      <c r="C136" s="220" t="s">
        <v>731</v>
      </c>
      <c r="D136" s="220"/>
      <c r="E136" s="220"/>
      <c r="F136" s="241" t="s">
        <v>710</v>
      </c>
      <c r="G136" s="220"/>
      <c r="H136" s="220" t="s">
        <v>744</v>
      </c>
      <c r="I136" s="220" t="s">
        <v>706</v>
      </c>
      <c r="J136" s="220">
        <v>50</v>
      </c>
      <c r="K136" s="266"/>
    </row>
    <row r="137" spans="2:11" s="1" customFormat="1" ht="15" customHeight="1">
      <c r="B137" s="263"/>
      <c r="C137" s="220" t="s">
        <v>732</v>
      </c>
      <c r="D137" s="220"/>
      <c r="E137" s="220"/>
      <c r="F137" s="241" t="s">
        <v>710</v>
      </c>
      <c r="G137" s="220"/>
      <c r="H137" s="220" t="s">
        <v>757</v>
      </c>
      <c r="I137" s="220" t="s">
        <v>706</v>
      </c>
      <c r="J137" s="220">
        <v>255</v>
      </c>
      <c r="K137" s="266"/>
    </row>
    <row r="138" spans="2:11" s="1" customFormat="1" ht="15" customHeight="1">
      <c r="B138" s="263"/>
      <c r="C138" s="220" t="s">
        <v>734</v>
      </c>
      <c r="D138" s="220"/>
      <c r="E138" s="220"/>
      <c r="F138" s="241" t="s">
        <v>704</v>
      </c>
      <c r="G138" s="220"/>
      <c r="H138" s="220" t="s">
        <v>758</v>
      </c>
      <c r="I138" s="220" t="s">
        <v>736</v>
      </c>
      <c r="J138" s="220"/>
      <c r="K138" s="266"/>
    </row>
    <row r="139" spans="2:11" s="1" customFormat="1" ht="15" customHeight="1">
      <c r="B139" s="263"/>
      <c r="C139" s="220" t="s">
        <v>737</v>
      </c>
      <c r="D139" s="220"/>
      <c r="E139" s="220"/>
      <c r="F139" s="241" t="s">
        <v>704</v>
      </c>
      <c r="G139" s="220"/>
      <c r="H139" s="220" t="s">
        <v>759</v>
      </c>
      <c r="I139" s="220" t="s">
        <v>739</v>
      </c>
      <c r="J139" s="220"/>
      <c r="K139" s="266"/>
    </row>
    <row r="140" spans="2:11" s="1" customFormat="1" ht="15" customHeight="1">
      <c r="B140" s="263"/>
      <c r="C140" s="220" t="s">
        <v>740</v>
      </c>
      <c r="D140" s="220"/>
      <c r="E140" s="220"/>
      <c r="F140" s="241" t="s">
        <v>704</v>
      </c>
      <c r="G140" s="220"/>
      <c r="H140" s="220" t="s">
        <v>740</v>
      </c>
      <c r="I140" s="220" t="s">
        <v>739</v>
      </c>
      <c r="J140" s="220"/>
      <c r="K140" s="266"/>
    </row>
    <row r="141" spans="2:11" s="1" customFormat="1" ht="15" customHeight="1">
      <c r="B141" s="263"/>
      <c r="C141" s="220" t="s">
        <v>36</v>
      </c>
      <c r="D141" s="220"/>
      <c r="E141" s="220"/>
      <c r="F141" s="241" t="s">
        <v>704</v>
      </c>
      <c r="G141" s="220"/>
      <c r="H141" s="220" t="s">
        <v>760</v>
      </c>
      <c r="I141" s="220" t="s">
        <v>739</v>
      </c>
      <c r="J141" s="220"/>
      <c r="K141" s="266"/>
    </row>
    <row r="142" spans="2:11" s="1" customFormat="1" ht="15" customHeight="1">
      <c r="B142" s="263"/>
      <c r="C142" s="220" t="s">
        <v>761</v>
      </c>
      <c r="D142" s="220"/>
      <c r="E142" s="220"/>
      <c r="F142" s="241" t="s">
        <v>704</v>
      </c>
      <c r="G142" s="220"/>
      <c r="H142" s="220" t="s">
        <v>762</v>
      </c>
      <c r="I142" s="220" t="s">
        <v>739</v>
      </c>
      <c r="J142" s="220"/>
      <c r="K142" s="266"/>
    </row>
    <row r="143" spans="2:11" s="1" customFormat="1" ht="15" customHeight="1">
      <c r="B143" s="267"/>
      <c r="C143" s="268"/>
      <c r="D143" s="268"/>
      <c r="E143" s="268"/>
      <c r="F143" s="268"/>
      <c r="G143" s="268"/>
      <c r="H143" s="268"/>
      <c r="I143" s="268"/>
      <c r="J143" s="268"/>
      <c r="K143" s="269"/>
    </row>
    <row r="144" spans="2:11" s="1" customFormat="1" ht="18.75" customHeight="1">
      <c r="B144" s="254"/>
      <c r="C144" s="254"/>
      <c r="D144" s="254"/>
      <c r="E144" s="254"/>
      <c r="F144" s="255"/>
      <c r="G144" s="254"/>
      <c r="H144" s="254"/>
      <c r="I144" s="254"/>
      <c r="J144" s="254"/>
      <c r="K144" s="254"/>
    </row>
    <row r="145" spans="2:11" s="1" customFormat="1" ht="18.75" customHeight="1">
      <c r="B145" s="227"/>
      <c r="C145" s="227"/>
      <c r="D145" s="227"/>
      <c r="E145" s="227"/>
      <c r="F145" s="227"/>
      <c r="G145" s="227"/>
      <c r="H145" s="227"/>
      <c r="I145" s="227"/>
      <c r="J145" s="227"/>
      <c r="K145" s="227"/>
    </row>
    <row r="146" spans="2:11" s="1" customFormat="1" ht="7.5" customHeight="1">
      <c r="B146" s="228"/>
      <c r="C146" s="229"/>
      <c r="D146" s="229"/>
      <c r="E146" s="229"/>
      <c r="F146" s="229"/>
      <c r="G146" s="229"/>
      <c r="H146" s="229"/>
      <c r="I146" s="229"/>
      <c r="J146" s="229"/>
      <c r="K146" s="230"/>
    </row>
    <row r="147" spans="2:11" s="1" customFormat="1" ht="45" customHeight="1">
      <c r="B147" s="231"/>
      <c r="C147" s="334" t="s">
        <v>763</v>
      </c>
      <c r="D147" s="334"/>
      <c r="E147" s="334"/>
      <c r="F147" s="334"/>
      <c r="G147" s="334"/>
      <c r="H147" s="334"/>
      <c r="I147" s="334"/>
      <c r="J147" s="334"/>
      <c r="K147" s="232"/>
    </row>
    <row r="148" spans="2:11" s="1" customFormat="1" ht="17.25" customHeight="1">
      <c r="B148" s="231"/>
      <c r="C148" s="233" t="s">
        <v>698</v>
      </c>
      <c r="D148" s="233"/>
      <c r="E148" s="233"/>
      <c r="F148" s="233" t="s">
        <v>699</v>
      </c>
      <c r="G148" s="234"/>
      <c r="H148" s="233" t="s">
        <v>52</v>
      </c>
      <c r="I148" s="233" t="s">
        <v>55</v>
      </c>
      <c r="J148" s="233" t="s">
        <v>700</v>
      </c>
      <c r="K148" s="232"/>
    </row>
    <row r="149" spans="2:11" s="1" customFormat="1" ht="17.25" customHeight="1">
      <c r="B149" s="231"/>
      <c r="C149" s="235" t="s">
        <v>701</v>
      </c>
      <c r="D149" s="235"/>
      <c r="E149" s="235"/>
      <c r="F149" s="236" t="s">
        <v>702</v>
      </c>
      <c r="G149" s="237"/>
      <c r="H149" s="235"/>
      <c r="I149" s="235"/>
      <c r="J149" s="235" t="s">
        <v>703</v>
      </c>
      <c r="K149" s="232"/>
    </row>
    <row r="150" spans="2:11" s="1" customFormat="1" ht="5.25" customHeight="1">
      <c r="B150" s="243"/>
      <c r="C150" s="238"/>
      <c r="D150" s="238"/>
      <c r="E150" s="238"/>
      <c r="F150" s="238"/>
      <c r="G150" s="239"/>
      <c r="H150" s="238"/>
      <c r="I150" s="238"/>
      <c r="J150" s="238"/>
      <c r="K150" s="266"/>
    </row>
    <row r="151" spans="2:11" s="1" customFormat="1" ht="15" customHeight="1">
      <c r="B151" s="243"/>
      <c r="C151" s="270" t="s">
        <v>707</v>
      </c>
      <c r="D151" s="220"/>
      <c r="E151" s="220"/>
      <c r="F151" s="271" t="s">
        <v>704</v>
      </c>
      <c r="G151" s="220"/>
      <c r="H151" s="270" t="s">
        <v>744</v>
      </c>
      <c r="I151" s="270" t="s">
        <v>706</v>
      </c>
      <c r="J151" s="270">
        <v>120</v>
      </c>
      <c r="K151" s="266"/>
    </row>
    <row r="152" spans="2:11" s="1" customFormat="1" ht="15" customHeight="1">
      <c r="B152" s="243"/>
      <c r="C152" s="270" t="s">
        <v>753</v>
      </c>
      <c r="D152" s="220"/>
      <c r="E152" s="220"/>
      <c r="F152" s="271" t="s">
        <v>704</v>
      </c>
      <c r="G152" s="220"/>
      <c r="H152" s="270" t="s">
        <v>764</v>
      </c>
      <c r="I152" s="270" t="s">
        <v>706</v>
      </c>
      <c r="J152" s="270" t="s">
        <v>755</v>
      </c>
      <c r="K152" s="266"/>
    </row>
    <row r="153" spans="2:11" s="1" customFormat="1" ht="15" customHeight="1">
      <c r="B153" s="243"/>
      <c r="C153" s="270" t="s">
        <v>652</v>
      </c>
      <c r="D153" s="220"/>
      <c r="E153" s="220"/>
      <c r="F153" s="271" t="s">
        <v>704</v>
      </c>
      <c r="G153" s="220"/>
      <c r="H153" s="270" t="s">
        <v>765</v>
      </c>
      <c r="I153" s="270" t="s">
        <v>706</v>
      </c>
      <c r="J153" s="270" t="s">
        <v>755</v>
      </c>
      <c r="K153" s="266"/>
    </row>
    <row r="154" spans="2:11" s="1" customFormat="1" ht="15" customHeight="1">
      <c r="B154" s="243"/>
      <c r="C154" s="270" t="s">
        <v>709</v>
      </c>
      <c r="D154" s="220"/>
      <c r="E154" s="220"/>
      <c r="F154" s="271" t="s">
        <v>710</v>
      </c>
      <c r="G154" s="220"/>
      <c r="H154" s="270" t="s">
        <v>744</v>
      </c>
      <c r="I154" s="270" t="s">
        <v>706</v>
      </c>
      <c r="J154" s="270">
        <v>50</v>
      </c>
      <c r="K154" s="266"/>
    </row>
    <row r="155" spans="2:11" s="1" customFormat="1" ht="15" customHeight="1">
      <c r="B155" s="243"/>
      <c r="C155" s="270" t="s">
        <v>712</v>
      </c>
      <c r="D155" s="220"/>
      <c r="E155" s="220"/>
      <c r="F155" s="271" t="s">
        <v>704</v>
      </c>
      <c r="G155" s="220"/>
      <c r="H155" s="270" t="s">
        <v>744</v>
      </c>
      <c r="I155" s="270" t="s">
        <v>714</v>
      </c>
      <c r="J155" s="270"/>
      <c r="K155" s="266"/>
    </row>
    <row r="156" spans="2:11" s="1" customFormat="1" ht="15" customHeight="1">
      <c r="B156" s="243"/>
      <c r="C156" s="270" t="s">
        <v>723</v>
      </c>
      <c r="D156" s="220"/>
      <c r="E156" s="220"/>
      <c r="F156" s="271" t="s">
        <v>710</v>
      </c>
      <c r="G156" s="220"/>
      <c r="H156" s="270" t="s">
        <v>744</v>
      </c>
      <c r="I156" s="270" t="s">
        <v>706</v>
      </c>
      <c r="J156" s="270">
        <v>50</v>
      </c>
      <c r="K156" s="266"/>
    </row>
    <row r="157" spans="2:11" s="1" customFormat="1" ht="15" customHeight="1">
      <c r="B157" s="243"/>
      <c r="C157" s="270" t="s">
        <v>731</v>
      </c>
      <c r="D157" s="220"/>
      <c r="E157" s="220"/>
      <c r="F157" s="271" t="s">
        <v>710</v>
      </c>
      <c r="G157" s="220"/>
      <c r="H157" s="270" t="s">
        <v>744</v>
      </c>
      <c r="I157" s="270" t="s">
        <v>706</v>
      </c>
      <c r="J157" s="270">
        <v>50</v>
      </c>
      <c r="K157" s="266"/>
    </row>
    <row r="158" spans="2:11" s="1" customFormat="1" ht="15" customHeight="1">
      <c r="B158" s="243"/>
      <c r="C158" s="270" t="s">
        <v>729</v>
      </c>
      <c r="D158" s="220"/>
      <c r="E158" s="220"/>
      <c r="F158" s="271" t="s">
        <v>710</v>
      </c>
      <c r="G158" s="220"/>
      <c r="H158" s="270" t="s">
        <v>744</v>
      </c>
      <c r="I158" s="270" t="s">
        <v>706</v>
      </c>
      <c r="J158" s="270">
        <v>50</v>
      </c>
      <c r="K158" s="266"/>
    </row>
    <row r="159" spans="2:11" s="1" customFormat="1" ht="15" customHeight="1">
      <c r="B159" s="243"/>
      <c r="C159" s="270" t="s">
        <v>89</v>
      </c>
      <c r="D159" s="220"/>
      <c r="E159" s="220"/>
      <c r="F159" s="271" t="s">
        <v>704</v>
      </c>
      <c r="G159" s="220"/>
      <c r="H159" s="270" t="s">
        <v>766</v>
      </c>
      <c r="I159" s="270" t="s">
        <v>706</v>
      </c>
      <c r="J159" s="270" t="s">
        <v>767</v>
      </c>
      <c r="K159" s="266"/>
    </row>
    <row r="160" spans="2:11" s="1" customFormat="1" ht="15" customHeight="1">
      <c r="B160" s="243"/>
      <c r="C160" s="270" t="s">
        <v>768</v>
      </c>
      <c r="D160" s="220"/>
      <c r="E160" s="220"/>
      <c r="F160" s="271" t="s">
        <v>704</v>
      </c>
      <c r="G160" s="220"/>
      <c r="H160" s="270" t="s">
        <v>769</v>
      </c>
      <c r="I160" s="270" t="s">
        <v>739</v>
      </c>
      <c r="J160" s="270"/>
      <c r="K160" s="266"/>
    </row>
    <row r="161" spans="2:11" s="1" customFormat="1" ht="15" customHeight="1">
      <c r="B161" s="272"/>
      <c r="C161" s="252"/>
      <c r="D161" s="252"/>
      <c r="E161" s="252"/>
      <c r="F161" s="252"/>
      <c r="G161" s="252"/>
      <c r="H161" s="252"/>
      <c r="I161" s="252"/>
      <c r="J161" s="252"/>
      <c r="K161" s="273"/>
    </row>
    <row r="162" spans="2:11" s="1" customFormat="1" ht="18.75" customHeight="1">
      <c r="B162" s="254"/>
      <c r="C162" s="264"/>
      <c r="D162" s="264"/>
      <c r="E162" s="264"/>
      <c r="F162" s="274"/>
      <c r="G162" s="264"/>
      <c r="H162" s="264"/>
      <c r="I162" s="264"/>
      <c r="J162" s="264"/>
      <c r="K162" s="254"/>
    </row>
    <row r="163" spans="2:11" s="1" customFormat="1" ht="18.75" customHeight="1">
      <c r="B163" s="227"/>
      <c r="C163" s="227"/>
      <c r="D163" s="227"/>
      <c r="E163" s="227"/>
      <c r="F163" s="227"/>
      <c r="G163" s="227"/>
      <c r="H163" s="227"/>
      <c r="I163" s="227"/>
      <c r="J163" s="227"/>
      <c r="K163" s="227"/>
    </row>
    <row r="164" spans="2:11" s="1" customFormat="1" ht="7.5" customHeight="1">
      <c r="B164" s="209"/>
      <c r="C164" s="210"/>
      <c r="D164" s="210"/>
      <c r="E164" s="210"/>
      <c r="F164" s="210"/>
      <c r="G164" s="210"/>
      <c r="H164" s="210"/>
      <c r="I164" s="210"/>
      <c r="J164" s="210"/>
      <c r="K164" s="211"/>
    </row>
    <row r="165" spans="2:11" s="1" customFormat="1" ht="45" customHeight="1">
      <c r="B165" s="212"/>
      <c r="C165" s="332" t="s">
        <v>770</v>
      </c>
      <c r="D165" s="332"/>
      <c r="E165" s="332"/>
      <c r="F165" s="332"/>
      <c r="G165" s="332"/>
      <c r="H165" s="332"/>
      <c r="I165" s="332"/>
      <c r="J165" s="332"/>
      <c r="K165" s="213"/>
    </row>
    <row r="166" spans="2:11" s="1" customFormat="1" ht="17.25" customHeight="1">
      <c r="B166" s="212"/>
      <c r="C166" s="233" t="s">
        <v>698</v>
      </c>
      <c r="D166" s="233"/>
      <c r="E166" s="233"/>
      <c r="F166" s="233" t="s">
        <v>699</v>
      </c>
      <c r="G166" s="275"/>
      <c r="H166" s="276" t="s">
        <v>52</v>
      </c>
      <c r="I166" s="276" t="s">
        <v>55</v>
      </c>
      <c r="J166" s="233" t="s">
        <v>700</v>
      </c>
      <c r="K166" s="213"/>
    </row>
    <row r="167" spans="2:11" s="1" customFormat="1" ht="17.25" customHeight="1">
      <c r="B167" s="214"/>
      <c r="C167" s="235" t="s">
        <v>701</v>
      </c>
      <c r="D167" s="235"/>
      <c r="E167" s="235"/>
      <c r="F167" s="236" t="s">
        <v>702</v>
      </c>
      <c r="G167" s="277"/>
      <c r="H167" s="278"/>
      <c r="I167" s="278"/>
      <c r="J167" s="235" t="s">
        <v>703</v>
      </c>
      <c r="K167" s="215"/>
    </row>
    <row r="168" spans="2:11" s="1" customFormat="1" ht="5.25" customHeight="1">
      <c r="B168" s="243"/>
      <c r="C168" s="238"/>
      <c r="D168" s="238"/>
      <c r="E168" s="238"/>
      <c r="F168" s="238"/>
      <c r="G168" s="239"/>
      <c r="H168" s="238"/>
      <c r="I168" s="238"/>
      <c r="J168" s="238"/>
      <c r="K168" s="266"/>
    </row>
    <row r="169" spans="2:11" s="1" customFormat="1" ht="15" customHeight="1">
      <c r="B169" s="243"/>
      <c r="C169" s="220" t="s">
        <v>707</v>
      </c>
      <c r="D169" s="220"/>
      <c r="E169" s="220"/>
      <c r="F169" s="241" t="s">
        <v>704</v>
      </c>
      <c r="G169" s="220"/>
      <c r="H169" s="220" t="s">
        <v>744</v>
      </c>
      <c r="I169" s="220" t="s">
        <v>706</v>
      </c>
      <c r="J169" s="220">
        <v>120</v>
      </c>
      <c r="K169" s="266"/>
    </row>
    <row r="170" spans="2:11" s="1" customFormat="1" ht="15" customHeight="1">
      <c r="B170" s="243"/>
      <c r="C170" s="220" t="s">
        <v>753</v>
      </c>
      <c r="D170" s="220"/>
      <c r="E170" s="220"/>
      <c r="F170" s="241" t="s">
        <v>704</v>
      </c>
      <c r="G170" s="220"/>
      <c r="H170" s="220" t="s">
        <v>754</v>
      </c>
      <c r="I170" s="220" t="s">
        <v>706</v>
      </c>
      <c r="J170" s="220" t="s">
        <v>755</v>
      </c>
      <c r="K170" s="266"/>
    </row>
    <row r="171" spans="2:11" s="1" customFormat="1" ht="15" customHeight="1">
      <c r="B171" s="243"/>
      <c r="C171" s="220" t="s">
        <v>652</v>
      </c>
      <c r="D171" s="220"/>
      <c r="E171" s="220"/>
      <c r="F171" s="241" t="s">
        <v>704</v>
      </c>
      <c r="G171" s="220"/>
      <c r="H171" s="220" t="s">
        <v>771</v>
      </c>
      <c r="I171" s="220" t="s">
        <v>706</v>
      </c>
      <c r="J171" s="220" t="s">
        <v>755</v>
      </c>
      <c r="K171" s="266"/>
    </row>
    <row r="172" spans="2:11" s="1" customFormat="1" ht="15" customHeight="1">
      <c r="B172" s="243"/>
      <c r="C172" s="220" t="s">
        <v>709</v>
      </c>
      <c r="D172" s="220"/>
      <c r="E172" s="220"/>
      <c r="F172" s="241" t="s">
        <v>710</v>
      </c>
      <c r="G172" s="220"/>
      <c r="H172" s="220" t="s">
        <v>771</v>
      </c>
      <c r="I172" s="220" t="s">
        <v>706</v>
      </c>
      <c r="J172" s="220">
        <v>50</v>
      </c>
      <c r="K172" s="266"/>
    </row>
    <row r="173" spans="2:11" s="1" customFormat="1" ht="15" customHeight="1">
      <c r="B173" s="243"/>
      <c r="C173" s="220" t="s">
        <v>712</v>
      </c>
      <c r="D173" s="220"/>
      <c r="E173" s="220"/>
      <c r="F173" s="241" t="s">
        <v>704</v>
      </c>
      <c r="G173" s="220"/>
      <c r="H173" s="220" t="s">
        <v>771</v>
      </c>
      <c r="I173" s="220" t="s">
        <v>714</v>
      </c>
      <c r="J173" s="220"/>
      <c r="K173" s="266"/>
    </row>
    <row r="174" spans="2:11" s="1" customFormat="1" ht="15" customHeight="1">
      <c r="B174" s="243"/>
      <c r="C174" s="220" t="s">
        <v>723</v>
      </c>
      <c r="D174" s="220"/>
      <c r="E174" s="220"/>
      <c r="F174" s="241" t="s">
        <v>710</v>
      </c>
      <c r="G174" s="220"/>
      <c r="H174" s="220" t="s">
        <v>771</v>
      </c>
      <c r="I174" s="220" t="s">
        <v>706</v>
      </c>
      <c r="J174" s="220">
        <v>50</v>
      </c>
      <c r="K174" s="266"/>
    </row>
    <row r="175" spans="2:11" s="1" customFormat="1" ht="15" customHeight="1">
      <c r="B175" s="243"/>
      <c r="C175" s="220" t="s">
        <v>731</v>
      </c>
      <c r="D175" s="220"/>
      <c r="E175" s="220"/>
      <c r="F175" s="241" t="s">
        <v>710</v>
      </c>
      <c r="G175" s="220"/>
      <c r="H175" s="220" t="s">
        <v>771</v>
      </c>
      <c r="I175" s="220" t="s">
        <v>706</v>
      </c>
      <c r="J175" s="220">
        <v>50</v>
      </c>
      <c r="K175" s="266"/>
    </row>
    <row r="176" spans="2:11" s="1" customFormat="1" ht="15" customHeight="1">
      <c r="B176" s="243"/>
      <c r="C176" s="220" t="s">
        <v>729</v>
      </c>
      <c r="D176" s="220"/>
      <c r="E176" s="220"/>
      <c r="F176" s="241" t="s">
        <v>710</v>
      </c>
      <c r="G176" s="220"/>
      <c r="H176" s="220" t="s">
        <v>771</v>
      </c>
      <c r="I176" s="220" t="s">
        <v>706</v>
      </c>
      <c r="J176" s="220">
        <v>50</v>
      </c>
      <c r="K176" s="266"/>
    </row>
    <row r="177" spans="2:11" s="1" customFormat="1" ht="15" customHeight="1">
      <c r="B177" s="243"/>
      <c r="C177" s="220" t="s">
        <v>98</v>
      </c>
      <c r="D177" s="220"/>
      <c r="E177" s="220"/>
      <c r="F177" s="241" t="s">
        <v>704</v>
      </c>
      <c r="G177" s="220"/>
      <c r="H177" s="220" t="s">
        <v>772</v>
      </c>
      <c r="I177" s="220" t="s">
        <v>773</v>
      </c>
      <c r="J177" s="220"/>
      <c r="K177" s="266"/>
    </row>
    <row r="178" spans="2:11" s="1" customFormat="1" ht="15" customHeight="1">
      <c r="B178" s="243"/>
      <c r="C178" s="220" t="s">
        <v>55</v>
      </c>
      <c r="D178" s="220"/>
      <c r="E178" s="220"/>
      <c r="F178" s="241" t="s">
        <v>704</v>
      </c>
      <c r="G178" s="220"/>
      <c r="H178" s="220" t="s">
        <v>774</v>
      </c>
      <c r="I178" s="220" t="s">
        <v>775</v>
      </c>
      <c r="J178" s="220">
        <v>1</v>
      </c>
      <c r="K178" s="266"/>
    </row>
    <row r="179" spans="2:11" s="1" customFormat="1" ht="15" customHeight="1">
      <c r="B179" s="243"/>
      <c r="C179" s="220" t="s">
        <v>51</v>
      </c>
      <c r="D179" s="220"/>
      <c r="E179" s="220"/>
      <c r="F179" s="241" t="s">
        <v>704</v>
      </c>
      <c r="G179" s="220"/>
      <c r="H179" s="220" t="s">
        <v>776</v>
      </c>
      <c r="I179" s="220" t="s">
        <v>706</v>
      </c>
      <c r="J179" s="220">
        <v>20</v>
      </c>
      <c r="K179" s="266"/>
    </row>
    <row r="180" spans="2:11" s="1" customFormat="1" ht="15" customHeight="1">
      <c r="B180" s="243"/>
      <c r="C180" s="220" t="s">
        <v>52</v>
      </c>
      <c r="D180" s="220"/>
      <c r="E180" s="220"/>
      <c r="F180" s="241" t="s">
        <v>704</v>
      </c>
      <c r="G180" s="220"/>
      <c r="H180" s="220" t="s">
        <v>777</v>
      </c>
      <c r="I180" s="220" t="s">
        <v>706</v>
      </c>
      <c r="J180" s="220">
        <v>255</v>
      </c>
      <c r="K180" s="266"/>
    </row>
    <row r="181" spans="2:11" s="1" customFormat="1" ht="15" customHeight="1">
      <c r="B181" s="243"/>
      <c r="C181" s="220" t="s">
        <v>99</v>
      </c>
      <c r="D181" s="220"/>
      <c r="E181" s="220"/>
      <c r="F181" s="241" t="s">
        <v>704</v>
      </c>
      <c r="G181" s="220"/>
      <c r="H181" s="220" t="s">
        <v>668</v>
      </c>
      <c r="I181" s="220" t="s">
        <v>706</v>
      </c>
      <c r="J181" s="220">
        <v>10</v>
      </c>
      <c r="K181" s="266"/>
    </row>
    <row r="182" spans="2:11" s="1" customFormat="1" ht="15" customHeight="1">
      <c r="B182" s="243"/>
      <c r="C182" s="220" t="s">
        <v>100</v>
      </c>
      <c r="D182" s="220"/>
      <c r="E182" s="220"/>
      <c r="F182" s="241" t="s">
        <v>704</v>
      </c>
      <c r="G182" s="220"/>
      <c r="H182" s="220" t="s">
        <v>778</v>
      </c>
      <c r="I182" s="220" t="s">
        <v>739</v>
      </c>
      <c r="J182" s="220"/>
      <c r="K182" s="266"/>
    </row>
    <row r="183" spans="2:11" s="1" customFormat="1" ht="15" customHeight="1">
      <c r="B183" s="243"/>
      <c r="C183" s="220" t="s">
        <v>779</v>
      </c>
      <c r="D183" s="220"/>
      <c r="E183" s="220"/>
      <c r="F183" s="241" t="s">
        <v>704</v>
      </c>
      <c r="G183" s="220"/>
      <c r="H183" s="220" t="s">
        <v>780</v>
      </c>
      <c r="I183" s="220" t="s">
        <v>739</v>
      </c>
      <c r="J183" s="220"/>
      <c r="K183" s="266"/>
    </row>
    <row r="184" spans="2:11" s="1" customFormat="1" ht="15" customHeight="1">
      <c r="B184" s="243"/>
      <c r="C184" s="220" t="s">
        <v>768</v>
      </c>
      <c r="D184" s="220"/>
      <c r="E184" s="220"/>
      <c r="F184" s="241" t="s">
        <v>704</v>
      </c>
      <c r="G184" s="220"/>
      <c r="H184" s="220" t="s">
        <v>781</v>
      </c>
      <c r="I184" s="220" t="s">
        <v>739</v>
      </c>
      <c r="J184" s="220"/>
      <c r="K184" s="266"/>
    </row>
    <row r="185" spans="2:11" s="1" customFormat="1" ht="15" customHeight="1">
      <c r="B185" s="243"/>
      <c r="C185" s="220" t="s">
        <v>102</v>
      </c>
      <c r="D185" s="220"/>
      <c r="E185" s="220"/>
      <c r="F185" s="241" t="s">
        <v>710</v>
      </c>
      <c r="G185" s="220"/>
      <c r="H185" s="220" t="s">
        <v>782</v>
      </c>
      <c r="I185" s="220" t="s">
        <v>706</v>
      </c>
      <c r="J185" s="220">
        <v>50</v>
      </c>
      <c r="K185" s="266"/>
    </row>
    <row r="186" spans="2:11" s="1" customFormat="1" ht="15" customHeight="1">
      <c r="B186" s="243"/>
      <c r="C186" s="220" t="s">
        <v>783</v>
      </c>
      <c r="D186" s="220"/>
      <c r="E186" s="220"/>
      <c r="F186" s="241" t="s">
        <v>710</v>
      </c>
      <c r="G186" s="220"/>
      <c r="H186" s="220" t="s">
        <v>784</v>
      </c>
      <c r="I186" s="220" t="s">
        <v>785</v>
      </c>
      <c r="J186" s="220"/>
      <c r="K186" s="266"/>
    </row>
    <row r="187" spans="2:11" s="1" customFormat="1" ht="15" customHeight="1">
      <c r="B187" s="243"/>
      <c r="C187" s="220" t="s">
        <v>786</v>
      </c>
      <c r="D187" s="220"/>
      <c r="E187" s="220"/>
      <c r="F187" s="241" t="s">
        <v>710</v>
      </c>
      <c r="G187" s="220"/>
      <c r="H187" s="220" t="s">
        <v>787</v>
      </c>
      <c r="I187" s="220" t="s">
        <v>785</v>
      </c>
      <c r="J187" s="220"/>
      <c r="K187" s="266"/>
    </row>
    <row r="188" spans="2:11" s="1" customFormat="1" ht="15" customHeight="1">
      <c r="B188" s="243"/>
      <c r="C188" s="220" t="s">
        <v>788</v>
      </c>
      <c r="D188" s="220"/>
      <c r="E188" s="220"/>
      <c r="F188" s="241" t="s">
        <v>710</v>
      </c>
      <c r="G188" s="220"/>
      <c r="H188" s="220" t="s">
        <v>789</v>
      </c>
      <c r="I188" s="220" t="s">
        <v>785</v>
      </c>
      <c r="J188" s="220"/>
      <c r="K188" s="266"/>
    </row>
    <row r="189" spans="2:11" s="1" customFormat="1" ht="15" customHeight="1">
      <c r="B189" s="243"/>
      <c r="C189" s="279" t="s">
        <v>790</v>
      </c>
      <c r="D189" s="220"/>
      <c r="E189" s="220"/>
      <c r="F189" s="241" t="s">
        <v>710</v>
      </c>
      <c r="G189" s="220"/>
      <c r="H189" s="220" t="s">
        <v>791</v>
      </c>
      <c r="I189" s="220" t="s">
        <v>792</v>
      </c>
      <c r="J189" s="280" t="s">
        <v>793</v>
      </c>
      <c r="K189" s="266"/>
    </row>
    <row r="190" spans="2:11" s="1" customFormat="1" ht="15" customHeight="1">
      <c r="B190" s="243"/>
      <c r="C190" s="279" t="s">
        <v>40</v>
      </c>
      <c r="D190" s="220"/>
      <c r="E190" s="220"/>
      <c r="F190" s="241" t="s">
        <v>704</v>
      </c>
      <c r="G190" s="220"/>
      <c r="H190" s="217" t="s">
        <v>794</v>
      </c>
      <c r="I190" s="220" t="s">
        <v>795</v>
      </c>
      <c r="J190" s="220"/>
      <c r="K190" s="266"/>
    </row>
    <row r="191" spans="2:11" s="1" customFormat="1" ht="15" customHeight="1">
      <c r="B191" s="243"/>
      <c r="C191" s="279" t="s">
        <v>796</v>
      </c>
      <c r="D191" s="220"/>
      <c r="E191" s="220"/>
      <c r="F191" s="241" t="s">
        <v>704</v>
      </c>
      <c r="G191" s="220"/>
      <c r="H191" s="220" t="s">
        <v>797</v>
      </c>
      <c r="I191" s="220" t="s">
        <v>739</v>
      </c>
      <c r="J191" s="220"/>
      <c r="K191" s="266"/>
    </row>
    <row r="192" spans="2:11" s="1" customFormat="1" ht="15" customHeight="1">
      <c r="B192" s="243"/>
      <c r="C192" s="279" t="s">
        <v>798</v>
      </c>
      <c r="D192" s="220"/>
      <c r="E192" s="220"/>
      <c r="F192" s="241" t="s">
        <v>704</v>
      </c>
      <c r="G192" s="220"/>
      <c r="H192" s="220" t="s">
        <v>799</v>
      </c>
      <c r="I192" s="220" t="s">
        <v>739</v>
      </c>
      <c r="J192" s="220"/>
      <c r="K192" s="266"/>
    </row>
    <row r="193" spans="2:11" s="1" customFormat="1" ht="15" customHeight="1">
      <c r="B193" s="243"/>
      <c r="C193" s="279" t="s">
        <v>800</v>
      </c>
      <c r="D193" s="220"/>
      <c r="E193" s="220"/>
      <c r="F193" s="241" t="s">
        <v>710</v>
      </c>
      <c r="G193" s="220"/>
      <c r="H193" s="220" t="s">
        <v>801</v>
      </c>
      <c r="I193" s="220" t="s">
        <v>739</v>
      </c>
      <c r="J193" s="220"/>
      <c r="K193" s="266"/>
    </row>
    <row r="194" spans="2:11" s="1" customFormat="1" ht="15" customHeight="1">
      <c r="B194" s="272"/>
      <c r="C194" s="281"/>
      <c r="D194" s="252"/>
      <c r="E194" s="252"/>
      <c r="F194" s="252"/>
      <c r="G194" s="252"/>
      <c r="H194" s="252"/>
      <c r="I194" s="252"/>
      <c r="J194" s="252"/>
      <c r="K194" s="273"/>
    </row>
    <row r="195" spans="2:11" s="1" customFormat="1" ht="18.75" customHeight="1">
      <c r="B195" s="254"/>
      <c r="C195" s="264"/>
      <c r="D195" s="264"/>
      <c r="E195" s="264"/>
      <c r="F195" s="274"/>
      <c r="G195" s="264"/>
      <c r="H195" s="264"/>
      <c r="I195" s="264"/>
      <c r="J195" s="264"/>
      <c r="K195" s="254"/>
    </row>
    <row r="196" spans="2:11" s="1" customFormat="1" ht="18.75" customHeight="1">
      <c r="B196" s="254"/>
      <c r="C196" s="264"/>
      <c r="D196" s="264"/>
      <c r="E196" s="264"/>
      <c r="F196" s="274"/>
      <c r="G196" s="264"/>
      <c r="H196" s="264"/>
      <c r="I196" s="264"/>
      <c r="J196" s="264"/>
      <c r="K196" s="254"/>
    </row>
    <row r="197" spans="2:11" s="1" customFormat="1" ht="18.75" customHeight="1">
      <c r="B197" s="227"/>
      <c r="C197" s="227"/>
      <c r="D197" s="227"/>
      <c r="E197" s="227"/>
      <c r="F197" s="227"/>
      <c r="G197" s="227"/>
      <c r="H197" s="227"/>
      <c r="I197" s="227"/>
      <c r="J197" s="227"/>
      <c r="K197" s="227"/>
    </row>
    <row r="198" spans="2:11" s="1" customFormat="1" ht="13.5">
      <c r="B198" s="209"/>
      <c r="C198" s="210"/>
      <c r="D198" s="210"/>
      <c r="E198" s="210"/>
      <c r="F198" s="210"/>
      <c r="G198" s="210"/>
      <c r="H198" s="210"/>
      <c r="I198" s="210"/>
      <c r="J198" s="210"/>
      <c r="K198" s="211"/>
    </row>
    <row r="199" spans="2:11" s="1" customFormat="1" ht="21">
      <c r="B199" s="212"/>
      <c r="C199" s="332" t="s">
        <v>802</v>
      </c>
      <c r="D199" s="332"/>
      <c r="E199" s="332"/>
      <c r="F199" s="332"/>
      <c r="G199" s="332"/>
      <c r="H199" s="332"/>
      <c r="I199" s="332"/>
      <c r="J199" s="332"/>
      <c r="K199" s="213"/>
    </row>
    <row r="200" spans="2:11" s="1" customFormat="1" ht="25.5" customHeight="1">
      <c r="B200" s="212"/>
      <c r="C200" s="282" t="s">
        <v>803</v>
      </c>
      <c r="D200" s="282"/>
      <c r="E200" s="282"/>
      <c r="F200" s="282" t="s">
        <v>804</v>
      </c>
      <c r="G200" s="283"/>
      <c r="H200" s="338" t="s">
        <v>805</v>
      </c>
      <c r="I200" s="338"/>
      <c r="J200" s="338"/>
      <c r="K200" s="213"/>
    </row>
    <row r="201" spans="2:11" s="1" customFormat="1" ht="5.25" customHeight="1">
      <c r="B201" s="243"/>
      <c r="C201" s="238"/>
      <c r="D201" s="238"/>
      <c r="E201" s="238"/>
      <c r="F201" s="238"/>
      <c r="G201" s="264"/>
      <c r="H201" s="238"/>
      <c r="I201" s="238"/>
      <c r="J201" s="238"/>
      <c r="K201" s="266"/>
    </row>
    <row r="202" spans="2:11" s="1" customFormat="1" ht="15" customHeight="1">
      <c r="B202" s="243"/>
      <c r="C202" s="220" t="s">
        <v>795</v>
      </c>
      <c r="D202" s="220"/>
      <c r="E202" s="220"/>
      <c r="F202" s="241" t="s">
        <v>41</v>
      </c>
      <c r="G202" s="220"/>
      <c r="H202" s="337" t="s">
        <v>806</v>
      </c>
      <c r="I202" s="337"/>
      <c r="J202" s="337"/>
      <c r="K202" s="266"/>
    </row>
    <row r="203" spans="2:11" s="1" customFormat="1" ht="15" customHeight="1">
      <c r="B203" s="243"/>
      <c r="C203" s="220"/>
      <c r="D203" s="220"/>
      <c r="E203" s="220"/>
      <c r="F203" s="241" t="s">
        <v>42</v>
      </c>
      <c r="G203" s="220"/>
      <c r="H203" s="337" t="s">
        <v>807</v>
      </c>
      <c r="I203" s="337"/>
      <c r="J203" s="337"/>
      <c r="K203" s="266"/>
    </row>
    <row r="204" spans="2:11" s="1" customFormat="1" ht="15" customHeight="1">
      <c r="B204" s="243"/>
      <c r="C204" s="220"/>
      <c r="D204" s="220"/>
      <c r="E204" s="220"/>
      <c r="F204" s="241" t="s">
        <v>45</v>
      </c>
      <c r="G204" s="220"/>
      <c r="H204" s="337" t="s">
        <v>808</v>
      </c>
      <c r="I204" s="337"/>
      <c r="J204" s="337"/>
      <c r="K204" s="266"/>
    </row>
    <row r="205" spans="2:11" s="1" customFormat="1" ht="15" customHeight="1">
      <c r="B205" s="243"/>
      <c r="C205" s="220"/>
      <c r="D205" s="220"/>
      <c r="E205" s="220"/>
      <c r="F205" s="241" t="s">
        <v>43</v>
      </c>
      <c r="G205" s="220"/>
      <c r="H205" s="337" t="s">
        <v>809</v>
      </c>
      <c r="I205" s="337"/>
      <c r="J205" s="337"/>
      <c r="K205" s="266"/>
    </row>
    <row r="206" spans="2:11" s="1" customFormat="1" ht="15" customHeight="1">
      <c r="B206" s="243"/>
      <c r="C206" s="220"/>
      <c r="D206" s="220"/>
      <c r="E206" s="220"/>
      <c r="F206" s="241" t="s">
        <v>44</v>
      </c>
      <c r="G206" s="220"/>
      <c r="H206" s="337" t="s">
        <v>810</v>
      </c>
      <c r="I206" s="337"/>
      <c r="J206" s="337"/>
      <c r="K206" s="266"/>
    </row>
    <row r="207" spans="2:11" s="1" customFormat="1" ht="15" customHeight="1">
      <c r="B207" s="243"/>
      <c r="C207" s="220"/>
      <c r="D207" s="220"/>
      <c r="E207" s="220"/>
      <c r="F207" s="241"/>
      <c r="G207" s="220"/>
      <c r="H207" s="220"/>
      <c r="I207" s="220"/>
      <c r="J207" s="220"/>
      <c r="K207" s="266"/>
    </row>
    <row r="208" spans="2:11" s="1" customFormat="1" ht="15" customHeight="1">
      <c r="B208" s="243"/>
      <c r="C208" s="220" t="s">
        <v>751</v>
      </c>
      <c r="D208" s="220"/>
      <c r="E208" s="220"/>
      <c r="F208" s="241" t="s">
        <v>77</v>
      </c>
      <c r="G208" s="220"/>
      <c r="H208" s="337" t="s">
        <v>811</v>
      </c>
      <c r="I208" s="337"/>
      <c r="J208" s="337"/>
      <c r="K208" s="266"/>
    </row>
    <row r="209" spans="2:11" s="1" customFormat="1" ht="15" customHeight="1">
      <c r="B209" s="243"/>
      <c r="C209" s="220"/>
      <c r="D209" s="220"/>
      <c r="E209" s="220"/>
      <c r="F209" s="241" t="s">
        <v>646</v>
      </c>
      <c r="G209" s="220"/>
      <c r="H209" s="337" t="s">
        <v>647</v>
      </c>
      <c r="I209" s="337"/>
      <c r="J209" s="337"/>
      <c r="K209" s="266"/>
    </row>
    <row r="210" spans="2:11" s="1" customFormat="1" ht="15" customHeight="1">
      <c r="B210" s="243"/>
      <c r="C210" s="220"/>
      <c r="D210" s="220"/>
      <c r="E210" s="220"/>
      <c r="F210" s="241" t="s">
        <v>644</v>
      </c>
      <c r="G210" s="220"/>
      <c r="H210" s="337" t="s">
        <v>812</v>
      </c>
      <c r="I210" s="337"/>
      <c r="J210" s="337"/>
      <c r="K210" s="266"/>
    </row>
    <row r="211" spans="2:11" s="1" customFormat="1" ht="15" customHeight="1">
      <c r="B211" s="284"/>
      <c r="C211" s="220"/>
      <c r="D211" s="220"/>
      <c r="E211" s="220"/>
      <c r="F211" s="241" t="s">
        <v>648</v>
      </c>
      <c r="G211" s="279"/>
      <c r="H211" s="336" t="s">
        <v>649</v>
      </c>
      <c r="I211" s="336"/>
      <c r="J211" s="336"/>
      <c r="K211" s="285"/>
    </row>
    <row r="212" spans="2:11" s="1" customFormat="1" ht="15" customHeight="1">
      <c r="B212" s="284"/>
      <c r="C212" s="220"/>
      <c r="D212" s="220"/>
      <c r="E212" s="220"/>
      <c r="F212" s="241" t="s">
        <v>650</v>
      </c>
      <c r="G212" s="279"/>
      <c r="H212" s="336" t="s">
        <v>627</v>
      </c>
      <c r="I212" s="336"/>
      <c r="J212" s="336"/>
      <c r="K212" s="285"/>
    </row>
    <row r="213" spans="2:11" s="1" customFormat="1" ht="15" customHeight="1">
      <c r="B213" s="284"/>
      <c r="C213" s="220"/>
      <c r="D213" s="220"/>
      <c r="E213" s="220"/>
      <c r="F213" s="241"/>
      <c r="G213" s="279"/>
      <c r="H213" s="270"/>
      <c r="I213" s="270"/>
      <c r="J213" s="270"/>
      <c r="K213" s="285"/>
    </row>
    <row r="214" spans="2:11" s="1" customFormat="1" ht="15" customHeight="1">
      <c r="B214" s="284"/>
      <c r="C214" s="220" t="s">
        <v>775</v>
      </c>
      <c r="D214" s="220"/>
      <c r="E214" s="220"/>
      <c r="F214" s="241">
        <v>1</v>
      </c>
      <c r="G214" s="279"/>
      <c r="H214" s="336" t="s">
        <v>813</v>
      </c>
      <c r="I214" s="336"/>
      <c r="J214" s="336"/>
      <c r="K214" s="285"/>
    </row>
    <row r="215" spans="2:11" s="1" customFormat="1" ht="15" customHeight="1">
      <c r="B215" s="284"/>
      <c r="C215" s="220"/>
      <c r="D215" s="220"/>
      <c r="E215" s="220"/>
      <c r="F215" s="241">
        <v>2</v>
      </c>
      <c r="G215" s="279"/>
      <c r="H215" s="336" t="s">
        <v>814</v>
      </c>
      <c r="I215" s="336"/>
      <c r="J215" s="336"/>
      <c r="K215" s="285"/>
    </row>
    <row r="216" spans="2:11" s="1" customFormat="1" ht="15" customHeight="1">
      <c r="B216" s="284"/>
      <c r="C216" s="220"/>
      <c r="D216" s="220"/>
      <c r="E216" s="220"/>
      <c r="F216" s="241">
        <v>3</v>
      </c>
      <c r="G216" s="279"/>
      <c r="H216" s="336" t="s">
        <v>815</v>
      </c>
      <c r="I216" s="336"/>
      <c r="J216" s="336"/>
      <c r="K216" s="285"/>
    </row>
    <row r="217" spans="2:11" s="1" customFormat="1" ht="15" customHeight="1">
      <c r="B217" s="284"/>
      <c r="C217" s="220"/>
      <c r="D217" s="220"/>
      <c r="E217" s="220"/>
      <c r="F217" s="241">
        <v>4</v>
      </c>
      <c r="G217" s="279"/>
      <c r="H217" s="336" t="s">
        <v>816</v>
      </c>
      <c r="I217" s="336"/>
      <c r="J217" s="336"/>
      <c r="K217" s="285"/>
    </row>
    <row r="218" spans="2:11" s="1" customFormat="1" ht="12.75" customHeight="1">
      <c r="B218" s="286"/>
      <c r="C218" s="287"/>
      <c r="D218" s="287"/>
      <c r="E218" s="287"/>
      <c r="F218" s="287"/>
      <c r="G218" s="287"/>
      <c r="H218" s="287"/>
      <c r="I218" s="287"/>
      <c r="J218" s="287"/>
      <c r="K218" s="28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</dc:creator>
  <cp:keywords/>
  <dc:description/>
  <cp:lastModifiedBy>Administrator</cp:lastModifiedBy>
  <dcterms:created xsi:type="dcterms:W3CDTF">2023-04-26T13:56:21Z</dcterms:created>
  <dcterms:modified xsi:type="dcterms:W3CDTF">2023-04-27T06:52:23Z</dcterms:modified>
  <cp:category/>
  <cp:version/>
  <cp:contentType/>
  <cp:contentStatus/>
</cp:coreProperties>
</file>