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930" yWindow="0" windowWidth="27870" windowHeight="13020" activeTab="0"/>
  </bookViews>
  <sheets>
    <sheet name="Rekapitulace stavby" sheetId="1" r:id="rId1"/>
    <sheet name="1 - Dešťová kanalizace" sheetId="2" r:id="rId2"/>
    <sheet name="VON - Vedlejší a ostatní ..." sheetId="3" r:id="rId3"/>
    <sheet name="Pokyny pro vyplnění" sheetId="4" r:id="rId4"/>
  </sheets>
  <definedNames>
    <definedName name="_xlnm._FilterDatabase" localSheetId="1" hidden="1">'1 - Dešťová kanalizace'!$C$89:$K$392</definedName>
    <definedName name="_xlnm._FilterDatabase" localSheetId="2" hidden="1">'VON - Vedlejší a ostatní ...'!$C$84:$K$123</definedName>
    <definedName name="_xlnm.Print_Area" localSheetId="1">'1 - Dešťová kanalizace'!$C$4:$J$39,'1 - Dešťová kanalizace'!$C$45:$J$71,'1 - Dešťová kanalizace'!$C$77:$K$392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...'!$C$45:$J$66,'VON - Vedlejší a ostatní ...'!$C$72:$K$123</definedName>
    <definedName name="_xlnm.Print_Titles" localSheetId="0">'Rekapitulace stavby'!$52:$52</definedName>
    <definedName name="_xlnm.Print_Titles" localSheetId="1">'1 - Dešťová kanalizace'!$89:$89</definedName>
    <definedName name="_xlnm.Print_Titles" localSheetId="2">'VON - Vedlejší a ostatní ...'!$84:$84</definedName>
  </definedNames>
  <calcPr calcId="152511"/>
</workbook>
</file>

<file path=xl/sharedStrings.xml><?xml version="1.0" encoding="utf-8"?>
<sst xmlns="http://schemas.openxmlformats.org/spreadsheetml/2006/main" count="3964" uniqueCount="846">
  <si>
    <t>Export Komplet</t>
  </si>
  <si>
    <t>VZ</t>
  </si>
  <si>
    <t>2.0</t>
  </si>
  <si>
    <t>ZAMOK</t>
  </si>
  <si>
    <t>False</t>
  </si>
  <si>
    <t>{75ea9456-a7cd-4147-a3c4-ca4be2d9f0b3}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</si>
  <si>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</si>
  <si>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</si>
  <si>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</si>
  <si>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</si>
  <si>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</si>
  <si>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</si>
  <si>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</si>
  <si>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</si>
  <si>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519_1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</si>
  <si>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</si>
  <si>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</si>
  <si>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Havarijní přepad dešťové kanalizace do recipientu Kopřivnička</t>
  </si>
  <si>
    <t>KSO:</t>
  </si>
  <si>
    <t/>
  </si>
  <si>
    <t>CC-CZ:</t>
  </si>
  <si>
    <t>Místo:</t>
  </si>
  <si>
    <t>Kopřivnice</t>
  </si>
  <si>
    <t>Datum:</t>
  </si>
  <si>
    <t>5. 2. 2023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</si>
  <si>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</si>
  <si>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</si>
  <si>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</si>
  <si>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</si>
  <si>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</si>
  <si>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</si>
  <si>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</si>
  <si>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Ing.Petr Kudlík</t>
  </si>
  <si>
    <t>True</t>
  </si>
  <si>
    <t>Zpracovatel:</t>
  </si>
  <si>
    <t>Lenka Jugová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</si>
  <si>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</si>
  <si>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</si>
  <si>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</si>
  <si>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</si>
  <si>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</si>
  <si>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</si>
  <si>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</si>
  <si>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</si>
  <si>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</si>
  <si>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</si>
  <si>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</si>
  <si>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</si>
  <si>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</si>
  <si>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</si>
  <si>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</si>
  <si>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</si>
  <si>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</si>
  <si>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</si>
  <si>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</si>
  <si>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</si>
  <si>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</si>
  <si>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</si>
  <si>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</si>
  <si>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</si>
  <si>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</si>
  <si>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</si>
  <si>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</si>
  <si>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</si>
  <si>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</si>
  <si>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</si>
  <si>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</si>
  <si>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</si>
  <si>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</si>
  <si>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</si>
  <si>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</si>
  <si>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</si>
  <si>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</si>
  <si>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</si>
  <si>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</si>
  <si>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</si>
  <si>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</si>
  <si>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</si>
  <si>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Dešťová kanalizace</t>
  </si>
  <si>
    <t>STA</t>
  </si>
  <si>
    <t>{3b154a61-3b23-441b-a9b5-1fc102658086}</t>
  </si>
  <si>
    <t>2</t>
  </si>
  <si>
    <t>VON</t>
  </si>
  <si>
    <t xml:space="preserve">Vedlejší a ostatní náklady stavby </t>
  </si>
  <si>
    <t>{bc09bd3a-ff9b-48d1-977d-a9943aee6848}</t>
  </si>
  <si>
    <t>KRYCÍ LIST SOUPISU PRACÍ</t>
  </si>
  <si>
    <t>Objekt:</t>
  </si>
  <si>
    <t>1 - Dešťová kanalizace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</si>
  <si>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</si>
  <si>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</si>
  <si>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</si>
  <si>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</si>
  <si>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</si>
  <si>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</si>
  <si>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</si>
  <si>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</si>
  <si>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</si>
  <si>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</si>
  <si>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</si>
  <si>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</si>
  <si>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</si>
  <si>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</si>
  <si>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</si>
  <si>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</si>
  <si>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</si>
  <si>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</si>
  <si>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</si>
  <si>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</si>
  <si>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</si>
  <si>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</si>
  <si>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</si>
  <si>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</si>
  <si>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</si>
  <si>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</si>
  <si>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</si>
  <si>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</si>
  <si>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</si>
  <si>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</si>
  <si>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</si>
  <si>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</si>
  <si>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</si>
  <si>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113106071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</si>
  <si>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</si>
  <si>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m2</t>
  </si>
  <si>
    <t>CS ÚRS 2023 01</t>
  </si>
  <si>
    <t>4</t>
  </si>
  <si>
    <t>-19980058</t>
  </si>
  <si>
    <t>Online PSC</t>
  </si>
  <si>
    <t>https://podminky.urs.cz/item/CS_URS_2023_01/113106071</t>
  </si>
  <si>
    <t>VV</t>
  </si>
  <si>
    <t>3</t>
  </si>
  <si>
    <t>113107323.1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</si>
  <si>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</si>
  <si>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-1159631615</t>
  </si>
  <si>
    <t>https://podminky.urs.cz/item/CS_URS_2023_01/113107323.1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</si>
  <si>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</si>
  <si>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</si>
  <si>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m</t>
  </si>
  <si>
    <t>922959057</t>
  </si>
  <si>
    <t>https://podminky.urs.cz/item/CS_URS_2023_01/119001412</t>
  </si>
  <si>
    <t>2,5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</si>
  <si>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</si>
  <si>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</si>
  <si>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-541818423</t>
  </si>
  <si>
    <t>https://podminky.urs.cz/item/CS_URS_2023_01/119001421</t>
  </si>
  <si>
    <t>1,4</t>
  </si>
  <si>
    <t>5</t>
  </si>
  <si>
    <t>121151103</t>
  </si>
  <si>
    <t>Sejmutí ornice strojně při souvislé ploše do 100 m2, tl. vrstvy do 200 mm</t>
  </si>
  <si>
    <t>-212878980</t>
  </si>
  <si>
    <t>https://podminky.urs.cz/item/CS_URS_2023_01/121151103</t>
  </si>
  <si>
    <t>32*1,5</t>
  </si>
  <si>
    <t>6</t>
  </si>
  <si>
    <t>129001101</t>
  </si>
  <si>
    <t>Příplatek k cenám vykopávek za ztížení vykopávky v blízkosti podzemního vedení nebo výbušnin v horninách jakékoliv třídy</t>
  </si>
  <si>
    <t>m3</t>
  </si>
  <si>
    <t>-707357699</t>
  </si>
  <si>
    <t>https://podminky.urs.cz/item/CS_URS_2023_01/129001101</t>
  </si>
  <si>
    <t>1,4*1*1,5</t>
  </si>
  <si>
    <t>3,98*1,4*3,25</t>
  </si>
  <si>
    <t>Součet</t>
  </si>
  <si>
    <t>20,3</t>
  </si>
  <si>
    <t>7</t>
  </si>
  <si>
    <t>132212221</t>
  </si>
  <si>
    <t>Hloubení zapažených rýh šířky přes 800 do 2 000 mm ručně s urovnáním dna do předepsaného profilu a spádu v hornině třídy těžitelnosti I skupiny 3 soudržných</t>
  </si>
  <si>
    <t>828622005</t>
  </si>
  <si>
    <t>https://podminky.urs.cz/item/CS_URS_2023_01/132212221</t>
  </si>
  <si>
    <t>kopaná sonda</t>
  </si>
  <si>
    <t>2*3*1,5</t>
  </si>
  <si>
    <t>ruční výkop v místě křížení s kanalizací</t>
  </si>
  <si>
    <t>27,11</t>
  </si>
  <si>
    <t>8</t>
  </si>
  <si>
    <t>132254204</t>
  </si>
  <si>
    <t>Hloubení zapažených rýh šířky přes 800 do 2 000 mm strojně s urovnáním dna do předepsaného profilu a spádu v hornině třídy těžitelnosti I skupiny 3 přes 100 do 500 m3</t>
  </si>
  <si>
    <t>-630666247</t>
  </si>
  <si>
    <t>https://podminky.urs.cz/item/CS_URS_2023_01/132254204</t>
  </si>
  <si>
    <t>1,28*1,4*2,43</t>
  </si>
  <si>
    <t>1,59*1,4*2,55</t>
  </si>
  <si>
    <t>13,09*1,4*3,02</t>
  </si>
  <si>
    <t>1,35*1,4*3,26</t>
  </si>
  <si>
    <t>7,37*1,4*2,49</t>
  </si>
  <si>
    <t>0,48*1,4*1,44</t>
  </si>
  <si>
    <t>2,46*1,4*1,15</t>
  </si>
  <si>
    <t>1,54*1,4*0,52</t>
  </si>
  <si>
    <t>1,8*0,8*(1,77+3,31+2,85)</t>
  </si>
  <si>
    <t>114,7</t>
  </si>
  <si>
    <t>9</t>
  </si>
  <si>
    <t>151101101</t>
  </si>
  <si>
    <t>Zřízení pažení a rozepření stěn rýh pro podzemní vedení příložné pro jakoukoliv mezerovitost, hloubky do 2 m</t>
  </si>
  <si>
    <t>1779903334</t>
  </si>
  <si>
    <t>https://podminky.urs.cz/item/CS_URS_2023_01/151101101</t>
  </si>
  <si>
    <t>0,48*1,44*2+2,46*1,15*2</t>
  </si>
  <si>
    <t>(1,8+0,8)*2*1,77</t>
  </si>
  <si>
    <t>16,25</t>
  </si>
  <si>
    <t>10</t>
  </si>
  <si>
    <t>151101102</t>
  </si>
  <si>
    <t>Zřízení pažení a rozepření stěn rýh pro podzemní vedení příložné pro jakoukoliv mezerovitost, hloubky přes 2 do 4 m</t>
  </si>
  <si>
    <t>1007531285</t>
  </si>
  <si>
    <t>https://podminky.urs.cz/item/CS_URS_2023_01/151101102</t>
  </si>
  <si>
    <t>1,28*2,43*2+1,59*2,55*2+13,09*3,02*2+1,35*3,26*2+3,98*3,25*2</t>
  </si>
  <si>
    <t>7,37*2,49*2</t>
  </si>
  <si>
    <t>(1,8+0,8)*2*(3,31+2,85)</t>
  </si>
  <si>
    <t>11</t>
  </si>
  <si>
    <t>151101111</t>
  </si>
  <si>
    <t>Odstranění pažení a rozepření stěn rýh pro podzemní vedení s uložením materiálu na vzdálenost do 3 m od kraje výkopu příložné, hloubky do 2 m</t>
  </si>
  <si>
    <t>169197970</t>
  </si>
  <si>
    <t>https://podminky.urs.cz/item/CS_URS_2023_01/151101111</t>
  </si>
  <si>
    <t>12</t>
  </si>
  <si>
    <t>151101112</t>
  </si>
  <si>
    <t>Odstranění pažení a rozepření stěn rýh pro podzemní vedení s uložením materiálu na vzdálenost do 3 m od kraje výkopu příložné, hloubky přes 2 do 4 m</t>
  </si>
  <si>
    <t>-41008889</t>
  </si>
  <si>
    <t>https://podminky.urs.cz/item/CS_URS_2023_01/151101112</t>
  </si>
  <si>
    <t>196,8</t>
  </si>
  <si>
    <t>13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</si>
  <si>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</si>
  <si>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</si>
  <si>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1663905293</t>
  </si>
  <si>
    <t>https://podminky.urs.cz/item/CS_URS_2023_01/162251101</t>
  </si>
  <si>
    <t>Mezisoučet</t>
  </si>
  <si>
    <t>-44,7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</si>
  <si>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</si>
  <si>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</si>
  <si>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</si>
  <si>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730090287</t>
  </si>
  <si>
    <t>https://podminky.urs.cz/item/CS_URS_2023_01/162751117</t>
  </si>
  <si>
    <t>31,57*1,4*0,85</t>
  </si>
  <si>
    <t>(PI*0,3*0,3*7,51)</t>
  </si>
  <si>
    <t>1,8*0,8*0,15*3</t>
  </si>
  <si>
    <t>44,7</t>
  </si>
  <si>
    <t>167151101</t>
  </si>
  <si>
    <t>Nakládání, skládání a překládání neulehlého výkopku nebo sypaniny strojně nakládání, množství do 100 m3, z horniny třídy těžitelnosti I, skupiny 1 až 3</t>
  </si>
  <si>
    <t>1583902333</t>
  </si>
  <si>
    <t>https://podminky.urs.cz/item/CS_URS_2023_01/167151101</t>
  </si>
  <si>
    <t>27,11+114,7</t>
  </si>
  <si>
    <t>16</t>
  </si>
  <si>
    <t>171152501</t>
  </si>
  <si>
    <t>Zhutnění podloží pod násypy z rostlé horniny třídy těžitelnosti I a II, skupiny 1 až 4 z hornin soudružných a nesoudržných</t>
  </si>
  <si>
    <t>-324207492</t>
  </si>
  <si>
    <t>https://podminky.urs.cz/item/CS_URS_2023_01/171152501</t>
  </si>
  <si>
    <t>32,85*1,4</t>
  </si>
  <si>
    <t>1,8*0,8*3</t>
  </si>
  <si>
    <t>17</t>
  </si>
  <si>
    <t>171201221</t>
  </si>
  <si>
    <t>Poplatek za uložení stavebního odpadu na skládce (skládkovné) zeminy a kamení zatříděného do Katalogu odpadů pod kódem 17 05 04</t>
  </si>
  <si>
    <t>t</t>
  </si>
  <si>
    <t>-1331433531</t>
  </si>
  <si>
    <t>https://podminky.urs.cz/item/CS_URS_2023_01/171201221</t>
  </si>
  <si>
    <t>44,7*1,75 'Přepočtené koeficientem množství</t>
  </si>
  <si>
    <t>18</t>
  </si>
  <si>
    <t>171251101</t>
  </si>
  <si>
    <t>Uložení sypanin do násypů strojně s rozprostřením sypaniny ve vrstvách a s hrubým urovnáním nezhutněných jakékoliv třídy těžitelnosti</t>
  </si>
  <si>
    <t>-1146503236</t>
  </si>
  <si>
    <t>https://podminky.urs.cz/item/CS_URS_2023_01/171251101</t>
  </si>
  <si>
    <t>141,81</t>
  </si>
  <si>
    <t>19</t>
  </si>
  <si>
    <t>174151101</t>
  </si>
  <si>
    <t>Zásyp sypaninou z jakékoliv horniny strojně s uložením výkopku ve vrstvách se zhutněním jam, šachet, rýh nebo kolem objektů v těchto vykopávkách</t>
  </si>
  <si>
    <t>1842638865</t>
  </si>
  <si>
    <t>https://podminky.urs.cz/item/CS_URS_2023_01/174151101</t>
  </si>
  <si>
    <t>zásyp vytěženou zeminou</t>
  </si>
  <si>
    <t>97,11</t>
  </si>
  <si>
    <t>zásyp dobře hutnitelným materiálem</t>
  </si>
  <si>
    <t>1,28*1,4*1,58</t>
  </si>
  <si>
    <t>99,95</t>
  </si>
  <si>
    <t>20</t>
  </si>
  <si>
    <t>M</t>
  </si>
  <si>
    <t>58333674</t>
  </si>
  <si>
    <t>kamenivo těžené hrubé frakce 16/32</t>
  </si>
  <si>
    <t>1234635429</t>
  </si>
  <si>
    <t>2,831</t>
  </si>
  <si>
    <t>2,831*2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</si>
  <si>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</si>
  <si>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</si>
  <si>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1028822043</t>
  </si>
  <si>
    <t>https://podminky.urs.cz/item/CS_URS_2023_01/175111101</t>
  </si>
  <si>
    <t>3,98*1,4*0,7</t>
  </si>
  <si>
    <t>22</t>
  </si>
  <si>
    <t>58337303</t>
  </si>
  <si>
    <t>štěrkopísek frakce 0/8</t>
  </si>
  <si>
    <t>1719878595</t>
  </si>
  <si>
    <t>3,9*1,75 'Přepočtené koeficientem množství</t>
  </si>
  <si>
    <t>23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</si>
  <si>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</si>
  <si>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</si>
  <si>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2070061310</t>
  </si>
  <si>
    <t>https://podminky.urs.cz/item/CS_URS_2023_01/175111109</t>
  </si>
  <si>
    <t>3,9</t>
  </si>
  <si>
    <t>24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</si>
  <si>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</si>
  <si>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</si>
  <si>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840631788</t>
  </si>
  <si>
    <t>https://podminky.urs.cz/item/CS_URS_2023_01/175151101</t>
  </si>
  <si>
    <t>28,87*1,4*0,7</t>
  </si>
  <si>
    <t>28,3</t>
  </si>
  <si>
    <t>25</t>
  </si>
  <si>
    <t>364620016</t>
  </si>
  <si>
    <t>28,3*1,75 'Přepočtené koeficientem množství</t>
  </si>
  <si>
    <t>26</t>
  </si>
  <si>
    <t>181351003</t>
  </si>
  <si>
    <t>Rozprostření a urovnání ornice v rovině nebo ve svahu sklonu do 1:5 strojně při souvislé ploše do 100 m2, tl. vrstvy do 200 mm</t>
  </si>
  <si>
    <t>209542192</t>
  </si>
  <si>
    <t>https://podminky.urs.cz/item/CS_URS_2023_01/181351003</t>
  </si>
  <si>
    <t>48</t>
  </si>
  <si>
    <t>27</t>
  </si>
  <si>
    <t>00572470</t>
  </si>
  <si>
    <t>osivo směs travní univerzál</t>
  </si>
  <si>
    <t>kg</t>
  </si>
  <si>
    <t>-1250866424</t>
  </si>
  <si>
    <t>48*0,03</t>
  </si>
  <si>
    <t>Svislé a kompletní konstrukce</t>
  </si>
  <si>
    <t>28</t>
  </si>
  <si>
    <t>359901211</t>
  </si>
  <si>
    <t>Monitoring stok (kamerový systém) jakékoli výšky nová kanalizace</t>
  </si>
  <si>
    <t>1183196783</t>
  </si>
  <si>
    <t>https://podminky.urs.cz/item/CS_URS_2023_01/359901211</t>
  </si>
  <si>
    <t>36</t>
  </si>
  <si>
    <t>Vodorovné konstrukce</t>
  </si>
  <si>
    <t>29</t>
  </si>
  <si>
    <t>451315135</t>
  </si>
  <si>
    <t>Podkladní a výplňové vrstvy z betonu prostého tloušťky do 200 mm, z betonu C 16/20</t>
  </si>
  <si>
    <t>355579392</t>
  </si>
  <si>
    <t>https://podminky.urs.cz/item/CS_URS_2023_01/451315135</t>
  </si>
  <si>
    <t>"zpevnění břehu" (4,0)</t>
  </si>
  <si>
    <t>30</t>
  </si>
  <si>
    <t>451573111</t>
  </si>
  <si>
    <t>Lože pod potrubí, stoky a drobné objekty v otevřeném výkopu z písku a štěrkopísku do 63 mm</t>
  </si>
  <si>
    <t>-1647304759</t>
  </si>
  <si>
    <t>https://podminky.urs.cz/item/CS_URS_2023_01/451573111</t>
  </si>
  <si>
    <t>32,85*1,4*0,15</t>
  </si>
  <si>
    <t>1,8*0,8*3*0,15</t>
  </si>
  <si>
    <t>7,55</t>
  </si>
  <si>
    <t>31</t>
  </si>
  <si>
    <t>463212121</t>
  </si>
  <si>
    <t>Rovnanina z lomového kamene upraveného, tříděného jakékoliv tloušťky rovnaniny s vyplněním spár a dutin těženým kamenivem</t>
  </si>
  <si>
    <t>1606972655</t>
  </si>
  <si>
    <t>https://podminky.urs.cz/item/CS_URS_2023_01/463212121</t>
  </si>
  <si>
    <t>P</t>
  </si>
  <si>
    <t>Poznámka k položce:
Mezery v rovnanině budou proštěrkovány ve spodní polovině.
(hmotnost kamene jednotlivě 80 kg)</t>
  </si>
  <si>
    <t>"zpevnění břehu" (4,0)*0,2</t>
  </si>
  <si>
    <t>32</t>
  </si>
  <si>
    <t>463212191</t>
  </si>
  <si>
    <t>Rovnanina z lomového kamene upraveného, tříděného Příplatek k cenám za vypracování líce</t>
  </si>
  <si>
    <t>437717098</t>
  </si>
  <si>
    <t>https://podminky.urs.cz/item/CS_URS_2023_01/463212191</t>
  </si>
  <si>
    <t>33</t>
  </si>
  <si>
    <t>465513127</t>
  </si>
  <si>
    <t>Dlažba z lomového kamene lomařsky upraveného na cementovou maltu, s vyspárováním cementovou maltou, tl. kamene 200 mm</t>
  </si>
  <si>
    <t>-590035065</t>
  </si>
  <si>
    <t>https://podminky.urs.cz/item/CS_URS_2023_01/465513127</t>
  </si>
  <si>
    <t>"oprava zpevněné plochy" 2,0</t>
  </si>
  <si>
    <t>Komunikace pozemní</t>
  </si>
  <si>
    <t>34</t>
  </si>
  <si>
    <t>566901123</t>
  </si>
  <si>
    <t>Vyspravení podkladu po překopech inženýrských sítí plochy do 15 m2 s rozprostřením a zhutněním štěrkopískem tl. 200 mm</t>
  </si>
  <si>
    <t>-1963640650</t>
  </si>
  <si>
    <t>https://podminky.urs.cz/item/CS_URS_2023_01/566901123</t>
  </si>
  <si>
    <t>35</t>
  </si>
  <si>
    <t>566901134</t>
  </si>
  <si>
    <t>Vyspravení podkladu po překopech inženýrských sítí plochy do 15 m2 s rozprostřením a zhutněním štěrkodrtí tl. 250 mm</t>
  </si>
  <si>
    <t>-1824229908</t>
  </si>
  <si>
    <t>https://podminky.urs.cz/item/CS_URS_2023_01/566901134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</si>
  <si>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</si>
  <si>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</si>
  <si>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1850520510</t>
  </si>
  <si>
    <t>https://podminky.urs.cz/item/CS_URS_2023_01/596211110</t>
  </si>
  <si>
    <t>37</t>
  </si>
  <si>
    <t>59245015</t>
  </si>
  <si>
    <t>dlažba zámková tvaru I 200x165x60mm přírodní</t>
  </si>
  <si>
    <t>1124169236</t>
  </si>
  <si>
    <t>Trubní vedení</t>
  </si>
  <si>
    <t>38</t>
  </si>
  <si>
    <t>871395221</t>
  </si>
  <si>
    <t>Kanalizační potrubí z tvrdého PVC v otevřeném výkopu ve sklonu do 20 %, hladkého plnostěnného jednovrstvého, tuhost třídy SN 8 DN 400</t>
  </si>
  <si>
    <t>1484867406</t>
  </si>
  <si>
    <t>https://podminky.urs.cz/item/CS_URS_2023_01/871395221</t>
  </si>
  <si>
    <t>32,85*1,09</t>
  </si>
  <si>
    <t>39</t>
  </si>
  <si>
    <t>877395211</t>
  </si>
  <si>
    <t>Montáž tvarovek na kanalizačním potrubí z trub z plastu z tvrdého PVC nebo z polypropylenu v otevřeném výkopu jednoosých DN 400</t>
  </si>
  <si>
    <t>kus</t>
  </si>
  <si>
    <t>846313369</t>
  </si>
  <si>
    <t>https://podminky.urs.cz/item/CS_URS_2023_01/877395211</t>
  </si>
  <si>
    <t>SPADIŠTĚ DO ŠACHTY Dh3</t>
  </si>
  <si>
    <t>40</t>
  </si>
  <si>
    <t>28611379</t>
  </si>
  <si>
    <t>koleno kanalizace PVC KG 400x45°</t>
  </si>
  <si>
    <t>-1270123806</t>
  </si>
  <si>
    <t>41</t>
  </si>
  <si>
    <t>1458303171</t>
  </si>
  <si>
    <t>SPADIŠTĚ DO ŠACHTY Dh3, NAPOJENÍ DO ŠATECH Dh1,Dh2, Dh3</t>
  </si>
  <si>
    <t>2*2</t>
  </si>
  <si>
    <t>42</t>
  </si>
  <si>
    <t>OSM.226700</t>
  </si>
  <si>
    <t>KGR redukce dlouhá DN 400/315 SN8</t>
  </si>
  <si>
    <t>1523317947</t>
  </si>
  <si>
    <t>43</t>
  </si>
  <si>
    <t>890411811</t>
  </si>
  <si>
    <t>Bourání šachet a jímek ručně velikosti obestavěného prostoru do 1,5 m3 z prefabrikovaných skruží</t>
  </si>
  <si>
    <t>719214180</t>
  </si>
  <si>
    <t>https://podminky.urs.cz/item/CS_URS_2023_01/890411811</t>
  </si>
  <si>
    <t>44</t>
  </si>
  <si>
    <t>892421111</t>
  </si>
  <si>
    <t>Tlakové zkoušky vodou na potrubí DN 400 nebo 500</t>
  </si>
  <si>
    <t>-2117926629</t>
  </si>
  <si>
    <t>https://podminky.urs.cz/item/CS_URS_2023_01/892421111</t>
  </si>
  <si>
    <t>45</t>
  </si>
  <si>
    <t>894812326</t>
  </si>
  <si>
    <t>Revizní a čistící šachta z polypropylenu PP pro hladké trouby DN 600 šachtové dno (DN šachty / DN trubního vedení) DN 600/315 průtočné 30°,60°,90°</t>
  </si>
  <si>
    <t>1768251651</t>
  </si>
  <si>
    <t>https://podminky.urs.cz/item/CS_URS_2023_01/894812326</t>
  </si>
  <si>
    <t>ŠACHTY Dh1,DH2</t>
  </si>
  <si>
    <t>46</t>
  </si>
  <si>
    <t>894812329</t>
  </si>
  <si>
    <t>Revizní a čistící šachta z polypropylenu PP pro hladké trouby DN 600 šachtové dno (DN šachty / DN trubního vedení) DN 600/400 průtočné</t>
  </si>
  <si>
    <t>-1130499609</t>
  </si>
  <si>
    <t>https://podminky.urs.cz/item/CS_URS_2023_01/894812329</t>
  </si>
  <si>
    <t xml:space="preserve"> ŠACHTA Dh3</t>
  </si>
  <si>
    <t>47</t>
  </si>
  <si>
    <t>894812332</t>
  </si>
  <si>
    <t>Revizní a čistící šachta z polypropylenu PP pro hladké trouby DN 600 roura šachtová korugovaná, světlé hloubky 2 000 mm</t>
  </si>
  <si>
    <t>-1564827460</t>
  </si>
  <si>
    <t>https://podminky.urs.cz/item/CS_URS_2023_01/894812332</t>
  </si>
  <si>
    <t>ŠACHTA Dh1</t>
  </si>
  <si>
    <t>894812333</t>
  </si>
  <si>
    <t>Revizní a čistící šachta z polypropylenu PP pro hladké trouby DN 600 roura šachtová korugovaná, světlé hloubky 3 000 mm</t>
  </si>
  <si>
    <t>-437879631</t>
  </si>
  <si>
    <t>https://podminky.urs.cz/item/CS_URS_2023_01/894812333</t>
  </si>
  <si>
    <t>ŠACHTA Dh3</t>
  </si>
  <si>
    <t>49</t>
  </si>
  <si>
    <t>894812335</t>
  </si>
  <si>
    <t>Revizní a čistící šachta z polypropylenu PP pro hladké trouby DN 600 roura šachtová korugovaná, světlé hloubky 6 000 mm</t>
  </si>
  <si>
    <t>-1658536131</t>
  </si>
  <si>
    <t>https://podminky.urs.cz/item/CS_URS_2023_01/894812335</t>
  </si>
  <si>
    <t>ŠACHTA Dh2</t>
  </si>
  <si>
    <t>50</t>
  </si>
  <si>
    <t>894812339</t>
  </si>
  <si>
    <t>Revizní a čistící šachta z polypropylenu PP pro hladké trouby DN 600 Příplatek k cenám 2331 - 2334 za uříznutí šachtové roury</t>
  </si>
  <si>
    <t>877291263</t>
  </si>
  <si>
    <t>https://podminky.urs.cz/item/CS_URS_2023_01/894812339</t>
  </si>
  <si>
    <t>ŠACHTA Dh1,Dh2,Dh3</t>
  </si>
  <si>
    <t>51</t>
  </si>
  <si>
    <t>894812376</t>
  </si>
  <si>
    <t>Revizní a čistící šachta z polypropylenu PP pro hladké trouby DN 600 poklop (mříž) litinový pro třídu zatížení D400 s betonovým prstencem</t>
  </si>
  <si>
    <t>-481466680</t>
  </si>
  <si>
    <t>https://podminky.urs.cz/item/CS_URS_2023_01/894812376</t>
  </si>
  <si>
    <t>52</t>
  </si>
  <si>
    <t>895941111</t>
  </si>
  <si>
    <t>Zřízení vpusti kanalizační uliční z betonových dílců typ UV-50 normální</t>
  </si>
  <si>
    <t>CS ÚRS 2023 02</t>
  </si>
  <si>
    <t>-585226661</t>
  </si>
  <si>
    <t>https://podminky.urs.cz/item/CS_URS_2023_02/895941111</t>
  </si>
  <si>
    <t>53</t>
  </si>
  <si>
    <t>59221658</t>
  </si>
  <si>
    <t>vpusťový komplet úžlabí (drážka,drážka) s obrubníkem betonový v 120mm 400/450x500/620x1000mm</t>
  </si>
  <si>
    <t>262439188</t>
  </si>
  <si>
    <t>54</t>
  </si>
  <si>
    <t>899203112</t>
  </si>
  <si>
    <t>Osazení mříží litinových včetně rámů a košů na bahno pro třídu zatížení B125, C250</t>
  </si>
  <si>
    <t>-465803424</t>
  </si>
  <si>
    <t>https://podminky.urs.cz/item/CS_URS_2023_01/899203112</t>
  </si>
  <si>
    <t>55</t>
  </si>
  <si>
    <t>55242320</t>
  </si>
  <si>
    <t>mříž vtoková litinová plochá 500x500mm</t>
  </si>
  <si>
    <t>-1457384684</t>
  </si>
  <si>
    <t>56</t>
  </si>
  <si>
    <t>899203211</t>
  </si>
  <si>
    <t>Demontáž mříží litinových včetně rámů, hmotnosti jednotlivě přes 100 do 150 Kg</t>
  </si>
  <si>
    <t>1433828775</t>
  </si>
  <si>
    <t>https://podminky.urs.cz/item/CS_URS_2023_01/899203211</t>
  </si>
  <si>
    <t>57</t>
  </si>
  <si>
    <t>899623141</t>
  </si>
  <si>
    <t>Obetonování potrubí nebo zdiva stok betonem prostým v otevřeném výkopu, betonem tř. C 12/15</t>
  </si>
  <si>
    <t>1200475224</t>
  </si>
  <si>
    <t>https://podminky.urs.cz/item/CS_URS_2023_01/899623141</t>
  </si>
  <si>
    <t>4,5*1*0,55-(PI*0,2*0,2*4,5)</t>
  </si>
  <si>
    <t>58</t>
  </si>
  <si>
    <t>899713111</t>
  </si>
  <si>
    <t>Orientační tabulky na vodovodních a kanalizačních řadech na sloupku ocelovém nebo betonovém</t>
  </si>
  <si>
    <t>1095648047</t>
  </si>
  <si>
    <t>https://podminky.urs.cz/item/CS_URS_2023_01/899713111</t>
  </si>
  <si>
    <t>Ostatní konstrukce a práce, bourání</t>
  </si>
  <si>
    <t>59</t>
  </si>
  <si>
    <t>916231211</t>
  </si>
  <si>
    <t>Osazení chodníkového obrubníku betonového se zřízením lože, s vyplněním a zatřením spár cementovou maltou stojatého bez boční opěry, do lože z kameniva těženého</t>
  </si>
  <si>
    <t>518131085</t>
  </si>
  <si>
    <t>https://podminky.urs.cz/item/CS_URS_2023_01/916231211</t>
  </si>
  <si>
    <t>60</t>
  </si>
  <si>
    <t>59217017</t>
  </si>
  <si>
    <t>obrubník betonový chodníkový 1000x100x250mm</t>
  </si>
  <si>
    <t>1232610563</t>
  </si>
  <si>
    <t>61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</si>
  <si>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</si>
  <si>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</si>
  <si>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80236659</t>
  </si>
  <si>
    <t>https://podminky.urs.cz/item/CS_URS_2023_01/935111211</t>
  </si>
  <si>
    <t>62</t>
  </si>
  <si>
    <t>59227026</t>
  </si>
  <si>
    <t>žlabovka příkopová betonová 500x900x80mm</t>
  </si>
  <si>
    <t>-1454623</t>
  </si>
  <si>
    <t>63</t>
  </si>
  <si>
    <t>938908411</t>
  </si>
  <si>
    <t>Čištění vozovek splachováním vodou povrchu podkladu nebo krytu živičného, betonového nebo dlážděného</t>
  </si>
  <si>
    <t>-1206602629</t>
  </si>
  <si>
    <t>https://podminky.urs.cz/item/CS_URS_2023_01/938908411</t>
  </si>
  <si>
    <t>64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</si>
  <si>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</si>
  <si>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</si>
  <si>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1557905573</t>
  </si>
  <si>
    <t>https://podminky.urs.cz/item/CS_URS_2023_01/966008212</t>
  </si>
  <si>
    <t>65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</si>
  <si>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</si>
  <si>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</si>
  <si>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>-502907581</t>
  </si>
  <si>
    <t>https://podminky.urs.cz/item/CS_URS_2023_01/979021112</t>
  </si>
  <si>
    <t>66</t>
  </si>
  <si>
    <t>979051111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</si>
  <si>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</si>
  <si>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136130727</t>
  </si>
  <si>
    <t>https://podminky.urs.cz/item/CS_URS_2023_01/979051111</t>
  </si>
  <si>
    <t>997</t>
  </si>
  <si>
    <t>Přesun sutě</t>
  </si>
  <si>
    <t>67</t>
  </si>
  <si>
    <t>997221121</t>
  </si>
  <si>
    <t>Vodorovná doprava suti nošením s naložením a se složením z kusových materiálů, na vzdálenost do 50 m</t>
  </si>
  <si>
    <t>-767634362</t>
  </si>
  <si>
    <t>https://podminky.urs.cz/item/CS_URS_2023_01/997221121</t>
  </si>
  <si>
    <t>68</t>
  </si>
  <si>
    <t>997221571</t>
  </si>
  <si>
    <t>Vodorovná doprava vybouraných hmot bez naložení, ale se složením a s hrubým urovnáním na vzdálenost do 1 km</t>
  </si>
  <si>
    <t>934721926</t>
  </si>
  <si>
    <t>https://podminky.urs.cz/item/CS_URS_2023_01/997221571</t>
  </si>
  <si>
    <t>69</t>
  </si>
  <si>
    <t>997221579</t>
  </si>
  <si>
    <t>Vodorovná doprava vybouraných hmot bez naložení, ale se složením a s hrubým urovnáním na vzdálenost Příplatek k ceně za každý další i započatý 1 km přes 1 km</t>
  </si>
  <si>
    <t>-1792790925</t>
  </si>
  <si>
    <t>https://podminky.urs.cz/item/CS_URS_2023_01/997221579</t>
  </si>
  <si>
    <t>5,355*9 'Přepočtené koeficientem množství</t>
  </si>
  <si>
    <t>70</t>
  </si>
  <si>
    <t>997221612</t>
  </si>
  <si>
    <t>Nakládání na dopravní prostředky pro vodorovnou dopravu vybouraných hmot</t>
  </si>
  <si>
    <t>1100023180</t>
  </si>
  <si>
    <t>https://podminky.urs.cz/item/CS_URS_2023_01/997221612</t>
  </si>
  <si>
    <t>71</t>
  </si>
  <si>
    <t>997221615</t>
  </si>
  <si>
    <t>Poplatek za uložení stavebního odpadu na skládce (skládkovné) z prostého betonu zatříděného do Katalogu odpadů pod kódem 17 01 01</t>
  </si>
  <si>
    <t>1911399016</t>
  </si>
  <si>
    <t>https://podminky.urs.cz/item/CS_URS_2023_01/997221615</t>
  </si>
  <si>
    <t>09+0,8</t>
  </si>
  <si>
    <t>72</t>
  </si>
  <si>
    <t>997221655</t>
  </si>
  <si>
    <t>-713571566</t>
  </si>
  <si>
    <t>https://podminky.urs.cz/item/CS_URS_2023_01/997221655</t>
  </si>
  <si>
    <t>1,32</t>
  </si>
  <si>
    <t>998</t>
  </si>
  <si>
    <t>Přesun hmot</t>
  </si>
  <si>
    <t>73</t>
  </si>
  <si>
    <t>998276101</t>
  </si>
  <si>
    <t>Přesun hmot pro trubní vedení hloubené z trub z plastických hmot nebo sklolaminátových pro vodovody nebo kanalizace v otevřeném výkopu dopravní vzdálenost do 15 m</t>
  </si>
  <si>
    <t>1736163827</t>
  </si>
  <si>
    <t>https://podminky.urs.cz/item/CS_URS_2023_01/998276101</t>
  </si>
  <si>
    <t>HZS</t>
  </si>
  <si>
    <t>Hodinové zúčtovací sazby</t>
  </si>
  <si>
    <t>74</t>
  </si>
  <si>
    <t>HZS4221</t>
  </si>
  <si>
    <t>Hodinové zúčtovací sazby ostatních profesí revizní a kontrolní činnost geodet</t>
  </si>
  <si>
    <t>hod</t>
  </si>
  <si>
    <t>512</t>
  </si>
  <si>
    <t>1187476772</t>
  </si>
  <si>
    <t>https://podminky.urs.cz/item/CS_URS_2023_01/HZS4221</t>
  </si>
  <si>
    <t>75</t>
  </si>
  <si>
    <t>HZS4222</t>
  </si>
  <si>
    <t>Hodinové zúčtovací sazby ostatních profesí revizní a kontrolní činnost geodet specialista</t>
  </si>
  <si>
    <t>-1430699233</t>
  </si>
  <si>
    <t>https://podminky.urs.cz/item/CS_URS_2023_01/HZS4222</t>
  </si>
  <si>
    <t>vytýčení stávajících sítí</t>
  </si>
  <si>
    <t>OST</t>
  </si>
  <si>
    <t>Ostatní</t>
  </si>
  <si>
    <t>76</t>
  </si>
  <si>
    <t>111111111</t>
  </si>
  <si>
    <t>Jádrové vrtání do stěny d 400 tl.120 mm včetně utěsnění v stávající spadišťové šachtě D1</t>
  </si>
  <si>
    <t>-1649743672</t>
  </si>
  <si>
    <t>77</t>
  </si>
  <si>
    <t>222222222</t>
  </si>
  <si>
    <t>Seříznutí potrubí DN400 do vyústění do vodoteče - kopírování terénu</t>
  </si>
  <si>
    <t>soubor</t>
  </si>
  <si>
    <t>-541170178</t>
  </si>
  <si>
    <t>78</t>
  </si>
  <si>
    <t>3333333333</t>
  </si>
  <si>
    <t>Vyčištění koryta vodoteče od nánosů při realizaci výústního objektu</t>
  </si>
  <si>
    <t>-447492945</t>
  </si>
  <si>
    <t xml:space="preserve">VON - Vedlejší a ostatní náklady stavby </t>
  </si>
  <si>
    <t>VRN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</si>
  <si>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</si>
  <si>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</si>
  <si>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</si>
  <si>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</si>
  <si>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</si>
  <si>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</si>
  <si>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</si>
  <si>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</si>
  <si>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012103000</t>
  </si>
  <si>
    <t>Průzkumné, geodetické a projektové práce geodetické práce před výstavbou</t>
  </si>
  <si>
    <t>kpl.</t>
  </si>
  <si>
    <t>1024</t>
  </si>
  <si>
    <t>-439360148</t>
  </si>
  <si>
    <t>https://podminky.urs.cz/item/CS_URS_2023_01/012103000</t>
  </si>
  <si>
    <t>Poznámka k položce:
-vytyčení stavby nebo jejich částí oprávněným geodetem vč. vypracování příslušných protokolů - před zahájením stavby
(veškeré nové a upravované stavby/konstrukce , inženýrské a liniové stavby v rámci stavby)
VEŠKERÉ FORMY A PŘEDÁNÍ SE ŘÍDÍ PODMÍNKAMI ZADÁVACÍ DOKUMENTACE STAVBY</t>
  </si>
  <si>
    <t>012203000</t>
  </si>
  <si>
    <t>Průzkumné, geodetické a projektové práce geodetické práce při provádění stavby</t>
  </si>
  <si>
    <t>1771274206</t>
  </si>
  <si>
    <t>https://podminky.urs.cz/item/CS_URS_2023_01/012203000</t>
  </si>
  <si>
    <t>012303000</t>
  </si>
  <si>
    <t>Průzkumné, geodetické a projektové práce geodetické práce po výstavbě</t>
  </si>
  <si>
    <t>1211808323</t>
  </si>
  <si>
    <t>https://podminky.urs.cz/item/CS_URS_2023_01/012303000</t>
  </si>
  <si>
    <t>Poznámka k položce:
-zaměření skutečného provedení stavby nebo jejich částí vč. vypracování geometrických plánů a ostatních příslušných protokolů
(veškeré nové a upravované stavby/konstrukce , inženýrské a liniové stavby v rámci stavby)
VEŠKERÉ FORMY A PŘEDÁNÍ SE ŘÍDÍ PODMÍNKAMI ZADÁVACÍ DOKUMENTACE STAVBY</t>
  </si>
  <si>
    <t>013244000</t>
  </si>
  <si>
    <t>Průzkumné, geodetické a projektové práce projektové práce dokumentace stavby (výkresová a textová) pro provádění stavby</t>
  </si>
  <si>
    <t>263888535</t>
  </si>
  <si>
    <t>https://podminky.urs.cz/item/CS_URS_2023_01/013244000</t>
  </si>
  <si>
    <t>Poznámka k položce:
V jednotkové ceně zahrnuty náklady na vypracování :
-prováděcí / dílenské dokumentace pro provedení stavby vč. potřebných detailů
(v JC jsou také zahrnuty náklady na provedení potřebných stavebních průzkumů)
VEŠKERÉ FORMY A PŘEDÁNÍ SE ŘÍDÍ PODMÍNKAMI ZADÁVACÍ DOKUMENTACE STAVBY</t>
  </si>
  <si>
    <t>013254000</t>
  </si>
  <si>
    <t>Průzkumné, geodetické a projektové práce projektové práce dokumentace stavby (výkresová a textová) skutečného provedení stavby</t>
  </si>
  <si>
    <t>566614286</t>
  </si>
  <si>
    <t>https://podminky.urs.cz/item/CS_URS_2023_01/013254000</t>
  </si>
  <si>
    <t>Poznámka k položce:
VEŠKERÉ FORMY A PŘEDÁNÍ SE ŘÍDÍ PODMÍNKAMI ZADÁVACÍ DOKUMENTACE STAVBY</t>
  </si>
  <si>
    <t>VRN2</t>
  </si>
  <si>
    <t>Příprava staveniště</t>
  </si>
  <si>
    <t>020001000</t>
  </si>
  <si>
    <t>Základní rozdělení průvodních činností a nákladů příprava staveniště</t>
  </si>
  <si>
    <t>441186407</t>
  </si>
  <si>
    <t>https://podminky.urs.cz/item/CS_URS_2023_01/020001000</t>
  </si>
  <si>
    <t xml:space="preserve">Poznámka k položce:
-Zřízení trvalé, dočasné deponie a mezideponie
-zřízení příjezdů a přístupů na staveniště
-úpravy staveniště z hlediska bezpečnosti a ochrany zdraví třetích osob, vč. nutných úprav pro osoby s omezenou schopností pohybu a orientace
-uspořádání a bezpečnost staveniště z hlediska ochrany veřejných zájmů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-dočasné / provizorní dopravní značení, osvětlení - (vyřízení+zřízení+likvidace po skončení stavby)
</t>
  </si>
  <si>
    <t>VRN3</t>
  </si>
  <si>
    <t>Zařízení staveniště</t>
  </si>
  <si>
    <t>030001000</t>
  </si>
  <si>
    <t>Základní rozdělení průvodních činností a nákladů zařízení staveniště</t>
  </si>
  <si>
    <t>-1100429533</t>
  </si>
  <si>
    <t>https://podminky.urs.cz/item/CS_URS_2023_01/030001000</t>
  </si>
  <si>
    <t xml:space="preserve">Poznámka k položce:
Náklady na zřízení / nájem ZS:
-kancelářské/skladovací/sociální objekty
-oplocení stavby, ostraha staveniště
-kompletní vnitrostaveništní rozvody všech potřebných energií a médií
-poplatky spotřeby energií a médií 
(zajištění podružných měření spotřeby energií a médií)
</t>
  </si>
  <si>
    <t>039002000</t>
  </si>
  <si>
    <t>Hlavní tituly průvodních činností a nákladů zařízení staveniště zrušení zařízení staveniště</t>
  </si>
  <si>
    <t>1131389643</t>
  </si>
  <si>
    <t>https://podminky.urs.cz/item/CS_URS_2023_01/039002000</t>
  </si>
  <si>
    <t>Poznámka k položce:
-náklady zhotovitele spojené s kompletní likvidací zařízení staveniště vč. uvedení všech dotčených ploch do bezvadného stavu</t>
  </si>
  <si>
    <t>VRN4</t>
  </si>
  <si>
    <t>Inženýrská činnost</t>
  </si>
  <si>
    <t>043103000</t>
  </si>
  <si>
    <t>Inženýrská činnost zkoušky a ostatní měření zkoušky bez rozlišení</t>
  </si>
  <si>
    <t>-2056728244</t>
  </si>
  <si>
    <t>https://podminky.urs.cz/item/CS_URS_2023_01/043103000</t>
  </si>
  <si>
    <t xml:space="preserve">Poznámka k položce:
Provedení všech zkoušek a revizí předepsaných projektovou a zadávací dokumentací, platnými normami, návodů k obsluze - (neuvedených v jednotlivých soupisech prací) </t>
  </si>
  <si>
    <t>045002000</t>
  </si>
  <si>
    <t>Hlavní tituly průvodních činností a nákladů inženýrská činnost kompletační a koordinační činnost</t>
  </si>
  <si>
    <t>1732758697</t>
  </si>
  <si>
    <t>https://podminky.urs.cz/item/CS_URS_2023_01/045002000</t>
  </si>
  <si>
    <t>Poznámka k položce:
-příprava předávací dokumentace dle ZD
-ostatní kompletační činnost</t>
  </si>
  <si>
    <t>VRN9</t>
  </si>
  <si>
    <t>Ostatní náklady</t>
  </si>
  <si>
    <t>090001000</t>
  </si>
  <si>
    <t>Základní rozdělení průvodních činností a nákladů ostatní náklady</t>
  </si>
  <si>
    <t>-1047566548</t>
  </si>
  <si>
    <t>https://podminky.urs.cz/item/CS_URS_2023_01/090001000</t>
  </si>
  <si>
    <t>Poznámka k položce:
V jednotkové ceně zahrnuty náklady :
-------------------------------------------------
-náklady zhotovitele spojené s ochranou všech dotčených, jinde nespecifikovaných, dřevin, stromů, porostů a vegetačních ploch při stavebních prací dle ČSN 83 9061 - po celou dobu výstavby
-pravidelné čištění přilehlých / souvisejících komunikací a zpevněných ploch - po celou dobu stavby 
-uvedení všech dotčených ploch, konstrukcí a povrchů do původního, bezvadného stavu
-vytyčení všech inženýrských sítí před zahájením prací + řádné zajištění (při realizaci stavby) . Zpětné protokolární předání všech inženýrských sítí jednotlivým správcům vč. uvedení dotčených ploch do bezvadného stavu.
----------------------------------------------------------------------------
-ostatní, jinde neuvedené, náklady potřebné k provedení a předání díla objednateli _ dle PD a TZ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</si>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</sst>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71" TargetMode="External" /><Relationship Id="rId2" Type="http://schemas.openxmlformats.org/officeDocument/2006/relationships/hyperlink" Target="https://podminky.urs.cz/item/CS_URS_2023_01/113107323.1" TargetMode="External" /><Relationship Id="rId3" Type="http://schemas.openxmlformats.org/officeDocument/2006/relationships/hyperlink" Target="https://podminky.urs.cz/item/CS_URS_2023_01/119001412" TargetMode="External" /><Relationship Id="rId4" Type="http://schemas.openxmlformats.org/officeDocument/2006/relationships/hyperlink" Target="https://podminky.urs.cz/item/CS_URS_2023_01/119001421" TargetMode="External" /><Relationship Id="rId5" Type="http://schemas.openxmlformats.org/officeDocument/2006/relationships/hyperlink" Target="https://podminky.urs.cz/item/CS_URS_2023_01/121151103" TargetMode="External" /><Relationship Id="rId6" Type="http://schemas.openxmlformats.org/officeDocument/2006/relationships/hyperlink" Target="https://podminky.urs.cz/item/CS_URS_2023_01/129001101" TargetMode="External" /><Relationship Id="rId7" Type="http://schemas.openxmlformats.org/officeDocument/2006/relationships/hyperlink" Target="https://podminky.urs.cz/item/CS_URS_2023_01/132212221" TargetMode="External" /><Relationship Id="rId8" Type="http://schemas.openxmlformats.org/officeDocument/2006/relationships/hyperlink" Target="https://podminky.urs.cz/item/CS_URS_2023_01/132254204" TargetMode="External" /><Relationship Id="rId9" Type="http://schemas.openxmlformats.org/officeDocument/2006/relationships/hyperlink" Target="https://podminky.urs.cz/item/CS_URS_2023_01/151101101" TargetMode="External" /><Relationship Id="rId10" Type="http://schemas.openxmlformats.org/officeDocument/2006/relationships/hyperlink" Target="https://podminky.urs.cz/item/CS_URS_2023_01/151101102" TargetMode="External" /><Relationship Id="rId11" Type="http://schemas.openxmlformats.org/officeDocument/2006/relationships/hyperlink" Target="https://podminky.urs.cz/item/CS_URS_2023_01/151101111" TargetMode="External" /><Relationship Id="rId12" Type="http://schemas.openxmlformats.org/officeDocument/2006/relationships/hyperlink" Target="https://podminky.urs.cz/item/CS_URS_2023_01/151101112" TargetMode="External" /><Relationship Id="rId13" Type="http://schemas.openxmlformats.org/officeDocument/2006/relationships/hyperlink" Target="https://podminky.urs.cz/item/CS_URS_2023_01/162251101" TargetMode="External" /><Relationship Id="rId14" Type="http://schemas.openxmlformats.org/officeDocument/2006/relationships/hyperlink" Target="https://podminky.urs.cz/item/CS_URS_2023_01/162751117" TargetMode="External" /><Relationship Id="rId15" Type="http://schemas.openxmlformats.org/officeDocument/2006/relationships/hyperlink" Target="https://podminky.urs.cz/item/CS_URS_2023_01/167151101" TargetMode="External" /><Relationship Id="rId16" Type="http://schemas.openxmlformats.org/officeDocument/2006/relationships/hyperlink" Target="https://podminky.urs.cz/item/CS_URS_2023_01/171152501" TargetMode="External" /><Relationship Id="rId17" Type="http://schemas.openxmlformats.org/officeDocument/2006/relationships/hyperlink" Target="https://podminky.urs.cz/item/CS_URS_2023_01/171201221" TargetMode="External" /><Relationship Id="rId18" Type="http://schemas.openxmlformats.org/officeDocument/2006/relationships/hyperlink" Target="https://podminky.urs.cz/item/CS_URS_2023_01/171251101" TargetMode="External" /><Relationship Id="rId19" Type="http://schemas.openxmlformats.org/officeDocument/2006/relationships/hyperlink" Target="https://podminky.urs.cz/item/CS_URS_2023_01/174151101" TargetMode="External" /><Relationship Id="rId20" Type="http://schemas.openxmlformats.org/officeDocument/2006/relationships/hyperlink" Target="https://podminky.urs.cz/item/CS_URS_2023_01/175111101" TargetMode="External" /><Relationship Id="rId21" Type="http://schemas.openxmlformats.org/officeDocument/2006/relationships/hyperlink" Target="https://podminky.urs.cz/item/CS_URS_2023_01/175111109" TargetMode="External" /><Relationship Id="rId22" Type="http://schemas.openxmlformats.org/officeDocument/2006/relationships/hyperlink" Target="https://podminky.urs.cz/item/CS_URS_2023_01/175151101" TargetMode="External" /><Relationship Id="rId23" Type="http://schemas.openxmlformats.org/officeDocument/2006/relationships/hyperlink" Target="https://podminky.urs.cz/item/CS_URS_2023_01/181351003" TargetMode="External" /><Relationship Id="rId24" Type="http://schemas.openxmlformats.org/officeDocument/2006/relationships/hyperlink" Target="https://podminky.urs.cz/item/CS_URS_2023_01/359901211" TargetMode="External" /><Relationship Id="rId25" Type="http://schemas.openxmlformats.org/officeDocument/2006/relationships/hyperlink" Target="https://podminky.urs.cz/item/CS_URS_2023_01/451315135" TargetMode="External" /><Relationship Id="rId26" Type="http://schemas.openxmlformats.org/officeDocument/2006/relationships/hyperlink" Target="https://podminky.urs.cz/item/CS_URS_2023_01/451573111" TargetMode="External" /><Relationship Id="rId27" Type="http://schemas.openxmlformats.org/officeDocument/2006/relationships/hyperlink" Target="https://podminky.urs.cz/item/CS_URS_2023_01/463212121" TargetMode="External" /><Relationship Id="rId28" Type="http://schemas.openxmlformats.org/officeDocument/2006/relationships/hyperlink" Target="https://podminky.urs.cz/item/CS_URS_2023_01/463212191" TargetMode="External" /><Relationship Id="rId29" Type="http://schemas.openxmlformats.org/officeDocument/2006/relationships/hyperlink" Target="https://podminky.urs.cz/item/CS_URS_2023_01/465513127" TargetMode="External" /><Relationship Id="rId30" Type="http://schemas.openxmlformats.org/officeDocument/2006/relationships/hyperlink" Target="https://podminky.urs.cz/item/CS_URS_2023_01/566901123" TargetMode="External" /><Relationship Id="rId31" Type="http://schemas.openxmlformats.org/officeDocument/2006/relationships/hyperlink" Target="https://podminky.urs.cz/item/CS_URS_2023_01/566901134" TargetMode="External" /><Relationship Id="rId32" Type="http://schemas.openxmlformats.org/officeDocument/2006/relationships/hyperlink" Target="https://podminky.urs.cz/item/CS_URS_2023_01/596211110" TargetMode="External" /><Relationship Id="rId33" Type="http://schemas.openxmlformats.org/officeDocument/2006/relationships/hyperlink" Target="https://podminky.urs.cz/item/CS_URS_2023_01/871395221" TargetMode="External" /><Relationship Id="rId34" Type="http://schemas.openxmlformats.org/officeDocument/2006/relationships/hyperlink" Target="https://podminky.urs.cz/item/CS_URS_2023_01/877395211" TargetMode="External" /><Relationship Id="rId35" Type="http://schemas.openxmlformats.org/officeDocument/2006/relationships/hyperlink" Target="https://podminky.urs.cz/item/CS_URS_2023_01/877395211" TargetMode="External" /><Relationship Id="rId36" Type="http://schemas.openxmlformats.org/officeDocument/2006/relationships/hyperlink" Target="https://podminky.urs.cz/item/CS_URS_2023_01/890411811" TargetMode="External" /><Relationship Id="rId37" Type="http://schemas.openxmlformats.org/officeDocument/2006/relationships/hyperlink" Target="https://podminky.urs.cz/item/CS_URS_2023_01/892421111" TargetMode="External" /><Relationship Id="rId38" Type="http://schemas.openxmlformats.org/officeDocument/2006/relationships/hyperlink" Target="https://podminky.urs.cz/item/CS_URS_2023_01/894812326" TargetMode="External" /><Relationship Id="rId39" Type="http://schemas.openxmlformats.org/officeDocument/2006/relationships/hyperlink" Target="https://podminky.urs.cz/item/CS_URS_2023_01/894812329" TargetMode="External" /><Relationship Id="rId40" Type="http://schemas.openxmlformats.org/officeDocument/2006/relationships/hyperlink" Target="https://podminky.urs.cz/item/CS_URS_2023_01/894812332" TargetMode="External" /><Relationship Id="rId41" Type="http://schemas.openxmlformats.org/officeDocument/2006/relationships/hyperlink" Target="https://podminky.urs.cz/item/CS_URS_2023_01/894812333" TargetMode="External" /><Relationship Id="rId42" Type="http://schemas.openxmlformats.org/officeDocument/2006/relationships/hyperlink" Target="https://podminky.urs.cz/item/CS_URS_2023_01/894812335" TargetMode="External" /><Relationship Id="rId43" Type="http://schemas.openxmlformats.org/officeDocument/2006/relationships/hyperlink" Target="https://podminky.urs.cz/item/CS_URS_2023_01/894812339" TargetMode="External" /><Relationship Id="rId44" Type="http://schemas.openxmlformats.org/officeDocument/2006/relationships/hyperlink" Target="https://podminky.urs.cz/item/CS_URS_2023_01/894812376" TargetMode="External" /><Relationship Id="rId45" Type="http://schemas.openxmlformats.org/officeDocument/2006/relationships/hyperlink" Target="https://podminky.urs.cz/item/CS_URS_2023_02/895941111" TargetMode="External" /><Relationship Id="rId46" Type="http://schemas.openxmlformats.org/officeDocument/2006/relationships/hyperlink" Target="https://podminky.urs.cz/item/CS_URS_2023_01/899203112" TargetMode="External" /><Relationship Id="rId47" Type="http://schemas.openxmlformats.org/officeDocument/2006/relationships/hyperlink" Target="https://podminky.urs.cz/item/CS_URS_2023_01/899203211" TargetMode="External" /><Relationship Id="rId48" Type="http://schemas.openxmlformats.org/officeDocument/2006/relationships/hyperlink" Target="https://podminky.urs.cz/item/CS_URS_2023_01/899623141" TargetMode="External" /><Relationship Id="rId49" Type="http://schemas.openxmlformats.org/officeDocument/2006/relationships/hyperlink" Target="https://podminky.urs.cz/item/CS_URS_2023_01/899713111" TargetMode="External" /><Relationship Id="rId50" Type="http://schemas.openxmlformats.org/officeDocument/2006/relationships/hyperlink" Target="https://podminky.urs.cz/item/CS_URS_2023_01/916231211" TargetMode="External" /><Relationship Id="rId51" Type="http://schemas.openxmlformats.org/officeDocument/2006/relationships/hyperlink" Target="https://podminky.urs.cz/item/CS_URS_2023_01/935111211" TargetMode="External" /><Relationship Id="rId52" Type="http://schemas.openxmlformats.org/officeDocument/2006/relationships/hyperlink" Target="https://podminky.urs.cz/item/CS_URS_2023_01/938908411" TargetMode="External" /><Relationship Id="rId53" Type="http://schemas.openxmlformats.org/officeDocument/2006/relationships/hyperlink" Target="https://podminky.urs.cz/item/CS_URS_2023_01/966008212" TargetMode="External" /><Relationship Id="rId54" Type="http://schemas.openxmlformats.org/officeDocument/2006/relationships/hyperlink" Target="https://podminky.urs.cz/item/CS_URS_2023_01/979021112" TargetMode="External" /><Relationship Id="rId55" Type="http://schemas.openxmlformats.org/officeDocument/2006/relationships/hyperlink" Target="https://podminky.urs.cz/item/CS_URS_2023_01/979051111" TargetMode="External" /><Relationship Id="rId56" Type="http://schemas.openxmlformats.org/officeDocument/2006/relationships/hyperlink" Target="https://podminky.urs.cz/item/CS_URS_2023_01/997221121" TargetMode="External" /><Relationship Id="rId57" Type="http://schemas.openxmlformats.org/officeDocument/2006/relationships/hyperlink" Target="https://podminky.urs.cz/item/CS_URS_2023_01/997221571" TargetMode="External" /><Relationship Id="rId58" Type="http://schemas.openxmlformats.org/officeDocument/2006/relationships/hyperlink" Target="https://podminky.urs.cz/item/CS_URS_2023_01/997221579" TargetMode="External" /><Relationship Id="rId59" Type="http://schemas.openxmlformats.org/officeDocument/2006/relationships/hyperlink" Target="https://podminky.urs.cz/item/CS_URS_2023_01/997221612" TargetMode="External" /><Relationship Id="rId60" Type="http://schemas.openxmlformats.org/officeDocument/2006/relationships/hyperlink" Target="https://podminky.urs.cz/item/CS_URS_2023_01/997221615" TargetMode="External" /><Relationship Id="rId61" Type="http://schemas.openxmlformats.org/officeDocument/2006/relationships/hyperlink" Target="https://podminky.urs.cz/item/CS_URS_2023_01/997221655" TargetMode="External" /><Relationship Id="rId62" Type="http://schemas.openxmlformats.org/officeDocument/2006/relationships/hyperlink" Target="https://podminky.urs.cz/item/CS_URS_2023_01/998276101" TargetMode="External" /><Relationship Id="rId63" Type="http://schemas.openxmlformats.org/officeDocument/2006/relationships/hyperlink" Target="https://podminky.urs.cz/item/CS_URS_2023_01/HZS4221" TargetMode="External" /><Relationship Id="rId64" Type="http://schemas.openxmlformats.org/officeDocument/2006/relationships/hyperlink" Target="https://podminky.urs.cz/item/CS_URS_2023_01/HZS4222" TargetMode="External" /><Relationship Id="rId6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12303000" TargetMode="External" /><Relationship Id="rId4" Type="http://schemas.openxmlformats.org/officeDocument/2006/relationships/hyperlink" Target="https://podminky.urs.cz/item/CS_URS_2023_01/013244000" TargetMode="External" /><Relationship Id="rId5" Type="http://schemas.openxmlformats.org/officeDocument/2006/relationships/hyperlink" Target="https://podminky.urs.cz/item/CS_URS_2023_01/013254000" TargetMode="External" /><Relationship Id="rId6" Type="http://schemas.openxmlformats.org/officeDocument/2006/relationships/hyperlink" Target="https://podminky.urs.cz/item/CS_URS_2023_01/020001000" TargetMode="External" /><Relationship Id="rId7" Type="http://schemas.openxmlformats.org/officeDocument/2006/relationships/hyperlink" Target="https://podminky.urs.cz/item/CS_URS_2023_01/030001000" TargetMode="External" /><Relationship Id="rId8" Type="http://schemas.openxmlformats.org/officeDocument/2006/relationships/hyperlink" Target="https://podminky.urs.cz/item/CS_URS_2023_01/039002000" TargetMode="External" /><Relationship Id="rId9" Type="http://schemas.openxmlformats.org/officeDocument/2006/relationships/hyperlink" Target="https://podminky.urs.cz/item/CS_URS_2023_01/043103000" TargetMode="External" /><Relationship Id="rId10" Type="http://schemas.openxmlformats.org/officeDocument/2006/relationships/hyperlink" Target="https://podminky.urs.cz/item/CS_URS_2023_01/045002000" TargetMode="External" /><Relationship Id="rId11" Type="http://schemas.openxmlformats.org/officeDocument/2006/relationships/hyperlink" Target="https://podminky.urs.cz/item/CS_URS_2023_01/090001000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4"/>
      <c r="AQ5" s="24"/>
      <c r="AR5" s="22"/>
      <c r="BE5" s="337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2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4"/>
      <c r="AQ6" s="24"/>
      <c r="AR6" s="22"/>
      <c r="BE6" s="33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8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8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8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8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8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8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38"/>
      <c r="BS13" s="19" t="s">
        <v>6</v>
      </c>
    </row>
    <row r="14" spans="2:71" ht="12.75">
      <c r="B14" s="23"/>
      <c r="C14" s="24"/>
      <c r="D14" s="24"/>
      <c r="E14" s="343" t="s">
        <v>30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38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8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8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8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8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8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8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8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8"/>
    </row>
    <row r="23" spans="2:57" s="1" customFormat="1" ht="47.25" customHeight="1">
      <c r="B23" s="23"/>
      <c r="C23" s="24"/>
      <c r="D23" s="24"/>
      <c r="E23" s="345" t="s">
        <v>37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4"/>
      <c r="AP23" s="24"/>
      <c r="AQ23" s="24"/>
      <c r="AR23" s="22"/>
      <c r="BE23" s="338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8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8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6">
        <f>ROUND(AG54,2)</f>
        <v>0</v>
      </c>
      <c r="AL26" s="347"/>
      <c r="AM26" s="347"/>
      <c r="AN26" s="347"/>
      <c r="AO26" s="347"/>
      <c r="AP26" s="38"/>
      <c r="AQ26" s="38"/>
      <c r="AR26" s="41"/>
      <c r="BE26" s="338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8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8" t="s">
        <v>39</v>
      </c>
      <c r="M28" s="348"/>
      <c r="N28" s="348"/>
      <c r="O28" s="348"/>
      <c r="P28" s="348"/>
      <c r="Q28" s="38"/>
      <c r="R28" s="38"/>
      <c r="S28" s="38"/>
      <c r="T28" s="38"/>
      <c r="U28" s="38"/>
      <c r="V28" s="38"/>
      <c r="W28" s="348" t="s">
        <v>40</v>
      </c>
      <c r="X28" s="348"/>
      <c r="Y28" s="348"/>
      <c r="Z28" s="348"/>
      <c r="AA28" s="348"/>
      <c r="AB28" s="348"/>
      <c r="AC28" s="348"/>
      <c r="AD28" s="348"/>
      <c r="AE28" s="348"/>
      <c r="AF28" s="38"/>
      <c r="AG28" s="38"/>
      <c r="AH28" s="38"/>
      <c r="AI28" s="38"/>
      <c r="AJ28" s="38"/>
      <c r="AK28" s="348" t="s">
        <v>41</v>
      </c>
      <c r="AL28" s="348"/>
      <c r="AM28" s="348"/>
      <c r="AN28" s="348"/>
      <c r="AO28" s="348"/>
      <c r="AP28" s="38"/>
      <c r="AQ28" s="38"/>
      <c r="AR28" s="41"/>
      <c r="BE28" s="338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51">
        <v>0.21</v>
      </c>
      <c r="M29" s="350"/>
      <c r="N29" s="350"/>
      <c r="O29" s="350"/>
      <c r="P29" s="350"/>
      <c r="Q29" s="43"/>
      <c r="R29" s="43"/>
      <c r="S29" s="43"/>
      <c r="T29" s="43"/>
      <c r="U29" s="43"/>
      <c r="V29" s="43"/>
      <c r="W29" s="349">
        <f>ROUND(AZ54,2)</f>
        <v>0</v>
      </c>
      <c r="X29" s="350"/>
      <c r="Y29" s="350"/>
      <c r="Z29" s="350"/>
      <c r="AA29" s="350"/>
      <c r="AB29" s="350"/>
      <c r="AC29" s="350"/>
      <c r="AD29" s="350"/>
      <c r="AE29" s="350"/>
      <c r="AF29" s="43"/>
      <c r="AG29" s="43"/>
      <c r="AH29" s="43"/>
      <c r="AI29" s="43"/>
      <c r="AJ29" s="43"/>
      <c r="AK29" s="349">
        <f>ROUND(AV54,2)</f>
        <v>0</v>
      </c>
      <c r="AL29" s="350"/>
      <c r="AM29" s="350"/>
      <c r="AN29" s="350"/>
      <c r="AO29" s="350"/>
      <c r="AP29" s="43"/>
      <c r="AQ29" s="43"/>
      <c r="AR29" s="44"/>
      <c r="BE29" s="339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51">
        <v>0.15</v>
      </c>
      <c r="M30" s="350"/>
      <c r="N30" s="350"/>
      <c r="O30" s="350"/>
      <c r="P30" s="350"/>
      <c r="Q30" s="43"/>
      <c r="R30" s="43"/>
      <c r="S30" s="43"/>
      <c r="T30" s="43"/>
      <c r="U30" s="43"/>
      <c r="V30" s="43"/>
      <c r="W30" s="349">
        <f>ROUND(BA54,2)</f>
        <v>0</v>
      </c>
      <c r="X30" s="350"/>
      <c r="Y30" s="350"/>
      <c r="Z30" s="350"/>
      <c r="AA30" s="350"/>
      <c r="AB30" s="350"/>
      <c r="AC30" s="350"/>
      <c r="AD30" s="350"/>
      <c r="AE30" s="350"/>
      <c r="AF30" s="43"/>
      <c r="AG30" s="43"/>
      <c r="AH30" s="43"/>
      <c r="AI30" s="43"/>
      <c r="AJ30" s="43"/>
      <c r="AK30" s="349">
        <f>ROUND(AW54,2)</f>
        <v>0</v>
      </c>
      <c r="AL30" s="350"/>
      <c r="AM30" s="350"/>
      <c r="AN30" s="350"/>
      <c r="AO30" s="350"/>
      <c r="AP30" s="43"/>
      <c r="AQ30" s="43"/>
      <c r="AR30" s="44"/>
      <c r="BE30" s="339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51">
        <v>0.21</v>
      </c>
      <c r="M31" s="350"/>
      <c r="N31" s="350"/>
      <c r="O31" s="350"/>
      <c r="P31" s="350"/>
      <c r="Q31" s="43"/>
      <c r="R31" s="43"/>
      <c r="S31" s="43"/>
      <c r="T31" s="43"/>
      <c r="U31" s="43"/>
      <c r="V31" s="43"/>
      <c r="W31" s="349">
        <f>ROUND(BB54,2)</f>
        <v>0</v>
      </c>
      <c r="X31" s="350"/>
      <c r="Y31" s="350"/>
      <c r="Z31" s="350"/>
      <c r="AA31" s="350"/>
      <c r="AB31" s="350"/>
      <c r="AC31" s="350"/>
      <c r="AD31" s="350"/>
      <c r="AE31" s="350"/>
      <c r="AF31" s="43"/>
      <c r="AG31" s="43"/>
      <c r="AH31" s="43"/>
      <c r="AI31" s="43"/>
      <c r="AJ31" s="43"/>
      <c r="AK31" s="349">
        <v>0</v>
      </c>
      <c r="AL31" s="350"/>
      <c r="AM31" s="350"/>
      <c r="AN31" s="350"/>
      <c r="AO31" s="350"/>
      <c r="AP31" s="43"/>
      <c r="AQ31" s="43"/>
      <c r="AR31" s="44"/>
      <c r="BE31" s="339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51">
        <v>0.15</v>
      </c>
      <c r="M32" s="350"/>
      <c r="N32" s="350"/>
      <c r="O32" s="350"/>
      <c r="P32" s="350"/>
      <c r="Q32" s="43"/>
      <c r="R32" s="43"/>
      <c r="S32" s="43"/>
      <c r="T32" s="43"/>
      <c r="U32" s="43"/>
      <c r="V32" s="43"/>
      <c r="W32" s="349">
        <f>ROUND(BC54,2)</f>
        <v>0</v>
      </c>
      <c r="X32" s="350"/>
      <c r="Y32" s="350"/>
      <c r="Z32" s="350"/>
      <c r="AA32" s="350"/>
      <c r="AB32" s="350"/>
      <c r="AC32" s="350"/>
      <c r="AD32" s="350"/>
      <c r="AE32" s="350"/>
      <c r="AF32" s="43"/>
      <c r="AG32" s="43"/>
      <c r="AH32" s="43"/>
      <c r="AI32" s="43"/>
      <c r="AJ32" s="43"/>
      <c r="AK32" s="349">
        <v>0</v>
      </c>
      <c r="AL32" s="350"/>
      <c r="AM32" s="350"/>
      <c r="AN32" s="350"/>
      <c r="AO32" s="350"/>
      <c r="AP32" s="43"/>
      <c r="AQ32" s="43"/>
      <c r="AR32" s="44"/>
      <c r="BE32" s="339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51">
        <v>0</v>
      </c>
      <c r="M33" s="350"/>
      <c r="N33" s="350"/>
      <c r="O33" s="350"/>
      <c r="P33" s="350"/>
      <c r="Q33" s="43"/>
      <c r="R33" s="43"/>
      <c r="S33" s="43"/>
      <c r="T33" s="43"/>
      <c r="U33" s="43"/>
      <c r="V33" s="43"/>
      <c r="W33" s="349">
        <f>ROUND(BD54,2)</f>
        <v>0</v>
      </c>
      <c r="X33" s="350"/>
      <c r="Y33" s="350"/>
      <c r="Z33" s="350"/>
      <c r="AA33" s="350"/>
      <c r="AB33" s="350"/>
      <c r="AC33" s="350"/>
      <c r="AD33" s="350"/>
      <c r="AE33" s="350"/>
      <c r="AF33" s="43"/>
      <c r="AG33" s="43"/>
      <c r="AH33" s="43"/>
      <c r="AI33" s="43"/>
      <c r="AJ33" s="43"/>
      <c r="AK33" s="349">
        <v>0</v>
      </c>
      <c r="AL33" s="350"/>
      <c r="AM33" s="350"/>
      <c r="AN33" s="350"/>
      <c r="AO33" s="350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52" t="s">
        <v>50</v>
      </c>
      <c r="Y35" s="353"/>
      <c r="Z35" s="353"/>
      <c r="AA35" s="353"/>
      <c r="AB35" s="353"/>
      <c r="AC35" s="47"/>
      <c r="AD35" s="47"/>
      <c r="AE35" s="47"/>
      <c r="AF35" s="47"/>
      <c r="AG35" s="47"/>
      <c r="AH35" s="47"/>
      <c r="AI35" s="47"/>
      <c r="AJ35" s="47"/>
      <c r="AK35" s="354">
        <f>SUM(AK26:AK33)</f>
        <v>0</v>
      </c>
      <c r="AL35" s="353"/>
      <c r="AM35" s="353"/>
      <c r="AN35" s="353"/>
      <c r="AO35" s="35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519_1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6" t="str">
        <f>K6</f>
        <v>Havarijní přepad dešťové kanalizace do recipientu Kopřivnička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Kopřivnice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8" t="str">
        <f>IF(AN8="","",AN8)</f>
        <v>5. 2. 2023</v>
      </c>
      <c r="AN47" s="35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9" t="str">
        <f>IF(E17="","",E17)</f>
        <v>Ing.Petr Kudlík</v>
      </c>
      <c r="AN49" s="360"/>
      <c r="AO49" s="360"/>
      <c r="AP49" s="360"/>
      <c r="AQ49" s="38"/>
      <c r="AR49" s="41"/>
      <c r="AS49" s="361" t="s">
        <v>52</v>
      </c>
      <c r="AT49" s="36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9" t="str">
        <f>IF(E20="","",E20)</f>
        <v>Lenka Jugová</v>
      </c>
      <c r="AN50" s="360"/>
      <c r="AO50" s="360"/>
      <c r="AP50" s="360"/>
      <c r="AQ50" s="38"/>
      <c r="AR50" s="41"/>
      <c r="AS50" s="363"/>
      <c r="AT50" s="3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5"/>
      <c r="AT51" s="36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7" t="s">
        <v>53</v>
      </c>
      <c r="D52" s="368"/>
      <c r="E52" s="368"/>
      <c r="F52" s="368"/>
      <c r="G52" s="368"/>
      <c r="H52" s="68"/>
      <c r="I52" s="369" t="s">
        <v>54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70" t="s">
        <v>55</v>
      </c>
      <c r="AH52" s="368"/>
      <c r="AI52" s="368"/>
      <c r="AJ52" s="368"/>
      <c r="AK52" s="368"/>
      <c r="AL52" s="368"/>
      <c r="AM52" s="368"/>
      <c r="AN52" s="369" t="s">
        <v>56</v>
      </c>
      <c r="AO52" s="368"/>
      <c r="AP52" s="36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4">
        <f>ROUND(SUM(AG55:AG56),2)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73" t="s">
        <v>77</v>
      </c>
      <c r="E55" s="373"/>
      <c r="F55" s="373"/>
      <c r="G55" s="373"/>
      <c r="H55" s="373"/>
      <c r="I55" s="91"/>
      <c r="J55" s="373" t="s">
        <v>78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1">
        <f>'1 - Dešťová kanalizace'!J30</f>
        <v>0</v>
      </c>
      <c r="AH55" s="372"/>
      <c r="AI55" s="372"/>
      <c r="AJ55" s="372"/>
      <c r="AK55" s="372"/>
      <c r="AL55" s="372"/>
      <c r="AM55" s="372"/>
      <c r="AN55" s="371">
        <f>SUM(AG55,AT55)</f>
        <v>0</v>
      </c>
      <c r="AO55" s="372"/>
      <c r="AP55" s="372"/>
      <c r="AQ55" s="92" t="s">
        <v>79</v>
      </c>
      <c r="AR55" s="93"/>
      <c r="AS55" s="94">
        <v>0</v>
      </c>
      <c r="AT55" s="95">
        <f>ROUND(SUM(AV55:AW55),2)</f>
        <v>0</v>
      </c>
      <c r="AU55" s="96">
        <f>'1 - Dešťová kanalizace'!P90</f>
        <v>0</v>
      </c>
      <c r="AV55" s="95">
        <f>'1 - Dešťová kanalizace'!J33</f>
        <v>0</v>
      </c>
      <c r="AW55" s="95">
        <f>'1 - Dešťová kanalizace'!J34</f>
        <v>0</v>
      </c>
      <c r="AX55" s="95">
        <f>'1 - Dešťová kanalizace'!J35</f>
        <v>0</v>
      </c>
      <c r="AY55" s="95">
        <f>'1 - Dešťová kanalizace'!J36</f>
        <v>0</v>
      </c>
      <c r="AZ55" s="95">
        <f>'1 - Dešťová kanalizace'!F33</f>
        <v>0</v>
      </c>
      <c r="BA55" s="95">
        <f>'1 - Dešťová kanalizace'!F34</f>
        <v>0</v>
      </c>
      <c r="BB55" s="95">
        <f>'1 - Dešťová kanalizace'!F35</f>
        <v>0</v>
      </c>
      <c r="BC55" s="95">
        <f>'1 - Dešťová kanalizace'!F36</f>
        <v>0</v>
      </c>
      <c r="BD55" s="97">
        <f>'1 - Dešťová kanalizace'!F37</f>
        <v>0</v>
      </c>
      <c r="BT55" s="98" t="s">
        <v>77</v>
      </c>
      <c r="BV55" s="98" t="s">
        <v>74</v>
      </c>
      <c r="BW55" s="98" t="s">
        <v>80</v>
      </c>
      <c r="BX55" s="98" t="s">
        <v>5</v>
      </c>
      <c r="CL55" s="98" t="s">
        <v>19</v>
      </c>
      <c r="CM55" s="98" t="s">
        <v>81</v>
      </c>
    </row>
    <row r="56" spans="1:91" s="7" customFormat="1" ht="16.5" customHeight="1">
      <c r="A56" s="88" t="s">
        <v>76</v>
      </c>
      <c r="B56" s="89"/>
      <c r="C56" s="90"/>
      <c r="D56" s="373" t="s">
        <v>82</v>
      </c>
      <c r="E56" s="373"/>
      <c r="F56" s="373"/>
      <c r="G56" s="373"/>
      <c r="H56" s="373"/>
      <c r="I56" s="91"/>
      <c r="J56" s="373" t="s">
        <v>83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1">
        <f>'VON - Vedlejší a ostatní ...'!J30</f>
        <v>0</v>
      </c>
      <c r="AH56" s="372"/>
      <c r="AI56" s="372"/>
      <c r="AJ56" s="372"/>
      <c r="AK56" s="372"/>
      <c r="AL56" s="372"/>
      <c r="AM56" s="372"/>
      <c r="AN56" s="371">
        <f>SUM(AG56,AT56)</f>
        <v>0</v>
      </c>
      <c r="AO56" s="372"/>
      <c r="AP56" s="372"/>
      <c r="AQ56" s="92" t="s">
        <v>79</v>
      </c>
      <c r="AR56" s="93"/>
      <c r="AS56" s="99">
        <v>0</v>
      </c>
      <c r="AT56" s="100">
        <f>ROUND(SUM(AV56:AW56),2)</f>
        <v>0</v>
      </c>
      <c r="AU56" s="101">
        <f>'VON - Vedlejší a ostatní ...'!P85</f>
        <v>0</v>
      </c>
      <c r="AV56" s="100">
        <f>'VON - Vedlejší a ostatní ...'!J33</f>
        <v>0</v>
      </c>
      <c r="AW56" s="100">
        <f>'VON - Vedlejší a ostatní ...'!J34</f>
        <v>0</v>
      </c>
      <c r="AX56" s="100">
        <f>'VON - Vedlejší a ostatní ...'!J35</f>
        <v>0</v>
      </c>
      <c r="AY56" s="100">
        <f>'VON - Vedlejší a ostatní ...'!J36</f>
        <v>0</v>
      </c>
      <c r="AZ56" s="100">
        <f>'VON - Vedlejší a ostatní ...'!F33</f>
        <v>0</v>
      </c>
      <c r="BA56" s="100">
        <f>'VON - Vedlejší a ostatní ...'!F34</f>
        <v>0</v>
      </c>
      <c r="BB56" s="100">
        <f>'VON - Vedlejší a ostatní ...'!F35</f>
        <v>0</v>
      </c>
      <c r="BC56" s="100">
        <f>'VON - Vedlejší a ostatní ...'!F36</f>
        <v>0</v>
      </c>
      <c r="BD56" s="102">
        <f>'VON - Vedlejší a ostatní ...'!F37</f>
        <v>0</v>
      </c>
      <c r="BT56" s="98" t="s">
        <v>77</v>
      </c>
      <c r="BV56" s="98" t="s">
        <v>74</v>
      </c>
      <c r="BW56" s="98" t="s">
        <v>84</v>
      </c>
      <c r="BX56" s="98" t="s">
        <v>5</v>
      </c>
      <c r="CL56" s="98" t="s">
        <v>19</v>
      </c>
      <c r="CM56" s="98" t="s">
        <v>81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fLEeDtLbIp3iP78uAiff3Fyr2BxYP8J3uTXKPlt81uZ9jcFIjJRKB5VTjlRvrwmrxP4IBb6AcnpSu/zD7Dj1GQ==" saltValue="Eig0QIMBO69X/Xe1eBdFwAdVxcS8IsndaO3LA9hSPe/iTKt6ua044tO7zvYV+IQ+eb+SXeQLLog58S9y+9lIn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Dešťová kanalizace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2:46" s="1" customFormat="1" ht="24.95" customHeight="1">
      <c r="B4" s="22"/>
      <c r="D4" s="105" t="s">
        <v>85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7" t="str">
        <f>'Rekapitulace stavby'!K6</f>
        <v>Havarijní přepad dešťové kanalizace do recipientu Kopřivnička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86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87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5. 2. 2023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3" t="s">
        <v>19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ROUND((SUM(BE90:BE392)),2)</f>
        <v>0</v>
      </c>
      <c r="G33" s="36"/>
      <c r="H33" s="36"/>
      <c r="I33" s="120">
        <v>0.21</v>
      </c>
      <c r="J33" s="119">
        <f>ROUND(((SUM(BE90:BE392))*I33),2)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ROUND((SUM(BF90:BF392)),2)</f>
        <v>0</v>
      </c>
      <c r="G34" s="36"/>
      <c r="H34" s="36"/>
      <c r="I34" s="120">
        <v>0.15</v>
      </c>
      <c r="J34" s="119">
        <f>ROUND(((SUM(BF90:BF392))*I34),2)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ROUND((SUM(BG90:BG392)),2)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ROUND((SUM(BH90:BH392)),2)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ROUND((SUM(BI90:BI392)),2)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Havarijní přepad dešťové kanalizace do recipientu Kopřivnička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1 - Dešťová kanalizace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Kopřivnice</v>
      </c>
      <c r="G52" s="38"/>
      <c r="H52" s="38"/>
      <c r="I52" s="31" t="s">
        <v>23</v>
      </c>
      <c r="J52" s="61" t="str">
        <f>IF(J12="","",J12)</f>
        <v>5. 2. 2023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31</v>
      </c>
      <c r="J54" s="34" t="str">
        <f>E21</f>
        <v>Ing.Petr Kudlík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Lenka Jugová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89</v>
      </c>
      <c r="D57" s="133"/>
      <c r="E57" s="133"/>
      <c r="F57" s="133"/>
      <c r="G57" s="133"/>
      <c r="H57" s="133"/>
      <c r="I57" s="133"/>
      <c r="J57" s="134" t="s">
        <v>90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91</v>
      </c>
    </row>
    <row r="60" spans="2:12" s="9" customFormat="1" ht="24.95" customHeight="1">
      <c r="B60" s="136"/>
      <c r="C60" s="137"/>
      <c r="D60" s="138" t="s">
        <v>92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2:12" s="10" customFormat="1" ht="19.9" customHeight="1">
      <c r="B61" s="142"/>
      <c r="C61" s="143"/>
      <c r="D61" s="144" t="s">
        <v>93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2:12" s="10" customFormat="1" ht="19.9" customHeight="1">
      <c r="B62" s="142"/>
      <c r="C62" s="143"/>
      <c r="D62" s="144" t="s">
        <v>94</v>
      </c>
      <c r="E62" s="145"/>
      <c r="F62" s="145"/>
      <c r="G62" s="145"/>
      <c r="H62" s="145"/>
      <c r="I62" s="145"/>
      <c r="J62" s="146">
        <f>J221</f>
        <v>0</v>
      </c>
      <c r="K62" s="143"/>
      <c r="L62" s="147"/>
    </row>
    <row r="63" spans="2:12" s="10" customFormat="1" ht="19.9" customHeight="1">
      <c r="B63" s="142"/>
      <c r="C63" s="143"/>
      <c r="D63" s="144" t="s">
        <v>95</v>
      </c>
      <c r="E63" s="145"/>
      <c r="F63" s="145"/>
      <c r="G63" s="145"/>
      <c r="H63" s="145"/>
      <c r="I63" s="145"/>
      <c r="J63" s="146">
        <f>J225</f>
        <v>0</v>
      </c>
      <c r="K63" s="143"/>
      <c r="L63" s="147"/>
    </row>
    <row r="64" spans="2:12" s="10" customFormat="1" ht="19.9" customHeight="1">
      <c r="B64" s="142"/>
      <c r="C64" s="143"/>
      <c r="D64" s="144" t="s">
        <v>96</v>
      </c>
      <c r="E64" s="145"/>
      <c r="F64" s="145"/>
      <c r="G64" s="145"/>
      <c r="H64" s="145"/>
      <c r="I64" s="145"/>
      <c r="J64" s="146">
        <f>J250</f>
        <v>0</v>
      </c>
      <c r="K64" s="143"/>
      <c r="L64" s="147"/>
    </row>
    <row r="65" spans="2:12" s="10" customFormat="1" ht="19.9" customHeight="1">
      <c r="B65" s="142"/>
      <c r="C65" s="143"/>
      <c r="D65" s="144" t="s">
        <v>97</v>
      </c>
      <c r="E65" s="145"/>
      <c r="F65" s="145"/>
      <c r="G65" s="145"/>
      <c r="H65" s="145"/>
      <c r="I65" s="145"/>
      <c r="J65" s="146">
        <f>J262</f>
        <v>0</v>
      </c>
      <c r="K65" s="143"/>
      <c r="L65" s="147"/>
    </row>
    <row r="66" spans="2:12" s="10" customFormat="1" ht="19.9" customHeight="1">
      <c r="B66" s="142"/>
      <c r="C66" s="143"/>
      <c r="D66" s="144" t="s">
        <v>98</v>
      </c>
      <c r="E66" s="145"/>
      <c r="F66" s="145"/>
      <c r="G66" s="145"/>
      <c r="H66" s="145"/>
      <c r="I66" s="145"/>
      <c r="J66" s="146">
        <f>J337</f>
        <v>0</v>
      </c>
      <c r="K66" s="143"/>
      <c r="L66" s="147"/>
    </row>
    <row r="67" spans="2:12" s="10" customFormat="1" ht="19.9" customHeight="1">
      <c r="B67" s="142"/>
      <c r="C67" s="143"/>
      <c r="D67" s="144" t="s">
        <v>99</v>
      </c>
      <c r="E67" s="145"/>
      <c r="F67" s="145"/>
      <c r="G67" s="145"/>
      <c r="H67" s="145"/>
      <c r="I67" s="145"/>
      <c r="J67" s="146">
        <f>J360</f>
        <v>0</v>
      </c>
      <c r="K67" s="143"/>
      <c r="L67" s="147"/>
    </row>
    <row r="68" spans="2:12" s="10" customFormat="1" ht="19.9" customHeight="1">
      <c r="B68" s="142"/>
      <c r="C68" s="143"/>
      <c r="D68" s="144" t="s">
        <v>100</v>
      </c>
      <c r="E68" s="145"/>
      <c r="F68" s="145"/>
      <c r="G68" s="145"/>
      <c r="H68" s="145"/>
      <c r="I68" s="145"/>
      <c r="J68" s="146">
        <f>J376</f>
        <v>0</v>
      </c>
      <c r="K68" s="143"/>
      <c r="L68" s="147"/>
    </row>
    <row r="69" spans="2:12" s="9" customFormat="1" ht="24.95" customHeight="1">
      <c r="B69" s="136"/>
      <c r="C69" s="137"/>
      <c r="D69" s="138" t="s">
        <v>101</v>
      </c>
      <c r="E69" s="139"/>
      <c r="F69" s="139"/>
      <c r="G69" s="139"/>
      <c r="H69" s="139"/>
      <c r="I69" s="139"/>
      <c r="J69" s="140">
        <f>J379</f>
        <v>0</v>
      </c>
      <c r="K69" s="137"/>
      <c r="L69" s="141"/>
    </row>
    <row r="70" spans="2:12" s="9" customFormat="1" ht="24.95" customHeight="1">
      <c r="B70" s="136"/>
      <c r="C70" s="137"/>
      <c r="D70" s="138" t="s">
        <v>102</v>
      </c>
      <c r="E70" s="139"/>
      <c r="F70" s="139"/>
      <c r="G70" s="139"/>
      <c r="H70" s="139"/>
      <c r="I70" s="139"/>
      <c r="J70" s="140">
        <f>J387</f>
        <v>0</v>
      </c>
      <c r="K70" s="137"/>
      <c r="L70" s="141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103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4" t="str">
        <f>E7</f>
        <v>Havarijní přepad dešťové kanalizace do recipientu Kopřivnička</v>
      </c>
      <c r="F80" s="385"/>
      <c r="G80" s="385"/>
      <c r="H80" s="385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86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56" t="str">
        <f>E9</f>
        <v>1 - Dešťová kanalizace</v>
      </c>
      <c r="F82" s="386"/>
      <c r="G82" s="386"/>
      <c r="H82" s="386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21</v>
      </c>
      <c r="D84" s="38"/>
      <c r="E84" s="38"/>
      <c r="F84" s="29" t="str">
        <f>F12</f>
        <v>Kopřivnice</v>
      </c>
      <c r="G84" s="38"/>
      <c r="H84" s="38"/>
      <c r="I84" s="31" t="s">
        <v>23</v>
      </c>
      <c r="J84" s="61" t="str">
        <f>IF(J12="","",J12)</f>
        <v>5. 2. 2023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25</v>
      </c>
      <c r="D86" s="38"/>
      <c r="E86" s="38"/>
      <c r="F86" s="29" t="str">
        <f>E15</f>
        <v xml:space="preserve"> </v>
      </c>
      <c r="G86" s="38"/>
      <c r="H86" s="38"/>
      <c r="I86" s="31" t="s">
        <v>31</v>
      </c>
      <c r="J86" s="34" t="str">
        <f>E21</f>
        <v>Ing.Petr Kudlík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29</v>
      </c>
      <c r="D87" s="38"/>
      <c r="E87" s="38"/>
      <c r="F87" s="29" t="str">
        <f>IF(E18="","",E18)</f>
        <v>Vyplň údaj</v>
      </c>
      <c r="G87" s="38"/>
      <c r="H87" s="38"/>
      <c r="I87" s="31" t="s">
        <v>34</v>
      </c>
      <c r="J87" s="34" t="str">
        <f>E24</f>
        <v>Lenka Jugová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48"/>
      <c r="B89" s="149"/>
      <c r="C89" s="150" t="s">
        <v>104</v>
      </c>
      <c r="D89" s="151" t="s">
        <v>57</v>
      </c>
      <c r="E89" s="151" t="s">
        <v>53</v>
      </c>
      <c r="F89" s="151" t="s">
        <v>54</v>
      </c>
      <c r="G89" s="151" t="s">
        <v>105</v>
      </c>
      <c r="H89" s="151" t="s">
        <v>106</v>
      </c>
      <c r="I89" s="151" t="s">
        <v>107</v>
      </c>
      <c r="J89" s="151" t="s">
        <v>90</v>
      </c>
      <c r="K89" s="152" t="s">
        <v>108</v>
      </c>
      <c r="L89" s="153"/>
      <c r="M89" s="70" t="s">
        <v>19</v>
      </c>
      <c r="N89" s="71" t="s">
        <v>42</v>
      </c>
      <c r="O89" s="71" t="s">
        <v>109</v>
      </c>
      <c r="P89" s="71" t="s">
        <v>110</v>
      </c>
      <c r="Q89" s="71" t="s">
        <v>111</v>
      </c>
      <c r="R89" s="71" t="s">
        <v>112</v>
      </c>
      <c r="S89" s="71" t="s">
        <v>113</v>
      </c>
      <c r="T89" s="72" t="s">
        <v>114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3" s="2" customFormat="1" ht="22.9" customHeight="1">
      <c r="A90" s="36"/>
      <c r="B90" s="37"/>
      <c r="C90" s="77" t="s">
        <v>115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P91+P379+P387</f>
        <v>0</v>
      </c>
      <c r="Q90" s="74"/>
      <c r="R90" s="156">
        <f>R91+R379+R387</f>
        <v>14.606454776</v>
      </c>
      <c r="S90" s="74"/>
      <c r="T90" s="157">
        <f>T91+T379+T387</f>
        <v>5.355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71</v>
      </c>
      <c r="AU90" s="19" t="s">
        <v>91</v>
      </c>
      <c r="BK90" s="158">
        <f>BK91+BK379+BK387</f>
        <v>0</v>
      </c>
    </row>
    <row r="91" spans="2:63" s="12" customFormat="1" ht="25.9" customHeight="1">
      <c r="B91" s="159"/>
      <c r="C91" s="160"/>
      <c r="D91" s="161" t="s">
        <v>71</v>
      </c>
      <c r="E91" s="162" t="s">
        <v>116</v>
      </c>
      <c r="F91" s="162" t="s">
        <v>117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P92+P221+P225+P250+P262+P337+P360+P376</f>
        <v>0</v>
      </c>
      <c r="Q91" s="167"/>
      <c r="R91" s="168">
        <f>R92+R221+R225+R250+R262+R337+R360+R376</f>
        <v>14.606454776</v>
      </c>
      <c r="S91" s="167"/>
      <c r="T91" s="169">
        <f>T92+T221+T225+T250+T262+T337+T360+T376</f>
        <v>5.355</v>
      </c>
      <c r="AR91" s="170" t="s">
        <v>77</v>
      </c>
      <c r="AT91" s="171" t="s">
        <v>71</v>
      </c>
      <c r="AU91" s="171" t="s">
        <v>72</v>
      </c>
      <c r="AY91" s="170" t="s">
        <v>118</v>
      </c>
      <c r="BK91" s="172">
        <f>BK92+BK221+BK225+BK250+BK262+BK337+BK360+BK376</f>
        <v>0</v>
      </c>
    </row>
    <row r="92" spans="2:63" s="12" customFormat="1" ht="22.9" customHeight="1">
      <c r="B92" s="159"/>
      <c r="C92" s="160"/>
      <c r="D92" s="161" t="s">
        <v>71</v>
      </c>
      <c r="E92" s="173" t="s">
        <v>77</v>
      </c>
      <c r="F92" s="173" t="s">
        <v>119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SUM(P93:P220)</f>
        <v>0</v>
      </c>
      <c r="Q92" s="167"/>
      <c r="R92" s="168">
        <f>SUM(R93:R220)</f>
        <v>0.266014776</v>
      </c>
      <c r="S92" s="167"/>
      <c r="T92" s="169">
        <f>SUM(T93:T220)</f>
        <v>2.205</v>
      </c>
      <c r="AR92" s="170" t="s">
        <v>77</v>
      </c>
      <c r="AT92" s="171" t="s">
        <v>71</v>
      </c>
      <c r="AU92" s="171" t="s">
        <v>77</v>
      </c>
      <c r="AY92" s="170" t="s">
        <v>118</v>
      </c>
      <c r="BK92" s="172">
        <f>SUM(BK93:BK220)</f>
        <v>0</v>
      </c>
    </row>
    <row r="93" spans="1:65" s="2" customFormat="1" ht="37.9" customHeight="1">
      <c r="A93" s="36"/>
      <c r="B93" s="37"/>
      <c r="C93" s="175" t="s">
        <v>77</v>
      </c>
      <c r="D93" s="175" t="s">
        <v>120</v>
      </c>
      <c r="E93" s="176" t="s">
        <v>121</v>
      </c>
      <c r="F93" s="177" t="s">
        <v>122</v>
      </c>
      <c r="G93" s="178" t="s">
        <v>123</v>
      </c>
      <c r="H93" s="179">
        <v>3</v>
      </c>
      <c r="I93" s="180"/>
      <c r="J93" s="181">
        <f>ROUND(I93*H93,2)</f>
        <v>0</v>
      </c>
      <c r="K93" s="177" t="s">
        <v>124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0.295</v>
      </c>
      <c r="T93" s="185">
        <f>S93*H93</f>
        <v>0.885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125</v>
      </c>
      <c r="AT93" s="186" t="s">
        <v>120</v>
      </c>
      <c r="AU93" s="186" t="s">
        <v>81</v>
      </c>
      <c r="AY93" s="19" t="s">
        <v>118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77</v>
      </c>
      <c r="BK93" s="187">
        <f>ROUND(I93*H93,2)</f>
        <v>0</v>
      </c>
      <c r="BL93" s="19" t="s">
        <v>125</v>
      </c>
      <c r="BM93" s="186" t="s">
        <v>126</v>
      </c>
    </row>
    <row r="94" spans="1:47" s="2" customFormat="1" ht="11.25">
      <c r="A94" s="36"/>
      <c r="B94" s="37"/>
      <c r="C94" s="38"/>
      <c r="D94" s="188" t="s">
        <v>127</v>
      </c>
      <c r="E94" s="38"/>
      <c r="F94" s="189" t="s">
        <v>128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127</v>
      </c>
      <c r="AU94" s="19" t="s">
        <v>81</v>
      </c>
    </row>
    <row r="95" spans="2:51" s="13" customFormat="1" ht="11.25">
      <c r="B95" s="193"/>
      <c r="C95" s="194"/>
      <c r="D95" s="195" t="s">
        <v>129</v>
      </c>
      <c r="E95" s="196" t="s">
        <v>19</v>
      </c>
      <c r="F95" s="197" t="s">
        <v>130</v>
      </c>
      <c r="G95" s="194"/>
      <c r="H95" s="198">
        <v>3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129</v>
      </c>
      <c r="AU95" s="204" t="s">
        <v>81</v>
      </c>
      <c r="AV95" s="13" t="s">
        <v>81</v>
      </c>
      <c r="AW95" s="13" t="s">
        <v>33</v>
      </c>
      <c r="AX95" s="13" t="s">
        <v>77</v>
      </c>
      <c r="AY95" s="204" t="s">
        <v>118</v>
      </c>
    </row>
    <row r="96" spans="1:65" s="2" customFormat="1" ht="37.9" customHeight="1">
      <c r="A96" s="36"/>
      <c r="B96" s="37"/>
      <c r="C96" s="175" t="s">
        <v>81</v>
      </c>
      <c r="D96" s="175" t="s">
        <v>120</v>
      </c>
      <c r="E96" s="176" t="s">
        <v>131</v>
      </c>
      <c r="F96" s="177" t="s">
        <v>132</v>
      </c>
      <c r="G96" s="178" t="s">
        <v>123</v>
      </c>
      <c r="H96" s="179">
        <v>3</v>
      </c>
      <c r="I96" s="180"/>
      <c r="J96" s="181">
        <f>ROUND(I96*H96,2)</f>
        <v>0</v>
      </c>
      <c r="K96" s="177" t="s">
        <v>124</v>
      </c>
      <c r="L96" s="41"/>
      <c r="M96" s="182" t="s">
        <v>19</v>
      </c>
      <c r="N96" s="183" t="s">
        <v>43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0.44</v>
      </c>
      <c r="T96" s="185">
        <f>S96*H96</f>
        <v>1.32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125</v>
      </c>
      <c r="AT96" s="186" t="s">
        <v>120</v>
      </c>
      <c r="AU96" s="186" t="s">
        <v>81</v>
      </c>
      <c r="AY96" s="19" t="s">
        <v>118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77</v>
      </c>
      <c r="BK96" s="187">
        <f>ROUND(I96*H96,2)</f>
        <v>0</v>
      </c>
      <c r="BL96" s="19" t="s">
        <v>125</v>
      </c>
      <c r="BM96" s="186" t="s">
        <v>133</v>
      </c>
    </row>
    <row r="97" spans="1:47" s="2" customFormat="1" ht="11.25">
      <c r="A97" s="36"/>
      <c r="B97" s="37"/>
      <c r="C97" s="38"/>
      <c r="D97" s="188" t="s">
        <v>127</v>
      </c>
      <c r="E97" s="38"/>
      <c r="F97" s="189" t="s">
        <v>134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127</v>
      </c>
      <c r="AU97" s="19" t="s">
        <v>81</v>
      </c>
    </row>
    <row r="98" spans="2:51" s="13" customFormat="1" ht="11.25">
      <c r="B98" s="193"/>
      <c r="C98" s="194"/>
      <c r="D98" s="195" t="s">
        <v>129</v>
      </c>
      <c r="E98" s="196" t="s">
        <v>19</v>
      </c>
      <c r="F98" s="197" t="s">
        <v>130</v>
      </c>
      <c r="G98" s="194"/>
      <c r="H98" s="198">
        <v>3</v>
      </c>
      <c r="I98" s="199"/>
      <c r="J98" s="194"/>
      <c r="K98" s="194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129</v>
      </c>
      <c r="AU98" s="204" t="s">
        <v>81</v>
      </c>
      <c r="AV98" s="13" t="s">
        <v>81</v>
      </c>
      <c r="AW98" s="13" t="s">
        <v>33</v>
      </c>
      <c r="AX98" s="13" t="s">
        <v>77</v>
      </c>
      <c r="AY98" s="204" t="s">
        <v>118</v>
      </c>
    </row>
    <row r="99" spans="1:65" s="2" customFormat="1" ht="49.15" customHeight="1">
      <c r="A99" s="36"/>
      <c r="B99" s="37"/>
      <c r="C99" s="175" t="s">
        <v>130</v>
      </c>
      <c r="D99" s="175" t="s">
        <v>120</v>
      </c>
      <c r="E99" s="176" t="s">
        <v>135</v>
      </c>
      <c r="F99" s="177" t="s">
        <v>136</v>
      </c>
      <c r="G99" s="178" t="s">
        <v>137</v>
      </c>
      <c r="H99" s="179">
        <v>2.5</v>
      </c>
      <c r="I99" s="180"/>
      <c r="J99" s="181">
        <f>ROUND(I99*H99,2)</f>
        <v>0</v>
      </c>
      <c r="K99" s="177" t="s">
        <v>124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0.01269</v>
      </c>
      <c r="R99" s="184">
        <f>Q99*H99</f>
        <v>0.031725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125</v>
      </c>
      <c r="AT99" s="186" t="s">
        <v>120</v>
      </c>
      <c r="AU99" s="186" t="s">
        <v>81</v>
      </c>
      <c r="AY99" s="19" t="s">
        <v>118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77</v>
      </c>
      <c r="BK99" s="187">
        <f>ROUND(I99*H99,2)</f>
        <v>0</v>
      </c>
      <c r="BL99" s="19" t="s">
        <v>125</v>
      </c>
      <c r="BM99" s="186" t="s">
        <v>138</v>
      </c>
    </row>
    <row r="100" spans="1:47" s="2" customFormat="1" ht="11.25">
      <c r="A100" s="36"/>
      <c r="B100" s="37"/>
      <c r="C100" s="38"/>
      <c r="D100" s="188" t="s">
        <v>127</v>
      </c>
      <c r="E100" s="38"/>
      <c r="F100" s="189" t="s">
        <v>139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127</v>
      </c>
      <c r="AU100" s="19" t="s">
        <v>81</v>
      </c>
    </row>
    <row r="101" spans="2:51" s="13" customFormat="1" ht="11.25">
      <c r="B101" s="193"/>
      <c r="C101" s="194"/>
      <c r="D101" s="195" t="s">
        <v>129</v>
      </c>
      <c r="E101" s="196" t="s">
        <v>19</v>
      </c>
      <c r="F101" s="197" t="s">
        <v>140</v>
      </c>
      <c r="G101" s="194"/>
      <c r="H101" s="198">
        <v>2.5</v>
      </c>
      <c r="I101" s="199"/>
      <c r="J101" s="194"/>
      <c r="K101" s="194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129</v>
      </c>
      <c r="AU101" s="204" t="s">
        <v>81</v>
      </c>
      <c r="AV101" s="13" t="s">
        <v>81</v>
      </c>
      <c r="AW101" s="13" t="s">
        <v>33</v>
      </c>
      <c r="AX101" s="13" t="s">
        <v>77</v>
      </c>
      <c r="AY101" s="204" t="s">
        <v>118</v>
      </c>
    </row>
    <row r="102" spans="1:65" s="2" customFormat="1" ht="49.15" customHeight="1">
      <c r="A102" s="36"/>
      <c r="B102" s="37"/>
      <c r="C102" s="175" t="s">
        <v>125</v>
      </c>
      <c r="D102" s="175" t="s">
        <v>120</v>
      </c>
      <c r="E102" s="176" t="s">
        <v>141</v>
      </c>
      <c r="F102" s="177" t="s">
        <v>142</v>
      </c>
      <c r="G102" s="178" t="s">
        <v>137</v>
      </c>
      <c r="H102" s="179">
        <v>1.4</v>
      </c>
      <c r="I102" s="180"/>
      <c r="J102" s="181">
        <f>ROUND(I102*H102,2)</f>
        <v>0</v>
      </c>
      <c r="K102" s="177" t="s">
        <v>124</v>
      </c>
      <c r="L102" s="41"/>
      <c r="M102" s="182" t="s">
        <v>19</v>
      </c>
      <c r="N102" s="183" t="s">
        <v>43</v>
      </c>
      <c r="O102" s="66"/>
      <c r="P102" s="184">
        <f>O102*H102</f>
        <v>0</v>
      </c>
      <c r="Q102" s="184">
        <v>0.0369</v>
      </c>
      <c r="R102" s="184">
        <f>Q102*H102</f>
        <v>0.05166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125</v>
      </c>
      <c r="AT102" s="186" t="s">
        <v>120</v>
      </c>
      <c r="AU102" s="186" t="s">
        <v>81</v>
      </c>
      <c r="AY102" s="19" t="s">
        <v>118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77</v>
      </c>
      <c r="BK102" s="187">
        <f>ROUND(I102*H102,2)</f>
        <v>0</v>
      </c>
      <c r="BL102" s="19" t="s">
        <v>125</v>
      </c>
      <c r="BM102" s="186" t="s">
        <v>143</v>
      </c>
    </row>
    <row r="103" spans="1:47" s="2" customFormat="1" ht="11.25">
      <c r="A103" s="36"/>
      <c r="B103" s="37"/>
      <c r="C103" s="38"/>
      <c r="D103" s="188" t="s">
        <v>127</v>
      </c>
      <c r="E103" s="38"/>
      <c r="F103" s="189" t="s">
        <v>144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127</v>
      </c>
      <c r="AU103" s="19" t="s">
        <v>81</v>
      </c>
    </row>
    <row r="104" spans="2:51" s="13" customFormat="1" ht="11.25">
      <c r="B104" s="193"/>
      <c r="C104" s="194"/>
      <c r="D104" s="195" t="s">
        <v>129</v>
      </c>
      <c r="E104" s="196" t="s">
        <v>19</v>
      </c>
      <c r="F104" s="197" t="s">
        <v>145</v>
      </c>
      <c r="G104" s="194"/>
      <c r="H104" s="198">
        <v>1.4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129</v>
      </c>
      <c r="AU104" s="204" t="s">
        <v>81</v>
      </c>
      <c r="AV104" s="13" t="s">
        <v>81</v>
      </c>
      <c r="AW104" s="13" t="s">
        <v>33</v>
      </c>
      <c r="AX104" s="13" t="s">
        <v>77</v>
      </c>
      <c r="AY104" s="204" t="s">
        <v>118</v>
      </c>
    </row>
    <row r="105" spans="1:65" s="2" customFormat="1" ht="16.5" customHeight="1">
      <c r="A105" s="36"/>
      <c r="B105" s="37"/>
      <c r="C105" s="175" t="s">
        <v>146</v>
      </c>
      <c r="D105" s="175" t="s">
        <v>120</v>
      </c>
      <c r="E105" s="176" t="s">
        <v>147</v>
      </c>
      <c r="F105" s="177" t="s">
        <v>148</v>
      </c>
      <c r="G105" s="178" t="s">
        <v>123</v>
      </c>
      <c r="H105" s="179">
        <v>48</v>
      </c>
      <c r="I105" s="180"/>
      <c r="J105" s="181">
        <f>ROUND(I105*H105,2)</f>
        <v>0</v>
      </c>
      <c r="K105" s="177" t="s">
        <v>124</v>
      </c>
      <c r="L105" s="41"/>
      <c r="M105" s="182" t="s">
        <v>19</v>
      </c>
      <c r="N105" s="183" t="s">
        <v>43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125</v>
      </c>
      <c r="AT105" s="186" t="s">
        <v>120</v>
      </c>
      <c r="AU105" s="186" t="s">
        <v>81</v>
      </c>
      <c r="AY105" s="19" t="s">
        <v>118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77</v>
      </c>
      <c r="BK105" s="187">
        <f>ROUND(I105*H105,2)</f>
        <v>0</v>
      </c>
      <c r="BL105" s="19" t="s">
        <v>125</v>
      </c>
      <c r="BM105" s="186" t="s">
        <v>149</v>
      </c>
    </row>
    <row r="106" spans="1:47" s="2" customFormat="1" ht="11.25">
      <c r="A106" s="36"/>
      <c r="B106" s="37"/>
      <c r="C106" s="38"/>
      <c r="D106" s="188" t="s">
        <v>127</v>
      </c>
      <c r="E106" s="38"/>
      <c r="F106" s="189" t="s">
        <v>150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127</v>
      </c>
      <c r="AU106" s="19" t="s">
        <v>81</v>
      </c>
    </row>
    <row r="107" spans="2:51" s="13" customFormat="1" ht="11.25">
      <c r="B107" s="193"/>
      <c r="C107" s="194"/>
      <c r="D107" s="195" t="s">
        <v>129</v>
      </c>
      <c r="E107" s="196" t="s">
        <v>19</v>
      </c>
      <c r="F107" s="197" t="s">
        <v>151</v>
      </c>
      <c r="G107" s="194"/>
      <c r="H107" s="198">
        <v>48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129</v>
      </c>
      <c r="AU107" s="204" t="s">
        <v>81</v>
      </c>
      <c r="AV107" s="13" t="s">
        <v>81</v>
      </c>
      <c r="AW107" s="13" t="s">
        <v>33</v>
      </c>
      <c r="AX107" s="13" t="s">
        <v>77</v>
      </c>
      <c r="AY107" s="204" t="s">
        <v>118</v>
      </c>
    </row>
    <row r="108" spans="1:65" s="2" customFormat="1" ht="24.2" customHeight="1">
      <c r="A108" s="36"/>
      <c r="B108" s="37"/>
      <c r="C108" s="175" t="s">
        <v>152</v>
      </c>
      <c r="D108" s="175" t="s">
        <v>120</v>
      </c>
      <c r="E108" s="176" t="s">
        <v>153</v>
      </c>
      <c r="F108" s="177" t="s">
        <v>154</v>
      </c>
      <c r="G108" s="178" t="s">
        <v>155</v>
      </c>
      <c r="H108" s="179">
        <v>20.3</v>
      </c>
      <c r="I108" s="180"/>
      <c r="J108" s="181">
        <f>ROUND(I108*H108,2)</f>
        <v>0</v>
      </c>
      <c r="K108" s="177" t="s">
        <v>124</v>
      </c>
      <c r="L108" s="41"/>
      <c r="M108" s="182" t="s">
        <v>19</v>
      </c>
      <c r="N108" s="183" t="s">
        <v>43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125</v>
      </c>
      <c r="AT108" s="186" t="s">
        <v>120</v>
      </c>
      <c r="AU108" s="186" t="s">
        <v>81</v>
      </c>
      <c r="AY108" s="19" t="s">
        <v>118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77</v>
      </c>
      <c r="BK108" s="187">
        <f>ROUND(I108*H108,2)</f>
        <v>0</v>
      </c>
      <c r="BL108" s="19" t="s">
        <v>125</v>
      </c>
      <c r="BM108" s="186" t="s">
        <v>156</v>
      </c>
    </row>
    <row r="109" spans="1:47" s="2" customFormat="1" ht="11.25">
      <c r="A109" s="36"/>
      <c r="B109" s="37"/>
      <c r="C109" s="38"/>
      <c r="D109" s="188" t="s">
        <v>127</v>
      </c>
      <c r="E109" s="38"/>
      <c r="F109" s="189" t="s">
        <v>157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127</v>
      </c>
      <c r="AU109" s="19" t="s">
        <v>81</v>
      </c>
    </row>
    <row r="110" spans="2:51" s="13" customFormat="1" ht="11.25">
      <c r="B110" s="193"/>
      <c r="C110" s="194"/>
      <c r="D110" s="195" t="s">
        <v>129</v>
      </c>
      <c r="E110" s="196" t="s">
        <v>19</v>
      </c>
      <c r="F110" s="197" t="s">
        <v>158</v>
      </c>
      <c r="G110" s="194"/>
      <c r="H110" s="198">
        <v>2.1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129</v>
      </c>
      <c r="AU110" s="204" t="s">
        <v>81</v>
      </c>
      <c r="AV110" s="13" t="s">
        <v>81</v>
      </c>
      <c r="AW110" s="13" t="s">
        <v>33</v>
      </c>
      <c r="AX110" s="13" t="s">
        <v>72</v>
      </c>
      <c r="AY110" s="204" t="s">
        <v>118</v>
      </c>
    </row>
    <row r="111" spans="2:51" s="13" customFormat="1" ht="11.25">
      <c r="B111" s="193"/>
      <c r="C111" s="194"/>
      <c r="D111" s="195" t="s">
        <v>129</v>
      </c>
      <c r="E111" s="196" t="s">
        <v>19</v>
      </c>
      <c r="F111" s="197" t="s">
        <v>159</v>
      </c>
      <c r="G111" s="194"/>
      <c r="H111" s="198">
        <v>18.109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129</v>
      </c>
      <c r="AU111" s="204" t="s">
        <v>81</v>
      </c>
      <c r="AV111" s="13" t="s">
        <v>81</v>
      </c>
      <c r="AW111" s="13" t="s">
        <v>33</v>
      </c>
      <c r="AX111" s="13" t="s">
        <v>72</v>
      </c>
      <c r="AY111" s="204" t="s">
        <v>118</v>
      </c>
    </row>
    <row r="112" spans="2:51" s="14" customFormat="1" ht="11.25">
      <c r="B112" s="205"/>
      <c r="C112" s="206"/>
      <c r="D112" s="195" t="s">
        <v>129</v>
      </c>
      <c r="E112" s="207" t="s">
        <v>19</v>
      </c>
      <c r="F112" s="208" t="s">
        <v>160</v>
      </c>
      <c r="G112" s="206"/>
      <c r="H112" s="209">
        <v>20.209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129</v>
      </c>
      <c r="AU112" s="215" t="s">
        <v>81</v>
      </c>
      <c r="AV112" s="14" t="s">
        <v>125</v>
      </c>
      <c r="AW112" s="14" t="s">
        <v>33</v>
      </c>
      <c r="AX112" s="14" t="s">
        <v>72</v>
      </c>
      <c r="AY112" s="215" t="s">
        <v>118</v>
      </c>
    </row>
    <row r="113" spans="2:51" s="13" customFormat="1" ht="11.25">
      <c r="B113" s="193"/>
      <c r="C113" s="194"/>
      <c r="D113" s="195" t="s">
        <v>129</v>
      </c>
      <c r="E113" s="196" t="s">
        <v>19</v>
      </c>
      <c r="F113" s="197" t="s">
        <v>161</v>
      </c>
      <c r="G113" s="194"/>
      <c r="H113" s="198">
        <v>20.3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129</v>
      </c>
      <c r="AU113" s="204" t="s">
        <v>81</v>
      </c>
      <c r="AV113" s="13" t="s">
        <v>81</v>
      </c>
      <c r="AW113" s="13" t="s">
        <v>33</v>
      </c>
      <c r="AX113" s="13" t="s">
        <v>72</v>
      </c>
      <c r="AY113" s="204" t="s">
        <v>118</v>
      </c>
    </row>
    <row r="114" spans="2:51" s="14" customFormat="1" ht="11.25">
      <c r="B114" s="205"/>
      <c r="C114" s="206"/>
      <c r="D114" s="195" t="s">
        <v>129</v>
      </c>
      <c r="E114" s="207" t="s">
        <v>19</v>
      </c>
      <c r="F114" s="208" t="s">
        <v>160</v>
      </c>
      <c r="G114" s="206"/>
      <c r="H114" s="209">
        <v>20.3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129</v>
      </c>
      <c r="AU114" s="215" t="s">
        <v>81</v>
      </c>
      <c r="AV114" s="14" t="s">
        <v>125</v>
      </c>
      <c r="AW114" s="14" t="s">
        <v>33</v>
      </c>
      <c r="AX114" s="14" t="s">
        <v>77</v>
      </c>
      <c r="AY114" s="215" t="s">
        <v>118</v>
      </c>
    </row>
    <row r="115" spans="1:65" s="2" customFormat="1" ht="24.2" customHeight="1">
      <c r="A115" s="36"/>
      <c r="B115" s="37"/>
      <c r="C115" s="175" t="s">
        <v>162</v>
      </c>
      <c r="D115" s="175" t="s">
        <v>120</v>
      </c>
      <c r="E115" s="176" t="s">
        <v>163</v>
      </c>
      <c r="F115" s="177" t="s">
        <v>164</v>
      </c>
      <c r="G115" s="178" t="s">
        <v>155</v>
      </c>
      <c r="H115" s="179">
        <v>27.11</v>
      </c>
      <c r="I115" s="180"/>
      <c r="J115" s="181">
        <f>ROUND(I115*H115,2)</f>
        <v>0</v>
      </c>
      <c r="K115" s="177" t="s">
        <v>124</v>
      </c>
      <c r="L115" s="41"/>
      <c r="M115" s="182" t="s">
        <v>19</v>
      </c>
      <c r="N115" s="183" t="s">
        <v>43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125</v>
      </c>
      <c r="AT115" s="186" t="s">
        <v>120</v>
      </c>
      <c r="AU115" s="186" t="s">
        <v>81</v>
      </c>
      <c r="AY115" s="19" t="s">
        <v>118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77</v>
      </c>
      <c r="BK115" s="187">
        <f>ROUND(I115*H115,2)</f>
        <v>0</v>
      </c>
      <c r="BL115" s="19" t="s">
        <v>125</v>
      </c>
      <c r="BM115" s="186" t="s">
        <v>165</v>
      </c>
    </row>
    <row r="116" spans="1:47" s="2" customFormat="1" ht="11.25">
      <c r="A116" s="36"/>
      <c r="B116" s="37"/>
      <c r="C116" s="38"/>
      <c r="D116" s="188" t="s">
        <v>127</v>
      </c>
      <c r="E116" s="38"/>
      <c r="F116" s="189" t="s">
        <v>166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127</v>
      </c>
      <c r="AU116" s="19" t="s">
        <v>81</v>
      </c>
    </row>
    <row r="117" spans="2:51" s="15" customFormat="1" ht="11.25">
      <c r="B117" s="216"/>
      <c r="C117" s="217"/>
      <c r="D117" s="195" t="s">
        <v>129</v>
      </c>
      <c r="E117" s="218" t="s">
        <v>19</v>
      </c>
      <c r="F117" s="219" t="s">
        <v>167</v>
      </c>
      <c r="G117" s="217"/>
      <c r="H117" s="218" t="s">
        <v>19</v>
      </c>
      <c r="I117" s="220"/>
      <c r="J117" s="217"/>
      <c r="K117" s="217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129</v>
      </c>
      <c r="AU117" s="225" t="s">
        <v>81</v>
      </c>
      <c r="AV117" s="15" t="s">
        <v>77</v>
      </c>
      <c r="AW117" s="15" t="s">
        <v>33</v>
      </c>
      <c r="AX117" s="15" t="s">
        <v>72</v>
      </c>
      <c r="AY117" s="225" t="s">
        <v>118</v>
      </c>
    </row>
    <row r="118" spans="2:51" s="13" customFormat="1" ht="11.25">
      <c r="B118" s="193"/>
      <c r="C118" s="194"/>
      <c r="D118" s="195" t="s">
        <v>129</v>
      </c>
      <c r="E118" s="196" t="s">
        <v>19</v>
      </c>
      <c r="F118" s="197" t="s">
        <v>168</v>
      </c>
      <c r="G118" s="194"/>
      <c r="H118" s="198">
        <v>9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129</v>
      </c>
      <c r="AU118" s="204" t="s">
        <v>81</v>
      </c>
      <c r="AV118" s="13" t="s">
        <v>81</v>
      </c>
      <c r="AW118" s="13" t="s">
        <v>33</v>
      </c>
      <c r="AX118" s="13" t="s">
        <v>72</v>
      </c>
      <c r="AY118" s="204" t="s">
        <v>118</v>
      </c>
    </row>
    <row r="119" spans="2:51" s="15" customFormat="1" ht="11.25">
      <c r="B119" s="216"/>
      <c r="C119" s="217"/>
      <c r="D119" s="195" t="s">
        <v>129</v>
      </c>
      <c r="E119" s="218" t="s">
        <v>19</v>
      </c>
      <c r="F119" s="219" t="s">
        <v>169</v>
      </c>
      <c r="G119" s="217"/>
      <c r="H119" s="218" t="s">
        <v>19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129</v>
      </c>
      <c r="AU119" s="225" t="s">
        <v>81</v>
      </c>
      <c r="AV119" s="15" t="s">
        <v>77</v>
      </c>
      <c r="AW119" s="15" t="s">
        <v>33</v>
      </c>
      <c r="AX119" s="15" t="s">
        <v>72</v>
      </c>
      <c r="AY119" s="225" t="s">
        <v>118</v>
      </c>
    </row>
    <row r="120" spans="2:51" s="13" customFormat="1" ht="11.25">
      <c r="B120" s="193"/>
      <c r="C120" s="194"/>
      <c r="D120" s="195" t="s">
        <v>129</v>
      </c>
      <c r="E120" s="196" t="s">
        <v>19</v>
      </c>
      <c r="F120" s="197" t="s">
        <v>159</v>
      </c>
      <c r="G120" s="194"/>
      <c r="H120" s="198">
        <v>18.109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129</v>
      </c>
      <c r="AU120" s="204" t="s">
        <v>81</v>
      </c>
      <c r="AV120" s="13" t="s">
        <v>81</v>
      </c>
      <c r="AW120" s="13" t="s">
        <v>33</v>
      </c>
      <c r="AX120" s="13" t="s">
        <v>72</v>
      </c>
      <c r="AY120" s="204" t="s">
        <v>118</v>
      </c>
    </row>
    <row r="121" spans="2:51" s="14" customFormat="1" ht="11.25">
      <c r="B121" s="205"/>
      <c r="C121" s="206"/>
      <c r="D121" s="195" t="s">
        <v>129</v>
      </c>
      <c r="E121" s="207" t="s">
        <v>19</v>
      </c>
      <c r="F121" s="208" t="s">
        <v>160</v>
      </c>
      <c r="G121" s="206"/>
      <c r="H121" s="209">
        <v>27.109</v>
      </c>
      <c r="I121" s="210"/>
      <c r="J121" s="206"/>
      <c r="K121" s="206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129</v>
      </c>
      <c r="AU121" s="215" t="s">
        <v>81</v>
      </c>
      <c r="AV121" s="14" t="s">
        <v>125</v>
      </c>
      <c r="AW121" s="14" t="s">
        <v>33</v>
      </c>
      <c r="AX121" s="14" t="s">
        <v>72</v>
      </c>
      <c r="AY121" s="215" t="s">
        <v>118</v>
      </c>
    </row>
    <row r="122" spans="2:51" s="13" customFormat="1" ht="11.25">
      <c r="B122" s="193"/>
      <c r="C122" s="194"/>
      <c r="D122" s="195" t="s">
        <v>129</v>
      </c>
      <c r="E122" s="196" t="s">
        <v>19</v>
      </c>
      <c r="F122" s="197" t="s">
        <v>170</v>
      </c>
      <c r="G122" s="194"/>
      <c r="H122" s="198">
        <v>27.11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129</v>
      </c>
      <c r="AU122" s="204" t="s">
        <v>81</v>
      </c>
      <c r="AV122" s="13" t="s">
        <v>81</v>
      </c>
      <c r="AW122" s="13" t="s">
        <v>33</v>
      </c>
      <c r="AX122" s="13" t="s">
        <v>72</v>
      </c>
      <c r="AY122" s="204" t="s">
        <v>118</v>
      </c>
    </row>
    <row r="123" spans="2:51" s="14" customFormat="1" ht="11.25">
      <c r="B123" s="205"/>
      <c r="C123" s="206"/>
      <c r="D123" s="195" t="s">
        <v>129</v>
      </c>
      <c r="E123" s="207" t="s">
        <v>19</v>
      </c>
      <c r="F123" s="208" t="s">
        <v>160</v>
      </c>
      <c r="G123" s="206"/>
      <c r="H123" s="209">
        <v>27.11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129</v>
      </c>
      <c r="AU123" s="215" t="s">
        <v>81</v>
      </c>
      <c r="AV123" s="14" t="s">
        <v>125</v>
      </c>
      <c r="AW123" s="14" t="s">
        <v>33</v>
      </c>
      <c r="AX123" s="14" t="s">
        <v>77</v>
      </c>
      <c r="AY123" s="215" t="s">
        <v>118</v>
      </c>
    </row>
    <row r="124" spans="1:65" s="2" customFormat="1" ht="24.2" customHeight="1">
      <c r="A124" s="36"/>
      <c r="B124" s="37"/>
      <c r="C124" s="175" t="s">
        <v>171</v>
      </c>
      <c r="D124" s="175" t="s">
        <v>120</v>
      </c>
      <c r="E124" s="176" t="s">
        <v>172</v>
      </c>
      <c r="F124" s="177" t="s">
        <v>173</v>
      </c>
      <c r="G124" s="178" t="s">
        <v>155</v>
      </c>
      <c r="H124" s="179">
        <v>114.7</v>
      </c>
      <c r="I124" s="180"/>
      <c r="J124" s="181">
        <f>ROUND(I124*H124,2)</f>
        <v>0</v>
      </c>
      <c r="K124" s="177" t="s">
        <v>124</v>
      </c>
      <c r="L124" s="41"/>
      <c r="M124" s="182" t="s">
        <v>19</v>
      </c>
      <c r="N124" s="183" t="s">
        <v>43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125</v>
      </c>
      <c r="AT124" s="186" t="s">
        <v>120</v>
      </c>
      <c r="AU124" s="186" t="s">
        <v>81</v>
      </c>
      <c r="AY124" s="19" t="s">
        <v>118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77</v>
      </c>
      <c r="BK124" s="187">
        <f>ROUND(I124*H124,2)</f>
        <v>0</v>
      </c>
      <c r="BL124" s="19" t="s">
        <v>125</v>
      </c>
      <c r="BM124" s="186" t="s">
        <v>174</v>
      </c>
    </row>
    <row r="125" spans="1:47" s="2" customFormat="1" ht="11.25">
      <c r="A125" s="36"/>
      <c r="B125" s="37"/>
      <c r="C125" s="38"/>
      <c r="D125" s="188" t="s">
        <v>127</v>
      </c>
      <c r="E125" s="38"/>
      <c r="F125" s="189" t="s">
        <v>175</v>
      </c>
      <c r="G125" s="38"/>
      <c r="H125" s="38"/>
      <c r="I125" s="190"/>
      <c r="J125" s="38"/>
      <c r="K125" s="38"/>
      <c r="L125" s="41"/>
      <c r="M125" s="191"/>
      <c r="N125" s="19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127</v>
      </c>
      <c r="AU125" s="19" t="s">
        <v>81</v>
      </c>
    </row>
    <row r="126" spans="2:51" s="13" customFormat="1" ht="11.25">
      <c r="B126" s="193"/>
      <c r="C126" s="194"/>
      <c r="D126" s="195" t="s">
        <v>129</v>
      </c>
      <c r="E126" s="196" t="s">
        <v>19</v>
      </c>
      <c r="F126" s="197" t="s">
        <v>176</v>
      </c>
      <c r="G126" s="194"/>
      <c r="H126" s="198">
        <v>4.355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129</v>
      </c>
      <c r="AU126" s="204" t="s">
        <v>81</v>
      </c>
      <c r="AV126" s="13" t="s">
        <v>81</v>
      </c>
      <c r="AW126" s="13" t="s">
        <v>33</v>
      </c>
      <c r="AX126" s="13" t="s">
        <v>72</v>
      </c>
      <c r="AY126" s="204" t="s">
        <v>118</v>
      </c>
    </row>
    <row r="127" spans="2:51" s="13" customFormat="1" ht="11.25">
      <c r="B127" s="193"/>
      <c r="C127" s="194"/>
      <c r="D127" s="195" t="s">
        <v>129</v>
      </c>
      <c r="E127" s="196" t="s">
        <v>19</v>
      </c>
      <c r="F127" s="197" t="s">
        <v>177</v>
      </c>
      <c r="G127" s="194"/>
      <c r="H127" s="198">
        <v>5.676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129</v>
      </c>
      <c r="AU127" s="204" t="s">
        <v>81</v>
      </c>
      <c r="AV127" s="13" t="s">
        <v>81</v>
      </c>
      <c r="AW127" s="13" t="s">
        <v>33</v>
      </c>
      <c r="AX127" s="13" t="s">
        <v>72</v>
      </c>
      <c r="AY127" s="204" t="s">
        <v>118</v>
      </c>
    </row>
    <row r="128" spans="2:51" s="13" customFormat="1" ht="11.25">
      <c r="B128" s="193"/>
      <c r="C128" s="194"/>
      <c r="D128" s="195" t="s">
        <v>129</v>
      </c>
      <c r="E128" s="196" t="s">
        <v>19</v>
      </c>
      <c r="F128" s="197" t="s">
        <v>178</v>
      </c>
      <c r="G128" s="194"/>
      <c r="H128" s="198">
        <v>55.345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129</v>
      </c>
      <c r="AU128" s="204" t="s">
        <v>81</v>
      </c>
      <c r="AV128" s="13" t="s">
        <v>81</v>
      </c>
      <c r="AW128" s="13" t="s">
        <v>33</v>
      </c>
      <c r="AX128" s="13" t="s">
        <v>72</v>
      </c>
      <c r="AY128" s="204" t="s">
        <v>118</v>
      </c>
    </row>
    <row r="129" spans="2:51" s="13" customFormat="1" ht="11.25">
      <c r="B129" s="193"/>
      <c r="C129" s="194"/>
      <c r="D129" s="195" t="s">
        <v>129</v>
      </c>
      <c r="E129" s="196" t="s">
        <v>19</v>
      </c>
      <c r="F129" s="197" t="s">
        <v>179</v>
      </c>
      <c r="G129" s="194"/>
      <c r="H129" s="198">
        <v>6.161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129</v>
      </c>
      <c r="AU129" s="204" t="s">
        <v>81</v>
      </c>
      <c r="AV129" s="13" t="s">
        <v>81</v>
      </c>
      <c r="AW129" s="13" t="s">
        <v>33</v>
      </c>
      <c r="AX129" s="13" t="s">
        <v>72</v>
      </c>
      <c r="AY129" s="204" t="s">
        <v>118</v>
      </c>
    </row>
    <row r="130" spans="2:51" s="13" customFormat="1" ht="11.25">
      <c r="B130" s="193"/>
      <c r="C130" s="194"/>
      <c r="D130" s="195" t="s">
        <v>129</v>
      </c>
      <c r="E130" s="196" t="s">
        <v>19</v>
      </c>
      <c r="F130" s="197" t="s">
        <v>180</v>
      </c>
      <c r="G130" s="194"/>
      <c r="H130" s="198">
        <v>25.692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129</v>
      </c>
      <c r="AU130" s="204" t="s">
        <v>81</v>
      </c>
      <c r="AV130" s="13" t="s">
        <v>81</v>
      </c>
      <c r="AW130" s="13" t="s">
        <v>33</v>
      </c>
      <c r="AX130" s="13" t="s">
        <v>72</v>
      </c>
      <c r="AY130" s="204" t="s">
        <v>118</v>
      </c>
    </row>
    <row r="131" spans="2:51" s="13" customFormat="1" ht="11.25">
      <c r="B131" s="193"/>
      <c r="C131" s="194"/>
      <c r="D131" s="195" t="s">
        <v>129</v>
      </c>
      <c r="E131" s="196" t="s">
        <v>19</v>
      </c>
      <c r="F131" s="197" t="s">
        <v>181</v>
      </c>
      <c r="G131" s="194"/>
      <c r="H131" s="198">
        <v>0.968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129</v>
      </c>
      <c r="AU131" s="204" t="s">
        <v>81</v>
      </c>
      <c r="AV131" s="13" t="s">
        <v>81</v>
      </c>
      <c r="AW131" s="13" t="s">
        <v>33</v>
      </c>
      <c r="AX131" s="13" t="s">
        <v>72</v>
      </c>
      <c r="AY131" s="204" t="s">
        <v>118</v>
      </c>
    </row>
    <row r="132" spans="2:51" s="13" customFormat="1" ht="11.25">
      <c r="B132" s="193"/>
      <c r="C132" s="194"/>
      <c r="D132" s="195" t="s">
        <v>129</v>
      </c>
      <c r="E132" s="196" t="s">
        <v>19</v>
      </c>
      <c r="F132" s="197" t="s">
        <v>182</v>
      </c>
      <c r="G132" s="194"/>
      <c r="H132" s="198">
        <v>3.961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129</v>
      </c>
      <c r="AU132" s="204" t="s">
        <v>81</v>
      </c>
      <c r="AV132" s="13" t="s">
        <v>81</v>
      </c>
      <c r="AW132" s="13" t="s">
        <v>33</v>
      </c>
      <c r="AX132" s="13" t="s">
        <v>72</v>
      </c>
      <c r="AY132" s="204" t="s">
        <v>118</v>
      </c>
    </row>
    <row r="133" spans="2:51" s="13" customFormat="1" ht="11.25">
      <c r="B133" s="193"/>
      <c r="C133" s="194"/>
      <c r="D133" s="195" t="s">
        <v>129</v>
      </c>
      <c r="E133" s="196" t="s">
        <v>19</v>
      </c>
      <c r="F133" s="197" t="s">
        <v>183</v>
      </c>
      <c r="G133" s="194"/>
      <c r="H133" s="198">
        <v>1.121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129</v>
      </c>
      <c r="AU133" s="204" t="s">
        <v>81</v>
      </c>
      <c r="AV133" s="13" t="s">
        <v>81</v>
      </c>
      <c r="AW133" s="13" t="s">
        <v>33</v>
      </c>
      <c r="AX133" s="13" t="s">
        <v>72</v>
      </c>
      <c r="AY133" s="204" t="s">
        <v>118</v>
      </c>
    </row>
    <row r="134" spans="2:51" s="13" customFormat="1" ht="11.25">
      <c r="B134" s="193"/>
      <c r="C134" s="194"/>
      <c r="D134" s="195" t="s">
        <v>129</v>
      </c>
      <c r="E134" s="196" t="s">
        <v>19</v>
      </c>
      <c r="F134" s="197" t="s">
        <v>184</v>
      </c>
      <c r="G134" s="194"/>
      <c r="H134" s="198">
        <v>11.419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129</v>
      </c>
      <c r="AU134" s="204" t="s">
        <v>81</v>
      </c>
      <c r="AV134" s="13" t="s">
        <v>81</v>
      </c>
      <c r="AW134" s="13" t="s">
        <v>33</v>
      </c>
      <c r="AX134" s="13" t="s">
        <v>72</v>
      </c>
      <c r="AY134" s="204" t="s">
        <v>118</v>
      </c>
    </row>
    <row r="135" spans="2:51" s="14" customFormat="1" ht="11.25">
      <c r="B135" s="205"/>
      <c r="C135" s="206"/>
      <c r="D135" s="195" t="s">
        <v>129</v>
      </c>
      <c r="E135" s="207" t="s">
        <v>19</v>
      </c>
      <c r="F135" s="208" t="s">
        <v>160</v>
      </c>
      <c r="G135" s="206"/>
      <c r="H135" s="209">
        <v>114.698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129</v>
      </c>
      <c r="AU135" s="215" t="s">
        <v>81</v>
      </c>
      <c r="AV135" s="14" t="s">
        <v>125</v>
      </c>
      <c r="AW135" s="14" t="s">
        <v>33</v>
      </c>
      <c r="AX135" s="14" t="s">
        <v>72</v>
      </c>
      <c r="AY135" s="215" t="s">
        <v>118</v>
      </c>
    </row>
    <row r="136" spans="2:51" s="13" customFormat="1" ht="11.25">
      <c r="B136" s="193"/>
      <c r="C136" s="194"/>
      <c r="D136" s="195" t="s">
        <v>129</v>
      </c>
      <c r="E136" s="196" t="s">
        <v>19</v>
      </c>
      <c r="F136" s="197" t="s">
        <v>185</v>
      </c>
      <c r="G136" s="194"/>
      <c r="H136" s="198">
        <v>114.7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129</v>
      </c>
      <c r="AU136" s="204" t="s">
        <v>81</v>
      </c>
      <c r="AV136" s="13" t="s">
        <v>81</v>
      </c>
      <c r="AW136" s="13" t="s">
        <v>33</v>
      </c>
      <c r="AX136" s="13" t="s">
        <v>72</v>
      </c>
      <c r="AY136" s="204" t="s">
        <v>118</v>
      </c>
    </row>
    <row r="137" spans="2:51" s="14" customFormat="1" ht="11.25">
      <c r="B137" s="205"/>
      <c r="C137" s="206"/>
      <c r="D137" s="195" t="s">
        <v>129</v>
      </c>
      <c r="E137" s="207" t="s">
        <v>19</v>
      </c>
      <c r="F137" s="208" t="s">
        <v>160</v>
      </c>
      <c r="G137" s="206"/>
      <c r="H137" s="209">
        <v>114.7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129</v>
      </c>
      <c r="AU137" s="215" t="s">
        <v>81</v>
      </c>
      <c r="AV137" s="14" t="s">
        <v>125</v>
      </c>
      <c r="AW137" s="14" t="s">
        <v>33</v>
      </c>
      <c r="AX137" s="14" t="s">
        <v>77</v>
      </c>
      <c r="AY137" s="215" t="s">
        <v>118</v>
      </c>
    </row>
    <row r="138" spans="1:65" s="2" customFormat="1" ht="21.75" customHeight="1">
      <c r="A138" s="36"/>
      <c r="B138" s="37"/>
      <c r="C138" s="175" t="s">
        <v>186</v>
      </c>
      <c r="D138" s="175" t="s">
        <v>120</v>
      </c>
      <c r="E138" s="176" t="s">
        <v>187</v>
      </c>
      <c r="F138" s="177" t="s">
        <v>188</v>
      </c>
      <c r="G138" s="178" t="s">
        <v>123</v>
      </c>
      <c r="H138" s="179">
        <v>16.25</v>
      </c>
      <c r="I138" s="180"/>
      <c r="J138" s="181">
        <f>ROUND(I138*H138,2)</f>
        <v>0</v>
      </c>
      <c r="K138" s="177" t="s">
        <v>124</v>
      </c>
      <c r="L138" s="41"/>
      <c r="M138" s="182" t="s">
        <v>19</v>
      </c>
      <c r="N138" s="183" t="s">
        <v>43</v>
      </c>
      <c r="O138" s="66"/>
      <c r="P138" s="184">
        <f>O138*H138</f>
        <v>0</v>
      </c>
      <c r="Q138" s="184">
        <v>0.00084</v>
      </c>
      <c r="R138" s="184">
        <f>Q138*H138</f>
        <v>0.01365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125</v>
      </c>
      <c r="AT138" s="186" t="s">
        <v>120</v>
      </c>
      <c r="AU138" s="186" t="s">
        <v>81</v>
      </c>
      <c r="AY138" s="19" t="s">
        <v>118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77</v>
      </c>
      <c r="BK138" s="187">
        <f>ROUND(I138*H138,2)</f>
        <v>0</v>
      </c>
      <c r="BL138" s="19" t="s">
        <v>125</v>
      </c>
      <c r="BM138" s="186" t="s">
        <v>189</v>
      </c>
    </row>
    <row r="139" spans="1:47" s="2" customFormat="1" ht="11.25">
      <c r="A139" s="36"/>
      <c r="B139" s="37"/>
      <c r="C139" s="38"/>
      <c r="D139" s="188" t="s">
        <v>127</v>
      </c>
      <c r="E139" s="38"/>
      <c r="F139" s="189" t="s">
        <v>190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127</v>
      </c>
      <c r="AU139" s="19" t="s">
        <v>81</v>
      </c>
    </row>
    <row r="140" spans="2:51" s="13" customFormat="1" ht="11.25">
      <c r="B140" s="193"/>
      <c r="C140" s="194"/>
      <c r="D140" s="195" t="s">
        <v>129</v>
      </c>
      <c r="E140" s="196" t="s">
        <v>19</v>
      </c>
      <c r="F140" s="197" t="s">
        <v>191</v>
      </c>
      <c r="G140" s="194"/>
      <c r="H140" s="198">
        <v>7.04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129</v>
      </c>
      <c r="AU140" s="204" t="s">
        <v>81</v>
      </c>
      <c r="AV140" s="13" t="s">
        <v>81</v>
      </c>
      <c r="AW140" s="13" t="s">
        <v>33</v>
      </c>
      <c r="AX140" s="13" t="s">
        <v>72</v>
      </c>
      <c r="AY140" s="204" t="s">
        <v>118</v>
      </c>
    </row>
    <row r="141" spans="2:51" s="13" customFormat="1" ht="11.25">
      <c r="B141" s="193"/>
      <c r="C141" s="194"/>
      <c r="D141" s="195" t="s">
        <v>129</v>
      </c>
      <c r="E141" s="196" t="s">
        <v>19</v>
      </c>
      <c r="F141" s="197" t="s">
        <v>192</v>
      </c>
      <c r="G141" s="194"/>
      <c r="H141" s="198">
        <v>9.204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129</v>
      </c>
      <c r="AU141" s="204" t="s">
        <v>81</v>
      </c>
      <c r="AV141" s="13" t="s">
        <v>81</v>
      </c>
      <c r="AW141" s="13" t="s">
        <v>33</v>
      </c>
      <c r="AX141" s="13" t="s">
        <v>72</v>
      </c>
      <c r="AY141" s="204" t="s">
        <v>118</v>
      </c>
    </row>
    <row r="142" spans="2:51" s="14" customFormat="1" ht="11.25">
      <c r="B142" s="205"/>
      <c r="C142" s="206"/>
      <c r="D142" s="195" t="s">
        <v>129</v>
      </c>
      <c r="E142" s="207" t="s">
        <v>19</v>
      </c>
      <c r="F142" s="208" t="s">
        <v>160</v>
      </c>
      <c r="G142" s="206"/>
      <c r="H142" s="209">
        <v>16.244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129</v>
      </c>
      <c r="AU142" s="215" t="s">
        <v>81</v>
      </c>
      <c r="AV142" s="14" t="s">
        <v>125</v>
      </c>
      <c r="AW142" s="14" t="s">
        <v>33</v>
      </c>
      <c r="AX142" s="14" t="s">
        <v>72</v>
      </c>
      <c r="AY142" s="215" t="s">
        <v>118</v>
      </c>
    </row>
    <row r="143" spans="2:51" s="13" customFormat="1" ht="11.25">
      <c r="B143" s="193"/>
      <c r="C143" s="194"/>
      <c r="D143" s="195" t="s">
        <v>129</v>
      </c>
      <c r="E143" s="196" t="s">
        <v>19</v>
      </c>
      <c r="F143" s="197" t="s">
        <v>193</v>
      </c>
      <c r="G143" s="194"/>
      <c r="H143" s="198">
        <v>16.25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129</v>
      </c>
      <c r="AU143" s="204" t="s">
        <v>81</v>
      </c>
      <c r="AV143" s="13" t="s">
        <v>81</v>
      </c>
      <c r="AW143" s="13" t="s">
        <v>33</v>
      </c>
      <c r="AX143" s="13" t="s">
        <v>72</v>
      </c>
      <c r="AY143" s="204" t="s">
        <v>118</v>
      </c>
    </row>
    <row r="144" spans="2:51" s="14" customFormat="1" ht="11.25">
      <c r="B144" s="205"/>
      <c r="C144" s="206"/>
      <c r="D144" s="195" t="s">
        <v>129</v>
      </c>
      <c r="E144" s="207" t="s">
        <v>19</v>
      </c>
      <c r="F144" s="208" t="s">
        <v>160</v>
      </c>
      <c r="G144" s="206"/>
      <c r="H144" s="209">
        <v>16.25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129</v>
      </c>
      <c r="AU144" s="215" t="s">
        <v>81</v>
      </c>
      <c r="AV144" s="14" t="s">
        <v>125</v>
      </c>
      <c r="AW144" s="14" t="s">
        <v>33</v>
      </c>
      <c r="AX144" s="14" t="s">
        <v>77</v>
      </c>
      <c r="AY144" s="215" t="s">
        <v>118</v>
      </c>
    </row>
    <row r="145" spans="1:65" s="2" customFormat="1" ht="24.2" customHeight="1">
      <c r="A145" s="36"/>
      <c r="B145" s="37"/>
      <c r="C145" s="175" t="s">
        <v>194</v>
      </c>
      <c r="D145" s="175" t="s">
        <v>120</v>
      </c>
      <c r="E145" s="176" t="s">
        <v>195</v>
      </c>
      <c r="F145" s="177" t="s">
        <v>196</v>
      </c>
      <c r="G145" s="178" t="s">
        <v>123</v>
      </c>
      <c r="H145" s="179">
        <v>196.8</v>
      </c>
      <c r="I145" s="180"/>
      <c r="J145" s="181">
        <f>ROUND(I145*H145,2)</f>
        <v>0</v>
      </c>
      <c r="K145" s="177" t="s">
        <v>124</v>
      </c>
      <c r="L145" s="41"/>
      <c r="M145" s="182" t="s">
        <v>19</v>
      </c>
      <c r="N145" s="183" t="s">
        <v>43</v>
      </c>
      <c r="O145" s="66"/>
      <c r="P145" s="184">
        <f>O145*H145</f>
        <v>0</v>
      </c>
      <c r="Q145" s="184">
        <v>0.00085132</v>
      </c>
      <c r="R145" s="184">
        <f>Q145*H145</f>
        <v>0.167539776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125</v>
      </c>
      <c r="AT145" s="186" t="s">
        <v>120</v>
      </c>
      <c r="AU145" s="186" t="s">
        <v>81</v>
      </c>
      <c r="AY145" s="19" t="s">
        <v>118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77</v>
      </c>
      <c r="BK145" s="187">
        <f>ROUND(I145*H145,2)</f>
        <v>0</v>
      </c>
      <c r="BL145" s="19" t="s">
        <v>125</v>
      </c>
      <c r="BM145" s="186" t="s">
        <v>197</v>
      </c>
    </row>
    <row r="146" spans="1:47" s="2" customFormat="1" ht="11.25">
      <c r="A146" s="36"/>
      <c r="B146" s="37"/>
      <c r="C146" s="38"/>
      <c r="D146" s="188" t="s">
        <v>127</v>
      </c>
      <c r="E146" s="38"/>
      <c r="F146" s="189" t="s">
        <v>198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127</v>
      </c>
      <c r="AU146" s="19" t="s">
        <v>81</v>
      </c>
    </row>
    <row r="147" spans="2:51" s="13" customFormat="1" ht="11.25">
      <c r="B147" s="193"/>
      <c r="C147" s="194"/>
      <c r="D147" s="195" t="s">
        <v>129</v>
      </c>
      <c r="E147" s="196" t="s">
        <v>19</v>
      </c>
      <c r="F147" s="197" t="s">
        <v>199</v>
      </c>
      <c r="G147" s="194"/>
      <c r="H147" s="198">
        <v>128.065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129</v>
      </c>
      <c r="AU147" s="204" t="s">
        <v>81</v>
      </c>
      <c r="AV147" s="13" t="s">
        <v>81</v>
      </c>
      <c r="AW147" s="13" t="s">
        <v>33</v>
      </c>
      <c r="AX147" s="13" t="s">
        <v>72</v>
      </c>
      <c r="AY147" s="204" t="s">
        <v>118</v>
      </c>
    </row>
    <row r="148" spans="2:51" s="13" customFormat="1" ht="11.25">
      <c r="B148" s="193"/>
      <c r="C148" s="194"/>
      <c r="D148" s="195" t="s">
        <v>129</v>
      </c>
      <c r="E148" s="196" t="s">
        <v>19</v>
      </c>
      <c r="F148" s="197" t="s">
        <v>200</v>
      </c>
      <c r="G148" s="194"/>
      <c r="H148" s="198">
        <v>36.703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129</v>
      </c>
      <c r="AU148" s="204" t="s">
        <v>81</v>
      </c>
      <c r="AV148" s="13" t="s">
        <v>81</v>
      </c>
      <c r="AW148" s="13" t="s">
        <v>33</v>
      </c>
      <c r="AX148" s="13" t="s">
        <v>72</v>
      </c>
      <c r="AY148" s="204" t="s">
        <v>118</v>
      </c>
    </row>
    <row r="149" spans="2:51" s="13" customFormat="1" ht="11.25">
      <c r="B149" s="193"/>
      <c r="C149" s="194"/>
      <c r="D149" s="195" t="s">
        <v>129</v>
      </c>
      <c r="E149" s="196" t="s">
        <v>19</v>
      </c>
      <c r="F149" s="197" t="s">
        <v>201</v>
      </c>
      <c r="G149" s="194"/>
      <c r="H149" s="198">
        <v>32.032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129</v>
      </c>
      <c r="AU149" s="204" t="s">
        <v>81</v>
      </c>
      <c r="AV149" s="13" t="s">
        <v>81</v>
      </c>
      <c r="AW149" s="13" t="s">
        <v>33</v>
      </c>
      <c r="AX149" s="13" t="s">
        <v>72</v>
      </c>
      <c r="AY149" s="204" t="s">
        <v>118</v>
      </c>
    </row>
    <row r="150" spans="2:51" s="14" customFormat="1" ht="11.25">
      <c r="B150" s="205"/>
      <c r="C150" s="206"/>
      <c r="D150" s="195" t="s">
        <v>129</v>
      </c>
      <c r="E150" s="207" t="s">
        <v>19</v>
      </c>
      <c r="F150" s="208" t="s">
        <v>160</v>
      </c>
      <c r="G150" s="206"/>
      <c r="H150" s="209">
        <v>196.8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129</v>
      </c>
      <c r="AU150" s="215" t="s">
        <v>81</v>
      </c>
      <c r="AV150" s="14" t="s">
        <v>125</v>
      </c>
      <c r="AW150" s="14" t="s">
        <v>33</v>
      </c>
      <c r="AX150" s="14" t="s">
        <v>77</v>
      </c>
      <c r="AY150" s="215" t="s">
        <v>118</v>
      </c>
    </row>
    <row r="151" spans="1:65" s="2" customFormat="1" ht="24.2" customHeight="1">
      <c r="A151" s="36"/>
      <c r="B151" s="37"/>
      <c r="C151" s="175" t="s">
        <v>202</v>
      </c>
      <c r="D151" s="175" t="s">
        <v>120</v>
      </c>
      <c r="E151" s="176" t="s">
        <v>203</v>
      </c>
      <c r="F151" s="177" t="s">
        <v>204</v>
      </c>
      <c r="G151" s="178" t="s">
        <v>123</v>
      </c>
      <c r="H151" s="179">
        <v>16.25</v>
      </c>
      <c r="I151" s="180"/>
      <c r="J151" s="181">
        <f>ROUND(I151*H151,2)</f>
        <v>0</v>
      </c>
      <c r="K151" s="177" t="s">
        <v>124</v>
      </c>
      <c r="L151" s="41"/>
      <c r="M151" s="182" t="s">
        <v>19</v>
      </c>
      <c r="N151" s="183" t="s">
        <v>43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125</v>
      </c>
      <c r="AT151" s="186" t="s">
        <v>120</v>
      </c>
      <c r="AU151" s="186" t="s">
        <v>81</v>
      </c>
      <c r="AY151" s="19" t="s">
        <v>118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77</v>
      </c>
      <c r="BK151" s="187">
        <f>ROUND(I151*H151,2)</f>
        <v>0</v>
      </c>
      <c r="BL151" s="19" t="s">
        <v>125</v>
      </c>
      <c r="BM151" s="186" t="s">
        <v>205</v>
      </c>
    </row>
    <row r="152" spans="1:47" s="2" customFormat="1" ht="11.25">
      <c r="A152" s="36"/>
      <c r="B152" s="37"/>
      <c r="C152" s="38"/>
      <c r="D152" s="188" t="s">
        <v>127</v>
      </c>
      <c r="E152" s="38"/>
      <c r="F152" s="189" t="s">
        <v>206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127</v>
      </c>
      <c r="AU152" s="19" t="s">
        <v>81</v>
      </c>
    </row>
    <row r="153" spans="2:51" s="13" customFormat="1" ht="11.25">
      <c r="B153" s="193"/>
      <c r="C153" s="194"/>
      <c r="D153" s="195" t="s">
        <v>129</v>
      </c>
      <c r="E153" s="196" t="s">
        <v>19</v>
      </c>
      <c r="F153" s="197" t="s">
        <v>193</v>
      </c>
      <c r="G153" s="194"/>
      <c r="H153" s="198">
        <v>16.25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129</v>
      </c>
      <c r="AU153" s="204" t="s">
        <v>81</v>
      </c>
      <c r="AV153" s="13" t="s">
        <v>81</v>
      </c>
      <c r="AW153" s="13" t="s">
        <v>33</v>
      </c>
      <c r="AX153" s="13" t="s">
        <v>77</v>
      </c>
      <c r="AY153" s="204" t="s">
        <v>118</v>
      </c>
    </row>
    <row r="154" spans="1:65" s="2" customFormat="1" ht="24.2" customHeight="1">
      <c r="A154" s="36"/>
      <c r="B154" s="37"/>
      <c r="C154" s="175" t="s">
        <v>207</v>
      </c>
      <c r="D154" s="175" t="s">
        <v>120</v>
      </c>
      <c r="E154" s="176" t="s">
        <v>208</v>
      </c>
      <c r="F154" s="177" t="s">
        <v>209</v>
      </c>
      <c r="G154" s="178" t="s">
        <v>123</v>
      </c>
      <c r="H154" s="179">
        <v>196.8</v>
      </c>
      <c r="I154" s="180"/>
      <c r="J154" s="181">
        <f>ROUND(I154*H154,2)</f>
        <v>0</v>
      </c>
      <c r="K154" s="177" t="s">
        <v>124</v>
      </c>
      <c r="L154" s="41"/>
      <c r="M154" s="182" t="s">
        <v>19</v>
      </c>
      <c r="N154" s="183" t="s">
        <v>43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125</v>
      </c>
      <c r="AT154" s="186" t="s">
        <v>120</v>
      </c>
      <c r="AU154" s="186" t="s">
        <v>81</v>
      </c>
      <c r="AY154" s="19" t="s">
        <v>118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77</v>
      </c>
      <c r="BK154" s="187">
        <f>ROUND(I154*H154,2)</f>
        <v>0</v>
      </c>
      <c r="BL154" s="19" t="s">
        <v>125</v>
      </c>
      <c r="BM154" s="186" t="s">
        <v>210</v>
      </c>
    </row>
    <row r="155" spans="1:47" s="2" customFormat="1" ht="11.25">
      <c r="A155" s="36"/>
      <c r="B155" s="37"/>
      <c r="C155" s="38"/>
      <c r="D155" s="188" t="s">
        <v>127</v>
      </c>
      <c r="E155" s="38"/>
      <c r="F155" s="189" t="s">
        <v>211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127</v>
      </c>
      <c r="AU155" s="19" t="s">
        <v>81</v>
      </c>
    </row>
    <row r="156" spans="2:51" s="13" customFormat="1" ht="11.25">
      <c r="B156" s="193"/>
      <c r="C156" s="194"/>
      <c r="D156" s="195" t="s">
        <v>129</v>
      </c>
      <c r="E156" s="196" t="s">
        <v>19</v>
      </c>
      <c r="F156" s="197" t="s">
        <v>212</v>
      </c>
      <c r="G156" s="194"/>
      <c r="H156" s="198">
        <v>196.8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129</v>
      </c>
      <c r="AU156" s="204" t="s">
        <v>81</v>
      </c>
      <c r="AV156" s="13" t="s">
        <v>81</v>
      </c>
      <c r="AW156" s="13" t="s">
        <v>33</v>
      </c>
      <c r="AX156" s="13" t="s">
        <v>77</v>
      </c>
      <c r="AY156" s="204" t="s">
        <v>118</v>
      </c>
    </row>
    <row r="157" spans="1:65" s="2" customFormat="1" ht="33" customHeight="1">
      <c r="A157" s="36"/>
      <c r="B157" s="37"/>
      <c r="C157" s="175" t="s">
        <v>213</v>
      </c>
      <c r="D157" s="175" t="s">
        <v>120</v>
      </c>
      <c r="E157" s="176" t="s">
        <v>214</v>
      </c>
      <c r="F157" s="177" t="s">
        <v>215</v>
      </c>
      <c r="G157" s="178" t="s">
        <v>155</v>
      </c>
      <c r="H157" s="179">
        <v>97.11</v>
      </c>
      <c r="I157" s="180"/>
      <c r="J157" s="181">
        <f>ROUND(I157*H157,2)</f>
        <v>0</v>
      </c>
      <c r="K157" s="177" t="s">
        <v>124</v>
      </c>
      <c r="L157" s="41"/>
      <c r="M157" s="182" t="s">
        <v>19</v>
      </c>
      <c r="N157" s="183" t="s">
        <v>43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125</v>
      </c>
      <c r="AT157" s="186" t="s">
        <v>120</v>
      </c>
      <c r="AU157" s="186" t="s">
        <v>81</v>
      </c>
      <c r="AY157" s="19" t="s">
        <v>118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77</v>
      </c>
      <c r="BK157" s="187">
        <f>ROUND(I157*H157,2)</f>
        <v>0</v>
      </c>
      <c r="BL157" s="19" t="s">
        <v>125</v>
      </c>
      <c r="BM157" s="186" t="s">
        <v>216</v>
      </c>
    </row>
    <row r="158" spans="1:47" s="2" customFormat="1" ht="11.25">
      <c r="A158" s="36"/>
      <c r="B158" s="37"/>
      <c r="C158" s="38"/>
      <c r="D158" s="188" t="s">
        <v>127</v>
      </c>
      <c r="E158" s="38"/>
      <c r="F158" s="189" t="s">
        <v>217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127</v>
      </c>
      <c r="AU158" s="19" t="s">
        <v>81</v>
      </c>
    </row>
    <row r="159" spans="2:51" s="13" customFormat="1" ht="11.25">
      <c r="B159" s="193"/>
      <c r="C159" s="194"/>
      <c r="D159" s="195" t="s">
        <v>129</v>
      </c>
      <c r="E159" s="196" t="s">
        <v>19</v>
      </c>
      <c r="F159" s="197" t="s">
        <v>170</v>
      </c>
      <c r="G159" s="194"/>
      <c r="H159" s="198">
        <v>27.11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129</v>
      </c>
      <c r="AU159" s="204" t="s">
        <v>81</v>
      </c>
      <c r="AV159" s="13" t="s">
        <v>81</v>
      </c>
      <c r="AW159" s="13" t="s">
        <v>33</v>
      </c>
      <c r="AX159" s="13" t="s">
        <v>72</v>
      </c>
      <c r="AY159" s="204" t="s">
        <v>118</v>
      </c>
    </row>
    <row r="160" spans="2:51" s="13" customFormat="1" ht="11.25">
      <c r="B160" s="193"/>
      <c r="C160" s="194"/>
      <c r="D160" s="195" t="s">
        <v>129</v>
      </c>
      <c r="E160" s="196" t="s">
        <v>19</v>
      </c>
      <c r="F160" s="197" t="s">
        <v>185</v>
      </c>
      <c r="G160" s="194"/>
      <c r="H160" s="198">
        <v>114.7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129</v>
      </c>
      <c r="AU160" s="204" t="s">
        <v>81</v>
      </c>
      <c r="AV160" s="13" t="s">
        <v>81</v>
      </c>
      <c r="AW160" s="13" t="s">
        <v>33</v>
      </c>
      <c r="AX160" s="13" t="s">
        <v>72</v>
      </c>
      <c r="AY160" s="204" t="s">
        <v>118</v>
      </c>
    </row>
    <row r="161" spans="2:51" s="16" customFormat="1" ht="11.25">
      <c r="B161" s="226"/>
      <c r="C161" s="227"/>
      <c r="D161" s="195" t="s">
        <v>129</v>
      </c>
      <c r="E161" s="228" t="s">
        <v>19</v>
      </c>
      <c r="F161" s="229" t="s">
        <v>218</v>
      </c>
      <c r="G161" s="227"/>
      <c r="H161" s="230">
        <v>141.81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129</v>
      </c>
      <c r="AU161" s="236" t="s">
        <v>81</v>
      </c>
      <c r="AV161" s="16" t="s">
        <v>130</v>
      </c>
      <c r="AW161" s="16" t="s">
        <v>33</v>
      </c>
      <c r="AX161" s="16" t="s">
        <v>72</v>
      </c>
      <c r="AY161" s="236" t="s">
        <v>118</v>
      </c>
    </row>
    <row r="162" spans="2:51" s="13" customFormat="1" ht="11.25">
      <c r="B162" s="193"/>
      <c r="C162" s="194"/>
      <c r="D162" s="195" t="s">
        <v>129</v>
      </c>
      <c r="E162" s="196" t="s">
        <v>19</v>
      </c>
      <c r="F162" s="197" t="s">
        <v>219</v>
      </c>
      <c r="G162" s="194"/>
      <c r="H162" s="198">
        <v>-44.7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129</v>
      </c>
      <c r="AU162" s="204" t="s">
        <v>81</v>
      </c>
      <c r="AV162" s="13" t="s">
        <v>81</v>
      </c>
      <c r="AW162" s="13" t="s">
        <v>33</v>
      </c>
      <c r="AX162" s="13" t="s">
        <v>72</v>
      </c>
      <c r="AY162" s="204" t="s">
        <v>118</v>
      </c>
    </row>
    <row r="163" spans="2:51" s="14" customFormat="1" ht="11.25">
      <c r="B163" s="205"/>
      <c r="C163" s="206"/>
      <c r="D163" s="195" t="s">
        <v>129</v>
      </c>
      <c r="E163" s="207" t="s">
        <v>19</v>
      </c>
      <c r="F163" s="208" t="s">
        <v>160</v>
      </c>
      <c r="G163" s="206"/>
      <c r="H163" s="209">
        <v>97.11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129</v>
      </c>
      <c r="AU163" s="215" t="s">
        <v>81</v>
      </c>
      <c r="AV163" s="14" t="s">
        <v>125</v>
      </c>
      <c r="AW163" s="14" t="s">
        <v>33</v>
      </c>
      <c r="AX163" s="14" t="s">
        <v>77</v>
      </c>
      <c r="AY163" s="215" t="s">
        <v>118</v>
      </c>
    </row>
    <row r="164" spans="1:65" s="2" customFormat="1" ht="37.9" customHeight="1">
      <c r="A164" s="36"/>
      <c r="B164" s="37"/>
      <c r="C164" s="175" t="s">
        <v>220</v>
      </c>
      <c r="D164" s="175" t="s">
        <v>120</v>
      </c>
      <c r="E164" s="176" t="s">
        <v>221</v>
      </c>
      <c r="F164" s="177" t="s">
        <v>222</v>
      </c>
      <c r="G164" s="178" t="s">
        <v>155</v>
      </c>
      <c r="H164" s="179">
        <v>44.7</v>
      </c>
      <c r="I164" s="180"/>
      <c r="J164" s="181">
        <f>ROUND(I164*H164,2)</f>
        <v>0</v>
      </c>
      <c r="K164" s="177" t="s">
        <v>124</v>
      </c>
      <c r="L164" s="41"/>
      <c r="M164" s="182" t="s">
        <v>19</v>
      </c>
      <c r="N164" s="183" t="s">
        <v>43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125</v>
      </c>
      <c r="AT164" s="186" t="s">
        <v>120</v>
      </c>
      <c r="AU164" s="186" t="s">
        <v>81</v>
      </c>
      <c r="AY164" s="19" t="s">
        <v>118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77</v>
      </c>
      <c r="BK164" s="187">
        <f>ROUND(I164*H164,2)</f>
        <v>0</v>
      </c>
      <c r="BL164" s="19" t="s">
        <v>125</v>
      </c>
      <c r="BM164" s="186" t="s">
        <v>223</v>
      </c>
    </row>
    <row r="165" spans="1:47" s="2" customFormat="1" ht="11.25">
      <c r="A165" s="36"/>
      <c r="B165" s="37"/>
      <c r="C165" s="38"/>
      <c r="D165" s="188" t="s">
        <v>127</v>
      </c>
      <c r="E165" s="38"/>
      <c r="F165" s="189" t="s">
        <v>224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127</v>
      </c>
      <c r="AU165" s="19" t="s">
        <v>81</v>
      </c>
    </row>
    <row r="166" spans="2:51" s="13" customFormat="1" ht="11.25">
      <c r="B166" s="193"/>
      <c r="C166" s="194"/>
      <c r="D166" s="195" t="s">
        <v>129</v>
      </c>
      <c r="E166" s="196" t="s">
        <v>19</v>
      </c>
      <c r="F166" s="197" t="s">
        <v>176</v>
      </c>
      <c r="G166" s="194"/>
      <c r="H166" s="198">
        <v>4.355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129</v>
      </c>
      <c r="AU166" s="204" t="s">
        <v>81</v>
      </c>
      <c r="AV166" s="13" t="s">
        <v>81</v>
      </c>
      <c r="AW166" s="13" t="s">
        <v>33</v>
      </c>
      <c r="AX166" s="13" t="s">
        <v>72</v>
      </c>
      <c r="AY166" s="204" t="s">
        <v>118</v>
      </c>
    </row>
    <row r="167" spans="2:51" s="13" customFormat="1" ht="11.25">
      <c r="B167" s="193"/>
      <c r="C167" s="194"/>
      <c r="D167" s="195" t="s">
        <v>129</v>
      </c>
      <c r="E167" s="196" t="s">
        <v>19</v>
      </c>
      <c r="F167" s="197" t="s">
        <v>225</v>
      </c>
      <c r="G167" s="194"/>
      <c r="H167" s="198">
        <v>37.568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129</v>
      </c>
      <c r="AU167" s="204" t="s">
        <v>81</v>
      </c>
      <c r="AV167" s="13" t="s">
        <v>81</v>
      </c>
      <c r="AW167" s="13" t="s">
        <v>33</v>
      </c>
      <c r="AX167" s="13" t="s">
        <v>72</v>
      </c>
      <c r="AY167" s="204" t="s">
        <v>118</v>
      </c>
    </row>
    <row r="168" spans="2:51" s="13" customFormat="1" ht="11.25">
      <c r="B168" s="193"/>
      <c r="C168" s="194"/>
      <c r="D168" s="195" t="s">
        <v>129</v>
      </c>
      <c r="E168" s="196" t="s">
        <v>19</v>
      </c>
      <c r="F168" s="197" t="s">
        <v>226</v>
      </c>
      <c r="G168" s="194"/>
      <c r="H168" s="198">
        <v>2.123</v>
      </c>
      <c r="I168" s="199"/>
      <c r="J168" s="194"/>
      <c r="K168" s="194"/>
      <c r="L168" s="200"/>
      <c r="M168" s="201"/>
      <c r="N168" s="202"/>
      <c r="O168" s="202"/>
      <c r="P168" s="202"/>
      <c r="Q168" s="202"/>
      <c r="R168" s="202"/>
      <c r="S168" s="202"/>
      <c r="T168" s="203"/>
      <c r="AT168" s="204" t="s">
        <v>129</v>
      </c>
      <c r="AU168" s="204" t="s">
        <v>81</v>
      </c>
      <c r="AV168" s="13" t="s">
        <v>81</v>
      </c>
      <c r="AW168" s="13" t="s">
        <v>33</v>
      </c>
      <c r="AX168" s="13" t="s">
        <v>72</v>
      </c>
      <c r="AY168" s="204" t="s">
        <v>118</v>
      </c>
    </row>
    <row r="169" spans="2:51" s="13" customFormat="1" ht="11.25">
      <c r="B169" s="193"/>
      <c r="C169" s="194"/>
      <c r="D169" s="195" t="s">
        <v>129</v>
      </c>
      <c r="E169" s="196" t="s">
        <v>19</v>
      </c>
      <c r="F169" s="197" t="s">
        <v>227</v>
      </c>
      <c r="G169" s="194"/>
      <c r="H169" s="198">
        <v>0.648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129</v>
      </c>
      <c r="AU169" s="204" t="s">
        <v>81</v>
      </c>
      <c r="AV169" s="13" t="s">
        <v>81</v>
      </c>
      <c r="AW169" s="13" t="s">
        <v>33</v>
      </c>
      <c r="AX169" s="13" t="s">
        <v>72</v>
      </c>
      <c r="AY169" s="204" t="s">
        <v>118</v>
      </c>
    </row>
    <row r="170" spans="2:51" s="14" customFormat="1" ht="11.25">
      <c r="B170" s="205"/>
      <c r="C170" s="206"/>
      <c r="D170" s="195" t="s">
        <v>129</v>
      </c>
      <c r="E170" s="207" t="s">
        <v>19</v>
      </c>
      <c r="F170" s="208" t="s">
        <v>160</v>
      </c>
      <c r="G170" s="206"/>
      <c r="H170" s="209">
        <v>44.694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129</v>
      </c>
      <c r="AU170" s="215" t="s">
        <v>81</v>
      </c>
      <c r="AV170" s="14" t="s">
        <v>125</v>
      </c>
      <c r="AW170" s="14" t="s">
        <v>33</v>
      </c>
      <c r="AX170" s="14" t="s">
        <v>72</v>
      </c>
      <c r="AY170" s="215" t="s">
        <v>118</v>
      </c>
    </row>
    <row r="171" spans="2:51" s="13" customFormat="1" ht="11.25">
      <c r="B171" s="193"/>
      <c r="C171" s="194"/>
      <c r="D171" s="195" t="s">
        <v>129</v>
      </c>
      <c r="E171" s="196" t="s">
        <v>19</v>
      </c>
      <c r="F171" s="197" t="s">
        <v>228</v>
      </c>
      <c r="G171" s="194"/>
      <c r="H171" s="198">
        <v>44.7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129</v>
      </c>
      <c r="AU171" s="204" t="s">
        <v>81</v>
      </c>
      <c r="AV171" s="13" t="s">
        <v>81</v>
      </c>
      <c r="AW171" s="13" t="s">
        <v>33</v>
      </c>
      <c r="AX171" s="13" t="s">
        <v>72</v>
      </c>
      <c r="AY171" s="204" t="s">
        <v>118</v>
      </c>
    </row>
    <row r="172" spans="2:51" s="14" customFormat="1" ht="11.25">
      <c r="B172" s="205"/>
      <c r="C172" s="206"/>
      <c r="D172" s="195" t="s">
        <v>129</v>
      </c>
      <c r="E172" s="207" t="s">
        <v>19</v>
      </c>
      <c r="F172" s="208" t="s">
        <v>160</v>
      </c>
      <c r="G172" s="206"/>
      <c r="H172" s="209">
        <v>44.7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129</v>
      </c>
      <c r="AU172" s="215" t="s">
        <v>81</v>
      </c>
      <c r="AV172" s="14" t="s">
        <v>125</v>
      </c>
      <c r="AW172" s="14" t="s">
        <v>33</v>
      </c>
      <c r="AX172" s="14" t="s">
        <v>77</v>
      </c>
      <c r="AY172" s="215" t="s">
        <v>118</v>
      </c>
    </row>
    <row r="173" spans="1:65" s="2" customFormat="1" ht="24.2" customHeight="1">
      <c r="A173" s="36"/>
      <c r="B173" s="37"/>
      <c r="C173" s="175" t="s">
        <v>8</v>
      </c>
      <c r="D173" s="175" t="s">
        <v>120</v>
      </c>
      <c r="E173" s="176" t="s">
        <v>229</v>
      </c>
      <c r="F173" s="177" t="s">
        <v>230</v>
      </c>
      <c r="G173" s="178" t="s">
        <v>155</v>
      </c>
      <c r="H173" s="179">
        <v>141.81</v>
      </c>
      <c r="I173" s="180"/>
      <c r="J173" s="181">
        <f>ROUND(I173*H173,2)</f>
        <v>0</v>
      </c>
      <c r="K173" s="177" t="s">
        <v>124</v>
      </c>
      <c r="L173" s="41"/>
      <c r="M173" s="182" t="s">
        <v>19</v>
      </c>
      <c r="N173" s="183" t="s">
        <v>43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125</v>
      </c>
      <c r="AT173" s="186" t="s">
        <v>120</v>
      </c>
      <c r="AU173" s="186" t="s">
        <v>81</v>
      </c>
      <c r="AY173" s="19" t="s">
        <v>118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77</v>
      </c>
      <c r="BK173" s="187">
        <f>ROUND(I173*H173,2)</f>
        <v>0</v>
      </c>
      <c r="BL173" s="19" t="s">
        <v>125</v>
      </c>
      <c r="BM173" s="186" t="s">
        <v>231</v>
      </c>
    </row>
    <row r="174" spans="1:47" s="2" customFormat="1" ht="11.25">
      <c r="A174" s="36"/>
      <c r="B174" s="37"/>
      <c r="C174" s="38"/>
      <c r="D174" s="188" t="s">
        <v>127</v>
      </c>
      <c r="E174" s="38"/>
      <c r="F174" s="189" t="s">
        <v>232</v>
      </c>
      <c r="G174" s="38"/>
      <c r="H174" s="38"/>
      <c r="I174" s="190"/>
      <c r="J174" s="38"/>
      <c r="K174" s="38"/>
      <c r="L174" s="41"/>
      <c r="M174" s="191"/>
      <c r="N174" s="19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127</v>
      </c>
      <c r="AU174" s="19" t="s">
        <v>81</v>
      </c>
    </row>
    <row r="175" spans="2:51" s="13" customFormat="1" ht="11.25">
      <c r="B175" s="193"/>
      <c r="C175" s="194"/>
      <c r="D175" s="195" t="s">
        <v>129</v>
      </c>
      <c r="E175" s="196" t="s">
        <v>19</v>
      </c>
      <c r="F175" s="197" t="s">
        <v>233</v>
      </c>
      <c r="G175" s="194"/>
      <c r="H175" s="198">
        <v>141.81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129</v>
      </c>
      <c r="AU175" s="204" t="s">
        <v>81</v>
      </c>
      <c r="AV175" s="13" t="s">
        <v>81</v>
      </c>
      <c r="AW175" s="13" t="s">
        <v>33</v>
      </c>
      <c r="AX175" s="13" t="s">
        <v>77</v>
      </c>
      <c r="AY175" s="204" t="s">
        <v>118</v>
      </c>
    </row>
    <row r="176" spans="1:65" s="2" customFormat="1" ht="24.2" customHeight="1">
      <c r="A176" s="36"/>
      <c r="B176" s="37"/>
      <c r="C176" s="175" t="s">
        <v>234</v>
      </c>
      <c r="D176" s="175" t="s">
        <v>120</v>
      </c>
      <c r="E176" s="176" t="s">
        <v>235</v>
      </c>
      <c r="F176" s="177" t="s">
        <v>236</v>
      </c>
      <c r="G176" s="178" t="s">
        <v>123</v>
      </c>
      <c r="H176" s="179">
        <v>4.32</v>
      </c>
      <c r="I176" s="180"/>
      <c r="J176" s="181">
        <f>ROUND(I176*H176,2)</f>
        <v>0</v>
      </c>
      <c r="K176" s="177" t="s">
        <v>124</v>
      </c>
      <c r="L176" s="41"/>
      <c r="M176" s="182" t="s">
        <v>19</v>
      </c>
      <c r="N176" s="183" t="s">
        <v>43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125</v>
      </c>
      <c r="AT176" s="186" t="s">
        <v>120</v>
      </c>
      <c r="AU176" s="186" t="s">
        <v>81</v>
      </c>
      <c r="AY176" s="19" t="s">
        <v>118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77</v>
      </c>
      <c r="BK176" s="187">
        <f>ROUND(I176*H176,2)</f>
        <v>0</v>
      </c>
      <c r="BL176" s="19" t="s">
        <v>125</v>
      </c>
      <c r="BM176" s="186" t="s">
        <v>237</v>
      </c>
    </row>
    <row r="177" spans="1:47" s="2" customFormat="1" ht="11.25">
      <c r="A177" s="36"/>
      <c r="B177" s="37"/>
      <c r="C177" s="38"/>
      <c r="D177" s="188" t="s">
        <v>127</v>
      </c>
      <c r="E177" s="38"/>
      <c r="F177" s="189" t="s">
        <v>238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127</v>
      </c>
      <c r="AU177" s="19" t="s">
        <v>81</v>
      </c>
    </row>
    <row r="178" spans="2:51" s="13" customFormat="1" ht="11.25">
      <c r="B178" s="193"/>
      <c r="C178" s="194"/>
      <c r="D178" s="195" t="s">
        <v>129</v>
      </c>
      <c r="E178" s="196" t="s">
        <v>19</v>
      </c>
      <c r="F178" s="197" t="s">
        <v>239</v>
      </c>
      <c r="G178" s="194"/>
      <c r="H178" s="198">
        <v>45.99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129</v>
      </c>
      <c r="AU178" s="204" t="s">
        <v>81</v>
      </c>
      <c r="AV178" s="13" t="s">
        <v>81</v>
      </c>
      <c r="AW178" s="13" t="s">
        <v>33</v>
      </c>
      <c r="AX178" s="13" t="s">
        <v>72</v>
      </c>
      <c r="AY178" s="204" t="s">
        <v>118</v>
      </c>
    </row>
    <row r="179" spans="2:51" s="13" customFormat="1" ht="11.25">
      <c r="B179" s="193"/>
      <c r="C179" s="194"/>
      <c r="D179" s="195" t="s">
        <v>129</v>
      </c>
      <c r="E179" s="196" t="s">
        <v>19</v>
      </c>
      <c r="F179" s="197" t="s">
        <v>240</v>
      </c>
      <c r="G179" s="194"/>
      <c r="H179" s="198">
        <v>4.32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129</v>
      </c>
      <c r="AU179" s="204" t="s">
        <v>81</v>
      </c>
      <c r="AV179" s="13" t="s">
        <v>81</v>
      </c>
      <c r="AW179" s="13" t="s">
        <v>33</v>
      </c>
      <c r="AX179" s="13" t="s">
        <v>77</v>
      </c>
      <c r="AY179" s="204" t="s">
        <v>118</v>
      </c>
    </row>
    <row r="180" spans="1:65" s="2" customFormat="1" ht="24.2" customHeight="1">
      <c r="A180" s="36"/>
      <c r="B180" s="37"/>
      <c r="C180" s="175" t="s">
        <v>241</v>
      </c>
      <c r="D180" s="175" t="s">
        <v>120</v>
      </c>
      <c r="E180" s="176" t="s">
        <v>242</v>
      </c>
      <c r="F180" s="177" t="s">
        <v>243</v>
      </c>
      <c r="G180" s="178" t="s">
        <v>244</v>
      </c>
      <c r="H180" s="179">
        <v>78.225</v>
      </c>
      <c r="I180" s="180"/>
      <c r="J180" s="181">
        <f>ROUND(I180*H180,2)</f>
        <v>0</v>
      </c>
      <c r="K180" s="177" t="s">
        <v>124</v>
      </c>
      <c r="L180" s="41"/>
      <c r="M180" s="182" t="s">
        <v>19</v>
      </c>
      <c r="N180" s="183" t="s">
        <v>43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125</v>
      </c>
      <c r="AT180" s="186" t="s">
        <v>120</v>
      </c>
      <c r="AU180" s="186" t="s">
        <v>81</v>
      </c>
      <c r="AY180" s="19" t="s">
        <v>118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77</v>
      </c>
      <c r="BK180" s="187">
        <f>ROUND(I180*H180,2)</f>
        <v>0</v>
      </c>
      <c r="BL180" s="19" t="s">
        <v>125</v>
      </c>
      <c r="BM180" s="186" t="s">
        <v>245</v>
      </c>
    </row>
    <row r="181" spans="1:47" s="2" customFormat="1" ht="11.25">
      <c r="A181" s="36"/>
      <c r="B181" s="37"/>
      <c r="C181" s="38"/>
      <c r="D181" s="188" t="s">
        <v>127</v>
      </c>
      <c r="E181" s="38"/>
      <c r="F181" s="189" t="s">
        <v>246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127</v>
      </c>
      <c r="AU181" s="19" t="s">
        <v>81</v>
      </c>
    </row>
    <row r="182" spans="2:51" s="13" customFormat="1" ht="11.25">
      <c r="B182" s="193"/>
      <c r="C182" s="194"/>
      <c r="D182" s="195" t="s">
        <v>129</v>
      </c>
      <c r="E182" s="196" t="s">
        <v>19</v>
      </c>
      <c r="F182" s="197" t="s">
        <v>228</v>
      </c>
      <c r="G182" s="194"/>
      <c r="H182" s="198">
        <v>44.7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129</v>
      </c>
      <c r="AU182" s="204" t="s">
        <v>81</v>
      </c>
      <c r="AV182" s="13" t="s">
        <v>81</v>
      </c>
      <c r="AW182" s="13" t="s">
        <v>33</v>
      </c>
      <c r="AX182" s="13" t="s">
        <v>77</v>
      </c>
      <c r="AY182" s="204" t="s">
        <v>118</v>
      </c>
    </row>
    <row r="183" spans="2:51" s="13" customFormat="1" ht="11.25">
      <c r="B183" s="193"/>
      <c r="C183" s="194"/>
      <c r="D183" s="195" t="s">
        <v>129</v>
      </c>
      <c r="E183" s="194"/>
      <c r="F183" s="197" t="s">
        <v>247</v>
      </c>
      <c r="G183" s="194"/>
      <c r="H183" s="198">
        <v>78.225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129</v>
      </c>
      <c r="AU183" s="204" t="s">
        <v>81</v>
      </c>
      <c r="AV183" s="13" t="s">
        <v>81</v>
      </c>
      <c r="AW183" s="13" t="s">
        <v>4</v>
      </c>
      <c r="AX183" s="13" t="s">
        <v>77</v>
      </c>
      <c r="AY183" s="204" t="s">
        <v>118</v>
      </c>
    </row>
    <row r="184" spans="1:65" s="2" customFormat="1" ht="24.2" customHeight="1">
      <c r="A184" s="36"/>
      <c r="B184" s="37"/>
      <c r="C184" s="175" t="s">
        <v>248</v>
      </c>
      <c r="D184" s="175" t="s">
        <v>120</v>
      </c>
      <c r="E184" s="176" t="s">
        <v>249</v>
      </c>
      <c r="F184" s="177" t="s">
        <v>250</v>
      </c>
      <c r="G184" s="178" t="s">
        <v>155</v>
      </c>
      <c r="H184" s="179">
        <v>141.81</v>
      </c>
      <c r="I184" s="180"/>
      <c r="J184" s="181">
        <f>ROUND(I184*H184,2)</f>
        <v>0</v>
      </c>
      <c r="K184" s="177" t="s">
        <v>124</v>
      </c>
      <c r="L184" s="41"/>
      <c r="M184" s="182" t="s">
        <v>19</v>
      </c>
      <c r="N184" s="183" t="s">
        <v>43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125</v>
      </c>
      <c r="AT184" s="186" t="s">
        <v>120</v>
      </c>
      <c r="AU184" s="186" t="s">
        <v>81</v>
      </c>
      <c r="AY184" s="19" t="s">
        <v>118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77</v>
      </c>
      <c r="BK184" s="187">
        <f>ROUND(I184*H184,2)</f>
        <v>0</v>
      </c>
      <c r="BL184" s="19" t="s">
        <v>125</v>
      </c>
      <c r="BM184" s="186" t="s">
        <v>251</v>
      </c>
    </row>
    <row r="185" spans="1:47" s="2" customFormat="1" ht="11.25">
      <c r="A185" s="36"/>
      <c r="B185" s="37"/>
      <c r="C185" s="38"/>
      <c r="D185" s="188" t="s">
        <v>127</v>
      </c>
      <c r="E185" s="38"/>
      <c r="F185" s="189" t="s">
        <v>252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127</v>
      </c>
      <c r="AU185" s="19" t="s">
        <v>81</v>
      </c>
    </row>
    <row r="186" spans="2:51" s="13" customFormat="1" ht="11.25">
      <c r="B186" s="193"/>
      <c r="C186" s="194"/>
      <c r="D186" s="195" t="s">
        <v>129</v>
      </c>
      <c r="E186" s="196" t="s">
        <v>19</v>
      </c>
      <c r="F186" s="197" t="s">
        <v>253</v>
      </c>
      <c r="G186" s="194"/>
      <c r="H186" s="198">
        <v>141.81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129</v>
      </c>
      <c r="AU186" s="204" t="s">
        <v>81</v>
      </c>
      <c r="AV186" s="13" t="s">
        <v>81</v>
      </c>
      <c r="AW186" s="13" t="s">
        <v>33</v>
      </c>
      <c r="AX186" s="13" t="s">
        <v>77</v>
      </c>
      <c r="AY186" s="204" t="s">
        <v>118</v>
      </c>
    </row>
    <row r="187" spans="1:65" s="2" customFormat="1" ht="24.2" customHeight="1">
      <c r="A187" s="36"/>
      <c r="B187" s="37"/>
      <c r="C187" s="175" t="s">
        <v>254</v>
      </c>
      <c r="D187" s="175" t="s">
        <v>120</v>
      </c>
      <c r="E187" s="176" t="s">
        <v>255</v>
      </c>
      <c r="F187" s="177" t="s">
        <v>256</v>
      </c>
      <c r="G187" s="178" t="s">
        <v>155</v>
      </c>
      <c r="H187" s="179">
        <v>99.95</v>
      </c>
      <c r="I187" s="180"/>
      <c r="J187" s="181">
        <f>ROUND(I187*H187,2)</f>
        <v>0</v>
      </c>
      <c r="K187" s="177" t="s">
        <v>124</v>
      </c>
      <c r="L187" s="41"/>
      <c r="M187" s="182" t="s">
        <v>19</v>
      </c>
      <c r="N187" s="183" t="s">
        <v>43</v>
      </c>
      <c r="O187" s="66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125</v>
      </c>
      <c r="AT187" s="186" t="s">
        <v>120</v>
      </c>
      <c r="AU187" s="186" t="s">
        <v>81</v>
      </c>
      <c r="AY187" s="19" t="s">
        <v>118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77</v>
      </c>
      <c r="BK187" s="187">
        <f>ROUND(I187*H187,2)</f>
        <v>0</v>
      </c>
      <c r="BL187" s="19" t="s">
        <v>125</v>
      </c>
      <c r="BM187" s="186" t="s">
        <v>257</v>
      </c>
    </row>
    <row r="188" spans="1:47" s="2" customFormat="1" ht="11.25">
      <c r="A188" s="36"/>
      <c r="B188" s="37"/>
      <c r="C188" s="38"/>
      <c r="D188" s="188" t="s">
        <v>127</v>
      </c>
      <c r="E188" s="38"/>
      <c r="F188" s="189" t="s">
        <v>258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127</v>
      </c>
      <c r="AU188" s="19" t="s">
        <v>81</v>
      </c>
    </row>
    <row r="189" spans="2:51" s="15" customFormat="1" ht="11.25">
      <c r="B189" s="216"/>
      <c r="C189" s="217"/>
      <c r="D189" s="195" t="s">
        <v>129</v>
      </c>
      <c r="E189" s="218" t="s">
        <v>19</v>
      </c>
      <c r="F189" s="219" t="s">
        <v>259</v>
      </c>
      <c r="G189" s="217"/>
      <c r="H189" s="218" t="s">
        <v>19</v>
      </c>
      <c r="I189" s="220"/>
      <c r="J189" s="217"/>
      <c r="K189" s="217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129</v>
      </c>
      <c r="AU189" s="225" t="s">
        <v>81</v>
      </c>
      <c r="AV189" s="15" t="s">
        <v>77</v>
      </c>
      <c r="AW189" s="15" t="s">
        <v>33</v>
      </c>
      <c r="AX189" s="15" t="s">
        <v>72</v>
      </c>
      <c r="AY189" s="225" t="s">
        <v>118</v>
      </c>
    </row>
    <row r="190" spans="2:51" s="13" customFormat="1" ht="11.25">
      <c r="B190" s="193"/>
      <c r="C190" s="194"/>
      <c r="D190" s="195" t="s">
        <v>129</v>
      </c>
      <c r="E190" s="196" t="s">
        <v>19</v>
      </c>
      <c r="F190" s="197" t="s">
        <v>260</v>
      </c>
      <c r="G190" s="194"/>
      <c r="H190" s="198">
        <v>97.11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129</v>
      </c>
      <c r="AU190" s="204" t="s">
        <v>81</v>
      </c>
      <c r="AV190" s="13" t="s">
        <v>81</v>
      </c>
      <c r="AW190" s="13" t="s">
        <v>33</v>
      </c>
      <c r="AX190" s="13" t="s">
        <v>72</v>
      </c>
      <c r="AY190" s="204" t="s">
        <v>118</v>
      </c>
    </row>
    <row r="191" spans="2:51" s="15" customFormat="1" ht="11.25">
      <c r="B191" s="216"/>
      <c r="C191" s="217"/>
      <c r="D191" s="195" t="s">
        <v>129</v>
      </c>
      <c r="E191" s="218" t="s">
        <v>19</v>
      </c>
      <c r="F191" s="219" t="s">
        <v>261</v>
      </c>
      <c r="G191" s="217"/>
      <c r="H191" s="218" t="s">
        <v>19</v>
      </c>
      <c r="I191" s="220"/>
      <c r="J191" s="217"/>
      <c r="K191" s="217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129</v>
      </c>
      <c r="AU191" s="225" t="s">
        <v>81</v>
      </c>
      <c r="AV191" s="15" t="s">
        <v>77</v>
      </c>
      <c r="AW191" s="15" t="s">
        <v>33</v>
      </c>
      <c r="AX191" s="15" t="s">
        <v>72</v>
      </c>
      <c r="AY191" s="225" t="s">
        <v>118</v>
      </c>
    </row>
    <row r="192" spans="2:51" s="13" customFormat="1" ht="11.25">
      <c r="B192" s="193"/>
      <c r="C192" s="194"/>
      <c r="D192" s="195" t="s">
        <v>129</v>
      </c>
      <c r="E192" s="196" t="s">
        <v>19</v>
      </c>
      <c r="F192" s="197" t="s">
        <v>262</v>
      </c>
      <c r="G192" s="194"/>
      <c r="H192" s="198">
        <v>2.831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129</v>
      </c>
      <c r="AU192" s="204" t="s">
        <v>81</v>
      </c>
      <c r="AV192" s="13" t="s">
        <v>81</v>
      </c>
      <c r="AW192" s="13" t="s">
        <v>33</v>
      </c>
      <c r="AX192" s="13" t="s">
        <v>72</v>
      </c>
      <c r="AY192" s="204" t="s">
        <v>118</v>
      </c>
    </row>
    <row r="193" spans="2:51" s="14" customFormat="1" ht="11.25">
      <c r="B193" s="205"/>
      <c r="C193" s="206"/>
      <c r="D193" s="195" t="s">
        <v>129</v>
      </c>
      <c r="E193" s="207" t="s">
        <v>19</v>
      </c>
      <c r="F193" s="208" t="s">
        <v>160</v>
      </c>
      <c r="G193" s="206"/>
      <c r="H193" s="209">
        <v>99.941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129</v>
      </c>
      <c r="AU193" s="215" t="s">
        <v>81</v>
      </c>
      <c r="AV193" s="14" t="s">
        <v>125</v>
      </c>
      <c r="AW193" s="14" t="s">
        <v>33</v>
      </c>
      <c r="AX193" s="14" t="s">
        <v>72</v>
      </c>
      <c r="AY193" s="215" t="s">
        <v>118</v>
      </c>
    </row>
    <row r="194" spans="2:51" s="13" customFormat="1" ht="11.25">
      <c r="B194" s="193"/>
      <c r="C194" s="194"/>
      <c r="D194" s="195" t="s">
        <v>129</v>
      </c>
      <c r="E194" s="196" t="s">
        <v>19</v>
      </c>
      <c r="F194" s="197" t="s">
        <v>263</v>
      </c>
      <c r="G194" s="194"/>
      <c r="H194" s="198">
        <v>99.95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129</v>
      </c>
      <c r="AU194" s="204" t="s">
        <v>81</v>
      </c>
      <c r="AV194" s="13" t="s">
        <v>81</v>
      </c>
      <c r="AW194" s="13" t="s">
        <v>33</v>
      </c>
      <c r="AX194" s="13" t="s">
        <v>72</v>
      </c>
      <c r="AY194" s="204" t="s">
        <v>118</v>
      </c>
    </row>
    <row r="195" spans="2:51" s="14" customFormat="1" ht="11.25">
      <c r="B195" s="205"/>
      <c r="C195" s="206"/>
      <c r="D195" s="195" t="s">
        <v>129</v>
      </c>
      <c r="E195" s="207" t="s">
        <v>19</v>
      </c>
      <c r="F195" s="208" t="s">
        <v>160</v>
      </c>
      <c r="G195" s="206"/>
      <c r="H195" s="209">
        <v>99.95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129</v>
      </c>
      <c r="AU195" s="215" t="s">
        <v>81</v>
      </c>
      <c r="AV195" s="14" t="s">
        <v>125</v>
      </c>
      <c r="AW195" s="14" t="s">
        <v>33</v>
      </c>
      <c r="AX195" s="14" t="s">
        <v>77</v>
      </c>
      <c r="AY195" s="215" t="s">
        <v>118</v>
      </c>
    </row>
    <row r="196" spans="1:65" s="2" customFormat="1" ht="16.5" customHeight="1">
      <c r="A196" s="36"/>
      <c r="B196" s="37"/>
      <c r="C196" s="237" t="s">
        <v>264</v>
      </c>
      <c r="D196" s="237" t="s">
        <v>265</v>
      </c>
      <c r="E196" s="238" t="s">
        <v>266</v>
      </c>
      <c r="F196" s="239" t="s">
        <v>267</v>
      </c>
      <c r="G196" s="240" t="s">
        <v>244</v>
      </c>
      <c r="H196" s="241">
        <v>5.662</v>
      </c>
      <c r="I196" s="242"/>
      <c r="J196" s="243">
        <f>ROUND(I196*H196,2)</f>
        <v>0</v>
      </c>
      <c r="K196" s="239" t="s">
        <v>124</v>
      </c>
      <c r="L196" s="244"/>
      <c r="M196" s="245" t="s">
        <v>19</v>
      </c>
      <c r="N196" s="246" t="s">
        <v>43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171</v>
      </c>
      <c r="AT196" s="186" t="s">
        <v>265</v>
      </c>
      <c r="AU196" s="186" t="s">
        <v>81</v>
      </c>
      <c r="AY196" s="19" t="s">
        <v>118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77</v>
      </c>
      <c r="BK196" s="187">
        <f>ROUND(I196*H196,2)</f>
        <v>0</v>
      </c>
      <c r="BL196" s="19" t="s">
        <v>125</v>
      </c>
      <c r="BM196" s="186" t="s">
        <v>268</v>
      </c>
    </row>
    <row r="197" spans="2:51" s="13" customFormat="1" ht="11.25">
      <c r="B197" s="193"/>
      <c r="C197" s="194"/>
      <c r="D197" s="195" t="s">
        <v>129</v>
      </c>
      <c r="E197" s="196" t="s">
        <v>19</v>
      </c>
      <c r="F197" s="197" t="s">
        <v>269</v>
      </c>
      <c r="G197" s="194"/>
      <c r="H197" s="198">
        <v>2.831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129</v>
      </c>
      <c r="AU197" s="204" t="s">
        <v>81</v>
      </c>
      <c r="AV197" s="13" t="s">
        <v>81</v>
      </c>
      <c r="AW197" s="13" t="s">
        <v>33</v>
      </c>
      <c r="AX197" s="13" t="s">
        <v>77</v>
      </c>
      <c r="AY197" s="204" t="s">
        <v>118</v>
      </c>
    </row>
    <row r="198" spans="2:51" s="13" customFormat="1" ht="11.25">
      <c r="B198" s="193"/>
      <c r="C198" s="194"/>
      <c r="D198" s="195" t="s">
        <v>129</v>
      </c>
      <c r="E198" s="194"/>
      <c r="F198" s="197" t="s">
        <v>270</v>
      </c>
      <c r="G198" s="194"/>
      <c r="H198" s="198">
        <v>5.662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129</v>
      </c>
      <c r="AU198" s="204" t="s">
        <v>81</v>
      </c>
      <c r="AV198" s="13" t="s">
        <v>81</v>
      </c>
      <c r="AW198" s="13" t="s">
        <v>4</v>
      </c>
      <c r="AX198" s="13" t="s">
        <v>77</v>
      </c>
      <c r="AY198" s="204" t="s">
        <v>118</v>
      </c>
    </row>
    <row r="199" spans="1:65" s="2" customFormat="1" ht="37.9" customHeight="1">
      <c r="A199" s="36"/>
      <c r="B199" s="37"/>
      <c r="C199" s="175" t="s">
        <v>7</v>
      </c>
      <c r="D199" s="175" t="s">
        <v>120</v>
      </c>
      <c r="E199" s="176" t="s">
        <v>271</v>
      </c>
      <c r="F199" s="177" t="s">
        <v>272</v>
      </c>
      <c r="G199" s="178" t="s">
        <v>155</v>
      </c>
      <c r="H199" s="179">
        <v>3.9</v>
      </c>
      <c r="I199" s="180"/>
      <c r="J199" s="181">
        <f>ROUND(I199*H199,2)</f>
        <v>0</v>
      </c>
      <c r="K199" s="177" t="s">
        <v>124</v>
      </c>
      <c r="L199" s="41"/>
      <c r="M199" s="182" t="s">
        <v>19</v>
      </c>
      <c r="N199" s="183" t="s">
        <v>43</v>
      </c>
      <c r="O199" s="66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125</v>
      </c>
      <c r="AT199" s="186" t="s">
        <v>120</v>
      </c>
      <c r="AU199" s="186" t="s">
        <v>81</v>
      </c>
      <c r="AY199" s="19" t="s">
        <v>118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9" t="s">
        <v>77</v>
      </c>
      <c r="BK199" s="187">
        <f>ROUND(I199*H199,2)</f>
        <v>0</v>
      </c>
      <c r="BL199" s="19" t="s">
        <v>125</v>
      </c>
      <c r="BM199" s="186" t="s">
        <v>273</v>
      </c>
    </row>
    <row r="200" spans="1:47" s="2" customFormat="1" ht="11.25">
      <c r="A200" s="36"/>
      <c r="B200" s="37"/>
      <c r="C200" s="38"/>
      <c r="D200" s="188" t="s">
        <v>127</v>
      </c>
      <c r="E200" s="38"/>
      <c r="F200" s="189" t="s">
        <v>274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127</v>
      </c>
      <c r="AU200" s="19" t="s">
        <v>81</v>
      </c>
    </row>
    <row r="201" spans="2:51" s="13" customFormat="1" ht="11.25">
      <c r="B201" s="193"/>
      <c r="C201" s="194"/>
      <c r="D201" s="195" t="s">
        <v>129</v>
      </c>
      <c r="E201" s="196" t="s">
        <v>19</v>
      </c>
      <c r="F201" s="197" t="s">
        <v>275</v>
      </c>
      <c r="G201" s="194"/>
      <c r="H201" s="198">
        <v>3.9</v>
      </c>
      <c r="I201" s="199"/>
      <c r="J201" s="194"/>
      <c r="K201" s="194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129</v>
      </c>
      <c r="AU201" s="204" t="s">
        <v>81</v>
      </c>
      <c r="AV201" s="13" t="s">
        <v>81</v>
      </c>
      <c r="AW201" s="13" t="s">
        <v>33</v>
      </c>
      <c r="AX201" s="13" t="s">
        <v>77</v>
      </c>
      <c r="AY201" s="204" t="s">
        <v>118</v>
      </c>
    </row>
    <row r="202" spans="1:65" s="2" customFormat="1" ht="16.5" customHeight="1">
      <c r="A202" s="36"/>
      <c r="B202" s="37"/>
      <c r="C202" s="237" t="s">
        <v>276</v>
      </c>
      <c r="D202" s="237" t="s">
        <v>265</v>
      </c>
      <c r="E202" s="238" t="s">
        <v>277</v>
      </c>
      <c r="F202" s="239" t="s">
        <v>278</v>
      </c>
      <c r="G202" s="240" t="s">
        <v>244</v>
      </c>
      <c r="H202" s="241">
        <v>6.825</v>
      </c>
      <c r="I202" s="242"/>
      <c r="J202" s="243">
        <f>ROUND(I202*H202,2)</f>
        <v>0</v>
      </c>
      <c r="K202" s="239" t="s">
        <v>124</v>
      </c>
      <c r="L202" s="244"/>
      <c r="M202" s="245" t="s">
        <v>19</v>
      </c>
      <c r="N202" s="246" t="s">
        <v>43</v>
      </c>
      <c r="O202" s="66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171</v>
      </c>
      <c r="AT202" s="186" t="s">
        <v>265</v>
      </c>
      <c r="AU202" s="186" t="s">
        <v>81</v>
      </c>
      <c r="AY202" s="19" t="s">
        <v>118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77</v>
      </c>
      <c r="BK202" s="187">
        <f>ROUND(I202*H202,2)</f>
        <v>0</v>
      </c>
      <c r="BL202" s="19" t="s">
        <v>125</v>
      </c>
      <c r="BM202" s="186" t="s">
        <v>279</v>
      </c>
    </row>
    <row r="203" spans="2:51" s="13" customFormat="1" ht="11.25">
      <c r="B203" s="193"/>
      <c r="C203" s="194"/>
      <c r="D203" s="195" t="s">
        <v>129</v>
      </c>
      <c r="E203" s="194"/>
      <c r="F203" s="197" t="s">
        <v>280</v>
      </c>
      <c r="G203" s="194"/>
      <c r="H203" s="198">
        <v>6.825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129</v>
      </c>
      <c r="AU203" s="204" t="s">
        <v>81</v>
      </c>
      <c r="AV203" s="13" t="s">
        <v>81</v>
      </c>
      <c r="AW203" s="13" t="s">
        <v>4</v>
      </c>
      <c r="AX203" s="13" t="s">
        <v>77</v>
      </c>
      <c r="AY203" s="204" t="s">
        <v>118</v>
      </c>
    </row>
    <row r="204" spans="1:65" s="2" customFormat="1" ht="37.9" customHeight="1">
      <c r="A204" s="36"/>
      <c r="B204" s="37"/>
      <c r="C204" s="175" t="s">
        <v>281</v>
      </c>
      <c r="D204" s="175" t="s">
        <v>120</v>
      </c>
      <c r="E204" s="176" t="s">
        <v>282</v>
      </c>
      <c r="F204" s="177" t="s">
        <v>283</v>
      </c>
      <c r="G204" s="178" t="s">
        <v>155</v>
      </c>
      <c r="H204" s="179">
        <v>3.9</v>
      </c>
      <c r="I204" s="180"/>
      <c r="J204" s="181">
        <f>ROUND(I204*H204,2)</f>
        <v>0</v>
      </c>
      <c r="K204" s="177" t="s">
        <v>124</v>
      </c>
      <c r="L204" s="41"/>
      <c r="M204" s="182" t="s">
        <v>19</v>
      </c>
      <c r="N204" s="183" t="s">
        <v>43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125</v>
      </c>
      <c r="AT204" s="186" t="s">
        <v>120</v>
      </c>
      <c r="AU204" s="186" t="s">
        <v>81</v>
      </c>
      <c r="AY204" s="19" t="s">
        <v>118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77</v>
      </c>
      <c r="BK204" s="187">
        <f>ROUND(I204*H204,2)</f>
        <v>0</v>
      </c>
      <c r="BL204" s="19" t="s">
        <v>125</v>
      </c>
      <c r="BM204" s="186" t="s">
        <v>284</v>
      </c>
    </row>
    <row r="205" spans="1:47" s="2" customFormat="1" ht="11.25">
      <c r="A205" s="36"/>
      <c r="B205" s="37"/>
      <c r="C205" s="38"/>
      <c r="D205" s="188" t="s">
        <v>127</v>
      </c>
      <c r="E205" s="38"/>
      <c r="F205" s="189" t="s">
        <v>285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127</v>
      </c>
      <c r="AU205" s="19" t="s">
        <v>81</v>
      </c>
    </row>
    <row r="206" spans="2:51" s="13" customFormat="1" ht="11.25">
      <c r="B206" s="193"/>
      <c r="C206" s="194"/>
      <c r="D206" s="195" t="s">
        <v>129</v>
      </c>
      <c r="E206" s="196" t="s">
        <v>19</v>
      </c>
      <c r="F206" s="197" t="s">
        <v>286</v>
      </c>
      <c r="G206" s="194"/>
      <c r="H206" s="198">
        <v>3.9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129</v>
      </c>
      <c r="AU206" s="204" t="s">
        <v>81</v>
      </c>
      <c r="AV206" s="13" t="s">
        <v>81</v>
      </c>
      <c r="AW206" s="13" t="s">
        <v>33</v>
      </c>
      <c r="AX206" s="13" t="s">
        <v>77</v>
      </c>
      <c r="AY206" s="204" t="s">
        <v>118</v>
      </c>
    </row>
    <row r="207" spans="1:65" s="2" customFormat="1" ht="37.9" customHeight="1">
      <c r="A207" s="36"/>
      <c r="B207" s="37"/>
      <c r="C207" s="175" t="s">
        <v>287</v>
      </c>
      <c r="D207" s="175" t="s">
        <v>120</v>
      </c>
      <c r="E207" s="176" t="s">
        <v>288</v>
      </c>
      <c r="F207" s="177" t="s">
        <v>289</v>
      </c>
      <c r="G207" s="178" t="s">
        <v>155</v>
      </c>
      <c r="H207" s="179">
        <v>28.3</v>
      </c>
      <c r="I207" s="180"/>
      <c r="J207" s="181">
        <f>ROUND(I207*H207,2)</f>
        <v>0</v>
      </c>
      <c r="K207" s="177" t="s">
        <v>124</v>
      </c>
      <c r="L207" s="41"/>
      <c r="M207" s="182" t="s">
        <v>19</v>
      </c>
      <c r="N207" s="183" t="s">
        <v>43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125</v>
      </c>
      <c r="AT207" s="186" t="s">
        <v>120</v>
      </c>
      <c r="AU207" s="186" t="s">
        <v>81</v>
      </c>
      <c r="AY207" s="19" t="s">
        <v>118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77</v>
      </c>
      <c r="BK207" s="187">
        <f>ROUND(I207*H207,2)</f>
        <v>0</v>
      </c>
      <c r="BL207" s="19" t="s">
        <v>125</v>
      </c>
      <c r="BM207" s="186" t="s">
        <v>290</v>
      </c>
    </row>
    <row r="208" spans="1:47" s="2" customFormat="1" ht="11.25">
      <c r="A208" s="36"/>
      <c r="B208" s="37"/>
      <c r="C208" s="38"/>
      <c r="D208" s="188" t="s">
        <v>127</v>
      </c>
      <c r="E208" s="38"/>
      <c r="F208" s="189" t="s">
        <v>291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127</v>
      </c>
      <c r="AU208" s="19" t="s">
        <v>81</v>
      </c>
    </row>
    <row r="209" spans="2:51" s="13" customFormat="1" ht="11.25">
      <c r="B209" s="193"/>
      <c r="C209" s="194"/>
      <c r="D209" s="195" t="s">
        <v>129</v>
      </c>
      <c r="E209" s="196" t="s">
        <v>19</v>
      </c>
      <c r="F209" s="197" t="s">
        <v>292</v>
      </c>
      <c r="G209" s="194"/>
      <c r="H209" s="198">
        <v>28.293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129</v>
      </c>
      <c r="AU209" s="204" t="s">
        <v>81</v>
      </c>
      <c r="AV209" s="13" t="s">
        <v>81</v>
      </c>
      <c r="AW209" s="13" t="s">
        <v>33</v>
      </c>
      <c r="AX209" s="13" t="s">
        <v>72</v>
      </c>
      <c r="AY209" s="204" t="s">
        <v>118</v>
      </c>
    </row>
    <row r="210" spans="2:51" s="14" customFormat="1" ht="11.25">
      <c r="B210" s="205"/>
      <c r="C210" s="206"/>
      <c r="D210" s="195" t="s">
        <v>129</v>
      </c>
      <c r="E210" s="207" t="s">
        <v>19</v>
      </c>
      <c r="F210" s="208" t="s">
        <v>160</v>
      </c>
      <c r="G210" s="206"/>
      <c r="H210" s="209">
        <v>28.293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129</v>
      </c>
      <c r="AU210" s="215" t="s">
        <v>81</v>
      </c>
      <c r="AV210" s="14" t="s">
        <v>125</v>
      </c>
      <c r="AW210" s="14" t="s">
        <v>33</v>
      </c>
      <c r="AX210" s="14" t="s">
        <v>72</v>
      </c>
      <c r="AY210" s="215" t="s">
        <v>118</v>
      </c>
    </row>
    <row r="211" spans="2:51" s="13" customFormat="1" ht="11.25">
      <c r="B211" s="193"/>
      <c r="C211" s="194"/>
      <c r="D211" s="195" t="s">
        <v>129</v>
      </c>
      <c r="E211" s="196" t="s">
        <v>19</v>
      </c>
      <c r="F211" s="197" t="s">
        <v>293</v>
      </c>
      <c r="G211" s="194"/>
      <c r="H211" s="198">
        <v>28.3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129</v>
      </c>
      <c r="AU211" s="204" t="s">
        <v>81</v>
      </c>
      <c r="AV211" s="13" t="s">
        <v>81</v>
      </c>
      <c r="AW211" s="13" t="s">
        <v>33</v>
      </c>
      <c r="AX211" s="13" t="s">
        <v>72</v>
      </c>
      <c r="AY211" s="204" t="s">
        <v>118</v>
      </c>
    </row>
    <row r="212" spans="2:51" s="14" customFormat="1" ht="11.25">
      <c r="B212" s="205"/>
      <c r="C212" s="206"/>
      <c r="D212" s="195" t="s">
        <v>129</v>
      </c>
      <c r="E212" s="207" t="s">
        <v>19</v>
      </c>
      <c r="F212" s="208" t="s">
        <v>160</v>
      </c>
      <c r="G212" s="206"/>
      <c r="H212" s="209">
        <v>28.3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129</v>
      </c>
      <c r="AU212" s="215" t="s">
        <v>81</v>
      </c>
      <c r="AV212" s="14" t="s">
        <v>125</v>
      </c>
      <c r="AW212" s="14" t="s">
        <v>33</v>
      </c>
      <c r="AX212" s="14" t="s">
        <v>77</v>
      </c>
      <c r="AY212" s="215" t="s">
        <v>118</v>
      </c>
    </row>
    <row r="213" spans="1:65" s="2" customFormat="1" ht="16.5" customHeight="1">
      <c r="A213" s="36"/>
      <c r="B213" s="37"/>
      <c r="C213" s="237" t="s">
        <v>294</v>
      </c>
      <c r="D213" s="237" t="s">
        <v>265</v>
      </c>
      <c r="E213" s="238" t="s">
        <v>277</v>
      </c>
      <c r="F213" s="239" t="s">
        <v>278</v>
      </c>
      <c r="G213" s="240" t="s">
        <v>244</v>
      </c>
      <c r="H213" s="241">
        <v>49.525</v>
      </c>
      <c r="I213" s="242"/>
      <c r="J213" s="243">
        <f>ROUND(I213*H213,2)</f>
        <v>0</v>
      </c>
      <c r="K213" s="239" t="s">
        <v>124</v>
      </c>
      <c r="L213" s="244"/>
      <c r="M213" s="245" t="s">
        <v>19</v>
      </c>
      <c r="N213" s="246" t="s">
        <v>43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171</v>
      </c>
      <c r="AT213" s="186" t="s">
        <v>265</v>
      </c>
      <c r="AU213" s="186" t="s">
        <v>81</v>
      </c>
      <c r="AY213" s="19" t="s">
        <v>118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77</v>
      </c>
      <c r="BK213" s="187">
        <f>ROUND(I213*H213,2)</f>
        <v>0</v>
      </c>
      <c r="BL213" s="19" t="s">
        <v>125</v>
      </c>
      <c r="BM213" s="186" t="s">
        <v>295</v>
      </c>
    </row>
    <row r="214" spans="2:51" s="13" customFormat="1" ht="11.25">
      <c r="B214" s="193"/>
      <c r="C214" s="194"/>
      <c r="D214" s="195" t="s">
        <v>129</v>
      </c>
      <c r="E214" s="196" t="s">
        <v>19</v>
      </c>
      <c r="F214" s="197" t="s">
        <v>293</v>
      </c>
      <c r="G214" s="194"/>
      <c r="H214" s="198">
        <v>28.3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129</v>
      </c>
      <c r="AU214" s="204" t="s">
        <v>81</v>
      </c>
      <c r="AV214" s="13" t="s">
        <v>81</v>
      </c>
      <c r="AW214" s="13" t="s">
        <v>33</v>
      </c>
      <c r="AX214" s="13" t="s">
        <v>77</v>
      </c>
      <c r="AY214" s="204" t="s">
        <v>118</v>
      </c>
    </row>
    <row r="215" spans="2:51" s="13" customFormat="1" ht="11.25">
      <c r="B215" s="193"/>
      <c r="C215" s="194"/>
      <c r="D215" s="195" t="s">
        <v>129</v>
      </c>
      <c r="E215" s="194"/>
      <c r="F215" s="197" t="s">
        <v>296</v>
      </c>
      <c r="G215" s="194"/>
      <c r="H215" s="198">
        <v>49.525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129</v>
      </c>
      <c r="AU215" s="204" t="s">
        <v>81</v>
      </c>
      <c r="AV215" s="13" t="s">
        <v>81</v>
      </c>
      <c r="AW215" s="13" t="s">
        <v>4</v>
      </c>
      <c r="AX215" s="13" t="s">
        <v>77</v>
      </c>
      <c r="AY215" s="204" t="s">
        <v>118</v>
      </c>
    </row>
    <row r="216" spans="1:65" s="2" customFormat="1" ht="24.2" customHeight="1">
      <c r="A216" s="36"/>
      <c r="B216" s="37"/>
      <c r="C216" s="175" t="s">
        <v>297</v>
      </c>
      <c r="D216" s="175" t="s">
        <v>120</v>
      </c>
      <c r="E216" s="176" t="s">
        <v>298</v>
      </c>
      <c r="F216" s="177" t="s">
        <v>299</v>
      </c>
      <c r="G216" s="178" t="s">
        <v>123</v>
      </c>
      <c r="H216" s="179">
        <v>48</v>
      </c>
      <c r="I216" s="180"/>
      <c r="J216" s="181">
        <f>ROUND(I216*H216,2)</f>
        <v>0</v>
      </c>
      <c r="K216" s="177" t="s">
        <v>124</v>
      </c>
      <c r="L216" s="41"/>
      <c r="M216" s="182" t="s">
        <v>19</v>
      </c>
      <c r="N216" s="183" t="s">
        <v>43</v>
      </c>
      <c r="O216" s="66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125</v>
      </c>
      <c r="AT216" s="186" t="s">
        <v>120</v>
      </c>
      <c r="AU216" s="186" t="s">
        <v>81</v>
      </c>
      <c r="AY216" s="19" t="s">
        <v>118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77</v>
      </c>
      <c r="BK216" s="187">
        <f>ROUND(I216*H216,2)</f>
        <v>0</v>
      </c>
      <c r="BL216" s="19" t="s">
        <v>125</v>
      </c>
      <c r="BM216" s="186" t="s">
        <v>300</v>
      </c>
    </row>
    <row r="217" spans="1:47" s="2" customFormat="1" ht="11.25">
      <c r="A217" s="36"/>
      <c r="B217" s="37"/>
      <c r="C217" s="38"/>
      <c r="D217" s="188" t="s">
        <v>127</v>
      </c>
      <c r="E217" s="38"/>
      <c r="F217" s="189" t="s">
        <v>301</v>
      </c>
      <c r="G217" s="38"/>
      <c r="H217" s="38"/>
      <c r="I217" s="190"/>
      <c r="J217" s="38"/>
      <c r="K217" s="38"/>
      <c r="L217" s="41"/>
      <c r="M217" s="191"/>
      <c r="N217" s="19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127</v>
      </c>
      <c r="AU217" s="19" t="s">
        <v>81</v>
      </c>
    </row>
    <row r="218" spans="2:51" s="13" customFormat="1" ht="11.25">
      <c r="B218" s="193"/>
      <c r="C218" s="194"/>
      <c r="D218" s="195" t="s">
        <v>129</v>
      </c>
      <c r="E218" s="196" t="s">
        <v>19</v>
      </c>
      <c r="F218" s="197" t="s">
        <v>302</v>
      </c>
      <c r="G218" s="194"/>
      <c r="H218" s="198">
        <v>48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129</v>
      </c>
      <c r="AU218" s="204" t="s">
        <v>81</v>
      </c>
      <c r="AV218" s="13" t="s">
        <v>81</v>
      </c>
      <c r="AW218" s="13" t="s">
        <v>33</v>
      </c>
      <c r="AX218" s="13" t="s">
        <v>77</v>
      </c>
      <c r="AY218" s="204" t="s">
        <v>118</v>
      </c>
    </row>
    <row r="219" spans="1:65" s="2" customFormat="1" ht="16.5" customHeight="1">
      <c r="A219" s="36"/>
      <c r="B219" s="37"/>
      <c r="C219" s="237" t="s">
        <v>303</v>
      </c>
      <c r="D219" s="237" t="s">
        <v>265</v>
      </c>
      <c r="E219" s="238" t="s">
        <v>304</v>
      </c>
      <c r="F219" s="239" t="s">
        <v>305</v>
      </c>
      <c r="G219" s="240" t="s">
        <v>306</v>
      </c>
      <c r="H219" s="241">
        <v>1.44</v>
      </c>
      <c r="I219" s="242"/>
      <c r="J219" s="243">
        <f>ROUND(I219*H219,2)</f>
        <v>0</v>
      </c>
      <c r="K219" s="239" t="s">
        <v>124</v>
      </c>
      <c r="L219" s="244"/>
      <c r="M219" s="245" t="s">
        <v>19</v>
      </c>
      <c r="N219" s="246" t="s">
        <v>43</v>
      </c>
      <c r="O219" s="66"/>
      <c r="P219" s="184">
        <f>O219*H219</f>
        <v>0</v>
      </c>
      <c r="Q219" s="184">
        <v>0.001</v>
      </c>
      <c r="R219" s="184">
        <f>Q219*H219</f>
        <v>0.0014399999999999999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171</v>
      </c>
      <c r="AT219" s="186" t="s">
        <v>265</v>
      </c>
      <c r="AU219" s="186" t="s">
        <v>81</v>
      </c>
      <c r="AY219" s="19" t="s">
        <v>118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77</v>
      </c>
      <c r="BK219" s="187">
        <f>ROUND(I219*H219,2)</f>
        <v>0</v>
      </c>
      <c r="BL219" s="19" t="s">
        <v>125</v>
      </c>
      <c r="BM219" s="186" t="s">
        <v>307</v>
      </c>
    </row>
    <row r="220" spans="2:51" s="13" customFormat="1" ht="11.25">
      <c r="B220" s="193"/>
      <c r="C220" s="194"/>
      <c r="D220" s="195" t="s">
        <v>129</v>
      </c>
      <c r="E220" s="196" t="s">
        <v>19</v>
      </c>
      <c r="F220" s="197" t="s">
        <v>308</v>
      </c>
      <c r="G220" s="194"/>
      <c r="H220" s="198">
        <v>1.44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129</v>
      </c>
      <c r="AU220" s="204" t="s">
        <v>81</v>
      </c>
      <c r="AV220" s="13" t="s">
        <v>81</v>
      </c>
      <c r="AW220" s="13" t="s">
        <v>33</v>
      </c>
      <c r="AX220" s="13" t="s">
        <v>77</v>
      </c>
      <c r="AY220" s="204" t="s">
        <v>118</v>
      </c>
    </row>
    <row r="221" spans="2:63" s="12" customFormat="1" ht="22.9" customHeight="1">
      <c r="B221" s="159"/>
      <c r="C221" s="160"/>
      <c r="D221" s="161" t="s">
        <v>71</v>
      </c>
      <c r="E221" s="173" t="s">
        <v>130</v>
      </c>
      <c r="F221" s="173" t="s">
        <v>309</v>
      </c>
      <c r="G221" s="160"/>
      <c r="H221" s="160"/>
      <c r="I221" s="163"/>
      <c r="J221" s="174">
        <f>BK221</f>
        <v>0</v>
      </c>
      <c r="K221" s="160"/>
      <c r="L221" s="165"/>
      <c r="M221" s="166"/>
      <c r="N221" s="167"/>
      <c r="O221" s="167"/>
      <c r="P221" s="168">
        <f>SUM(P222:P224)</f>
        <v>0</v>
      </c>
      <c r="Q221" s="167"/>
      <c r="R221" s="168">
        <f>SUM(R222:R224)</f>
        <v>0</v>
      </c>
      <c r="S221" s="167"/>
      <c r="T221" s="169">
        <f>SUM(T222:T224)</f>
        <v>0</v>
      </c>
      <c r="AR221" s="170" t="s">
        <v>77</v>
      </c>
      <c r="AT221" s="171" t="s">
        <v>71</v>
      </c>
      <c r="AU221" s="171" t="s">
        <v>77</v>
      </c>
      <c r="AY221" s="170" t="s">
        <v>118</v>
      </c>
      <c r="BK221" s="172">
        <f>SUM(BK222:BK224)</f>
        <v>0</v>
      </c>
    </row>
    <row r="222" spans="1:65" s="2" customFormat="1" ht="16.5" customHeight="1">
      <c r="A222" s="36"/>
      <c r="B222" s="37"/>
      <c r="C222" s="175" t="s">
        <v>310</v>
      </c>
      <c r="D222" s="175" t="s">
        <v>120</v>
      </c>
      <c r="E222" s="176" t="s">
        <v>311</v>
      </c>
      <c r="F222" s="177" t="s">
        <v>312</v>
      </c>
      <c r="G222" s="178" t="s">
        <v>137</v>
      </c>
      <c r="H222" s="179">
        <v>36</v>
      </c>
      <c r="I222" s="180"/>
      <c r="J222" s="181">
        <f>ROUND(I222*H222,2)</f>
        <v>0</v>
      </c>
      <c r="K222" s="177" t="s">
        <v>124</v>
      </c>
      <c r="L222" s="41"/>
      <c r="M222" s="182" t="s">
        <v>19</v>
      </c>
      <c r="N222" s="183" t="s">
        <v>43</v>
      </c>
      <c r="O222" s="66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125</v>
      </c>
      <c r="AT222" s="186" t="s">
        <v>120</v>
      </c>
      <c r="AU222" s="186" t="s">
        <v>81</v>
      </c>
      <c r="AY222" s="19" t="s">
        <v>118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77</v>
      </c>
      <c r="BK222" s="187">
        <f>ROUND(I222*H222,2)</f>
        <v>0</v>
      </c>
      <c r="BL222" s="19" t="s">
        <v>125</v>
      </c>
      <c r="BM222" s="186" t="s">
        <v>313</v>
      </c>
    </row>
    <row r="223" spans="1:47" s="2" customFormat="1" ht="11.25">
      <c r="A223" s="36"/>
      <c r="B223" s="37"/>
      <c r="C223" s="38"/>
      <c r="D223" s="188" t="s">
        <v>127</v>
      </c>
      <c r="E223" s="38"/>
      <c r="F223" s="189" t="s">
        <v>314</v>
      </c>
      <c r="G223" s="38"/>
      <c r="H223" s="38"/>
      <c r="I223" s="190"/>
      <c r="J223" s="38"/>
      <c r="K223" s="38"/>
      <c r="L223" s="41"/>
      <c r="M223" s="191"/>
      <c r="N223" s="19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127</v>
      </c>
      <c r="AU223" s="19" t="s">
        <v>81</v>
      </c>
    </row>
    <row r="224" spans="2:51" s="13" customFormat="1" ht="11.25">
      <c r="B224" s="193"/>
      <c r="C224" s="194"/>
      <c r="D224" s="195" t="s">
        <v>129</v>
      </c>
      <c r="E224" s="196" t="s">
        <v>19</v>
      </c>
      <c r="F224" s="197" t="s">
        <v>315</v>
      </c>
      <c r="G224" s="194"/>
      <c r="H224" s="198">
        <v>36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129</v>
      </c>
      <c r="AU224" s="204" t="s">
        <v>81</v>
      </c>
      <c r="AV224" s="13" t="s">
        <v>81</v>
      </c>
      <c r="AW224" s="13" t="s">
        <v>33</v>
      </c>
      <c r="AX224" s="13" t="s">
        <v>77</v>
      </c>
      <c r="AY224" s="204" t="s">
        <v>118</v>
      </c>
    </row>
    <row r="225" spans="2:63" s="12" customFormat="1" ht="22.9" customHeight="1">
      <c r="B225" s="159"/>
      <c r="C225" s="160"/>
      <c r="D225" s="161" t="s">
        <v>71</v>
      </c>
      <c r="E225" s="173" t="s">
        <v>125</v>
      </c>
      <c r="F225" s="173" t="s">
        <v>316</v>
      </c>
      <c r="G225" s="160"/>
      <c r="H225" s="160"/>
      <c r="I225" s="163"/>
      <c r="J225" s="174">
        <f>BK225</f>
        <v>0</v>
      </c>
      <c r="K225" s="160"/>
      <c r="L225" s="165"/>
      <c r="M225" s="166"/>
      <c r="N225" s="167"/>
      <c r="O225" s="167"/>
      <c r="P225" s="168">
        <f>SUM(P226:P249)</f>
        <v>0</v>
      </c>
      <c r="Q225" s="167"/>
      <c r="R225" s="168">
        <f>SUM(R226:R249)</f>
        <v>5.24134</v>
      </c>
      <c r="S225" s="167"/>
      <c r="T225" s="169">
        <f>SUM(T226:T249)</f>
        <v>0</v>
      </c>
      <c r="AR225" s="170" t="s">
        <v>77</v>
      </c>
      <c r="AT225" s="171" t="s">
        <v>71</v>
      </c>
      <c r="AU225" s="171" t="s">
        <v>77</v>
      </c>
      <c r="AY225" s="170" t="s">
        <v>118</v>
      </c>
      <c r="BK225" s="172">
        <f>SUM(BK226:BK249)</f>
        <v>0</v>
      </c>
    </row>
    <row r="226" spans="1:65" s="2" customFormat="1" ht="16.5" customHeight="1">
      <c r="A226" s="36"/>
      <c r="B226" s="37"/>
      <c r="C226" s="175" t="s">
        <v>317</v>
      </c>
      <c r="D226" s="175" t="s">
        <v>120</v>
      </c>
      <c r="E226" s="176" t="s">
        <v>318</v>
      </c>
      <c r="F226" s="177" t="s">
        <v>319</v>
      </c>
      <c r="G226" s="178" t="s">
        <v>123</v>
      </c>
      <c r="H226" s="179">
        <v>4</v>
      </c>
      <c r="I226" s="180"/>
      <c r="J226" s="181">
        <f>ROUND(I226*H226,2)</f>
        <v>0</v>
      </c>
      <c r="K226" s="177" t="s">
        <v>124</v>
      </c>
      <c r="L226" s="41"/>
      <c r="M226" s="182" t="s">
        <v>19</v>
      </c>
      <c r="N226" s="183" t="s">
        <v>43</v>
      </c>
      <c r="O226" s="66"/>
      <c r="P226" s="184">
        <f>O226*H226</f>
        <v>0</v>
      </c>
      <c r="Q226" s="184">
        <v>0.45584</v>
      </c>
      <c r="R226" s="184">
        <f>Q226*H226</f>
        <v>1.82336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125</v>
      </c>
      <c r="AT226" s="186" t="s">
        <v>120</v>
      </c>
      <c r="AU226" s="186" t="s">
        <v>81</v>
      </c>
      <c r="AY226" s="19" t="s">
        <v>118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77</v>
      </c>
      <c r="BK226" s="187">
        <f>ROUND(I226*H226,2)</f>
        <v>0</v>
      </c>
      <c r="BL226" s="19" t="s">
        <v>125</v>
      </c>
      <c r="BM226" s="186" t="s">
        <v>320</v>
      </c>
    </row>
    <row r="227" spans="1:47" s="2" customFormat="1" ht="11.25">
      <c r="A227" s="36"/>
      <c r="B227" s="37"/>
      <c r="C227" s="38"/>
      <c r="D227" s="188" t="s">
        <v>127</v>
      </c>
      <c r="E227" s="38"/>
      <c r="F227" s="189" t="s">
        <v>321</v>
      </c>
      <c r="G227" s="38"/>
      <c r="H227" s="38"/>
      <c r="I227" s="190"/>
      <c r="J227" s="38"/>
      <c r="K227" s="38"/>
      <c r="L227" s="41"/>
      <c r="M227" s="191"/>
      <c r="N227" s="19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127</v>
      </c>
      <c r="AU227" s="19" t="s">
        <v>81</v>
      </c>
    </row>
    <row r="228" spans="2:51" s="13" customFormat="1" ht="11.25">
      <c r="B228" s="193"/>
      <c r="C228" s="194"/>
      <c r="D228" s="195" t="s">
        <v>129</v>
      </c>
      <c r="E228" s="196" t="s">
        <v>19</v>
      </c>
      <c r="F228" s="197" t="s">
        <v>322</v>
      </c>
      <c r="G228" s="194"/>
      <c r="H228" s="198">
        <v>4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129</v>
      </c>
      <c r="AU228" s="204" t="s">
        <v>81</v>
      </c>
      <c r="AV228" s="13" t="s">
        <v>81</v>
      </c>
      <c r="AW228" s="13" t="s">
        <v>33</v>
      </c>
      <c r="AX228" s="13" t="s">
        <v>72</v>
      </c>
      <c r="AY228" s="204" t="s">
        <v>118</v>
      </c>
    </row>
    <row r="229" spans="2:51" s="14" customFormat="1" ht="11.25">
      <c r="B229" s="205"/>
      <c r="C229" s="206"/>
      <c r="D229" s="195" t="s">
        <v>129</v>
      </c>
      <c r="E229" s="207" t="s">
        <v>19</v>
      </c>
      <c r="F229" s="208" t="s">
        <v>160</v>
      </c>
      <c r="G229" s="206"/>
      <c r="H229" s="209">
        <v>4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129</v>
      </c>
      <c r="AU229" s="215" t="s">
        <v>81</v>
      </c>
      <c r="AV229" s="14" t="s">
        <v>125</v>
      </c>
      <c r="AW229" s="14" t="s">
        <v>33</v>
      </c>
      <c r="AX229" s="14" t="s">
        <v>77</v>
      </c>
      <c r="AY229" s="215" t="s">
        <v>118</v>
      </c>
    </row>
    <row r="230" spans="1:65" s="2" customFormat="1" ht="16.5" customHeight="1">
      <c r="A230" s="36"/>
      <c r="B230" s="37"/>
      <c r="C230" s="175" t="s">
        <v>323</v>
      </c>
      <c r="D230" s="175" t="s">
        <v>120</v>
      </c>
      <c r="E230" s="176" t="s">
        <v>324</v>
      </c>
      <c r="F230" s="177" t="s">
        <v>325</v>
      </c>
      <c r="G230" s="178" t="s">
        <v>155</v>
      </c>
      <c r="H230" s="179">
        <v>7.55</v>
      </c>
      <c r="I230" s="180"/>
      <c r="J230" s="181">
        <f>ROUND(I230*H230,2)</f>
        <v>0</v>
      </c>
      <c r="K230" s="177" t="s">
        <v>124</v>
      </c>
      <c r="L230" s="41"/>
      <c r="M230" s="182" t="s">
        <v>19</v>
      </c>
      <c r="N230" s="183" t="s">
        <v>43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125</v>
      </c>
      <c r="AT230" s="186" t="s">
        <v>120</v>
      </c>
      <c r="AU230" s="186" t="s">
        <v>81</v>
      </c>
      <c r="AY230" s="19" t="s">
        <v>118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77</v>
      </c>
      <c r="BK230" s="187">
        <f>ROUND(I230*H230,2)</f>
        <v>0</v>
      </c>
      <c r="BL230" s="19" t="s">
        <v>125</v>
      </c>
      <c r="BM230" s="186" t="s">
        <v>326</v>
      </c>
    </row>
    <row r="231" spans="1:47" s="2" customFormat="1" ht="11.25">
      <c r="A231" s="36"/>
      <c r="B231" s="37"/>
      <c r="C231" s="38"/>
      <c r="D231" s="188" t="s">
        <v>127</v>
      </c>
      <c r="E231" s="38"/>
      <c r="F231" s="189" t="s">
        <v>327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127</v>
      </c>
      <c r="AU231" s="19" t="s">
        <v>81</v>
      </c>
    </row>
    <row r="232" spans="2:51" s="13" customFormat="1" ht="11.25">
      <c r="B232" s="193"/>
      <c r="C232" s="194"/>
      <c r="D232" s="195" t="s">
        <v>129</v>
      </c>
      <c r="E232" s="196" t="s">
        <v>19</v>
      </c>
      <c r="F232" s="197" t="s">
        <v>328</v>
      </c>
      <c r="G232" s="194"/>
      <c r="H232" s="198">
        <v>6.899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129</v>
      </c>
      <c r="AU232" s="204" t="s">
        <v>81</v>
      </c>
      <c r="AV232" s="13" t="s">
        <v>81</v>
      </c>
      <c r="AW232" s="13" t="s">
        <v>33</v>
      </c>
      <c r="AX232" s="13" t="s">
        <v>72</v>
      </c>
      <c r="AY232" s="204" t="s">
        <v>118</v>
      </c>
    </row>
    <row r="233" spans="2:51" s="13" customFormat="1" ht="11.25">
      <c r="B233" s="193"/>
      <c r="C233" s="194"/>
      <c r="D233" s="195" t="s">
        <v>129</v>
      </c>
      <c r="E233" s="196" t="s">
        <v>19</v>
      </c>
      <c r="F233" s="197" t="s">
        <v>329</v>
      </c>
      <c r="G233" s="194"/>
      <c r="H233" s="198">
        <v>0.648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129</v>
      </c>
      <c r="AU233" s="204" t="s">
        <v>81</v>
      </c>
      <c r="AV233" s="13" t="s">
        <v>81</v>
      </c>
      <c r="AW233" s="13" t="s">
        <v>33</v>
      </c>
      <c r="AX233" s="13" t="s">
        <v>72</v>
      </c>
      <c r="AY233" s="204" t="s">
        <v>118</v>
      </c>
    </row>
    <row r="234" spans="2:51" s="14" customFormat="1" ht="11.25">
      <c r="B234" s="205"/>
      <c r="C234" s="206"/>
      <c r="D234" s="195" t="s">
        <v>129</v>
      </c>
      <c r="E234" s="207" t="s">
        <v>19</v>
      </c>
      <c r="F234" s="208" t="s">
        <v>160</v>
      </c>
      <c r="G234" s="206"/>
      <c r="H234" s="209">
        <v>7.547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129</v>
      </c>
      <c r="AU234" s="215" t="s">
        <v>81</v>
      </c>
      <c r="AV234" s="14" t="s">
        <v>125</v>
      </c>
      <c r="AW234" s="14" t="s">
        <v>33</v>
      </c>
      <c r="AX234" s="14" t="s">
        <v>72</v>
      </c>
      <c r="AY234" s="215" t="s">
        <v>118</v>
      </c>
    </row>
    <row r="235" spans="2:51" s="13" customFormat="1" ht="11.25">
      <c r="B235" s="193"/>
      <c r="C235" s="194"/>
      <c r="D235" s="195" t="s">
        <v>129</v>
      </c>
      <c r="E235" s="196" t="s">
        <v>19</v>
      </c>
      <c r="F235" s="197" t="s">
        <v>330</v>
      </c>
      <c r="G235" s="194"/>
      <c r="H235" s="198">
        <v>7.55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129</v>
      </c>
      <c r="AU235" s="204" t="s">
        <v>81</v>
      </c>
      <c r="AV235" s="13" t="s">
        <v>81</v>
      </c>
      <c r="AW235" s="13" t="s">
        <v>33</v>
      </c>
      <c r="AX235" s="13" t="s">
        <v>72</v>
      </c>
      <c r="AY235" s="204" t="s">
        <v>118</v>
      </c>
    </row>
    <row r="236" spans="2:51" s="14" customFormat="1" ht="11.25">
      <c r="B236" s="205"/>
      <c r="C236" s="206"/>
      <c r="D236" s="195" t="s">
        <v>129</v>
      </c>
      <c r="E236" s="207" t="s">
        <v>19</v>
      </c>
      <c r="F236" s="208" t="s">
        <v>160</v>
      </c>
      <c r="G236" s="206"/>
      <c r="H236" s="209">
        <v>7.55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129</v>
      </c>
      <c r="AU236" s="215" t="s">
        <v>81</v>
      </c>
      <c r="AV236" s="14" t="s">
        <v>125</v>
      </c>
      <c r="AW236" s="14" t="s">
        <v>33</v>
      </c>
      <c r="AX236" s="14" t="s">
        <v>77</v>
      </c>
      <c r="AY236" s="215" t="s">
        <v>118</v>
      </c>
    </row>
    <row r="237" spans="1:65" s="2" customFormat="1" ht="24.2" customHeight="1">
      <c r="A237" s="36"/>
      <c r="B237" s="37"/>
      <c r="C237" s="175" t="s">
        <v>331</v>
      </c>
      <c r="D237" s="175" t="s">
        <v>120</v>
      </c>
      <c r="E237" s="176" t="s">
        <v>332</v>
      </c>
      <c r="F237" s="177" t="s">
        <v>333</v>
      </c>
      <c r="G237" s="178" t="s">
        <v>155</v>
      </c>
      <c r="H237" s="179">
        <v>0.8</v>
      </c>
      <c r="I237" s="180"/>
      <c r="J237" s="181">
        <f>ROUND(I237*H237,2)</f>
        <v>0</v>
      </c>
      <c r="K237" s="177" t="s">
        <v>124</v>
      </c>
      <c r="L237" s="41"/>
      <c r="M237" s="182" t="s">
        <v>19</v>
      </c>
      <c r="N237" s="183" t="s">
        <v>43</v>
      </c>
      <c r="O237" s="66"/>
      <c r="P237" s="184">
        <f>O237*H237</f>
        <v>0</v>
      </c>
      <c r="Q237" s="184">
        <v>2.4143</v>
      </c>
      <c r="R237" s="184">
        <f>Q237*H237</f>
        <v>1.93144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125</v>
      </c>
      <c r="AT237" s="186" t="s">
        <v>120</v>
      </c>
      <c r="AU237" s="186" t="s">
        <v>81</v>
      </c>
      <c r="AY237" s="19" t="s">
        <v>118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77</v>
      </c>
      <c r="BK237" s="187">
        <f>ROUND(I237*H237,2)</f>
        <v>0</v>
      </c>
      <c r="BL237" s="19" t="s">
        <v>125</v>
      </c>
      <c r="BM237" s="186" t="s">
        <v>334</v>
      </c>
    </row>
    <row r="238" spans="1:47" s="2" customFormat="1" ht="11.25">
      <c r="A238" s="36"/>
      <c r="B238" s="37"/>
      <c r="C238" s="38"/>
      <c r="D238" s="188" t="s">
        <v>127</v>
      </c>
      <c r="E238" s="38"/>
      <c r="F238" s="189" t="s">
        <v>335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127</v>
      </c>
      <c r="AU238" s="19" t="s">
        <v>81</v>
      </c>
    </row>
    <row r="239" spans="1:47" s="2" customFormat="1" ht="29.25">
      <c r="A239" s="36"/>
      <c r="B239" s="37"/>
      <c r="C239" s="38"/>
      <c r="D239" s="195" t="s">
        <v>336</v>
      </c>
      <c r="E239" s="38"/>
      <c r="F239" s="247" t="s">
        <v>337</v>
      </c>
      <c r="G239" s="38"/>
      <c r="H239" s="38"/>
      <c r="I239" s="190"/>
      <c r="J239" s="38"/>
      <c r="K239" s="38"/>
      <c r="L239" s="41"/>
      <c r="M239" s="191"/>
      <c r="N239" s="19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336</v>
      </c>
      <c r="AU239" s="19" t="s">
        <v>81</v>
      </c>
    </row>
    <row r="240" spans="2:51" s="13" customFormat="1" ht="11.25">
      <c r="B240" s="193"/>
      <c r="C240" s="194"/>
      <c r="D240" s="195" t="s">
        <v>129</v>
      </c>
      <c r="E240" s="196" t="s">
        <v>19</v>
      </c>
      <c r="F240" s="197" t="s">
        <v>338</v>
      </c>
      <c r="G240" s="194"/>
      <c r="H240" s="198">
        <v>0.8</v>
      </c>
      <c r="I240" s="199"/>
      <c r="J240" s="194"/>
      <c r="K240" s="194"/>
      <c r="L240" s="200"/>
      <c r="M240" s="201"/>
      <c r="N240" s="202"/>
      <c r="O240" s="202"/>
      <c r="P240" s="202"/>
      <c r="Q240" s="202"/>
      <c r="R240" s="202"/>
      <c r="S240" s="202"/>
      <c r="T240" s="203"/>
      <c r="AT240" s="204" t="s">
        <v>129</v>
      </c>
      <c r="AU240" s="204" t="s">
        <v>81</v>
      </c>
      <c r="AV240" s="13" t="s">
        <v>81</v>
      </c>
      <c r="AW240" s="13" t="s">
        <v>33</v>
      </c>
      <c r="AX240" s="13" t="s">
        <v>72</v>
      </c>
      <c r="AY240" s="204" t="s">
        <v>118</v>
      </c>
    </row>
    <row r="241" spans="2:51" s="14" customFormat="1" ht="11.25">
      <c r="B241" s="205"/>
      <c r="C241" s="206"/>
      <c r="D241" s="195" t="s">
        <v>129</v>
      </c>
      <c r="E241" s="207" t="s">
        <v>19</v>
      </c>
      <c r="F241" s="208" t="s">
        <v>160</v>
      </c>
      <c r="G241" s="206"/>
      <c r="H241" s="209">
        <v>0.8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129</v>
      </c>
      <c r="AU241" s="215" t="s">
        <v>81</v>
      </c>
      <c r="AV241" s="14" t="s">
        <v>125</v>
      </c>
      <c r="AW241" s="14" t="s">
        <v>33</v>
      </c>
      <c r="AX241" s="14" t="s">
        <v>77</v>
      </c>
      <c r="AY241" s="215" t="s">
        <v>118</v>
      </c>
    </row>
    <row r="242" spans="1:65" s="2" customFormat="1" ht="16.5" customHeight="1">
      <c r="A242" s="36"/>
      <c r="B242" s="37"/>
      <c r="C242" s="175" t="s">
        <v>339</v>
      </c>
      <c r="D242" s="175" t="s">
        <v>120</v>
      </c>
      <c r="E242" s="176" t="s">
        <v>340</v>
      </c>
      <c r="F242" s="177" t="s">
        <v>341</v>
      </c>
      <c r="G242" s="178" t="s">
        <v>123</v>
      </c>
      <c r="H242" s="179">
        <v>4</v>
      </c>
      <c r="I242" s="180"/>
      <c r="J242" s="181">
        <f>ROUND(I242*H242,2)</f>
        <v>0</v>
      </c>
      <c r="K242" s="177" t="s">
        <v>124</v>
      </c>
      <c r="L242" s="41"/>
      <c r="M242" s="182" t="s">
        <v>19</v>
      </c>
      <c r="N242" s="183" t="s">
        <v>43</v>
      </c>
      <c r="O242" s="66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125</v>
      </c>
      <c r="AT242" s="186" t="s">
        <v>120</v>
      </c>
      <c r="AU242" s="186" t="s">
        <v>81</v>
      </c>
      <c r="AY242" s="19" t="s">
        <v>118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77</v>
      </c>
      <c r="BK242" s="187">
        <f>ROUND(I242*H242,2)</f>
        <v>0</v>
      </c>
      <c r="BL242" s="19" t="s">
        <v>125</v>
      </c>
      <c r="BM242" s="186" t="s">
        <v>342</v>
      </c>
    </row>
    <row r="243" spans="1:47" s="2" customFormat="1" ht="11.25">
      <c r="A243" s="36"/>
      <c r="B243" s="37"/>
      <c r="C243" s="38"/>
      <c r="D243" s="188" t="s">
        <v>127</v>
      </c>
      <c r="E243" s="38"/>
      <c r="F243" s="189" t="s">
        <v>343</v>
      </c>
      <c r="G243" s="38"/>
      <c r="H243" s="38"/>
      <c r="I243" s="190"/>
      <c r="J243" s="38"/>
      <c r="K243" s="38"/>
      <c r="L243" s="41"/>
      <c r="M243" s="191"/>
      <c r="N243" s="19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127</v>
      </c>
      <c r="AU243" s="19" t="s">
        <v>81</v>
      </c>
    </row>
    <row r="244" spans="2:51" s="13" customFormat="1" ht="11.25">
      <c r="B244" s="193"/>
      <c r="C244" s="194"/>
      <c r="D244" s="195" t="s">
        <v>129</v>
      </c>
      <c r="E244" s="196" t="s">
        <v>19</v>
      </c>
      <c r="F244" s="197" t="s">
        <v>322</v>
      </c>
      <c r="G244" s="194"/>
      <c r="H244" s="198">
        <v>4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129</v>
      </c>
      <c r="AU244" s="204" t="s">
        <v>81</v>
      </c>
      <c r="AV244" s="13" t="s">
        <v>81</v>
      </c>
      <c r="AW244" s="13" t="s">
        <v>33</v>
      </c>
      <c r="AX244" s="13" t="s">
        <v>72</v>
      </c>
      <c r="AY244" s="204" t="s">
        <v>118</v>
      </c>
    </row>
    <row r="245" spans="2:51" s="14" customFormat="1" ht="11.25">
      <c r="B245" s="205"/>
      <c r="C245" s="206"/>
      <c r="D245" s="195" t="s">
        <v>129</v>
      </c>
      <c r="E245" s="207" t="s">
        <v>19</v>
      </c>
      <c r="F245" s="208" t="s">
        <v>160</v>
      </c>
      <c r="G245" s="206"/>
      <c r="H245" s="209">
        <v>4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129</v>
      </c>
      <c r="AU245" s="215" t="s">
        <v>81</v>
      </c>
      <c r="AV245" s="14" t="s">
        <v>125</v>
      </c>
      <c r="AW245" s="14" t="s">
        <v>33</v>
      </c>
      <c r="AX245" s="14" t="s">
        <v>77</v>
      </c>
      <c r="AY245" s="215" t="s">
        <v>118</v>
      </c>
    </row>
    <row r="246" spans="1:65" s="2" customFormat="1" ht="24.2" customHeight="1">
      <c r="A246" s="36"/>
      <c r="B246" s="37"/>
      <c r="C246" s="175" t="s">
        <v>344</v>
      </c>
      <c r="D246" s="175" t="s">
        <v>120</v>
      </c>
      <c r="E246" s="176" t="s">
        <v>345</v>
      </c>
      <c r="F246" s="177" t="s">
        <v>346</v>
      </c>
      <c r="G246" s="178" t="s">
        <v>123</v>
      </c>
      <c r="H246" s="179">
        <v>2</v>
      </c>
      <c r="I246" s="180"/>
      <c r="J246" s="181">
        <f>ROUND(I246*H246,2)</f>
        <v>0</v>
      </c>
      <c r="K246" s="177" t="s">
        <v>124</v>
      </c>
      <c r="L246" s="41"/>
      <c r="M246" s="182" t="s">
        <v>19</v>
      </c>
      <c r="N246" s="183" t="s">
        <v>43</v>
      </c>
      <c r="O246" s="66"/>
      <c r="P246" s="184">
        <f>O246*H246</f>
        <v>0</v>
      </c>
      <c r="Q246" s="184">
        <v>0.74327</v>
      </c>
      <c r="R246" s="184">
        <f>Q246*H246</f>
        <v>1.48654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125</v>
      </c>
      <c r="AT246" s="186" t="s">
        <v>120</v>
      </c>
      <c r="AU246" s="186" t="s">
        <v>81</v>
      </c>
      <c r="AY246" s="19" t="s">
        <v>118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77</v>
      </c>
      <c r="BK246" s="187">
        <f>ROUND(I246*H246,2)</f>
        <v>0</v>
      </c>
      <c r="BL246" s="19" t="s">
        <v>125</v>
      </c>
      <c r="BM246" s="186" t="s">
        <v>347</v>
      </c>
    </row>
    <row r="247" spans="1:47" s="2" customFormat="1" ht="11.25">
      <c r="A247" s="36"/>
      <c r="B247" s="37"/>
      <c r="C247" s="38"/>
      <c r="D247" s="188" t="s">
        <v>127</v>
      </c>
      <c r="E247" s="38"/>
      <c r="F247" s="189" t="s">
        <v>348</v>
      </c>
      <c r="G247" s="38"/>
      <c r="H247" s="38"/>
      <c r="I247" s="190"/>
      <c r="J247" s="38"/>
      <c r="K247" s="38"/>
      <c r="L247" s="41"/>
      <c r="M247" s="191"/>
      <c r="N247" s="192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127</v>
      </c>
      <c r="AU247" s="19" t="s">
        <v>81</v>
      </c>
    </row>
    <row r="248" spans="2:51" s="13" customFormat="1" ht="11.25">
      <c r="B248" s="193"/>
      <c r="C248" s="194"/>
      <c r="D248" s="195" t="s">
        <v>129</v>
      </c>
      <c r="E248" s="196" t="s">
        <v>19</v>
      </c>
      <c r="F248" s="197" t="s">
        <v>349</v>
      </c>
      <c r="G248" s="194"/>
      <c r="H248" s="198">
        <v>2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129</v>
      </c>
      <c r="AU248" s="204" t="s">
        <v>81</v>
      </c>
      <c r="AV248" s="13" t="s">
        <v>81</v>
      </c>
      <c r="AW248" s="13" t="s">
        <v>33</v>
      </c>
      <c r="AX248" s="13" t="s">
        <v>72</v>
      </c>
      <c r="AY248" s="204" t="s">
        <v>118</v>
      </c>
    </row>
    <row r="249" spans="2:51" s="14" customFormat="1" ht="11.25">
      <c r="B249" s="205"/>
      <c r="C249" s="206"/>
      <c r="D249" s="195" t="s">
        <v>129</v>
      </c>
      <c r="E249" s="207" t="s">
        <v>19</v>
      </c>
      <c r="F249" s="208" t="s">
        <v>160</v>
      </c>
      <c r="G249" s="206"/>
      <c r="H249" s="209">
        <v>2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129</v>
      </c>
      <c r="AU249" s="215" t="s">
        <v>81</v>
      </c>
      <c r="AV249" s="14" t="s">
        <v>125</v>
      </c>
      <c r="AW249" s="14" t="s">
        <v>33</v>
      </c>
      <c r="AX249" s="14" t="s">
        <v>77</v>
      </c>
      <c r="AY249" s="215" t="s">
        <v>118</v>
      </c>
    </row>
    <row r="250" spans="2:63" s="12" customFormat="1" ht="22.9" customHeight="1">
      <c r="B250" s="159"/>
      <c r="C250" s="160"/>
      <c r="D250" s="161" t="s">
        <v>71</v>
      </c>
      <c r="E250" s="173" t="s">
        <v>146</v>
      </c>
      <c r="F250" s="173" t="s">
        <v>350</v>
      </c>
      <c r="G250" s="160"/>
      <c r="H250" s="160"/>
      <c r="I250" s="163"/>
      <c r="J250" s="174">
        <f>BK250</f>
        <v>0</v>
      </c>
      <c r="K250" s="160"/>
      <c r="L250" s="165"/>
      <c r="M250" s="166"/>
      <c r="N250" s="167"/>
      <c r="O250" s="167"/>
      <c r="P250" s="168">
        <f>SUM(P251:P261)</f>
        <v>0</v>
      </c>
      <c r="Q250" s="167"/>
      <c r="R250" s="168">
        <f>SUM(R251:R261)</f>
        <v>3.7116599999999997</v>
      </c>
      <c r="S250" s="167"/>
      <c r="T250" s="169">
        <f>SUM(T251:T261)</f>
        <v>0</v>
      </c>
      <c r="AR250" s="170" t="s">
        <v>77</v>
      </c>
      <c r="AT250" s="171" t="s">
        <v>71</v>
      </c>
      <c r="AU250" s="171" t="s">
        <v>77</v>
      </c>
      <c r="AY250" s="170" t="s">
        <v>118</v>
      </c>
      <c r="BK250" s="172">
        <f>SUM(BK251:BK261)</f>
        <v>0</v>
      </c>
    </row>
    <row r="251" spans="1:65" s="2" customFormat="1" ht="24.2" customHeight="1">
      <c r="A251" s="36"/>
      <c r="B251" s="37"/>
      <c r="C251" s="175" t="s">
        <v>351</v>
      </c>
      <c r="D251" s="175" t="s">
        <v>120</v>
      </c>
      <c r="E251" s="176" t="s">
        <v>352</v>
      </c>
      <c r="F251" s="177" t="s">
        <v>353</v>
      </c>
      <c r="G251" s="178" t="s">
        <v>123</v>
      </c>
      <c r="H251" s="179">
        <v>3</v>
      </c>
      <c r="I251" s="180"/>
      <c r="J251" s="181">
        <f>ROUND(I251*H251,2)</f>
        <v>0</v>
      </c>
      <c r="K251" s="177" t="s">
        <v>124</v>
      </c>
      <c r="L251" s="41"/>
      <c r="M251" s="182" t="s">
        <v>19</v>
      </c>
      <c r="N251" s="183" t="s">
        <v>43</v>
      </c>
      <c r="O251" s="66"/>
      <c r="P251" s="184">
        <f>O251*H251</f>
        <v>0</v>
      </c>
      <c r="Q251" s="184">
        <v>0.46</v>
      </c>
      <c r="R251" s="184">
        <f>Q251*H251</f>
        <v>1.3800000000000001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125</v>
      </c>
      <c r="AT251" s="186" t="s">
        <v>120</v>
      </c>
      <c r="AU251" s="186" t="s">
        <v>81</v>
      </c>
      <c r="AY251" s="19" t="s">
        <v>118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77</v>
      </c>
      <c r="BK251" s="187">
        <f>ROUND(I251*H251,2)</f>
        <v>0</v>
      </c>
      <c r="BL251" s="19" t="s">
        <v>125</v>
      </c>
      <c r="BM251" s="186" t="s">
        <v>354</v>
      </c>
    </row>
    <row r="252" spans="1:47" s="2" customFormat="1" ht="11.25">
      <c r="A252" s="36"/>
      <c r="B252" s="37"/>
      <c r="C252" s="38"/>
      <c r="D252" s="188" t="s">
        <v>127</v>
      </c>
      <c r="E252" s="38"/>
      <c r="F252" s="189" t="s">
        <v>355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127</v>
      </c>
      <c r="AU252" s="19" t="s">
        <v>81</v>
      </c>
    </row>
    <row r="253" spans="2:51" s="13" customFormat="1" ht="11.25">
      <c r="B253" s="193"/>
      <c r="C253" s="194"/>
      <c r="D253" s="195" t="s">
        <v>129</v>
      </c>
      <c r="E253" s="196" t="s">
        <v>19</v>
      </c>
      <c r="F253" s="197" t="s">
        <v>130</v>
      </c>
      <c r="G253" s="194"/>
      <c r="H253" s="198">
        <v>3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129</v>
      </c>
      <c r="AU253" s="204" t="s">
        <v>81</v>
      </c>
      <c r="AV253" s="13" t="s">
        <v>81</v>
      </c>
      <c r="AW253" s="13" t="s">
        <v>33</v>
      </c>
      <c r="AX253" s="13" t="s">
        <v>77</v>
      </c>
      <c r="AY253" s="204" t="s">
        <v>118</v>
      </c>
    </row>
    <row r="254" spans="1:65" s="2" customFormat="1" ht="24.2" customHeight="1">
      <c r="A254" s="36"/>
      <c r="B254" s="37"/>
      <c r="C254" s="175" t="s">
        <v>356</v>
      </c>
      <c r="D254" s="175" t="s">
        <v>120</v>
      </c>
      <c r="E254" s="176" t="s">
        <v>357</v>
      </c>
      <c r="F254" s="177" t="s">
        <v>358</v>
      </c>
      <c r="G254" s="178" t="s">
        <v>123</v>
      </c>
      <c r="H254" s="179">
        <v>3</v>
      </c>
      <c r="I254" s="180"/>
      <c r="J254" s="181">
        <f>ROUND(I254*H254,2)</f>
        <v>0</v>
      </c>
      <c r="K254" s="177" t="s">
        <v>124</v>
      </c>
      <c r="L254" s="41"/>
      <c r="M254" s="182" t="s">
        <v>19</v>
      </c>
      <c r="N254" s="183" t="s">
        <v>43</v>
      </c>
      <c r="O254" s="66"/>
      <c r="P254" s="184">
        <f>O254*H254</f>
        <v>0</v>
      </c>
      <c r="Q254" s="184">
        <v>0.575</v>
      </c>
      <c r="R254" s="184">
        <f>Q254*H254</f>
        <v>1.7249999999999999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125</v>
      </c>
      <c r="AT254" s="186" t="s">
        <v>120</v>
      </c>
      <c r="AU254" s="186" t="s">
        <v>81</v>
      </c>
      <c r="AY254" s="19" t="s">
        <v>118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77</v>
      </c>
      <c r="BK254" s="187">
        <f>ROUND(I254*H254,2)</f>
        <v>0</v>
      </c>
      <c r="BL254" s="19" t="s">
        <v>125</v>
      </c>
      <c r="BM254" s="186" t="s">
        <v>359</v>
      </c>
    </row>
    <row r="255" spans="1:47" s="2" customFormat="1" ht="11.25">
      <c r="A255" s="36"/>
      <c r="B255" s="37"/>
      <c r="C255" s="38"/>
      <c r="D255" s="188" t="s">
        <v>127</v>
      </c>
      <c r="E255" s="38"/>
      <c r="F255" s="189" t="s">
        <v>360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127</v>
      </c>
      <c r="AU255" s="19" t="s">
        <v>81</v>
      </c>
    </row>
    <row r="256" spans="2:51" s="13" customFormat="1" ht="11.25">
      <c r="B256" s="193"/>
      <c r="C256" s="194"/>
      <c r="D256" s="195" t="s">
        <v>129</v>
      </c>
      <c r="E256" s="196" t="s">
        <v>19</v>
      </c>
      <c r="F256" s="197" t="s">
        <v>130</v>
      </c>
      <c r="G256" s="194"/>
      <c r="H256" s="198">
        <v>3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129</v>
      </c>
      <c r="AU256" s="204" t="s">
        <v>81</v>
      </c>
      <c r="AV256" s="13" t="s">
        <v>81</v>
      </c>
      <c r="AW256" s="13" t="s">
        <v>33</v>
      </c>
      <c r="AX256" s="13" t="s">
        <v>77</v>
      </c>
      <c r="AY256" s="204" t="s">
        <v>118</v>
      </c>
    </row>
    <row r="257" spans="1:65" s="2" customFormat="1" ht="37.9" customHeight="1">
      <c r="A257" s="36"/>
      <c r="B257" s="37"/>
      <c r="C257" s="175" t="s">
        <v>315</v>
      </c>
      <c r="D257" s="175" t="s">
        <v>120</v>
      </c>
      <c r="E257" s="176" t="s">
        <v>361</v>
      </c>
      <c r="F257" s="177" t="s">
        <v>362</v>
      </c>
      <c r="G257" s="178" t="s">
        <v>123</v>
      </c>
      <c r="H257" s="179">
        <v>3</v>
      </c>
      <c r="I257" s="180"/>
      <c r="J257" s="181">
        <f>ROUND(I257*H257,2)</f>
        <v>0</v>
      </c>
      <c r="K257" s="177" t="s">
        <v>124</v>
      </c>
      <c r="L257" s="41"/>
      <c r="M257" s="182" t="s">
        <v>19</v>
      </c>
      <c r="N257" s="183" t="s">
        <v>43</v>
      </c>
      <c r="O257" s="66"/>
      <c r="P257" s="184">
        <f>O257*H257</f>
        <v>0</v>
      </c>
      <c r="Q257" s="184">
        <v>0.08922</v>
      </c>
      <c r="R257" s="184">
        <f>Q257*H257</f>
        <v>0.26766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125</v>
      </c>
      <c r="AT257" s="186" t="s">
        <v>120</v>
      </c>
      <c r="AU257" s="186" t="s">
        <v>81</v>
      </c>
      <c r="AY257" s="19" t="s">
        <v>118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77</v>
      </c>
      <c r="BK257" s="187">
        <f>ROUND(I257*H257,2)</f>
        <v>0</v>
      </c>
      <c r="BL257" s="19" t="s">
        <v>125</v>
      </c>
      <c r="BM257" s="186" t="s">
        <v>363</v>
      </c>
    </row>
    <row r="258" spans="1:47" s="2" customFormat="1" ht="11.25">
      <c r="A258" s="36"/>
      <c r="B258" s="37"/>
      <c r="C258" s="38"/>
      <c r="D258" s="188" t="s">
        <v>127</v>
      </c>
      <c r="E258" s="38"/>
      <c r="F258" s="189" t="s">
        <v>364</v>
      </c>
      <c r="G258" s="38"/>
      <c r="H258" s="38"/>
      <c r="I258" s="190"/>
      <c r="J258" s="38"/>
      <c r="K258" s="38"/>
      <c r="L258" s="41"/>
      <c r="M258" s="191"/>
      <c r="N258" s="19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127</v>
      </c>
      <c r="AU258" s="19" t="s">
        <v>81</v>
      </c>
    </row>
    <row r="259" spans="2:51" s="13" customFormat="1" ht="11.25">
      <c r="B259" s="193"/>
      <c r="C259" s="194"/>
      <c r="D259" s="195" t="s">
        <v>129</v>
      </c>
      <c r="E259" s="196" t="s">
        <v>19</v>
      </c>
      <c r="F259" s="197" t="s">
        <v>130</v>
      </c>
      <c r="G259" s="194"/>
      <c r="H259" s="198">
        <v>3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129</v>
      </c>
      <c r="AU259" s="204" t="s">
        <v>81</v>
      </c>
      <c r="AV259" s="13" t="s">
        <v>81</v>
      </c>
      <c r="AW259" s="13" t="s">
        <v>33</v>
      </c>
      <c r="AX259" s="13" t="s">
        <v>77</v>
      </c>
      <c r="AY259" s="204" t="s">
        <v>118</v>
      </c>
    </row>
    <row r="260" spans="1:65" s="2" customFormat="1" ht="16.5" customHeight="1">
      <c r="A260" s="36"/>
      <c r="B260" s="37"/>
      <c r="C260" s="237" t="s">
        <v>365</v>
      </c>
      <c r="D260" s="237" t="s">
        <v>265</v>
      </c>
      <c r="E260" s="238" t="s">
        <v>366</v>
      </c>
      <c r="F260" s="239" t="s">
        <v>367</v>
      </c>
      <c r="G260" s="240" t="s">
        <v>123</v>
      </c>
      <c r="H260" s="241">
        <v>3</v>
      </c>
      <c r="I260" s="242"/>
      <c r="J260" s="243">
        <f>ROUND(I260*H260,2)</f>
        <v>0</v>
      </c>
      <c r="K260" s="239" t="s">
        <v>124</v>
      </c>
      <c r="L260" s="244"/>
      <c r="M260" s="245" t="s">
        <v>19</v>
      </c>
      <c r="N260" s="246" t="s">
        <v>43</v>
      </c>
      <c r="O260" s="66"/>
      <c r="P260" s="184">
        <f>O260*H260</f>
        <v>0</v>
      </c>
      <c r="Q260" s="184">
        <v>0.113</v>
      </c>
      <c r="R260" s="184">
        <f>Q260*H260</f>
        <v>0.339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171</v>
      </c>
      <c r="AT260" s="186" t="s">
        <v>265</v>
      </c>
      <c r="AU260" s="186" t="s">
        <v>81</v>
      </c>
      <c r="AY260" s="19" t="s">
        <v>118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77</v>
      </c>
      <c r="BK260" s="187">
        <f>ROUND(I260*H260,2)</f>
        <v>0</v>
      </c>
      <c r="BL260" s="19" t="s">
        <v>125</v>
      </c>
      <c r="BM260" s="186" t="s">
        <v>368</v>
      </c>
    </row>
    <row r="261" spans="2:51" s="13" customFormat="1" ht="11.25">
      <c r="B261" s="193"/>
      <c r="C261" s="194"/>
      <c r="D261" s="195" t="s">
        <v>129</v>
      </c>
      <c r="E261" s="196" t="s">
        <v>19</v>
      </c>
      <c r="F261" s="197" t="s">
        <v>130</v>
      </c>
      <c r="G261" s="194"/>
      <c r="H261" s="198">
        <v>3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129</v>
      </c>
      <c r="AU261" s="204" t="s">
        <v>81</v>
      </c>
      <c r="AV261" s="13" t="s">
        <v>81</v>
      </c>
      <c r="AW261" s="13" t="s">
        <v>33</v>
      </c>
      <c r="AX261" s="13" t="s">
        <v>77</v>
      </c>
      <c r="AY261" s="204" t="s">
        <v>118</v>
      </c>
    </row>
    <row r="262" spans="2:63" s="12" customFormat="1" ht="22.9" customHeight="1">
      <c r="B262" s="159"/>
      <c r="C262" s="160"/>
      <c r="D262" s="161" t="s">
        <v>71</v>
      </c>
      <c r="E262" s="173" t="s">
        <v>171</v>
      </c>
      <c r="F262" s="173" t="s">
        <v>369</v>
      </c>
      <c r="G262" s="160"/>
      <c r="H262" s="160"/>
      <c r="I262" s="163"/>
      <c r="J262" s="174">
        <f>BK262</f>
        <v>0</v>
      </c>
      <c r="K262" s="160"/>
      <c r="L262" s="165"/>
      <c r="M262" s="166"/>
      <c r="N262" s="167"/>
      <c r="O262" s="167"/>
      <c r="P262" s="168">
        <f>SUM(P263:P336)</f>
        <v>0</v>
      </c>
      <c r="Q262" s="167"/>
      <c r="R262" s="168">
        <f>SUM(R263:R336)</f>
        <v>3.7086500000000004</v>
      </c>
      <c r="S262" s="167"/>
      <c r="T262" s="169">
        <f>SUM(T263:T336)</f>
        <v>2.07</v>
      </c>
      <c r="AR262" s="170" t="s">
        <v>77</v>
      </c>
      <c r="AT262" s="171" t="s">
        <v>71</v>
      </c>
      <c r="AU262" s="171" t="s">
        <v>77</v>
      </c>
      <c r="AY262" s="170" t="s">
        <v>118</v>
      </c>
      <c r="BK262" s="172">
        <f>SUM(BK263:BK336)</f>
        <v>0</v>
      </c>
    </row>
    <row r="263" spans="1:65" s="2" customFormat="1" ht="24.2" customHeight="1">
      <c r="A263" s="36"/>
      <c r="B263" s="37"/>
      <c r="C263" s="175" t="s">
        <v>370</v>
      </c>
      <c r="D263" s="175" t="s">
        <v>120</v>
      </c>
      <c r="E263" s="176" t="s">
        <v>371</v>
      </c>
      <c r="F263" s="177" t="s">
        <v>372</v>
      </c>
      <c r="G263" s="178" t="s">
        <v>137</v>
      </c>
      <c r="H263" s="179">
        <v>36</v>
      </c>
      <c r="I263" s="180"/>
      <c r="J263" s="181">
        <f>ROUND(I263*H263,2)</f>
        <v>0</v>
      </c>
      <c r="K263" s="177" t="s">
        <v>124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0.0264</v>
      </c>
      <c r="R263" s="184">
        <f>Q263*H263</f>
        <v>0.9504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125</v>
      </c>
      <c r="AT263" s="186" t="s">
        <v>120</v>
      </c>
      <c r="AU263" s="186" t="s">
        <v>81</v>
      </c>
      <c r="AY263" s="19" t="s">
        <v>118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77</v>
      </c>
      <c r="BK263" s="187">
        <f>ROUND(I263*H263,2)</f>
        <v>0</v>
      </c>
      <c r="BL263" s="19" t="s">
        <v>125</v>
      </c>
      <c r="BM263" s="186" t="s">
        <v>373</v>
      </c>
    </row>
    <row r="264" spans="1:47" s="2" customFormat="1" ht="11.25">
      <c r="A264" s="36"/>
      <c r="B264" s="37"/>
      <c r="C264" s="38"/>
      <c r="D264" s="188" t="s">
        <v>127</v>
      </c>
      <c r="E264" s="38"/>
      <c r="F264" s="189" t="s">
        <v>374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127</v>
      </c>
      <c r="AU264" s="19" t="s">
        <v>81</v>
      </c>
    </row>
    <row r="265" spans="2:51" s="13" customFormat="1" ht="11.25">
      <c r="B265" s="193"/>
      <c r="C265" s="194"/>
      <c r="D265" s="195" t="s">
        <v>129</v>
      </c>
      <c r="E265" s="196" t="s">
        <v>19</v>
      </c>
      <c r="F265" s="197" t="s">
        <v>375</v>
      </c>
      <c r="G265" s="194"/>
      <c r="H265" s="198">
        <v>35.807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129</v>
      </c>
      <c r="AU265" s="204" t="s">
        <v>81</v>
      </c>
      <c r="AV265" s="13" t="s">
        <v>81</v>
      </c>
      <c r="AW265" s="13" t="s">
        <v>33</v>
      </c>
      <c r="AX265" s="13" t="s">
        <v>72</v>
      </c>
      <c r="AY265" s="204" t="s">
        <v>118</v>
      </c>
    </row>
    <row r="266" spans="2:51" s="14" customFormat="1" ht="11.25">
      <c r="B266" s="205"/>
      <c r="C266" s="206"/>
      <c r="D266" s="195" t="s">
        <v>129</v>
      </c>
      <c r="E266" s="207" t="s">
        <v>19</v>
      </c>
      <c r="F266" s="208" t="s">
        <v>160</v>
      </c>
      <c r="G266" s="206"/>
      <c r="H266" s="209">
        <v>35.807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129</v>
      </c>
      <c r="AU266" s="215" t="s">
        <v>81</v>
      </c>
      <c r="AV266" s="14" t="s">
        <v>125</v>
      </c>
      <c r="AW266" s="14" t="s">
        <v>33</v>
      </c>
      <c r="AX266" s="14" t="s">
        <v>72</v>
      </c>
      <c r="AY266" s="215" t="s">
        <v>118</v>
      </c>
    </row>
    <row r="267" spans="2:51" s="13" customFormat="1" ht="11.25">
      <c r="B267" s="193"/>
      <c r="C267" s="194"/>
      <c r="D267" s="195" t="s">
        <v>129</v>
      </c>
      <c r="E267" s="196" t="s">
        <v>19</v>
      </c>
      <c r="F267" s="197" t="s">
        <v>315</v>
      </c>
      <c r="G267" s="194"/>
      <c r="H267" s="198">
        <v>36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129</v>
      </c>
      <c r="AU267" s="204" t="s">
        <v>81</v>
      </c>
      <c r="AV267" s="13" t="s">
        <v>81</v>
      </c>
      <c r="AW267" s="13" t="s">
        <v>33</v>
      </c>
      <c r="AX267" s="13" t="s">
        <v>72</v>
      </c>
      <c r="AY267" s="204" t="s">
        <v>118</v>
      </c>
    </row>
    <row r="268" spans="2:51" s="14" customFormat="1" ht="11.25">
      <c r="B268" s="205"/>
      <c r="C268" s="206"/>
      <c r="D268" s="195" t="s">
        <v>129</v>
      </c>
      <c r="E268" s="207" t="s">
        <v>19</v>
      </c>
      <c r="F268" s="208" t="s">
        <v>160</v>
      </c>
      <c r="G268" s="206"/>
      <c r="H268" s="209">
        <v>36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129</v>
      </c>
      <c r="AU268" s="215" t="s">
        <v>81</v>
      </c>
      <c r="AV268" s="14" t="s">
        <v>125</v>
      </c>
      <c r="AW268" s="14" t="s">
        <v>33</v>
      </c>
      <c r="AX268" s="14" t="s">
        <v>77</v>
      </c>
      <c r="AY268" s="215" t="s">
        <v>118</v>
      </c>
    </row>
    <row r="269" spans="1:65" s="2" customFormat="1" ht="24.2" customHeight="1">
      <c r="A269" s="36"/>
      <c r="B269" s="37"/>
      <c r="C269" s="175" t="s">
        <v>376</v>
      </c>
      <c r="D269" s="175" t="s">
        <v>120</v>
      </c>
      <c r="E269" s="176" t="s">
        <v>377</v>
      </c>
      <c r="F269" s="177" t="s">
        <v>378</v>
      </c>
      <c r="G269" s="178" t="s">
        <v>379</v>
      </c>
      <c r="H269" s="179">
        <v>2</v>
      </c>
      <c r="I269" s="180"/>
      <c r="J269" s="181">
        <f>ROUND(I269*H269,2)</f>
        <v>0</v>
      </c>
      <c r="K269" s="177" t="s">
        <v>124</v>
      </c>
      <c r="L269" s="41"/>
      <c r="M269" s="182" t="s">
        <v>19</v>
      </c>
      <c r="N269" s="183" t="s">
        <v>43</v>
      </c>
      <c r="O269" s="66"/>
      <c r="P269" s="184">
        <f>O269*H269</f>
        <v>0</v>
      </c>
      <c r="Q269" s="184">
        <v>2E-05</v>
      </c>
      <c r="R269" s="184">
        <f>Q269*H269</f>
        <v>4E-05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125</v>
      </c>
      <c r="AT269" s="186" t="s">
        <v>120</v>
      </c>
      <c r="AU269" s="186" t="s">
        <v>81</v>
      </c>
      <c r="AY269" s="19" t="s">
        <v>118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77</v>
      </c>
      <c r="BK269" s="187">
        <f>ROUND(I269*H269,2)</f>
        <v>0</v>
      </c>
      <c r="BL269" s="19" t="s">
        <v>125</v>
      </c>
      <c r="BM269" s="186" t="s">
        <v>380</v>
      </c>
    </row>
    <row r="270" spans="1:47" s="2" customFormat="1" ht="11.25">
      <c r="A270" s="36"/>
      <c r="B270" s="37"/>
      <c r="C270" s="38"/>
      <c r="D270" s="188" t="s">
        <v>127</v>
      </c>
      <c r="E270" s="38"/>
      <c r="F270" s="189" t="s">
        <v>381</v>
      </c>
      <c r="G270" s="38"/>
      <c r="H270" s="38"/>
      <c r="I270" s="190"/>
      <c r="J270" s="38"/>
      <c r="K270" s="38"/>
      <c r="L270" s="41"/>
      <c r="M270" s="191"/>
      <c r="N270" s="19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127</v>
      </c>
      <c r="AU270" s="19" t="s">
        <v>81</v>
      </c>
    </row>
    <row r="271" spans="2:51" s="15" customFormat="1" ht="11.25">
      <c r="B271" s="216"/>
      <c r="C271" s="217"/>
      <c r="D271" s="195" t="s">
        <v>129</v>
      </c>
      <c r="E271" s="218" t="s">
        <v>19</v>
      </c>
      <c r="F271" s="219" t="s">
        <v>382</v>
      </c>
      <c r="G271" s="217"/>
      <c r="H271" s="218" t="s">
        <v>19</v>
      </c>
      <c r="I271" s="220"/>
      <c r="J271" s="217"/>
      <c r="K271" s="217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129</v>
      </c>
      <c r="AU271" s="225" t="s">
        <v>81</v>
      </c>
      <c r="AV271" s="15" t="s">
        <v>77</v>
      </c>
      <c r="AW271" s="15" t="s">
        <v>33</v>
      </c>
      <c r="AX271" s="15" t="s">
        <v>72</v>
      </c>
      <c r="AY271" s="225" t="s">
        <v>118</v>
      </c>
    </row>
    <row r="272" spans="2:51" s="13" customFormat="1" ht="11.25">
      <c r="B272" s="193"/>
      <c r="C272" s="194"/>
      <c r="D272" s="195" t="s">
        <v>129</v>
      </c>
      <c r="E272" s="196" t="s">
        <v>19</v>
      </c>
      <c r="F272" s="197" t="s">
        <v>81</v>
      </c>
      <c r="G272" s="194"/>
      <c r="H272" s="198">
        <v>2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129</v>
      </c>
      <c r="AU272" s="204" t="s">
        <v>81</v>
      </c>
      <c r="AV272" s="13" t="s">
        <v>81</v>
      </c>
      <c r="AW272" s="13" t="s">
        <v>33</v>
      </c>
      <c r="AX272" s="13" t="s">
        <v>77</v>
      </c>
      <c r="AY272" s="204" t="s">
        <v>118</v>
      </c>
    </row>
    <row r="273" spans="1:65" s="2" customFormat="1" ht="16.5" customHeight="1">
      <c r="A273" s="36"/>
      <c r="B273" s="37"/>
      <c r="C273" s="237" t="s">
        <v>383</v>
      </c>
      <c r="D273" s="237" t="s">
        <v>265</v>
      </c>
      <c r="E273" s="238" t="s">
        <v>384</v>
      </c>
      <c r="F273" s="239" t="s">
        <v>385</v>
      </c>
      <c r="G273" s="240" t="s">
        <v>379</v>
      </c>
      <c r="H273" s="241">
        <v>2</v>
      </c>
      <c r="I273" s="242"/>
      <c r="J273" s="243">
        <f>ROUND(I273*H273,2)</f>
        <v>0</v>
      </c>
      <c r="K273" s="239" t="s">
        <v>124</v>
      </c>
      <c r="L273" s="244"/>
      <c r="M273" s="245" t="s">
        <v>19</v>
      </c>
      <c r="N273" s="246" t="s">
        <v>43</v>
      </c>
      <c r="O273" s="66"/>
      <c r="P273" s="184">
        <f>O273*H273</f>
        <v>0</v>
      </c>
      <c r="Q273" s="184">
        <v>0.00994</v>
      </c>
      <c r="R273" s="184">
        <f>Q273*H273</f>
        <v>0.01988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171</v>
      </c>
      <c r="AT273" s="186" t="s">
        <v>265</v>
      </c>
      <c r="AU273" s="186" t="s">
        <v>81</v>
      </c>
      <c r="AY273" s="19" t="s">
        <v>118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77</v>
      </c>
      <c r="BK273" s="187">
        <f>ROUND(I273*H273,2)</f>
        <v>0</v>
      </c>
      <c r="BL273" s="19" t="s">
        <v>125</v>
      </c>
      <c r="BM273" s="186" t="s">
        <v>386</v>
      </c>
    </row>
    <row r="274" spans="2:51" s="15" customFormat="1" ht="11.25">
      <c r="B274" s="216"/>
      <c r="C274" s="217"/>
      <c r="D274" s="195" t="s">
        <v>129</v>
      </c>
      <c r="E274" s="218" t="s">
        <v>19</v>
      </c>
      <c r="F274" s="219" t="s">
        <v>382</v>
      </c>
      <c r="G274" s="217"/>
      <c r="H274" s="218" t="s">
        <v>19</v>
      </c>
      <c r="I274" s="220"/>
      <c r="J274" s="217"/>
      <c r="K274" s="217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129</v>
      </c>
      <c r="AU274" s="225" t="s">
        <v>81</v>
      </c>
      <c r="AV274" s="15" t="s">
        <v>77</v>
      </c>
      <c r="AW274" s="15" t="s">
        <v>33</v>
      </c>
      <c r="AX274" s="15" t="s">
        <v>72</v>
      </c>
      <c r="AY274" s="225" t="s">
        <v>118</v>
      </c>
    </row>
    <row r="275" spans="2:51" s="13" customFormat="1" ht="11.25">
      <c r="B275" s="193"/>
      <c r="C275" s="194"/>
      <c r="D275" s="195" t="s">
        <v>129</v>
      </c>
      <c r="E275" s="196" t="s">
        <v>19</v>
      </c>
      <c r="F275" s="197" t="s">
        <v>81</v>
      </c>
      <c r="G275" s="194"/>
      <c r="H275" s="198">
        <v>2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129</v>
      </c>
      <c r="AU275" s="204" t="s">
        <v>81</v>
      </c>
      <c r="AV275" s="13" t="s">
        <v>81</v>
      </c>
      <c r="AW275" s="13" t="s">
        <v>33</v>
      </c>
      <c r="AX275" s="13" t="s">
        <v>77</v>
      </c>
      <c r="AY275" s="204" t="s">
        <v>118</v>
      </c>
    </row>
    <row r="276" spans="1:65" s="2" customFormat="1" ht="24.2" customHeight="1">
      <c r="A276" s="36"/>
      <c r="B276" s="37"/>
      <c r="C276" s="175" t="s">
        <v>387</v>
      </c>
      <c r="D276" s="175" t="s">
        <v>120</v>
      </c>
      <c r="E276" s="176" t="s">
        <v>377</v>
      </c>
      <c r="F276" s="177" t="s">
        <v>378</v>
      </c>
      <c r="G276" s="178" t="s">
        <v>379</v>
      </c>
      <c r="H276" s="179">
        <v>4</v>
      </c>
      <c r="I276" s="180"/>
      <c r="J276" s="181">
        <f>ROUND(I276*H276,2)</f>
        <v>0</v>
      </c>
      <c r="K276" s="177" t="s">
        <v>124</v>
      </c>
      <c r="L276" s="41"/>
      <c r="M276" s="182" t="s">
        <v>19</v>
      </c>
      <c r="N276" s="183" t="s">
        <v>43</v>
      </c>
      <c r="O276" s="66"/>
      <c r="P276" s="184">
        <f>O276*H276</f>
        <v>0</v>
      </c>
      <c r="Q276" s="184">
        <v>2E-05</v>
      </c>
      <c r="R276" s="184">
        <f>Q276*H276</f>
        <v>8E-05</v>
      </c>
      <c r="S276" s="184">
        <v>0</v>
      </c>
      <c r="T276" s="185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125</v>
      </c>
      <c r="AT276" s="186" t="s">
        <v>120</v>
      </c>
      <c r="AU276" s="186" t="s">
        <v>81</v>
      </c>
      <c r="AY276" s="19" t="s">
        <v>118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77</v>
      </c>
      <c r="BK276" s="187">
        <f>ROUND(I276*H276,2)</f>
        <v>0</v>
      </c>
      <c r="BL276" s="19" t="s">
        <v>125</v>
      </c>
      <c r="BM276" s="186" t="s">
        <v>388</v>
      </c>
    </row>
    <row r="277" spans="1:47" s="2" customFormat="1" ht="11.25">
      <c r="A277" s="36"/>
      <c r="B277" s="37"/>
      <c r="C277" s="38"/>
      <c r="D277" s="188" t="s">
        <v>127</v>
      </c>
      <c r="E277" s="38"/>
      <c r="F277" s="189" t="s">
        <v>381</v>
      </c>
      <c r="G277" s="38"/>
      <c r="H277" s="38"/>
      <c r="I277" s="190"/>
      <c r="J277" s="38"/>
      <c r="K277" s="38"/>
      <c r="L277" s="41"/>
      <c r="M277" s="191"/>
      <c r="N277" s="192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127</v>
      </c>
      <c r="AU277" s="19" t="s">
        <v>81</v>
      </c>
    </row>
    <row r="278" spans="2:51" s="15" customFormat="1" ht="11.25">
      <c r="B278" s="216"/>
      <c r="C278" s="217"/>
      <c r="D278" s="195" t="s">
        <v>129</v>
      </c>
      <c r="E278" s="218" t="s">
        <v>19</v>
      </c>
      <c r="F278" s="219" t="s">
        <v>389</v>
      </c>
      <c r="G278" s="217"/>
      <c r="H278" s="218" t="s">
        <v>19</v>
      </c>
      <c r="I278" s="220"/>
      <c r="J278" s="217"/>
      <c r="K278" s="217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129</v>
      </c>
      <c r="AU278" s="225" t="s">
        <v>81</v>
      </c>
      <c r="AV278" s="15" t="s">
        <v>77</v>
      </c>
      <c r="AW278" s="15" t="s">
        <v>33</v>
      </c>
      <c r="AX278" s="15" t="s">
        <v>72</v>
      </c>
      <c r="AY278" s="225" t="s">
        <v>118</v>
      </c>
    </row>
    <row r="279" spans="2:51" s="13" customFormat="1" ht="11.25">
      <c r="B279" s="193"/>
      <c r="C279" s="194"/>
      <c r="D279" s="195" t="s">
        <v>129</v>
      </c>
      <c r="E279" s="196" t="s">
        <v>19</v>
      </c>
      <c r="F279" s="197" t="s">
        <v>390</v>
      </c>
      <c r="G279" s="194"/>
      <c r="H279" s="198">
        <v>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129</v>
      </c>
      <c r="AU279" s="204" t="s">
        <v>81</v>
      </c>
      <c r="AV279" s="13" t="s">
        <v>81</v>
      </c>
      <c r="AW279" s="13" t="s">
        <v>33</v>
      </c>
      <c r="AX279" s="13" t="s">
        <v>77</v>
      </c>
      <c r="AY279" s="204" t="s">
        <v>118</v>
      </c>
    </row>
    <row r="280" spans="1:65" s="2" customFormat="1" ht="16.5" customHeight="1">
      <c r="A280" s="36"/>
      <c r="B280" s="37"/>
      <c r="C280" s="237" t="s">
        <v>391</v>
      </c>
      <c r="D280" s="237" t="s">
        <v>265</v>
      </c>
      <c r="E280" s="238" t="s">
        <v>392</v>
      </c>
      <c r="F280" s="239" t="s">
        <v>393</v>
      </c>
      <c r="G280" s="240" t="s">
        <v>379</v>
      </c>
      <c r="H280" s="241">
        <v>4</v>
      </c>
      <c r="I280" s="242"/>
      <c r="J280" s="243">
        <f>ROUND(I280*H280,2)</f>
        <v>0</v>
      </c>
      <c r="K280" s="239" t="s">
        <v>19</v>
      </c>
      <c r="L280" s="244"/>
      <c r="M280" s="245" t="s">
        <v>19</v>
      </c>
      <c r="N280" s="246" t="s">
        <v>43</v>
      </c>
      <c r="O280" s="66"/>
      <c r="P280" s="184">
        <f>O280*H280</f>
        <v>0</v>
      </c>
      <c r="Q280" s="184">
        <v>0.0095</v>
      </c>
      <c r="R280" s="184">
        <f>Q280*H280</f>
        <v>0.038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171</v>
      </c>
      <c r="AT280" s="186" t="s">
        <v>265</v>
      </c>
      <c r="AU280" s="186" t="s">
        <v>81</v>
      </c>
      <c r="AY280" s="19" t="s">
        <v>118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77</v>
      </c>
      <c r="BK280" s="187">
        <f>ROUND(I280*H280,2)</f>
        <v>0</v>
      </c>
      <c r="BL280" s="19" t="s">
        <v>125</v>
      </c>
      <c r="BM280" s="186" t="s">
        <v>394</v>
      </c>
    </row>
    <row r="281" spans="2:51" s="13" customFormat="1" ht="11.25">
      <c r="B281" s="193"/>
      <c r="C281" s="194"/>
      <c r="D281" s="195" t="s">
        <v>129</v>
      </c>
      <c r="E281" s="196" t="s">
        <v>19</v>
      </c>
      <c r="F281" s="197" t="s">
        <v>125</v>
      </c>
      <c r="G281" s="194"/>
      <c r="H281" s="198">
        <v>4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129</v>
      </c>
      <c r="AU281" s="204" t="s">
        <v>81</v>
      </c>
      <c r="AV281" s="13" t="s">
        <v>81</v>
      </c>
      <c r="AW281" s="13" t="s">
        <v>33</v>
      </c>
      <c r="AX281" s="13" t="s">
        <v>77</v>
      </c>
      <c r="AY281" s="204" t="s">
        <v>118</v>
      </c>
    </row>
    <row r="282" spans="1:65" s="2" customFormat="1" ht="21.75" customHeight="1">
      <c r="A282" s="36"/>
      <c r="B282" s="37"/>
      <c r="C282" s="175" t="s">
        <v>395</v>
      </c>
      <c r="D282" s="175" t="s">
        <v>120</v>
      </c>
      <c r="E282" s="176" t="s">
        <v>396</v>
      </c>
      <c r="F282" s="177" t="s">
        <v>397</v>
      </c>
      <c r="G282" s="178" t="s">
        <v>155</v>
      </c>
      <c r="H282" s="179">
        <v>1</v>
      </c>
      <c r="I282" s="180"/>
      <c r="J282" s="181">
        <f>ROUND(I282*H282,2)</f>
        <v>0</v>
      </c>
      <c r="K282" s="177" t="s">
        <v>124</v>
      </c>
      <c r="L282" s="41"/>
      <c r="M282" s="182" t="s">
        <v>19</v>
      </c>
      <c r="N282" s="183" t="s">
        <v>43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1.92</v>
      </c>
      <c r="T282" s="185">
        <f>S282*H282</f>
        <v>1.92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125</v>
      </c>
      <c r="AT282" s="186" t="s">
        <v>120</v>
      </c>
      <c r="AU282" s="186" t="s">
        <v>81</v>
      </c>
      <c r="AY282" s="19" t="s">
        <v>118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77</v>
      </c>
      <c r="BK282" s="187">
        <f>ROUND(I282*H282,2)</f>
        <v>0</v>
      </c>
      <c r="BL282" s="19" t="s">
        <v>125</v>
      </c>
      <c r="BM282" s="186" t="s">
        <v>398</v>
      </c>
    </row>
    <row r="283" spans="1:47" s="2" customFormat="1" ht="11.25">
      <c r="A283" s="36"/>
      <c r="B283" s="37"/>
      <c r="C283" s="38"/>
      <c r="D283" s="188" t="s">
        <v>127</v>
      </c>
      <c r="E283" s="38"/>
      <c r="F283" s="189" t="s">
        <v>399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127</v>
      </c>
      <c r="AU283" s="19" t="s">
        <v>81</v>
      </c>
    </row>
    <row r="284" spans="2:51" s="13" customFormat="1" ht="11.25">
      <c r="B284" s="193"/>
      <c r="C284" s="194"/>
      <c r="D284" s="195" t="s">
        <v>129</v>
      </c>
      <c r="E284" s="196" t="s">
        <v>19</v>
      </c>
      <c r="F284" s="197" t="s">
        <v>77</v>
      </c>
      <c r="G284" s="194"/>
      <c r="H284" s="198">
        <v>1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129</v>
      </c>
      <c r="AU284" s="204" t="s">
        <v>81</v>
      </c>
      <c r="AV284" s="13" t="s">
        <v>81</v>
      </c>
      <c r="AW284" s="13" t="s">
        <v>33</v>
      </c>
      <c r="AX284" s="13" t="s">
        <v>77</v>
      </c>
      <c r="AY284" s="204" t="s">
        <v>118</v>
      </c>
    </row>
    <row r="285" spans="1:65" s="2" customFormat="1" ht="16.5" customHeight="1">
      <c r="A285" s="36"/>
      <c r="B285" s="37"/>
      <c r="C285" s="175" t="s">
        <v>400</v>
      </c>
      <c r="D285" s="175" t="s">
        <v>120</v>
      </c>
      <c r="E285" s="176" t="s">
        <v>401</v>
      </c>
      <c r="F285" s="177" t="s">
        <v>402</v>
      </c>
      <c r="G285" s="178" t="s">
        <v>137</v>
      </c>
      <c r="H285" s="179">
        <v>36</v>
      </c>
      <c r="I285" s="180"/>
      <c r="J285" s="181">
        <f>ROUND(I285*H285,2)</f>
        <v>0</v>
      </c>
      <c r="K285" s="177" t="s">
        <v>124</v>
      </c>
      <c r="L285" s="41"/>
      <c r="M285" s="182" t="s">
        <v>19</v>
      </c>
      <c r="N285" s="183" t="s">
        <v>43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125</v>
      </c>
      <c r="AT285" s="186" t="s">
        <v>120</v>
      </c>
      <c r="AU285" s="186" t="s">
        <v>81</v>
      </c>
      <c r="AY285" s="19" t="s">
        <v>118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77</v>
      </c>
      <c r="BK285" s="187">
        <f>ROUND(I285*H285,2)</f>
        <v>0</v>
      </c>
      <c r="BL285" s="19" t="s">
        <v>125</v>
      </c>
      <c r="BM285" s="186" t="s">
        <v>403</v>
      </c>
    </row>
    <row r="286" spans="1:47" s="2" customFormat="1" ht="11.25">
      <c r="A286" s="36"/>
      <c r="B286" s="37"/>
      <c r="C286" s="38"/>
      <c r="D286" s="188" t="s">
        <v>127</v>
      </c>
      <c r="E286" s="38"/>
      <c r="F286" s="189" t="s">
        <v>404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127</v>
      </c>
      <c r="AU286" s="19" t="s">
        <v>81</v>
      </c>
    </row>
    <row r="287" spans="2:51" s="13" customFormat="1" ht="11.25">
      <c r="B287" s="193"/>
      <c r="C287" s="194"/>
      <c r="D287" s="195" t="s">
        <v>129</v>
      </c>
      <c r="E287" s="196" t="s">
        <v>19</v>
      </c>
      <c r="F287" s="197" t="s">
        <v>375</v>
      </c>
      <c r="G287" s="194"/>
      <c r="H287" s="198">
        <v>35.807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129</v>
      </c>
      <c r="AU287" s="204" t="s">
        <v>81</v>
      </c>
      <c r="AV287" s="13" t="s">
        <v>81</v>
      </c>
      <c r="AW287" s="13" t="s">
        <v>33</v>
      </c>
      <c r="AX287" s="13" t="s">
        <v>72</v>
      </c>
      <c r="AY287" s="204" t="s">
        <v>118</v>
      </c>
    </row>
    <row r="288" spans="2:51" s="14" customFormat="1" ht="11.25">
      <c r="B288" s="205"/>
      <c r="C288" s="206"/>
      <c r="D288" s="195" t="s">
        <v>129</v>
      </c>
      <c r="E288" s="207" t="s">
        <v>19</v>
      </c>
      <c r="F288" s="208" t="s">
        <v>160</v>
      </c>
      <c r="G288" s="206"/>
      <c r="H288" s="209">
        <v>35.807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129</v>
      </c>
      <c r="AU288" s="215" t="s">
        <v>81</v>
      </c>
      <c r="AV288" s="14" t="s">
        <v>125</v>
      </c>
      <c r="AW288" s="14" t="s">
        <v>33</v>
      </c>
      <c r="AX288" s="14" t="s">
        <v>72</v>
      </c>
      <c r="AY288" s="215" t="s">
        <v>118</v>
      </c>
    </row>
    <row r="289" spans="2:51" s="13" customFormat="1" ht="11.25">
      <c r="B289" s="193"/>
      <c r="C289" s="194"/>
      <c r="D289" s="195" t="s">
        <v>129</v>
      </c>
      <c r="E289" s="196" t="s">
        <v>19</v>
      </c>
      <c r="F289" s="197" t="s">
        <v>315</v>
      </c>
      <c r="G289" s="194"/>
      <c r="H289" s="198">
        <v>36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129</v>
      </c>
      <c r="AU289" s="204" t="s">
        <v>81</v>
      </c>
      <c r="AV289" s="13" t="s">
        <v>81</v>
      </c>
      <c r="AW289" s="13" t="s">
        <v>33</v>
      </c>
      <c r="AX289" s="13" t="s">
        <v>72</v>
      </c>
      <c r="AY289" s="204" t="s">
        <v>118</v>
      </c>
    </row>
    <row r="290" spans="2:51" s="14" customFormat="1" ht="11.25">
      <c r="B290" s="205"/>
      <c r="C290" s="206"/>
      <c r="D290" s="195" t="s">
        <v>129</v>
      </c>
      <c r="E290" s="207" t="s">
        <v>19</v>
      </c>
      <c r="F290" s="208" t="s">
        <v>160</v>
      </c>
      <c r="G290" s="206"/>
      <c r="H290" s="209">
        <v>36</v>
      </c>
      <c r="I290" s="210"/>
      <c r="J290" s="206"/>
      <c r="K290" s="206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129</v>
      </c>
      <c r="AU290" s="215" t="s">
        <v>81</v>
      </c>
      <c r="AV290" s="14" t="s">
        <v>125</v>
      </c>
      <c r="AW290" s="14" t="s">
        <v>33</v>
      </c>
      <c r="AX290" s="14" t="s">
        <v>77</v>
      </c>
      <c r="AY290" s="215" t="s">
        <v>118</v>
      </c>
    </row>
    <row r="291" spans="1:65" s="2" customFormat="1" ht="24.2" customHeight="1">
      <c r="A291" s="36"/>
      <c r="B291" s="37"/>
      <c r="C291" s="175" t="s">
        <v>405</v>
      </c>
      <c r="D291" s="175" t="s">
        <v>120</v>
      </c>
      <c r="E291" s="176" t="s">
        <v>406</v>
      </c>
      <c r="F291" s="177" t="s">
        <v>407</v>
      </c>
      <c r="G291" s="178" t="s">
        <v>379</v>
      </c>
      <c r="H291" s="179">
        <v>2</v>
      </c>
      <c r="I291" s="180"/>
      <c r="J291" s="181">
        <f>ROUND(I291*H291,2)</f>
        <v>0</v>
      </c>
      <c r="K291" s="177" t="s">
        <v>124</v>
      </c>
      <c r="L291" s="41"/>
      <c r="M291" s="182" t="s">
        <v>19</v>
      </c>
      <c r="N291" s="183" t="s">
        <v>43</v>
      </c>
      <c r="O291" s="66"/>
      <c r="P291" s="184">
        <f>O291*H291</f>
        <v>0</v>
      </c>
      <c r="Q291" s="184">
        <v>0.11045</v>
      </c>
      <c r="R291" s="184">
        <f>Q291*H291</f>
        <v>0.2209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125</v>
      </c>
      <c r="AT291" s="186" t="s">
        <v>120</v>
      </c>
      <c r="AU291" s="186" t="s">
        <v>81</v>
      </c>
      <c r="AY291" s="19" t="s">
        <v>118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77</v>
      </c>
      <c r="BK291" s="187">
        <f>ROUND(I291*H291,2)</f>
        <v>0</v>
      </c>
      <c r="BL291" s="19" t="s">
        <v>125</v>
      </c>
      <c r="BM291" s="186" t="s">
        <v>408</v>
      </c>
    </row>
    <row r="292" spans="1:47" s="2" customFormat="1" ht="11.25">
      <c r="A292" s="36"/>
      <c r="B292" s="37"/>
      <c r="C292" s="38"/>
      <c r="D292" s="188" t="s">
        <v>127</v>
      </c>
      <c r="E292" s="38"/>
      <c r="F292" s="189" t="s">
        <v>409</v>
      </c>
      <c r="G292" s="38"/>
      <c r="H292" s="38"/>
      <c r="I292" s="190"/>
      <c r="J292" s="38"/>
      <c r="K292" s="38"/>
      <c r="L292" s="41"/>
      <c r="M292" s="191"/>
      <c r="N292" s="19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127</v>
      </c>
      <c r="AU292" s="19" t="s">
        <v>81</v>
      </c>
    </row>
    <row r="293" spans="2:51" s="15" customFormat="1" ht="11.25">
      <c r="B293" s="216"/>
      <c r="C293" s="217"/>
      <c r="D293" s="195" t="s">
        <v>129</v>
      </c>
      <c r="E293" s="218" t="s">
        <v>19</v>
      </c>
      <c r="F293" s="219" t="s">
        <v>410</v>
      </c>
      <c r="G293" s="217"/>
      <c r="H293" s="218" t="s">
        <v>19</v>
      </c>
      <c r="I293" s="220"/>
      <c r="J293" s="217"/>
      <c r="K293" s="217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129</v>
      </c>
      <c r="AU293" s="225" t="s">
        <v>81</v>
      </c>
      <c r="AV293" s="15" t="s">
        <v>77</v>
      </c>
      <c r="AW293" s="15" t="s">
        <v>33</v>
      </c>
      <c r="AX293" s="15" t="s">
        <v>72</v>
      </c>
      <c r="AY293" s="225" t="s">
        <v>118</v>
      </c>
    </row>
    <row r="294" spans="2:51" s="13" customFormat="1" ht="11.25">
      <c r="B294" s="193"/>
      <c r="C294" s="194"/>
      <c r="D294" s="195" t="s">
        <v>129</v>
      </c>
      <c r="E294" s="196" t="s">
        <v>19</v>
      </c>
      <c r="F294" s="197" t="s">
        <v>81</v>
      </c>
      <c r="G294" s="194"/>
      <c r="H294" s="198">
        <v>2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129</v>
      </c>
      <c r="AU294" s="204" t="s">
        <v>81</v>
      </c>
      <c r="AV294" s="13" t="s">
        <v>81</v>
      </c>
      <c r="AW294" s="13" t="s">
        <v>33</v>
      </c>
      <c r="AX294" s="13" t="s">
        <v>77</v>
      </c>
      <c r="AY294" s="204" t="s">
        <v>118</v>
      </c>
    </row>
    <row r="295" spans="1:65" s="2" customFormat="1" ht="24.2" customHeight="1">
      <c r="A295" s="36"/>
      <c r="B295" s="37"/>
      <c r="C295" s="175" t="s">
        <v>411</v>
      </c>
      <c r="D295" s="175" t="s">
        <v>120</v>
      </c>
      <c r="E295" s="176" t="s">
        <v>412</v>
      </c>
      <c r="F295" s="177" t="s">
        <v>413</v>
      </c>
      <c r="G295" s="178" t="s">
        <v>379</v>
      </c>
      <c r="H295" s="179">
        <v>1</v>
      </c>
      <c r="I295" s="180"/>
      <c r="J295" s="181">
        <f>ROUND(I295*H295,2)</f>
        <v>0</v>
      </c>
      <c r="K295" s="177" t="s">
        <v>124</v>
      </c>
      <c r="L295" s="41"/>
      <c r="M295" s="182" t="s">
        <v>19</v>
      </c>
      <c r="N295" s="183" t="s">
        <v>43</v>
      </c>
      <c r="O295" s="66"/>
      <c r="P295" s="184">
        <f>O295*H295</f>
        <v>0</v>
      </c>
      <c r="Q295" s="184">
        <v>0.10978</v>
      </c>
      <c r="R295" s="184">
        <f>Q295*H295</f>
        <v>0.10978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125</v>
      </c>
      <c r="AT295" s="186" t="s">
        <v>120</v>
      </c>
      <c r="AU295" s="186" t="s">
        <v>81</v>
      </c>
      <c r="AY295" s="19" t="s">
        <v>118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77</v>
      </c>
      <c r="BK295" s="187">
        <f>ROUND(I295*H295,2)</f>
        <v>0</v>
      </c>
      <c r="BL295" s="19" t="s">
        <v>125</v>
      </c>
      <c r="BM295" s="186" t="s">
        <v>414</v>
      </c>
    </row>
    <row r="296" spans="1:47" s="2" customFormat="1" ht="11.25">
      <c r="A296" s="36"/>
      <c r="B296" s="37"/>
      <c r="C296" s="38"/>
      <c r="D296" s="188" t="s">
        <v>127</v>
      </c>
      <c r="E296" s="38"/>
      <c r="F296" s="189" t="s">
        <v>415</v>
      </c>
      <c r="G296" s="38"/>
      <c r="H296" s="38"/>
      <c r="I296" s="190"/>
      <c r="J296" s="38"/>
      <c r="K296" s="38"/>
      <c r="L296" s="41"/>
      <c r="M296" s="191"/>
      <c r="N296" s="19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127</v>
      </c>
      <c r="AU296" s="19" t="s">
        <v>81</v>
      </c>
    </row>
    <row r="297" spans="2:51" s="15" customFormat="1" ht="11.25">
      <c r="B297" s="216"/>
      <c r="C297" s="217"/>
      <c r="D297" s="195" t="s">
        <v>129</v>
      </c>
      <c r="E297" s="218" t="s">
        <v>19</v>
      </c>
      <c r="F297" s="219" t="s">
        <v>416</v>
      </c>
      <c r="G297" s="217"/>
      <c r="H297" s="218" t="s">
        <v>19</v>
      </c>
      <c r="I297" s="220"/>
      <c r="J297" s="217"/>
      <c r="K297" s="217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129</v>
      </c>
      <c r="AU297" s="225" t="s">
        <v>81</v>
      </c>
      <c r="AV297" s="15" t="s">
        <v>77</v>
      </c>
      <c r="AW297" s="15" t="s">
        <v>33</v>
      </c>
      <c r="AX297" s="15" t="s">
        <v>72</v>
      </c>
      <c r="AY297" s="225" t="s">
        <v>118</v>
      </c>
    </row>
    <row r="298" spans="2:51" s="13" customFormat="1" ht="11.25">
      <c r="B298" s="193"/>
      <c r="C298" s="194"/>
      <c r="D298" s="195" t="s">
        <v>129</v>
      </c>
      <c r="E298" s="196" t="s">
        <v>19</v>
      </c>
      <c r="F298" s="197" t="s">
        <v>77</v>
      </c>
      <c r="G298" s="194"/>
      <c r="H298" s="198">
        <v>1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129</v>
      </c>
      <c r="AU298" s="204" t="s">
        <v>81</v>
      </c>
      <c r="AV298" s="13" t="s">
        <v>81</v>
      </c>
      <c r="AW298" s="13" t="s">
        <v>33</v>
      </c>
      <c r="AX298" s="13" t="s">
        <v>77</v>
      </c>
      <c r="AY298" s="204" t="s">
        <v>118</v>
      </c>
    </row>
    <row r="299" spans="1:65" s="2" customFormat="1" ht="24.2" customHeight="1">
      <c r="A299" s="36"/>
      <c r="B299" s="37"/>
      <c r="C299" s="175" t="s">
        <v>417</v>
      </c>
      <c r="D299" s="175" t="s">
        <v>120</v>
      </c>
      <c r="E299" s="176" t="s">
        <v>418</v>
      </c>
      <c r="F299" s="177" t="s">
        <v>419</v>
      </c>
      <c r="G299" s="178" t="s">
        <v>379</v>
      </c>
      <c r="H299" s="179">
        <v>1</v>
      </c>
      <c r="I299" s="180"/>
      <c r="J299" s="181">
        <f>ROUND(I299*H299,2)</f>
        <v>0</v>
      </c>
      <c r="K299" s="177" t="s">
        <v>124</v>
      </c>
      <c r="L299" s="41"/>
      <c r="M299" s="182" t="s">
        <v>19</v>
      </c>
      <c r="N299" s="183" t="s">
        <v>43</v>
      </c>
      <c r="O299" s="66"/>
      <c r="P299" s="184">
        <f>O299*H299</f>
        <v>0</v>
      </c>
      <c r="Q299" s="184">
        <v>0.02424</v>
      </c>
      <c r="R299" s="184">
        <f>Q299*H299</f>
        <v>0.02424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125</v>
      </c>
      <c r="AT299" s="186" t="s">
        <v>120</v>
      </c>
      <c r="AU299" s="186" t="s">
        <v>81</v>
      </c>
      <c r="AY299" s="19" t="s">
        <v>118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77</v>
      </c>
      <c r="BK299" s="187">
        <f>ROUND(I299*H299,2)</f>
        <v>0</v>
      </c>
      <c r="BL299" s="19" t="s">
        <v>125</v>
      </c>
      <c r="BM299" s="186" t="s">
        <v>420</v>
      </c>
    </row>
    <row r="300" spans="1:47" s="2" customFormat="1" ht="11.25">
      <c r="A300" s="36"/>
      <c r="B300" s="37"/>
      <c r="C300" s="38"/>
      <c r="D300" s="188" t="s">
        <v>127</v>
      </c>
      <c r="E300" s="38"/>
      <c r="F300" s="189" t="s">
        <v>421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127</v>
      </c>
      <c r="AU300" s="19" t="s">
        <v>81</v>
      </c>
    </row>
    <row r="301" spans="2:51" s="15" customFormat="1" ht="11.25">
      <c r="B301" s="216"/>
      <c r="C301" s="217"/>
      <c r="D301" s="195" t="s">
        <v>129</v>
      </c>
      <c r="E301" s="218" t="s">
        <v>19</v>
      </c>
      <c r="F301" s="219" t="s">
        <v>422</v>
      </c>
      <c r="G301" s="217"/>
      <c r="H301" s="218" t="s">
        <v>19</v>
      </c>
      <c r="I301" s="220"/>
      <c r="J301" s="217"/>
      <c r="K301" s="217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129</v>
      </c>
      <c r="AU301" s="225" t="s">
        <v>81</v>
      </c>
      <c r="AV301" s="15" t="s">
        <v>77</v>
      </c>
      <c r="AW301" s="15" t="s">
        <v>33</v>
      </c>
      <c r="AX301" s="15" t="s">
        <v>72</v>
      </c>
      <c r="AY301" s="225" t="s">
        <v>118</v>
      </c>
    </row>
    <row r="302" spans="2:51" s="13" customFormat="1" ht="11.25">
      <c r="B302" s="193"/>
      <c r="C302" s="194"/>
      <c r="D302" s="195" t="s">
        <v>129</v>
      </c>
      <c r="E302" s="196" t="s">
        <v>19</v>
      </c>
      <c r="F302" s="197" t="s">
        <v>77</v>
      </c>
      <c r="G302" s="194"/>
      <c r="H302" s="198">
        <v>1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129</v>
      </c>
      <c r="AU302" s="204" t="s">
        <v>81</v>
      </c>
      <c r="AV302" s="13" t="s">
        <v>81</v>
      </c>
      <c r="AW302" s="13" t="s">
        <v>33</v>
      </c>
      <c r="AX302" s="13" t="s">
        <v>77</v>
      </c>
      <c r="AY302" s="204" t="s">
        <v>118</v>
      </c>
    </row>
    <row r="303" spans="1:65" s="2" customFormat="1" ht="24.2" customHeight="1">
      <c r="A303" s="36"/>
      <c r="B303" s="37"/>
      <c r="C303" s="175" t="s">
        <v>302</v>
      </c>
      <c r="D303" s="175" t="s">
        <v>120</v>
      </c>
      <c r="E303" s="176" t="s">
        <v>423</v>
      </c>
      <c r="F303" s="177" t="s">
        <v>424</v>
      </c>
      <c r="G303" s="178" t="s">
        <v>379</v>
      </c>
      <c r="H303" s="179">
        <v>1</v>
      </c>
      <c r="I303" s="180"/>
      <c r="J303" s="181">
        <f>ROUND(I303*H303,2)</f>
        <v>0</v>
      </c>
      <c r="K303" s="177" t="s">
        <v>124</v>
      </c>
      <c r="L303" s="41"/>
      <c r="M303" s="182" t="s">
        <v>19</v>
      </c>
      <c r="N303" s="183" t="s">
        <v>43</v>
      </c>
      <c r="O303" s="66"/>
      <c r="P303" s="184">
        <f>O303*H303</f>
        <v>0</v>
      </c>
      <c r="Q303" s="184">
        <v>0.03637</v>
      </c>
      <c r="R303" s="184">
        <f>Q303*H303</f>
        <v>0.03637</v>
      </c>
      <c r="S303" s="184">
        <v>0</v>
      </c>
      <c r="T303" s="185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125</v>
      </c>
      <c r="AT303" s="186" t="s">
        <v>120</v>
      </c>
      <c r="AU303" s="186" t="s">
        <v>81</v>
      </c>
      <c r="AY303" s="19" t="s">
        <v>118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9" t="s">
        <v>77</v>
      </c>
      <c r="BK303" s="187">
        <f>ROUND(I303*H303,2)</f>
        <v>0</v>
      </c>
      <c r="BL303" s="19" t="s">
        <v>125</v>
      </c>
      <c r="BM303" s="186" t="s">
        <v>425</v>
      </c>
    </row>
    <row r="304" spans="1:47" s="2" customFormat="1" ht="11.25">
      <c r="A304" s="36"/>
      <c r="B304" s="37"/>
      <c r="C304" s="38"/>
      <c r="D304" s="188" t="s">
        <v>127</v>
      </c>
      <c r="E304" s="38"/>
      <c r="F304" s="189" t="s">
        <v>426</v>
      </c>
      <c r="G304" s="38"/>
      <c r="H304" s="38"/>
      <c r="I304" s="190"/>
      <c r="J304" s="38"/>
      <c r="K304" s="38"/>
      <c r="L304" s="41"/>
      <c r="M304" s="191"/>
      <c r="N304" s="19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127</v>
      </c>
      <c r="AU304" s="19" t="s">
        <v>81</v>
      </c>
    </row>
    <row r="305" spans="2:51" s="15" customFormat="1" ht="11.25">
      <c r="B305" s="216"/>
      <c r="C305" s="217"/>
      <c r="D305" s="195" t="s">
        <v>129</v>
      </c>
      <c r="E305" s="218" t="s">
        <v>19</v>
      </c>
      <c r="F305" s="219" t="s">
        <v>427</v>
      </c>
      <c r="G305" s="217"/>
      <c r="H305" s="218" t="s">
        <v>19</v>
      </c>
      <c r="I305" s="220"/>
      <c r="J305" s="217"/>
      <c r="K305" s="217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129</v>
      </c>
      <c r="AU305" s="225" t="s">
        <v>81</v>
      </c>
      <c r="AV305" s="15" t="s">
        <v>77</v>
      </c>
      <c r="AW305" s="15" t="s">
        <v>33</v>
      </c>
      <c r="AX305" s="15" t="s">
        <v>72</v>
      </c>
      <c r="AY305" s="225" t="s">
        <v>118</v>
      </c>
    </row>
    <row r="306" spans="2:51" s="13" customFormat="1" ht="11.25">
      <c r="B306" s="193"/>
      <c r="C306" s="194"/>
      <c r="D306" s="195" t="s">
        <v>129</v>
      </c>
      <c r="E306" s="196" t="s">
        <v>19</v>
      </c>
      <c r="F306" s="197" t="s">
        <v>77</v>
      </c>
      <c r="G306" s="194"/>
      <c r="H306" s="198">
        <v>1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129</v>
      </c>
      <c r="AU306" s="204" t="s">
        <v>81</v>
      </c>
      <c r="AV306" s="13" t="s">
        <v>81</v>
      </c>
      <c r="AW306" s="13" t="s">
        <v>33</v>
      </c>
      <c r="AX306" s="13" t="s">
        <v>77</v>
      </c>
      <c r="AY306" s="204" t="s">
        <v>118</v>
      </c>
    </row>
    <row r="307" spans="1:65" s="2" customFormat="1" ht="24.2" customHeight="1">
      <c r="A307" s="36"/>
      <c r="B307" s="37"/>
      <c r="C307" s="175" t="s">
        <v>428</v>
      </c>
      <c r="D307" s="175" t="s">
        <v>120</v>
      </c>
      <c r="E307" s="176" t="s">
        <v>429</v>
      </c>
      <c r="F307" s="177" t="s">
        <v>430</v>
      </c>
      <c r="G307" s="178" t="s">
        <v>379</v>
      </c>
      <c r="H307" s="179">
        <v>1</v>
      </c>
      <c r="I307" s="180"/>
      <c r="J307" s="181">
        <f>ROUND(I307*H307,2)</f>
        <v>0</v>
      </c>
      <c r="K307" s="177" t="s">
        <v>124</v>
      </c>
      <c r="L307" s="41"/>
      <c r="M307" s="182" t="s">
        <v>19</v>
      </c>
      <c r="N307" s="183" t="s">
        <v>43</v>
      </c>
      <c r="O307" s="66"/>
      <c r="P307" s="184">
        <f>O307*H307</f>
        <v>0</v>
      </c>
      <c r="Q307" s="184">
        <v>0.07248</v>
      </c>
      <c r="R307" s="184">
        <f>Q307*H307</f>
        <v>0.07248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125</v>
      </c>
      <c r="AT307" s="186" t="s">
        <v>120</v>
      </c>
      <c r="AU307" s="186" t="s">
        <v>81</v>
      </c>
      <c r="AY307" s="19" t="s">
        <v>118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77</v>
      </c>
      <c r="BK307" s="187">
        <f>ROUND(I307*H307,2)</f>
        <v>0</v>
      </c>
      <c r="BL307" s="19" t="s">
        <v>125</v>
      </c>
      <c r="BM307" s="186" t="s">
        <v>431</v>
      </c>
    </row>
    <row r="308" spans="1:47" s="2" customFormat="1" ht="11.25">
      <c r="A308" s="36"/>
      <c r="B308" s="37"/>
      <c r="C308" s="38"/>
      <c r="D308" s="188" t="s">
        <v>127</v>
      </c>
      <c r="E308" s="38"/>
      <c r="F308" s="189" t="s">
        <v>432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127</v>
      </c>
      <c r="AU308" s="19" t="s">
        <v>81</v>
      </c>
    </row>
    <row r="309" spans="2:51" s="15" customFormat="1" ht="11.25">
      <c r="B309" s="216"/>
      <c r="C309" s="217"/>
      <c r="D309" s="195" t="s">
        <v>129</v>
      </c>
      <c r="E309" s="218" t="s">
        <v>19</v>
      </c>
      <c r="F309" s="219" t="s">
        <v>433</v>
      </c>
      <c r="G309" s="217"/>
      <c r="H309" s="218" t="s">
        <v>19</v>
      </c>
      <c r="I309" s="220"/>
      <c r="J309" s="217"/>
      <c r="K309" s="217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129</v>
      </c>
      <c r="AU309" s="225" t="s">
        <v>81</v>
      </c>
      <c r="AV309" s="15" t="s">
        <v>77</v>
      </c>
      <c r="AW309" s="15" t="s">
        <v>33</v>
      </c>
      <c r="AX309" s="15" t="s">
        <v>72</v>
      </c>
      <c r="AY309" s="225" t="s">
        <v>118</v>
      </c>
    </row>
    <row r="310" spans="2:51" s="13" customFormat="1" ht="11.25">
      <c r="B310" s="193"/>
      <c r="C310" s="194"/>
      <c r="D310" s="195" t="s">
        <v>129</v>
      </c>
      <c r="E310" s="196" t="s">
        <v>19</v>
      </c>
      <c r="F310" s="197" t="s">
        <v>77</v>
      </c>
      <c r="G310" s="194"/>
      <c r="H310" s="198">
        <v>1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129</v>
      </c>
      <c r="AU310" s="204" t="s">
        <v>81</v>
      </c>
      <c r="AV310" s="13" t="s">
        <v>81</v>
      </c>
      <c r="AW310" s="13" t="s">
        <v>33</v>
      </c>
      <c r="AX310" s="13" t="s">
        <v>77</v>
      </c>
      <c r="AY310" s="204" t="s">
        <v>118</v>
      </c>
    </row>
    <row r="311" spans="1:65" s="2" customFormat="1" ht="24.2" customHeight="1">
      <c r="A311" s="36"/>
      <c r="B311" s="37"/>
      <c r="C311" s="175" t="s">
        <v>434</v>
      </c>
      <c r="D311" s="175" t="s">
        <v>120</v>
      </c>
      <c r="E311" s="176" t="s">
        <v>435</v>
      </c>
      <c r="F311" s="177" t="s">
        <v>436</v>
      </c>
      <c r="G311" s="178" t="s">
        <v>379</v>
      </c>
      <c r="H311" s="179">
        <v>3</v>
      </c>
      <c r="I311" s="180"/>
      <c r="J311" s="181">
        <f>ROUND(I311*H311,2)</f>
        <v>0</v>
      </c>
      <c r="K311" s="177" t="s">
        <v>124</v>
      </c>
      <c r="L311" s="41"/>
      <c r="M311" s="182" t="s">
        <v>19</v>
      </c>
      <c r="N311" s="183" t="s">
        <v>43</v>
      </c>
      <c r="O311" s="66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125</v>
      </c>
      <c r="AT311" s="186" t="s">
        <v>120</v>
      </c>
      <c r="AU311" s="186" t="s">
        <v>81</v>
      </c>
      <c r="AY311" s="19" t="s">
        <v>118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9" t="s">
        <v>77</v>
      </c>
      <c r="BK311" s="187">
        <f>ROUND(I311*H311,2)</f>
        <v>0</v>
      </c>
      <c r="BL311" s="19" t="s">
        <v>125</v>
      </c>
      <c r="BM311" s="186" t="s">
        <v>437</v>
      </c>
    </row>
    <row r="312" spans="1:47" s="2" customFormat="1" ht="11.25">
      <c r="A312" s="36"/>
      <c r="B312" s="37"/>
      <c r="C312" s="38"/>
      <c r="D312" s="188" t="s">
        <v>127</v>
      </c>
      <c r="E312" s="38"/>
      <c r="F312" s="189" t="s">
        <v>438</v>
      </c>
      <c r="G312" s="38"/>
      <c r="H312" s="38"/>
      <c r="I312" s="190"/>
      <c r="J312" s="38"/>
      <c r="K312" s="38"/>
      <c r="L312" s="41"/>
      <c r="M312" s="191"/>
      <c r="N312" s="19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127</v>
      </c>
      <c r="AU312" s="19" t="s">
        <v>81</v>
      </c>
    </row>
    <row r="313" spans="2:51" s="15" customFormat="1" ht="11.25">
      <c r="B313" s="216"/>
      <c r="C313" s="217"/>
      <c r="D313" s="195" t="s">
        <v>129</v>
      </c>
      <c r="E313" s="218" t="s">
        <v>19</v>
      </c>
      <c r="F313" s="219" t="s">
        <v>439</v>
      </c>
      <c r="G313" s="217"/>
      <c r="H313" s="218" t="s">
        <v>19</v>
      </c>
      <c r="I313" s="220"/>
      <c r="J313" s="217"/>
      <c r="K313" s="217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129</v>
      </c>
      <c r="AU313" s="225" t="s">
        <v>81</v>
      </c>
      <c r="AV313" s="15" t="s">
        <v>77</v>
      </c>
      <c r="AW313" s="15" t="s">
        <v>33</v>
      </c>
      <c r="AX313" s="15" t="s">
        <v>72</v>
      </c>
      <c r="AY313" s="225" t="s">
        <v>118</v>
      </c>
    </row>
    <row r="314" spans="2:51" s="13" customFormat="1" ht="11.25">
      <c r="B314" s="193"/>
      <c r="C314" s="194"/>
      <c r="D314" s="195" t="s">
        <v>129</v>
      </c>
      <c r="E314" s="196" t="s">
        <v>19</v>
      </c>
      <c r="F314" s="197" t="s">
        <v>130</v>
      </c>
      <c r="G314" s="194"/>
      <c r="H314" s="198">
        <v>3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129</v>
      </c>
      <c r="AU314" s="204" t="s">
        <v>81</v>
      </c>
      <c r="AV314" s="13" t="s">
        <v>81</v>
      </c>
      <c r="AW314" s="13" t="s">
        <v>33</v>
      </c>
      <c r="AX314" s="13" t="s">
        <v>77</v>
      </c>
      <c r="AY314" s="204" t="s">
        <v>118</v>
      </c>
    </row>
    <row r="315" spans="1:65" s="2" customFormat="1" ht="24.2" customHeight="1">
      <c r="A315" s="36"/>
      <c r="B315" s="37"/>
      <c r="C315" s="175" t="s">
        <v>440</v>
      </c>
      <c r="D315" s="175" t="s">
        <v>120</v>
      </c>
      <c r="E315" s="176" t="s">
        <v>441</v>
      </c>
      <c r="F315" s="177" t="s">
        <v>442</v>
      </c>
      <c r="G315" s="178" t="s">
        <v>379</v>
      </c>
      <c r="H315" s="179">
        <v>3</v>
      </c>
      <c r="I315" s="180"/>
      <c r="J315" s="181">
        <f>ROUND(I315*H315,2)</f>
        <v>0</v>
      </c>
      <c r="K315" s="177" t="s">
        <v>124</v>
      </c>
      <c r="L315" s="41"/>
      <c r="M315" s="182" t="s">
        <v>19</v>
      </c>
      <c r="N315" s="183" t="s">
        <v>43</v>
      </c>
      <c r="O315" s="66"/>
      <c r="P315" s="184">
        <f>O315*H315</f>
        <v>0</v>
      </c>
      <c r="Q315" s="184">
        <v>0.42116</v>
      </c>
      <c r="R315" s="184">
        <f>Q315*H315</f>
        <v>1.26348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125</v>
      </c>
      <c r="AT315" s="186" t="s">
        <v>120</v>
      </c>
      <c r="AU315" s="186" t="s">
        <v>81</v>
      </c>
      <c r="AY315" s="19" t="s">
        <v>118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77</v>
      </c>
      <c r="BK315" s="187">
        <f>ROUND(I315*H315,2)</f>
        <v>0</v>
      </c>
      <c r="BL315" s="19" t="s">
        <v>125</v>
      </c>
      <c r="BM315" s="186" t="s">
        <v>443</v>
      </c>
    </row>
    <row r="316" spans="1:47" s="2" customFormat="1" ht="11.25">
      <c r="A316" s="36"/>
      <c r="B316" s="37"/>
      <c r="C316" s="38"/>
      <c r="D316" s="188" t="s">
        <v>127</v>
      </c>
      <c r="E316" s="38"/>
      <c r="F316" s="189" t="s">
        <v>444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127</v>
      </c>
      <c r="AU316" s="19" t="s">
        <v>81</v>
      </c>
    </row>
    <row r="317" spans="2:51" s="15" customFormat="1" ht="11.25">
      <c r="B317" s="216"/>
      <c r="C317" s="217"/>
      <c r="D317" s="195" t="s">
        <v>129</v>
      </c>
      <c r="E317" s="218" t="s">
        <v>19</v>
      </c>
      <c r="F317" s="219" t="s">
        <v>439</v>
      </c>
      <c r="G317" s="217"/>
      <c r="H317" s="218" t="s">
        <v>19</v>
      </c>
      <c r="I317" s="220"/>
      <c r="J317" s="217"/>
      <c r="K317" s="217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129</v>
      </c>
      <c r="AU317" s="225" t="s">
        <v>81</v>
      </c>
      <c r="AV317" s="15" t="s">
        <v>77</v>
      </c>
      <c r="AW317" s="15" t="s">
        <v>33</v>
      </c>
      <c r="AX317" s="15" t="s">
        <v>72</v>
      </c>
      <c r="AY317" s="225" t="s">
        <v>118</v>
      </c>
    </row>
    <row r="318" spans="2:51" s="13" customFormat="1" ht="11.25">
      <c r="B318" s="193"/>
      <c r="C318" s="194"/>
      <c r="D318" s="195" t="s">
        <v>129</v>
      </c>
      <c r="E318" s="196" t="s">
        <v>19</v>
      </c>
      <c r="F318" s="197" t="s">
        <v>130</v>
      </c>
      <c r="G318" s="194"/>
      <c r="H318" s="198">
        <v>3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129</v>
      </c>
      <c r="AU318" s="204" t="s">
        <v>81</v>
      </c>
      <c r="AV318" s="13" t="s">
        <v>81</v>
      </c>
      <c r="AW318" s="13" t="s">
        <v>33</v>
      </c>
      <c r="AX318" s="13" t="s">
        <v>77</v>
      </c>
      <c r="AY318" s="204" t="s">
        <v>118</v>
      </c>
    </row>
    <row r="319" spans="1:65" s="2" customFormat="1" ht="16.5" customHeight="1">
      <c r="A319" s="36"/>
      <c r="B319" s="37"/>
      <c r="C319" s="175" t="s">
        <v>445</v>
      </c>
      <c r="D319" s="175" t="s">
        <v>120</v>
      </c>
      <c r="E319" s="176" t="s">
        <v>446</v>
      </c>
      <c r="F319" s="177" t="s">
        <v>447</v>
      </c>
      <c r="G319" s="178" t="s">
        <v>379</v>
      </c>
      <c r="H319" s="179">
        <v>1</v>
      </c>
      <c r="I319" s="180"/>
      <c r="J319" s="181">
        <f>ROUND(I319*H319,2)</f>
        <v>0</v>
      </c>
      <c r="K319" s="177" t="s">
        <v>448</v>
      </c>
      <c r="L319" s="41"/>
      <c r="M319" s="182" t="s">
        <v>19</v>
      </c>
      <c r="N319" s="183" t="s">
        <v>43</v>
      </c>
      <c r="O319" s="66"/>
      <c r="P319" s="184">
        <f>O319*H319</f>
        <v>0</v>
      </c>
      <c r="Q319" s="184">
        <v>0.3409</v>
      </c>
      <c r="R319" s="184">
        <f>Q319*H319</f>
        <v>0.3409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125</v>
      </c>
      <c r="AT319" s="186" t="s">
        <v>120</v>
      </c>
      <c r="AU319" s="186" t="s">
        <v>81</v>
      </c>
      <c r="AY319" s="19" t="s">
        <v>118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77</v>
      </c>
      <c r="BK319" s="187">
        <f>ROUND(I319*H319,2)</f>
        <v>0</v>
      </c>
      <c r="BL319" s="19" t="s">
        <v>125</v>
      </c>
      <c r="BM319" s="186" t="s">
        <v>449</v>
      </c>
    </row>
    <row r="320" spans="1:47" s="2" customFormat="1" ht="11.25">
      <c r="A320" s="36"/>
      <c r="B320" s="37"/>
      <c r="C320" s="38"/>
      <c r="D320" s="188" t="s">
        <v>127</v>
      </c>
      <c r="E320" s="38"/>
      <c r="F320" s="189" t="s">
        <v>450</v>
      </c>
      <c r="G320" s="38"/>
      <c r="H320" s="38"/>
      <c r="I320" s="190"/>
      <c r="J320" s="38"/>
      <c r="K320" s="38"/>
      <c r="L320" s="41"/>
      <c r="M320" s="191"/>
      <c r="N320" s="192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127</v>
      </c>
      <c r="AU320" s="19" t="s">
        <v>81</v>
      </c>
    </row>
    <row r="321" spans="1:65" s="2" customFormat="1" ht="21.75" customHeight="1">
      <c r="A321" s="36"/>
      <c r="B321" s="37"/>
      <c r="C321" s="237" t="s">
        <v>451</v>
      </c>
      <c r="D321" s="237" t="s">
        <v>265</v>
      </c>
      <c r="E321" s="238" t="s">
        <v>452</v>
      </c>
      <c r="F321" s="239" t="s">
        <v>453</v>
      </c>
      <c r="G321" s="240" t="s">
        <v>379</v>
      </c>
      <c r="H321" s="241">
        <v>1</v>
      </c>
      <c r="I321" s="242"/>
      <c r="J321" s="243">
        <f>ROUND(I321*H321,2)</f>
        <v>0</v>
      </c>
      <c r="K321" s="239" t="s">
        <v>124</v>
      </c>
      <c r="L321" s="244"/>
      <c r="M321" s="245" t="s">
        <v>19</v>
      </c>
      <c r="N321" s="246" t="s">
        <v>43</v>
      </c>
      <c r="O321" s="66"/>
      <c r="P321" s="184">
        <f>O321*H321</f>
        <v>0</v>
      </c>
      <c r="Q321" s="184">
        <v>0.364</v>
      </c>
      <c r="R321" s="184">
        <f>Q321*H321</f>
        <v>0.364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171</v>
      </c>
      <c r="AT321" s="186" t="s">
        <v>265</v>
      </c>
      <c r="AU321" s="186" t="s">
        <v>81</v>
      </c>
      <c r="AY321" s="19" t="s">
        <v>118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77</v>
      </c>
      <c r="BK321" s="187">
        <f>ROUND(I321*H321,2)</f>
        <v>0</v>
      </c>
      <c r="BL321" s="19" t="s">
        <v>125</v>
      </c>
      <c r="BM321" s="186" t="s">
        <v>454</v>
      </c>
    </row>
    <row r="322" spans="1:65" s="2" customFormat="1" ht="16.5" customHeight="1">
      <c r="A322" s="36"/>
      <c r="B322" s="37"/>
      <c r="C322" s="175" t="s">
        <v>455</v>
      </c>
      <c r="D322" s="175" t="s">
        <v>120</v>
      </c>
      <c r="E322" s="176" t="s">
        <v>456</v>
      </c>
      <c r="F322" s="177" t="s">
        <v>457</v>
      </c>
      <c r="G322" s="178" t="s">
        <v>379</v>
      </c>
      <c r="H322" s="179">
        <v>1</v>
      </c>
      <c r="I322" s="180"/>
      <c r="J322" s="181">
        <f>ROUND(I322*H322,2)</f>
        <v>0</v>
      </c>
      <c r="K322" s="177" t="s">
        <v>124</v>
      </c>
      <c r="L322" s="41"/>
      <c r="M322" s="182" t="s">
        <v>19</v>
      </c>
      <c r="N322" s="183" t="s">
        <v>43</v>
      </c>
      <c r="O322" s="66"/>
      <c r="P322" s="184">
        <f>O322*H322</f>
        <v>0</v>
      </c>
      <c r="Q322" s="184">
        <v>0.21734</v>
      </c>
      <c r="R322" s="184">
        <f>Q322*H322</f>
        <v>0.21734</v>
      </c>
      <c r="S322" s="184">
        <v>0</v>
      </c>
      <c r="T322" s="18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6" t="s">
        <v>125</v>
      </c>
      <c r="AT322" s="186" t="s">
        <v>120</v>
      </c>
      <c r="AU322" s="186" t="s">
        <v>81</v>
      </c>
      <c r="AY322" s="19" t="s">
        <v>118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9" t="s">
        <v>77</v>
      </c>
      <c r="BK322" s="187">
        <f>ROUND(I322*H322,2)</f>
        <v>0</v>
      </c>
      <c r="BL322" s="19" t="s">
        <v>125</v>
      </c>
      <c r="BM322" s="186" t="s">
        <v>458</v>
      </c>
    </row>
    <row r="323" spans="1:47" s="2" customFormat="1" ht="11.25">
      <c r="A323" s="36"/>
      <c r="B323" s="37"/>
      <c r="C323" s="38"/>
      <c r="D323" s="188" t="s">
        <v>127</v>
      </c>
      <c r="E323" s="38"/>
      <c r="F323" s="189" t="s">
        <v>459</v>
      </c>
      <c r="G323" s="38"/>
      <c r="H323" s="38"/>
      <c r="I323" s="190"/>
      <c r="J323" s="38"/>
      <c r="K323" s="38"/>
      <c r="L323" s="41"/>
      <c r="M323" s="191"/>
      <c r="N323" s="192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127</v>
      </c>
      <c r="AU323" s="19" t="s">
        <v>81</v>
      </c>
    </row>
    <row r="324" spans="1:65" s="2" customFormat="1" ht="16.5" customHeight="1">
      <c r="A324" s="36"/>
      <c r="B324" s="37"/>
      <c r="C324" s="237" t="s">
        <v>460</v>
      </c>
      <c r="D324" s="237" t="s">
        <v>265</v>
      </c>
      <c r="E324" s="238" t="s">
        <v>461</v>
      </c>
      <c r="F324" s="239" t="s">
        <v>462</v>
      </c>
      <c r="G324" s="240" t="s">
        <v>379</v>
      </c>
      <c r="H324" s="241">
        <v>1</v>
      </c>
      <c r="I324" s="242"/>
      <c r="J324" s="243">
        <f>ROUND(I324*H324,2)</f>
        <v>0</v>
      </c>
      <c r="K324" s="239" t="s">
        <v>124</v>
      </c>
      <c r="L324" s="244"/>
      <c r="M324" s="245" t="s">
        <v>19</v>
      </c>
      <c r="N324" s="246" t="s">
        <v>43</v>
      </c>
      <c r="O324" s="66"/>
      <c r="P324" s="184">
        <f>O324*H324</f>
        <v>0</v>
      </c>
      <c r="Q324" s="184">
        <v>0.0506</v>
      </c>
      <c r="R324" s="184">
        <f>Q324*H324</f>
        <v>0.0506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171</v>
      </c>
      <c r="AT324" s="186" t="s">
        <v>265</v>
      </c>
      <c r="AU324" s="186" t="s">
        <v>81</v>
      </c>
      <c r="AY324" s="19" t="s">
        <v>118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77</v>
      </c>
      <c r="BK324" s="187">
        <f>ROUND(I324*H324,2)</f>
        <v>0</v>
      </c>
      <c r="BL324" s="19" t="s">
        <v>125</v>
      </c>
      <c r="BM324" s="186" t="s">
        <v>463</v>
      </c>
    </row>
    <row r="325" spans="1:65" s="2" customFormat="1" ht="16.5" customHeight="1">
      <c r="A325" s="36"/>
      <c r="B325" s="37"/>
      <c r="C325" s="175" t="s">
        <v>464</v>
      </c>
      <c r="D325" s="175" t="s">
        <v>120</v>
      </c>
      <c r="E325" s="176" t="s">
        <v>465</v>
      </c>
      <c r="F325" s="177" t="s">
        <v>466</v>
      </c>
      <c r="G325" s="178" t="s">
        <v>379</v>
      </c>
      <c r="H325" s="179">
        <v>1</v>
      </c>
      <c r="I325" s="180"/>
      <c r="J325" s="181">
        <f>ROUND(I325*H325,2)</f>
        <v>0</v>
      </c>
      <c r="K325" s="177" t="s">
        <v>124</v>
      </c>
      <c r="L325" s="41"/>
      <c r="M325" s="182" t="s">
        <v>19</v>
      </c>
      <c r="N325" s="183" t="s">
        <v>43</v>
      </c>
      <c r="O325" s="66"/>
      <c r="P325" s="184">
        <f>O325*H325</f>
        <v>0</v>
      </c>
      <c r="Q325" s="184">
        <v>0</v>
      </c>
      <c r="R325" s="184">
        <f>Q325*H325</f>
        <v>0</v>
      </c>
      <c r="S325" s="184">
        <v>0.15</v>
      </c>
      <c r="T325" s="185">
        <f>S325*H325</f>
        <v>0.15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125</v>
      </c>
      <c r="AT325" s="186" t="s">
        <v>120</v>
      </c>
      <c r="AU325" s="186" t="s">
        <v>81</v>
      </c>
      <c r="AY325" s="19" t="s">
        <v>118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77</v>
      </c>
      <c r="BK325" s="187">
        <f>ROUND(I325*H325,2)</f>
        <v>0</v>
      </c>
      <c r="BL325" s="19" t="s">
        <v>125</v>
      </c>
      <c r="BM325" s="186" t="s">
        <v>467</v>
      </c>
    </row>
    <row r="326" spans="1:47" s="2" customFormat="1" ht="11.25">
      <c r="A326" s="36"/>
      <c r="B326" s="37"/>
      <c r="C326" s="38"/>
      <c r="D326" s="188" t="s">
        <v>127</v>
      </c>
      <c r="E326" s="38"/>
      <c r="F326" s="189" t="s">
        <v>468</v>
      </c>
      <c r="G326" s="38"/>
      <c r="H326" s="38"/>
      <c r="I326" s="190"/>
      <c r="J326" s="38"/>
      <c r="K326" s="38"/>
      <c r="L326" s="41"/>
      <c r="M326" s="191"/>
      <c r="N326" s="19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127</v>
      </c>
      <c r="AU326" s="19" t="s">
        <v>81</v>
      </c>
    </row>
    <row r="327" spans="2:51" s="13" customFormat="1" ht="11.25">
      <c r="B327" s="193"/>
      <c r="C327" s="194"/>
      <c r="D327" s="195" t="s">
        <v>129</v>
      </c>
      <c r="E327" s="196" t="s">
        <v>19</v>
      </c>
      <c r="F327" s="197" t="s">
        <v>77</v>
      </c>
      <c r="G327" s="194"/>
      <c r="H327" s="198">
        <v>1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129</v>
      </c>
      <c r="AU327" s="204" t="s">
        <v>81</v>
      </c>
      <c r="AV327" s="13" t="s">
        <v>81</v>
      </c>
      <c r="AW327" s="13" t="s">
        <v>33</v>
      </c>
      <c r="AX327" s="13" t="s">
        <v>77</v>
      </c>
      <c r="AY327" s="204" t="s">
        <v>118</v>
      </c>
    </row>
    <row r="328" spans="1:65" s="2" customFormat="1" ht="16.5" customHeight="1">
      <c r="A328" s="36"/>
      <c r="B328" s="37"/>
      <c r="C328" s="175" t="s">
        <v>469</v>
      </c>
      <c r="D328" s="175" t="s">
        <v>120</v>
      </c>
      <c r="E328" s="176" t="s">
        <v>470</v>
      </c>
      <c r="F328" s="177" t="s">
        <v>471</v>
      </c>
      <c r="G328" s="178" t="s">
        <v>155</v>
      </c>
      <c r="H328" s="179">
        <v>2</v>
      </c>
      <c r="I328" s="180"/>
      <c r="J328" s="181">
        <f>ROUND(I328*H328,2)</f>
        <v>0</v>
      </c>
      <c r="K328" s="177" t="s">
        <v>124</v>
      </c>
      <c r="L328" s="41"/>
      <c r="M328" s="182" t="s">
        <v>19</v>
      </c>
      <c r="N328" s="183" t="s">
        <v>43</v>
      </c>
      <c r="O328" s="66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125</v>
      </c>
      <c r="AT328" s="186" t="s">
        <v>120</v>
      </c>
      <c r="AU328" s="186" t="s">
        <v>81</v>
      </c>
      <c r="AY328" s="19" t="s">
        <v>118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77</v>
      </c>
      <c r="BK328" s="187">
        <f>ROUND(I328*H328,2)</f>
        <v>0</v>
      </c>
      <c r="BL328" s="19" t="s">
        <v>125</v>
      </c>
      <c r="BM328" s="186" t="s">
        <v>472</v>
      </c>
    </row>
    <row r="329" spans="1:47" s="2" customFormat="1" ht="11.25">
      <c r="A329" s="36"/>
      <c r="B329" s="37"/>
      <c r="C329" s="38"/>
      <c r="D329" s="188" t="s">
        <v>127</v>
      </c>
      <c r="E329" s="38"/>
      <c r="F329" s="189" t="s">
        <v>473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127</v>
      </c>
      <c r="AU329" s="19" t="s">
        <v>81</v>
      </c>
    </row>
    <row r="330" spans="2:51" s="13" customFormat="1" ht="11.25">
      <c r="B330" s="193"/>
      <c r="C330" s="194"/>
      <c r="D330" s="195" t="s">
        <v>129</v>
      </c>
      <c r="E330" s="196" t="s">
        <v>19</v>
      </c>
      <c r="F330" s="197" t="s">
        <v>474</v>
      </c>
      <c r="G330" s="194"/>
      <c r="H330" s="198">
        <v>1.91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129</v>
      </c>
      <c r="AU330" s="204" t="s">
        <v>81</v>
      </c>
      <c r="AV330" s="13" t="s">
        <v>81</v>
      </c>
      <c r="AW330" s="13" t="s">
        <v>33</v>
      </c>
      <c r="AX330" s="13" t="s">
        <v>72</v>
      </c>
      <c r="AY330" s="204" t="s">
        <v>118</v>
      </c>
    </row>
    <row r="331" spans="2:51" s="14" customFormat="1" ht="11.25">
      <c r="B331" s="205"/>
      <c r="C331" s="206"/>
      <c r="D331" s="195" t="s">
        <v>129</v>
      </c>
      <c r="E331" s="207" t="s">
        <v>19</v>
      </c>
      <c r="F331" s="208" t="s">
        <v>160</v>
      </c>
      <c r="G331" s="206"/>
      <c r="H331" s="209">
        <v>1.91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129</v>
      </c>
      <c r="AU331" s="215" t="s">
        <v>81</v>
      </c>
      <c r="AV331" s="14" t="s">
        <v>125</v>
      </c>
      <c r="AW331" s="14" t="s">
        <v>33</v>
      </c>
      <c r="AX331" s="14" t="s">
        <v>72</v>
      </c>
      <c r="AY331" s="215" t="s">
        <v>118</v>
      </c>
    </row>
    <row r="332" spans="2:51" s="13" customFormat="1" ht="11.25">
      <c r="B332" s="193"/>
      <c r="C332" s="194"/>
      <c r="D332" s="195" t="s">
        <v>129</v>
      </c>
      <c r="E332" s="196" t="s">
        <v>19</v>
      </c>
      <c r="F332" s="197" t="s">
        <v>81</v>
      </c>
      <c r="G332" s="194"/>
      <c r="H332" s="198">
        <v>2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129</v>
      </c>
      <c r="AU332" s="204" t="s">
        <v>81</v>
      </c>
      <c r="AV332" s="13" t="s">
        <v>81</v>
      </c>
      <c r="AW332" s="13" t="s">
        <v>33</v>
      </c>
      <c r="AX332" s="13" t="s">
        <v>72</v>
      </c>
      <c r="AY332" s="204" t="s">
        <v>118</v>
      </c>
    </row>
    <row r="333" spans="2:51" s="14" customFormat="1" ht="11.25">
      <c r="B333" s="205"/>
      <c r="C333" s="206"/>
      <c r="D333" s="195" t="s">
        <v>129</v>
      </c>
      <c r="E333" s="207" t="s">
        <v>19</v>
      </c>
      <c r="F333" s="208" t="s">
        <v>160</v>
      </c>
      <c r="G333" s="206"/>
      <c r="H333" s="209">
        <v>2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129</v>
      </c>
      <c r="AU333" s="215" t="s">
        <v>81</v>
      </c>
      <c r="AV333" s="14" t="s">
        <v>125</v>
      </c>
      <c r="AW333" s="14" t="s">
        <v>33</v>
      </c>
      <c r="AX333" s="14" t="s">
        <v>77</v>
      </c>
      <c r="AY333" s="215" t="s">
        <v>118</v>
      </c>
    </row>
    <row r="334" spans="1:65" s="2" customFormat="1" ht="16.5" customHeight="1">
      <c r="A334" s="36"/>
      <c r="B334" s="37"/>
      <c r="C334" s="175" t="s">
        <v>475</v>
      </c>
      <c r="D334" s="175" t="s">
        <v>120</v>
      </c>
      <c r="E334" s="176" t="s">
        <v>476</v>
      </c>
      <c r="F334" s="177" t="s">
        <v>477</v>
      </c>
      <c r="G334" s="178" t="s">
        <v>379</v>
      </c>
      <c r="H334" s="179">
        <v>1</v>
      </c>
      <c r="I334" s="180"/>
      <c r="J334" s="181">
        <f>ROUND(I334*H334,2)</f>
        <v>0</v>
      </c>
      <c r="K334" s="177" t="s">
        <v>124</v>
      </c>
      <c r="L334" s="41"/>
      <c r="M334" s="182" t="s">
        <v>19</v>
      </c>
      <c r="N334" s="183" t="s">
        <v>43</v>
      </c>
      <c r="O334" s="66"/>
      <c r="P334" s="184">
        <f>O334*H334</f>
        <v>0</v>
      </c>
      <c r="Q334" s="184">
        <v>0.00016</v>
      </c>
      <c r="R334" s="184">
        <f>Q334*H334</f>
        <v>0.00016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125</v>
      </c>
      <c r="AT334" s="186" t="s">
        <v>120</v>
      </c>
      <c r="AU334" s="186" t="s">
        <v>81</v>
      </c>
      <c r="AY334" s="19" t="s">
        <v>118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77</v>
      </c>
      <c r="BK334" s="187">
        <f>ROUND(I334*H334,2)</f>
        <v>0</v>
      </c>
      <c r="BL334" s="19" t="s">
        <v>125</v>
      </c>
      <c r="BM334" s="186" t="s">
        <v>478</v>
      </c>
    </row>
    <row r="335" spans="1:47" s="2" customFormat="1" ht="11.25">
      <c r="A335" s="36"/>
      <c r="B335" s="37"/>
      <c r="C335" s="38"/>
      <c r="D335" s="188" t="s">
        <v>127</v>
      </c>
      <c r="E335" s="38"/>
      <c r="F335" s="189" t="s">
        <v>479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127</v>
      </c>
      <c r="AU335" s="19" t="s">
        <v>81</v>
      </c>
    </row>
    <row r="336" spans="2:51" s="13" customFormat="1" ht="11.25">
      <c r="B336" s="193"/>
      <c r="C336" s="194"/>
      <c r="D336" s="195" t="s">
        <v>129</v>
      </c>
      <c r="E336" s="196" t="s">
        <v>19</v>
      </c>
      <c r="F336" s="197" t="s">
        <v>77</v>
      </c>
      <c r="G336" s="194"/>
      <c r="H336" s="198">
        <v>1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129</v>
      </c>
      <c r="AU336" s="204" t="s">
        <v>81</v>
      </c>
      <c r="AV336" s="13" t="s">
        <v>81</v>
      </c>
      <c r="AW336" s="13" t="s">
        <v>33</v>
      </c>
      <c r="AX336" s="13" t="s">
        <v>77</v>
      </c>
      <c r="AY336" s="204" t="s">
        <v>118</v>
      </c>
    </row>
    <row r="337" spans="2:63" s="12" customFormat="1" ht="22.9" customHeight="1">
      <c r="B337" s="159"/>
      <c r="C337" s="160"/>
      <c r="D337" s="161" t="s">
        <v>71</v>
      </c>
      <c r="E337" s="173" t="s">
        <v>186</v>
      </c>
      <c r="F337" s="173" t="s">
        <v>480</v>
      </c>
      <c r="G337" s="160"/>
      <c r="H337" s="160"/>
      <c r="I337" s="163"/>
      <c r="J337" s="174">
        <f>BK337</f>
        <v>0</v>
      </c>
      <c r="K337" s="160"/>
      <c r="L337" s="165"/>
      <c r="M337" s="166"/>
      <c r="N337" s="167"/>
      <c r="O337" s="167"/>
      <c r="P337" s="168">
        <f>SUM(P338:P359)</f>
        <v>0</v>
      </c>
      <c r="Q337" s="167"/>
      <c r="R337" s="168">
        <f>SUM(R338:R359)</f>
        <v>1.6787899999999998</v>
      </c>
      <c r="S337" s="167"/>
      <c r="T337" s="169">
        <f>SUM(T338:T359)</f>
        <v>1.0799999999999998</v>
      </c>
      <c r="AR337" s="170" t="s">
        <v>77</v>
      </c>
      <c r="AT337" s="171" t="s">
        <v>71</v>
      </c>
      <c r="AU337" s="171" t="s">
        <v>77</v>
      </c>
      <c r="AY337" s="170" t="s">
        <v>118</v>
      </c>
      <c r="BK337" s="172">
        <f>SUM(BK338:BK359)</f>
        <v>0</v>
      </c>
    </row>
    <row r="338" spans="1:65" s="2" customFormat="1" ht="24.2" customHeight="1">
      <c r="A338" s="36"/>
      <c r="B338" s="37"/>
      <c r="C338" s="175" t="s">
        <v>481</v>
      </c>
      <c r="D338" s="175" t="s">
        <v>120</v>
      </c>
      <c r="E338" s="176" t="s">
        <v>482</v>
      </c>
      <c r="F338" s="177" t="s">
        <v>483</v>
      </c>
      <c r="G338" s="178" t="s">
        <v>137</v>
      </c>
      <c r="H338" s="179">
        <v>4</v>
      </c>
      <c r="I338" s="180"/>
      <c r="J338" s="181">
        <f>ROUND(I338*H338,2)</f>
        <v>0</v>
      </c>
      <c r="K338" s="177" t="s">
        <v>124</v>
      </c>
      <c r="L338" s="41"/>
      <c r="M338" s="182" t="s">
        <v>19</v>
      </c>
      <c r="N338" s="183" t="s">
        <v>43</v>
      </c>
      <c r="O338" s="66"/>
      <c r="P338" s="184">
        <f>O338*H338</f>
        <v>0</v>
      </c>
      <c r="Q338" s="184">
        <v>0.07287</v>
      </c>
      <c r="R338" s="184">
        <f>Q338*H338</f>
        <v>0.29148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125</v>
      </c>
      <c r="AT338" s="186" t="s">
        <v>120</v>
      </c>
      <c r="AU338" s="186" t="s">
        <v>81</v>
      </c>
      <c r="AY338" s="19" t="s">
        <v>118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77</v>
      </c>
      <c r="BK338" s="187">
        <f>ROUND(I338*H338,2)</f>
        <v>0</v>
      </c>
      <c r="BL338" s="19" t="s">
        <v>125</v>
      </c>
      <c r="BM338" s="186" t="s">
        <v>484</v>
      </c>
    </row>
    <row r="339" spans="1:47" s="2" customFormat="1" ht="11.25">
      <c r="A339" s="36"/>
      <c r="B339" s="37"/>
      <c r="C339" s="38"/>
      <c r="D339" s="188" t="s">
        <v>127</v>
      </c>
      <c r="E339" s="38"/>
      <c r="F339" s="189" t="s">
        <v>485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127</v>
      </c>
      <c r="AU339" s="19" t="s">
        <v>81</v>
      </c>
    </row>
    <row r="340" spans="2:51" s="13" customFormat="1" ht="11.25">
      <c r="B340" s="193"/>
      <c r="C340" s="194"/>
      <c r="D340" s="195" t="s">
        <v>129</v>
      </c>
      <c r="E340" s="196" t="s">
        <v>19</v>
      </c>
      <c r="F340" s="197" t="s">
        <v>125</v>
      </c>
      <c r="G340" s="194"/>
      <c r="H340" s="198">
        <v>4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129</v>
      </c>
      <c r="AU340" s="204" t="s">
        <v>81</v>
      </c>
      <c r="AV340" s="13" t="s">
        <v>81</v>
      </c>
      <c r="AW340" s="13" t="s">
        <v>33</v>
      </c>
      <c r="AX340" s="13" t="s">
        <v>77</v>
      </c>
      <c r="AY340" s="204" t="s">
        <v>118</v>
      </c>
    </row>
    <row r="341" spans="1:65" s="2" customFormat="1" ht="16.5" customHeight="1">
      <c r="A341" s="36"/>
      <c r="B341" s="37"/>
      <c r="C341" s="237" t="s">
        <v>486</v>
      </c>
      <c r="D341" s="237" t="s">
        <v>265</v>
      </c>
      <c r="E341" s="238" t="s">
        <v>487</v>
      </c>
      <c r="F341" s="239" t="s">
        <v>488</v>
      </c>
      <c r="G341" s="240" t="s">
        <v>137</v>
      </c>
      <c r="H341" s="241">
        <v>4</v>
      </c>
      <c r="I341" s="242"/>
      <c r="J341" s="243">
        <f>ROUND(I341*H341,2)</f>
        <v>0</v>
      </c>
      <c r="K341" s="239" t="s">
        <v>124</v>
      </c>
      <c r="L341" s="244"/>
      <c r="M341" s="245" t="s">
        <v>19</v>
      </c>
      <c r="N341" s="246" t="s">
        <v>43</v>
      </c>
      <c r="O341" s="66"/>
      <c r="P341" s="184">
        <f>O341*H341</f>
        <v>0</v>
      </c>
      <c r="Q341" s="184">
        <v>0.05612</v>
      </c>
      <c r="R341" s="184">
        <f>Q341*H341</f>
        <v>0.22448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171</v>
      </c>
      <c r="AT341" s="186" t="s">
        <v>265</v>
      </c>
      <c r="AU341" s="186" t="s">
        <v>81</v>
      </c>
      <c r="AY341" s="19" t="s">
        <v>118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77</v>
      </c>
      <c r="BK341" s="187">
        <f>ROUND(I341*H341,2)</f>
        <v>0</v>
      </c>
      <c r="BL341" s="19" t="s">
        <v>125</v>
      </c>
      <c r="BM341" s="186" t="s">
        <v>489</v>
      </c>
    </row>
    <row r="342" spans="2:51" s="13" customFormat="1" ht="11.25">
      <c r="B342" s="193"/>
      <c r="C342" s="194"/>
      <c r="D342" s="195" t="s">
        <v>129</v>
      </c>
      <c r="E342" s="196" t="s">
        <v>19</v>
      </c>
      <c r="F342" s="197" t="s">
        <v>125</v>
      </c>
      <c r="G342" s="194"/>
      <c r="H342" s="198">
        <v>4</v>
      </c>
      <c r="I342" s="199"/>
      <c r="J342" s="194"/>
      <c r="K342" s="194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129</v>
      </c>
      <c r="AU342" s="204" t="s">
        <v>81</v>
      </c>
      <c r="AV342" s="13" t="s">
        <v>81</v>
      </c>
      <c r="AW342" s="13" t="s">
        <v>33</v>
      </c>
      <c r="AX342" s="13" t="s">
        <v>77</v>
      </c>
      <c r="AY342" s="204" t="s">
        <v>118</v>
      </c>
    </row>
    <row r="343" spans="1:65" s="2" customFormat="1" ht="33" customHeight="1">
      <c r="A343" s="36"/>
      <c r="B343" s="37"/>
      <c r="C343" s="175" t="s">
        <v>490</v>
      </c>
      <c r="D343" s="175" t="s">
        <v>120</v>
      </c>
      <c r="E343" s="176" t="s">
        <v>491</v>
      </c>
      <c r="F343" s="177" t="s">
        <v>492</v>
      </c>
      <c r="G343" s="178" t="s">
        <v>137</v>
      </c>
      <c r="H343" s="179">
        <v>3</v>
      </c>
      <c r="I343" s="180"/>
      <c r="J343" s="181">
        <f>ROUND(I343*H343,2)</f>
        <v>0</v>
      </c>
      <c r="K343" s="177" t="s">
        <v>124</v>
      </c>
      <c r="L343" s="41"/>
      <c r="M343" s="182" t="s">
        <v>19</v>
      </c>
      <c r="N343" s="183" t="s">
        <v>43</v>
      </c>
      <c r="O343" s="66"/>
      <c r="P343" s="184">
        <f>O343*H343</f>
        <v>0</v>
      </c>
      <c r="Q343" s="184">
        <v>0.14761</v>
      </c>
      <c r="R343" s="184">
        <f>Q343*H343</f>
        <v>0.44282999999999995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125</v>
      </c>
      <c r="AT343" s="186" t="s">
        <v>120</v>
      </c>
      <c r="AU343" s="186" t="s">
        <v>81</v>
      </c>
      <c r="AY343" s="19" t="s">
        <v>118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77</v>
      </c>
      <c r="BK343" s="187">
        <f>ROUND(I343*H343,2)</f>
        <v>0</v>
      </c>
      <c r="BL343" s="19" t="s">
        <v>125</v>
      </c>
      <c r="BM343" s="186" t="s">
        <v>493</v>
      </c>
    </row>
    <row r="344" spans="1:47" s="2" customFormat="1" ht="11.25">
      <c r="A344" s="36"/>
      <c r="B344" s="37"/>
      <c r="C344" s="38"/>
      <c r="D344" s="188" t="s">
        <v>127</v>
      </c>
      <c r="E344" s="38"/>
      <c r="F344" s="189" t="s">
        <v>494</v>
      </c>
      <c r="G344" s="38"/>
      <c r="H344" s="38"/>
      <c r="I344" s="190"/>
      <c r="J344" s="38"/>
      <c r="K344" s="38"/>
      <c r="L344" s="41"/>
      <c r="M344" s="191"/>
      <c r="N344" s="192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127</v>
      </c>
      <c r="AU344" s="19" t="s">
        <v>81</v>
      </c>
    </row>
    <row r="345" spans="2:51" s="13" customFormat="1" ht="11.25">
      <c r="B345" s="193"/>
      <c r="C345" s="194"/>
      <c r="D345" s="195" t="s">
        <v>129</v>
      </c>
      <c r="E345" s="196" t="s">
        <v>19</v>
      </c>
      <c r="F345" s="197" t="s">
        <v>130</v>
      </c>
      <c r="G345" s="194"/>
      <c r="H345" s="198">
        <v>3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129</v>
      </c>
      <c r="AU345" s="204" t="s">
        <v>81</v>
      </c>
      <c r="AV345" s="13" t="s">
        <v>81</v>
      </c>
      <c r="AW345" s="13" t="s">
        <v>33</v>
      </c>
      <c r="AX345" s="13" t="s">
        <v>77</v>
      </c>
      <c r="AY345" s="204" t="s">
        <v>118</v>
      </c>
    </row>
    <row r="346" spans="1:65" s="2" customFormat="1" ht="16.5" customHeight="1">
      <c r="A346" s="36"/>
      <c r="B346" s="37"/>
      <c r="C346" s="237" t="s">
        <v>495</v>
      </c>
      <c r="D346" s="237" t="s">
        <v>265</v>
      </c>
      <c r="E346" s="238" t="s">
        <v>496</v>
      </c>
      <c r="F346" s="239" t="s">
        <v>497</v>
      </c>
      <c r="G346" s="240" t="s">
        <v>137</v>
      </c>
      <c r="H346" s="241">
        <v>3</v>
      </c>
      <c r="I346" s="242"/>
      <c r="J346" s="243">
        <f>ROUND(I346*H346,2)</f>
        <v>0</v>
      </c>
      <c r="K346" s="239" t="s">
        <v>124</v>
      </c>
      <c r="L346" s="244"/>
      <c r="M346" s="245" t="s">
        <v>19</v>
      </c>
      <c r="N346" s="246" t="s">
        <v>43</v>
      </c>
      <c r="O346" s="66"/>
      <c r="P346" s="184">
        <f>O346*H346</f>
        <v>0</v>
      </c>
      <c r="Q346" s="184">
        <v>0.24</v>
      </c>
      <c r="R346" s="184">
        <f>Q346*H346</f>
        <v>0.72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171</v>
      </c>
      <c r="AT346" s="186" t="s">
        <v>265</v>
      </c>
      <c r="AU346" s="186" t="s">
        <v>81</v>
      </c>
      <c r="AY346" s="19" t="s">
        <v>118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77</v>
      </c>
      <c r="BK346" s="187">
        <f>ROUND(I346*H346,2)</f>
        <v>0</v>
      </c>
      <c r="BL346" s="19" t="s">
        <v>125</v>
      </c>
      <c r="BM346" s="186" t="s">
        <v>498</v>
      </c>
    </row>
    <row r="347" spans="2:51" s="13" customFormat="1" ht="11.25">
      <c r="B347" s="193"/>
      <c r="C347" s="194"/>
      <c r="D347" s="195" t="s">
        <v>129</v>
      </c>
      <c r="E347" s="196" t="s">
        <v>19</v>
      </c>
      <c r="F347" s="197" t="s">
        <v>130</v>
      </c>
      <c r="G347" s="194"/>
      <c r="H347" s="198">
        <v>3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129</v>
      </c>
      <c r="AU347" s="204" t="s">
        <v>81</v>
      </c>
      <c r="AV347" s="13" t="s">
        <v>81</v>
      </c>
      <c r="AW347" s="13" t="s">
        <v>33</v>
      </c>
      <c r="AX347" s="13" t="s">
        <v>77</v>
      </c>
      <c r="AY347" s="204" t="s">
        <v>118</v>
      </c>
    </row>
    <row r="348" spans="1:65" s="2" customFormat="1" ht="21.75" customHeight="1">
      <c r="A348" s="36"/>
      <c r="B348" s="37"/>
      <c r="C348" s="175" t="s">
        <v>499</v>
      </c>
      <c r="D348" s="175" t="s">
        <v>120</v>
      </c>
      <c r="E348" s="176" t="s">
        <v>500</v>
      </c>
      <c r="F348" s="177" t="s">
        <v>501</v>
      </c>
      <c r="G348" s="178" t="s">
        <v>123</v>
      </c>
      <c r="H348" s="179">
        <v>3</v>
      </c>
      <c r="I348" s="180"/>
      <c r="J348" s="181">
        <f>ROUND(I348*H348,2)</f>
        <v>0</v>
      </c>
      <c r="K348" s="177" t="s">
        <v>124</v>
      </c>
      <c r="L348" s="41"/>
      <c r="M348" s="182" t="s">
        <v>19</v>
      </c>
      <c r="N348" s="183" t="s">
        <v>43</v>
      </c>
      <c r="O348" s="66"/>
      <c r="P348" s="184">
        <f>O348*H348</f>
        <v>0</v>
      </c>
      <c r="Q348" s="184">
        <v>0</v>
      </c>
      <c r="R348" s="184">
        <f>Q348*H348</f>
        <v>0</v>
      </c>
      <c r="S348" s="184">
        <v>0.01</v>
      </c>
      <c r="T348" s="185">
        <f>S348*H348</f>
        <v>0.03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125</v>
      </c>
      <c r="AT348" s="186" t="s">
        <v>120</v>
      </c>
      <c r="AU348" s="186" t="s">
        <v>81</v>
      </c>
      <c r="AY348" s="19" t="s">
        <v>118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77</v>
      </c>
      <c r="BK348" s="187">
        <f>ROUND(I348*H348,2)</f>
        <v>0</v>
      </c>
      <c r="BL348" s="19" t="s">
        <v>125</v>
      </c>
      <c r="BM348" s="186" t="s">
        <v>502</v>
      </c>
    </row>
    <row r="349" spans="1:47" s="2" customFormat="1" ht="11.25">
      <c r="A349" s="36"/>
      <c r="B349" s="37"/>
      <c r="C349" s="38"/>
      <c r="D349" s="188" t="s">
        <v>127</v>
      </c>
      <c r="E349" s="38"/>
      <c r="F349" s="189" t="s">
        <v>503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127</v>
      </c>
      <c r="AU349" s="19" t="s">
        <v>81</v>
      </c>
    </row>
    <row r="350" spans="2:51" s="13" customFormat="1" ht="11.25">
      <c r="B350" s="193"/>
      <c r="C350" s="194"/>
      <c r="D350" s="195" t="s">
        <v>129</v>
      </c>
      <c r="E350" s="196" t="s">
        <v>19</v>
      </c>
      <c r="F350" s="197" t="s">
        <v>130</v>
      </c>
      <c r="G350" s="194"/>
      <c r="H350" s="198">
        <v>3</v>
      </c>
      <c r="I350" s="199"/>
      <c r="J350" s="194"/>
      <c r="K350" s="194"/>
      <c r="L350" s="200"/>
      <c r="M350" s="201"/>
      <c r="N350" s="202"/>
      <c r="O350" s="202"/>
      <c r="P350" s="202"/>
      <c r="Q350" s="202"/>
      <c r="R350" s="202"/>
      <c r="S350" s="202"/>
      <c r="T350" s="203"/>
      <c r="AT350" s="204" t="s">
        <v>129</v>
      </c>
      <c r="AU350" s="204" t="s">
        <v>81</v>
      </c>
      <c r="AV350" s="13" t="s">
        <v>81</v>
      </c>
      <c r="AW350" s="13" t="s">
        <v>33</v>
      </c>
      <c r="AX350" s="13" t="s">
        <v>77</v>
      </c>
      <c r="AY350" s="204" t="s">
        <v>118</v>
      </c>
    </row>
    <row r="351" spans="1:65" s="2" customFormat="1" ht="37.9" customHeight="1">
      <c r="A351" s="36"/>
      <c r="B351" s="37"/>
      <c r="C351" s="175" t="s">
        <v>504</v>
      </c>
      <c r="D351" s="175" t="s">
        <v>120</v>
      </c>
      <c r="E351" s="176" t="s">
        <v>505</v>
      </c>
      <c r="F351" s="177" t="s">
        <v>506</v>
      </c>
      <c r="G351" s="178" t="s">
        <v>137</v>
      </c>
      <c r="H351" s="179">
        <v>3</v>
      </c>
      <c r="I351" s="180"/>
      <c r="J351" s="181">
        <f>ROUND(I351*H351,2)</f>
        <v>0</v>
      </c>
      <c r="K351" s="177" t="s">
        <v>124</v>
      </c>
      <c r="L351" s="41"/>
      <c r="M351" s="182" t="s">
        <v>19</v>
      </c>
      <c r="N351" s="183" t="s">
        <v>43</v>
      </c>
      <c r="O351" s="66"/>
      <c r="P351" s="184">
        <f>O351*H351</f>
        <v>0</v>
      </c>
      <c r="Q351" s="184">
        <v>0</v>
      </c>
      <c r="R351" s="184">
        <f>Q351*H351</f>
        <v>0</v>
      </c>
      <c r="S351" s="184">
        <v>0.35</v>
      </c>
      <c r="T351" s="185">
        <f>S351*H351</f>
        <v>1.0499999999999998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6" t="s">
        <v>125</v>
      </c>
      <c r="AT351" s="186" t="s">
        <v>120</v>
      </c>
      <c r="AU351" s="186" t="s">
        <v>81</v>
      </c>
      <c r="AY351" s="19" t="s">
        <v>118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9" t="s">
        <v>77</v>
      </c>
      <c r="BK351" s="187">
        <f>ROUND(I351*H351,2)</f>
        <v>0</v>
      </c>
      <c r="BL351" s="19" t="s">
        <v>125</v>
      </c>
      <c r="BM351" s="186" t="s">
        <v>507</v>
      </c>
    </row>
    <row r="352" spans="1:47" s="2" customFormat="1" ht="11.25">
      <c r="A352" s="36"/>
      <c r="B352" s="37"/>
      <c r="C352" s="38"/>
      <c r="D352" s="188" t="s">
        <v>127</v>
      </c>
      <c r="E352" s="38"/>
      <c r="F352" s="189" t="s">
        <v>508</v>
      </c>
      <c r="G352" s="38"/>
      <c r="H352" s="38"/>
      <c r="I352" s="190"/>
      <c r="J352" s="38"/>
      <c r="K352" s="38"/>
      <c r="L352" s="41"/>
      <c r="M352" s="191"/>
      <c r="N352" s="192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127</v>
      </c>
      <c r="AU352" s="19" t="s">
        <v>81</v>
      </c>
    </row>
    <row r="353" spans="2:51" s="13" customFormat="1" ht="11.25">
      <c r="B353" s="193"/>
      <c r="C353" s="194"/>
      <c r="D353" s="195" t="s">
        <v>129</v>
      </c>
      <c r="E353" s="196" t="s">
        <v>19</v>
      </c>
      <c r="F353" s="197" t="s">
        <v>130</v>
      </c>
      <c r="G353" s="194"/>
      <c r="H353" s="198">
        <v>3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129</v>
      </c>
      <c r="AU353" s="204" t="s">
        <v>81</v>
      </c>
      <c r="AV353" s="13" t="s">
        <v>81</v>
      </c>
      <c r="AW353" s="13" t="s">
        <v>33</v>
      </c>
      <c r="AX353" s="13" t="s">
        <v>77</v>
      </c>
      <c r="AY353" s="204" t="s">
        <v>118</v>
      </c>
    </row>
    <row r="354" spans="1:65" s="2" customFormat="1" ht="44.25" customHeight="1">
      <c r="A354" s="36"/>
      <c r="B354" s="37"/>
      <c r="C354" s="175" t="s">
        <v>509</v>
      </c>
      <c r="D354" s="175" t="s">
        <v>120</v>
      </c>
      <c r="E354" s="176" t="s">
        <v>510</v>
      </c>
      <c r="F354" s="177" t="s">
        <v>511</v>
      </c>
      <c r="G354" s="178" t="s">
        <v>137</v>
      </c>
      <c r="H354" s="179">
        <v>4</v>
      </c>
      <c r="I354" s="180"/>
      <c r="J354" s="181">
        <f>ROUND(I354*H354,2)</f>
        <v>0</v>
      </c>
      <c r="K354" s="177" t="s">
        <v>124</v>
      </c>
      <c r="L354" s="41"/>
      <c r="M354" s="182" t="s">
        <v>19</v>
      </c>
      <c r="N354" s="183" t="s">
        <v>43</v>
      </c>
      <c r="O354" s="66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125</v>
      </c>
      <c r="AT354" s="186" t="s">
        <v>120</v>
      </c>
      <c r="AU354" s="186" t="s">
        <v>81</v>
      </c>
      <c r="AY354" s="19" t="s">
        <v>118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77</v>
      </c>
      <c r="BK354" s="187">
        <f>ROUND(I354*H354,2)</f>
        <v>0</v>
      </c>
      <c r="BL354" s="19" t="s">
        <v>125</v>
      </c>
      <c r="BM354" s="186" t="s">
        <v>512</v>
      </c>
    </row>
    <row r="355" spans="1:47" s="2" customFormat="1" ht="11.25">
      <c r="A355" s="36"/>
      <c r="B355" s="37"/>
      <c r="C355" s="38"/>
      <c r="D355" s="188" t="s">
        <v>127</v>
      </c>
      <c r="E355" s="38"/>
      <c r="F355" s="189" t="s">
        <v>513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127</v>
      </c>
      <c r="AU355" s="19" t="s">
        <v>81</v>
      </c>
    </row>
    <row r="356" spans="2:51" s="13" customFormat="1" ht="11.25">
      <c r="B356" s="193"/>
      <c r="C356" s="194"/>
      <c r="D356" s="195" t="s">
        <v>129</v>
      </c>
      <c r="E356" s="196" t="s">
        <v>19</v>
      </c>
      <c r="F356" s="197" t="s">
        <v>125</v>
      </c>
      <c r="G356" s="194"/>
      <c r="H356" s="198">
        <v>4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129</v>
      </c>
      <c r="AU356" s="204" t="s">
        <v>81</v>
      </c>
      <c r="AV356" s="13" t="s">
        <v>81</v>
      </c>
      <c r="AW356" s="13" t="s">
        <v>33</v>
      </c>
      <c r="AX356" s="13" t="s">
        <v>77</v>
      </c>
      <c r="AY356" s="204" t="s">
        <v>118</v>
      </c>
    </row>
    <row r="357" spans="1:65" s="2" customFormat="1" ht="44.25" customHeight="1">
      <c r="A357" s="36"/>
      <c r="B357" s="37"/>
      <c r="C357" s="175" t="s">
        <v>514</v>
      </c>
      <c r="D357" s="175" t="s">
        <v>120</v>
      </c>
      <c r="E357" s="176" t="s">
        <v>515</v>
      </c>
      <c r="F357" s="177" t="s">
        <v>516</v>
      </c>
      <c r="G357" s="178" t="s">
        <v>123</v>
      </c>
      <c r="H357" s="179">
        <v>3</v>
      </c>
      <c r="I357" s="180"/>
      <c r="J357" s="181">
        <f>ROUND(I357*H357,2)</f>
        <v>0</v>
      </c>
      <c r="K357" s="177" t="s">
        <v>124</v>
      </c>
      <c r="L357" s="41"/>
      <c r="M357" s="182" t="s">
        <v>19</v>
      </c>
      <c r="N357" s="183" t="s">
        <v>43</v>
      </c>
      <c r="O357" s="66"/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6" t="s">
        <v>125</v>
      </c>
      <c r="AT357" s="186" t="s">
        <v>120</v>
      </c>
      <c r="AU357" s="186" t="s">
        <v>81</v>
      </c>
      <c r="AY357" s="19" t="s">
        <v>118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9" t="s">
        <v>77</v>
      </c>
      <c r="BK357" s="187">
        <f>ROUND(I357*H357,2)</f>
        <v>0</v>
      </c>
      <c r="BL357" s="19" t="s">
        <v>125</v>
      </c>
      <c r="BM357" s="186" t="s">
        <v>517</v>
      </c>
    </row>
    <row r="358" spans="1:47" s="2" customFormat="1" ht="11.25">
      <c r="A358" s="36"/>
      <c r="B358" s="37"/>
      <c r="C358" s="38"/>
      <c r="D358" s="188" t="s">
        <v>127</v>
      </c>
      <c r="E358" s="38"/>
      <c r="F358" s="189" t="s">
        <v>518</v>
      </c>
      <c r="G358" s="38"/>
      <c r="H358" s="38"/>
      <c r="I358" s="190"/>
      <c r="J358" s="38"/>
      <c r="K358" s="38"/>
      <c r="L358" s="41"/>
      <c r="M358" s="191"/>
      <c r="N358" s="192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127</v>
      </c>
      <c r="AU358" s="19" t="s">
        <v>81</v>
      </c>
    </row>
    <row r="359" spans="2:51" s="13" customFormat="1" ht="11.25">
      <c r="B359" s="193"/>
      <c r="C359" s="194"/>
      <c r="D359" s="195" t="s">
        <v>129</v>
      </c>
      <c r="E359" s="196" t="s">
        <v>19</v>
      </c>
      <c r="F359" s="197" t="s">
        <v>130</v>
      </c>
      <c r="G359" s="194"/>
      <c r="H359" s="198">
        <v>3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129</v>
      </c>
      <c r="AU359" s="204" t="s">
        <v>81</v>
      </c>
      <c r="AV359" s="13" t="s">
        <v>81</v>
      </c>
      <c r="AW359" s="13" t="s">
        <v>33</v>
      </c>
      <c r="AX359" s="13" t="s">
        <v>77</v>
      </c>
      <c r="AY359" s="204" t="s">
        <v>118</v>
      </c>
    </row>
    <row r="360" spans="2:63" s="12" customFormat="1" ht="22.9" customHeight="1">
      <c r="B360" s="159"/>
      <c r="C360" s="160"/>
      <c r="D360" s="161" t="s">
        <v>71</v>
      </c>
      <c r="E360" s="173" t="s">
        <v>519</v>
      </c>
      <c r="F360" s="173" t="s">
        <v>520</v>
      </c>
      <c r="G360" s="160"/>
      <c r="H360" s="160"/>
      <c r="I360" s="163"/>
      <c r="J360" s="174">
        <f>BK360</f>
        <v>0</v>
      </c>
      <c r="K360" s="160"/>
      <c r="L360" s="165"/>
      <c r="M360" s="166"/>
      <c r="N360" s="167"/>
      <c r="O360" s="167"/>
      <c r="P360" s="168">
        <f>SUM(P361:P375)</f>
        <v>0</v>
      </c>
      <c r="Q360" s="167"/>
      <c r="R360" s="168">
        <f>SUM(R361:R375)</f>
        <v>0</v>
      </c>
      <c r="S360" s="167"/>
      <c r="T360" s="169">
        <f>SUM(T361:T375)</f>
        <v>0</v>
      </c>
      <c r="AR360" s="170" t="s">
        <v>77</v>
      </c>
      <c r="AT360" s="171" t="s">
        <v>71</v>
      </c>
      <c r="AU360" s="171" t="s">
        <v>77</v>
      </c>
      <c r="AY360" s="170" t="s">
        <v>118</v>
      </c>
      <c r="BK360" s="172">
        <f>SUM(BK361:BK375)</f>
        <v>0</v>
      </c>
    </row>
    <row r="361" spans="1:65" s="2" customFormat="1" ht="21.75" customHeight="1">
      <c r="A361" s="36"/>
      <c r="B361" s="37"/>
      <c r="C361" s="175" t="s">
        <v>521</v>
      </c>
      <c r="D361" s="175" t="s">
        <v>120</v>
      </c>
      <c r="E361" s="176" t="s">
        <v>522</v>
      </c>
      <c r="F361" s="177" t="s">
        <v>523</v>
      </c>
      <c r="G361" s="178" t="s">
        <v>244</v>
      </c>
      <c r="H361" s="179">
        <v>5.355</v>
      </c>
      <c r="I361" s="180"/>
      <c r="J361" s="181">
        <f>ROUND(I361*H361,2)</f>
        <v>0</v>
      </c>
      <c r="K361" s="177" t="s">
        <v>124</v>
      </c>
      <c r="L361" s="41"/>
      <c r="M361" s="182" t="s">
        <v>19</v>
      </c>
      <c r="N361" s="183" t="s">
        <v>43</v>
      </c>
      <c r="O361" s="66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125</v>
      </c>
      <c r="AT361" s="186" t="s">
        <v>120</v>
      </c>
      <c r="AU361" s="186" t="s">
        <v>81</v>
      </c>
      <c r="AY361" s="19" t="s">
        <v>118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77</v>
      </c>
      <c r="BK361" s="187">
        <f>ROUND(I361*H361,2)</f>
        <v>0</v>
      </c>
      <c r="BL361" s="19" t="s">
        <v>125</v>
      </c>
      <c r="BM361" s="186" t="s">
        <v>524</v>
      </c>
    </row>
    <row r="362" spans="1:47" s="2" customFormat="1" ht="11.25">
      <c r="A362" s="36"/>
      <c r="B362" s="37"/>
      <c r="C362" s="38"/>
      <c r="D362" s="188" t="s">
        <v>127</v>
      </c>
      <c r="E362" s="38"/>
      <c r="F362" s="189" t="s">
        <v>525</v>
      </c>
      <c r="G362" s="38"/>
      <c r="H362" s="38"/>
      <c r="I362" s="190"/>
      <c r="J362" s="38"/>
      <c r="K362" s="38"/>
      <c r="L362" s="41"/>
      <c r="M362" s="191"/>
      <c r="N362" s="192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127</v>
      </c>
      <c r="AU362" s="19" t="s">
        <v>81</v>
      </c>
    </row>
    <row r="363" spans="1:65" s="2" customFormat="1" ht="24.2" customHeight="1">
      <c r="A363" s="36"/>
      <c r="B363" s="37"/>
      <c r="C363" s="175" t="s">
        <v>526</v>
      </c>
      <c r="D363" s="175" t="s">
        <v>120</v>
      </c>
      <c r="E363" s="176" t="s">
        <v>527</v>
      </c>
      <c r="F363" s="177" t="s">
        <v>528</v>
      </c>
      <c r="G363" s="178" t="s">
        <v>244</v>
      </c>
      <c r="H363" s="179">
        <v>5.355</v>
      </c>
      <c r="I363" s="180"/>
      <c r="J363" s="181">
        <f>ROUND(I363*H363,2)</f>
        <v>0</v>
      </c>
      <c r="K363" s="177" t="s">
        <v>124</v>
      </c>
      <c r="L363" s="41"/>
      <c r="M363" s="182" t="s">
        <v>19</v>
      </c>
      <c r="N363" s="183" t="s">
        <v>43</v>
      </c>
      <c r="O363" s="66"/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125</v>
      </c>
      <c r="AT363" s="186" t="s">
        <v>120</v>
      </c>
      <c r="AU363" s="186" t="s">
        <v>81</v>
      </c>
      <c r="AY363" s="19" t="s">
        <v>118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77</v>
      </c>
      <c r="BK363" s="187">
        <f>ROUND(I363*H363,2)</f>
        <v>0</v>
      </c>
      <c r="BL363" s="19" t="s">
        <v>125</v>
      </c>
      <c r="BM363" s="186" t="s">
        <v>529</v>
      </c>
    </row>
    <row r="364" spans="1:47" s="2" customFormat="1" ht="11.25">
      <c r="A364" s="36"/>
      <c r="B364" s="37"/>
      <c r="C364" s="38"/>
      <c r="D364" s="188" t="s">
        <v>127</v>
      </c>
      <c r="E364" s="38"/>
      <c r="F364" s="189" t="s">
        <v>530</v>
      </c>
      <c r="G364" s="38"/>
      <c r="H364" s="38"/>
      <c r="I364" s="190"/>
      <c r="J364" s="38"/>
      <c r="K364" s="38"/>
      <c r="L364" s="41"/>
      <c r="M364" s="191"/>
      <c r="N364" s="19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127</v>
      </c>
      <c r="AU364" s="19" t="s">
        <v>81</v>
      </c>
    </row>
    <row r="365" spans="1:65" s="2" customFormat="1" ht="24.2" customHeight="1">
      <c r="A365" s="36"/>
      <c r="B365" s="37"/>
      <c r="C365" s="175" t="s">
        <v>531</v>
      </c>
      <c r="D365" s="175" t="s">
        <v>120</v>
      </c>
      <c r="E365" s="176" t="s">
        <v>532</v>
      </c>
      <c r="F365" s="177" t="s">
        <v>533</v>
      </c>
      <c r="G365" s="178" t="s">
        <v>244</v>
      </c>
      <c r="H365" s="179">
        <v>48.195</v>
      </c>
      <c r="I365" s="180"/>
      <c r="J365" s="181">
        <f>ROUND(I365*H365,2)</f>
        <v>0</v>
      </c>
      <c r="K365" s="177" t="s">
        <v>124</v>
      </c>
      <c r="L365" s="41"/>
      <c r="M365" s="182" t="s">
        <v>19</v>
      </c>
      <c r="N365" s="183" t="s">
        <v>43</v>
      </c>
      <c r="O365" s="66"/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6" t="s">
        <v>125</v>
      </c>
      <c r="AT365" s="186" t="s">
        <v>120</v>
      </c>
      <c r="AU365" s="186" t="s">
        <v>81</v>
      </c>
      <c r="AY365" s="19" t="s">
        <v>118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9" t="s">
        <v>77</v>
      </c>
      <c r="BK365" s="187">
        <f>ROUND(I365*H365,2)</f>
        <v>0</v>
      </c>
      <c r="BL365" s="19" t="s">
        <v>125</v>
      </c>
      <c r="BM365" s="186" t="s">
        <v>534</v>
      </c>
    </row>
    <row r="366" spans="1:47" s="2" customFormat="1" ht="11.25">
      <c r="A366" s="36"/>
      <c r="B366" s="37"/>
      <c r="C366" s="38"/>
      <c r="D366" s="188" t="s">
        <v>127</v>
      </c>
      <c r="E366" s="38"/>
      <c r="F366" s="189" t="s">
        <v>535</v>
      </c>
      <c r="G366" s="38"/>
      <c r="H366" s="38"/>
      <c r="I366" s="190"/>
      <c r="J366" s="38"/>
      <c r="K366" s="38"/>
      <c r="L366" s="41"/>
      <c r="M366" s="191"/>
      <c r="N366" s="192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127</v>
      </c>
      <c r="AU366" s="19" t="s">
        <v>81</v>
      </c>
    </row>
    <row r="367" spans="2:51" s="13" customFormat="1" ht="11.25">
      <c r="B367" s="193"/>
      <c r="C367" s="194"/>
      <c r="D367" s="195" t="s">
        <v>129</v>
      </c>
      <c r="E367" s="194"/>
      <c r="F367" s="197" t="s">
        <v>536</v>
      </c>
      <c r="G367" s="194"/>
      <c r="H367" s="198">
        <v>48.195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129</v>
      </c>
      <c r="AU367" s="204" t="s">
        <v>81</v>
      </c>
      <c r="AV367" s="13" t="s">
        <v>81</v>
      </c>
      <c r="AW367" s="13" t="s">
        <v>4</v>
      </c>
      <c r="AX367" s="13" t="s">
        <v>77</v>
      </c>
      <c r="AY367" s="204" t="s">
        <v>118</v>
      </c>
    </row>
    <row r="368" spans="1:65" s="2" customFormat="1" ht="16.5" customHeight="1">
      <c r="A368" s="36"/>
      <c r="B368" s="37"/>
      <c r="C368" s="175" t="s">
        <v>537</v>
      </c>
      <c r="D368" s="175" t="s">
        <v>120</v>
      </c>
      <c r="E368" s="176" t="s">
        <v>538</v>
      </c>
      <c r="F368" s="177" t="s">
        <v>539</v>
      </c>
      <c r="G368" s="178" t="s">
        <v>244</v>
      </c>
      <c r="H368" s="179">
        <v>5.355</v>
      </c>
      <c r="I368" s="180"/>
      <c r="J368" s="181">
        <f>ROUND(I368*H368,2)</f>
        <v>0</v>
      </c>
      <c r="K368" s="177" t="s">
        <v>124</v>
      </c>
      <c r="L368" s="41"/>
      <c r="M368" s="182" t="s">
        <v>19</v>
      </c>
      <c r="N368" s="183" t="s">
        <v>43</v>
      </c>
      <c r="O368" s="66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125</v>
      </c>
      <c r="AT368" s="186" t="s">
        <v>120</v>
      </c>
      <c r="AU368" s="186" t="s">
        <v>81</v>
      </c>
      <c r="AY368" s="19" t="s">
        <v>118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77</v>
      </c>
      <c r="BK368" s="187">
        <f>ROUND(I368*H368,2)</f>
        <v>0</v>
      </c>
      <c r="BL368" s="19" t="s">
        <v>125</v>
      </c>
      <c r="BM368" s="186" t="s">
        <v>540</v>
      </c>
    </row>
    <row r="369" spans="1:47" s="2" customFormat="1" ht="11.25">
      <c r="A369" s="36"/>
      <c r="B369" s="37"/>
      <c r="C369" s="38"/>
      <c r="D369" s="188" t="s">
        <v>127</v>
      </c>
      <c r="E369" s="38"/>
      <c r="F369" s="189" t="s">
        <v>541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127</v>
      </c>
      <c r="AU369" s="19" t="s">
        <v>81</v>
      </c>
    </row>
    <row r="370" spans="1:65" s="2" customFormat="1" ht="24.2" customHeight="1">
      <c r="A370" s="36"/>
      <c r="B370" s="37"/>
      <c r="C370" s="175" t="s">
        <v>542</v>
      </c>
      <c r="D370" s="175" t="s">
        <v>120</v>
      </c>
      <c r="E370" s="176" t="s">
        <v>543</v>
      </c>
      <c r="F370" s="177" t="s">
        <v>544</v>
      </c>
      <c r="G370" s="178" t="s">
        <v>244</v>
      </c>
      <c r="H370" s="179">
        <v>9.8</v>
      </c>
      <c r="I370" s="180"/>
      <c r="J370" s="181">
        <f>ROUND(I370*H370,2)</f>
        <v>0</v>
      </c>
      <c r="K370" s="177" t="s">
        <v>124</v>
      </c>
      <c r="L370" s="41"/>
      <c r="M370" s="182" t="s">
        <v>19</v>
      </c>
      <c r="N370" s="183" t="s">
        <v>43</v>
      </c>
      <c r="O370" s="66"/>
      <c r="P370" s="184">
        <f>O370*H370</f>
        <v>0</v>
      </c>
      <c r="Q370" s="184">
        <v>0</v>
      </c>
      <c r="R370" s="184">
        <f>Q370*H370</f>
        <v>0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125</v>
      </c>
      <c r="AT370" s="186" t="s">
        <v>120</v>
      </c>
      <c r="AU370" s="186" t="s">
        <v>81</v>
      </c>
      <c r="AY370" s="19" t="s">
        <v>118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77</v>
      </c>
      <c r="BK370" s="187">
        <f>ROUND(I370*H370,2)</f>
        <v>0</v>
      </c>
      <c r="BL370" s="19" t="s">
        <v>125</v>
      </c>
      <c r="BM370" s="186" t="s">
        <v>545</v>
      </c>
    </row>
    <row r="371" spans="1:47" s="2" customFormat="1" ht="11.25">
      <c r="A371" s="36"/>
      <c r="B371" s="37"/>
      <c r="C371" s="38"/>
      <c r="D371" s="188" t="s">
        <v>127</v>
      </c>
      <c r="E371" s="38"/>
      <c r="F371" s="189" t="s">
        <v>546</v>
      </c>
      <c r="G371" s="38"/>
      <c r="H371" s="38"/>
      <c r="I371" s="190"/>
      <c r="J371" s="38"/>
      <c r="K371" s="38"/>
      <c r="L371" s="41"/>
      <c r="M371" s="191"/>
      <c r="N371" s="192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127</v>
      </c>
      <c r="AU371" s="19" t="s">
        <v>81</v>
      </c>
    </row>
    <row r="372" spans="2:51" s="13" customFormat="1" ht="11.25">
      <c r="B372" s="193"/>
      <c r="C372" s="194"/>
      <c r="D372" s="195" t="s">
        <v>129</v>
      </c>
      <c r="E372" s="196" t="s">
        <v>19</v>
      </c>
      <c r="F372" s="197" t="s">
        <v>547</v>
      </c>
      <c r="G372" s="194"/>
      <c r="H372" s="198">
        <v>9.8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129</v>
      </c>
      <c r="AU372" s="204" t="s">
        <v>81</v>
      </c>
      <c r="AV372" s="13" t="s">
        <v>81</v>
      </c>
      <c r="AW372" s="13" t="s">
        <v>33</v>
      </c>
      <c r="AX372" s="13" t="s">
        <v>77</v>
      </c>
      <c r="AY372" s="204" t="s">
        <v>118</v>
      </c>
    </row>
    <row r="373" spans="1:65" s="2" customFormat="1" ht="24.2" customHeight="1">
      <c r="A373" s="36"/>
      <c r="B373" s="37"/>
      <c r="C373" s="175" t="s">
        <v>548</v>
      </c>
      <c r="D373" s="175" t="s">
        <v>120</v>
      </c>
      <c r="E373" s="176" t="s">
        <v>549</v>
      </c>
      <c r="F373" s="177" t="s">
        <v>243</v>
      </c>
      <c r="G373" s="178" t="s">
        <v>244</v>
      </c>
      <c r="H373" s="179">
        <v>1.32</v>
      </c>
      <c r="I373" s="180"/>
      <c r="J373" s="181">
        <f>ROUND(I373*H373,2)</f>
        <v>0</v>
      </c>
      <c r="K373" s="177" t="s">
        <v>124</v>
      </c>
      <c r="L373" s="41"/>
      <c r="M373" s="182" t="s">
        <v>19</v>
      </c>
      <c r="N373" s="183" t="s">
        <v>43</v>
      </c>
      <c r="O373" s="66"/>
      <c r="P373" s="184">
        <f>O373*H373</f>
        <v>0</v>
      </c>
      <c r="Q373" s="184">
        <v>0</v>
      </c>
      <c r="R373" s="184">
        <f>Q373*H373</f>
        <v>0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125</v>
      </c>
      <c r="AT373" s="186" t="s">
        <v>120</v>
      </c>
      <c r="AU373" s="186" t="s">
        <v>81</v>
      </c>
      <c r="AY373" s="19" t="s">
        <v>118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77</v>
      </c>
      <c r="BK373" s="187">
        <f>ROUND(I373*H373,2)</f>
        <v>0</v>
      </c>
      <c r="BL373" s="19" t="s">
        <v>125</v>
      </c>
      <c r="BM373" s="186" t="s">
        <v>550</v>
      </c>
    </row>
    <row r="374" spans="1:47" s="2" customFormat="1" ht="11.25">
      <c r="A374" s="36"/>
      <c r="B374" s="37"/>
      <c r="C374" s="38"/>
      <c r="D374" s="188" t="s">
        <v>127</v>
      </c>
      <c r="E374" s="38"/>
      <c r="F374" s="189" t="s">
        <v>551</v>
      </c>
      <c r="G374" s="38"/>
      <c r="H374" s="38"/>
      <c r="I374" s="190"/>
      <c r="J374" s="38"/>
      <c r="K374" s="38"/>
      <c r="L374" s="41"/>
      <c r="M374" s="191"/>
      <c r="N374" s="19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127</v>
      </c>
      <c r="AU374" s="19" t="s">
        <v>81</v>
      </c>
    </row>
    <row r="375" spans="2:51" s="13" customFormat="1" ht="11.25">
      <c r="B375" s="193"/>
      <c r="C375" s="194"/>
      <c r="D375" s="195" t="s">
        <v>129</v>
      </c>
      <c r="E375" s="196" t="s">
        <v>19</v>
      </c>
      <c r="F375" s="197" t="s">
        <v>552</v>
      </c>
      <c r="G375" s="194"/>
      <c r="H375" s="198">
        <v>1.32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129</v>
      </c>
      <c r="AU375" s="204" t="s">
        <v>81</v>
      </c>
      <c r="AV375" s="13" t="s">
        <v>81</v>
      </c>
      <c r="AW375" s="13" t="s">
        <v>33</v>
      </c>
      <c r="AX375" s="13" t="s">
        <v>77</v>
      </c>
      <c r="AY375" s="204" t="s">
        <v>118</v>
      </c>
    </row>
    <row r="376" spans="2:63" s="12" customFormat="1" ht="22.9" customHeight="1">
      <c r="B376" s="159"/>
      <c r="C376" s="160"/>
      <c r="D376" s="161" t="s">
        <v>71</v>
      </c>
      <c r="E376" s="173" t="s">
        <v>553</v>
      </c>
      <c r="F376" s="173" t="s">
        <v>554</v>
      </c>
      <c r="G376" s="160"/>
      <c r="H376" s="160"/>
      <c r="I376" s="163"/>
      <c r="J376" s="174">
        <f>BK376</f>
        <v>0</v>
      </c>
      <c r="K376" s="160"/>
      <c r="L376" s="165"/>
      <c r="M376" s="166"/>
      <c r="N376" s="167"/>
      <c r="O376" s="167"/>
      <c r="P376" s="168">
        <f>SUM(P377:P378)</f>
        <v>0</v>
      </c>
      <c r="Q376" s="167"/>
      <c r="R376" s="168">
        <f>SUM(R377:R378)</f>
        <v>0</v>
      </c>
      <c r="S376" s="167"/>
      <c r="T376" s="169">
        <f>SUM(T377:T378)</f>
        <v>0</v>
      </c>
      <c r="AR376" s="170" t="s">
        <v>77</v>
      </c>
      <c r="AT376" s="171" t="s">
        <v>71</v>
      </c>
      <c r="AU376" s="171" t="s">
        <v>77</v>
      </c>
      <c r="AY376" s="170" t="s">
        <v>118</v>
      </c>
      <c r="BK376" s="172">
        <f>SUM(BK377:BK378)</f>
        <v>0</v>
      </c>
    </row>
    <row r="377" spans="1:65" s="2" customFormat="1" ht="24.2" customHeight="1">
      <c r="A377" s="36"/>
      <c r="B377" s="37"/>
      <c r="C377" s="175" t="s">
        <v>555</v>
      </c>
      <c r="D377" s="175" t="s">
        <v>120</v>
      </c>
      <c r="E377" s="176" t="s">
        <v>556</v>
      </c>
      <c r="F377" s="177" t="s">
        <v>557</v>
      </c>
      <c r="G377" s="178" t="s">
        <v>244</v>
      </c>
      <c r="H377" s="179">
        <v>14.606</v>
      </c>
      <c r="I377" s="180"/>
      <c r="J377" s="181">
        <f>ROUND(I377*H377,2)</f>
        <v>0</v>
      </c>
      <c r="K377" s="177" t="s">
        <v>124</v>
      </c>
      <c r="L377" s="41"/>
      <c r="M377" s="182" t="s">
        <v>19</v>
      </c>
      <c r="N377" s="183" t="s">
        <v>43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125</v>
      </c>
      <c r="AT377" s="186" t="s">
        <v>120</v>
      </c>
      <c r="AU377" s="186" t="s">
        <v>81</v>
      </c>
      <c r="AY377" s="19" t="s">
        <v>118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77</v>
      </c>
      <c r="BK377" s="187">
        <f>ROUND(I377*H377,2)</f>
        <v>0</v>
      </c>
      <c r="BL377" s="19" t="s">
        <v>125</v>
      </c>
      <c r="BM377" s="186" t="s">
        <v>558</v>
      </c>
    </row>
    <row r="378" spans="1:47" s="2" customFormat="1" ht="11.25">
      <c r="A378" s="36"/>
      <c r="B378" s="37"/>
      <c r="C378" s="38"/>
      <c r="D378" s="188" t="s">
        <v>127</v>
      </c>
      <c r="E378" s="38"/>
      <c r="F378" s="189" t="s">
        <v>559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127</v>
      </c>
      <c r="AU378" s="19" t="s">
        <v>81</v>
      </c>
    </row>
    <row r="379" spans="2:63" s="12" customFormat="1" ht="25.9" customHeight="1">
      <c r="B379" s="159"/>
      <c r="C379" s="160"/>
      <c r="D379" s="161" t="s">
        <v>71</v>
      </c>
      <c r="E379" s="162" t="s">
        <v>560</v>
      </c>
      <c r="F379" s="162" t="s">
        <v>561</v>
      </c>
      <c r="G379" s="160"/>
      <c r="H379" s="160"/>
      <c r="I379" s="163"/>
      <c r="J379" s="164">
        <f>BK379</f>
        <v>0</v>
      </c>
      <c r="K379" s="160"/>
      <c r="L379" s="165"/>
      <c r="M379" s="166"/>
      <c r="N379" s="167"/>
      <c r="O379" s="167"/>
      <c r="P379" s="168">
        <f>SUM(P380:P386)</f>
        <v>0</v>
      </c>
      <c r="Q379" s="167"/>
      <c r="R379" s="168">
        <f>SUM(R380:R386)</f>
        <v>0</v>
      </c>
      <c r="S379" s="167"/>
      <c r="T379" s="169">
        <f>SUM(T380:T386)</f>
        <v>0</v>
      </c>
      <c r="AR379" s="170" t="s">
        <v>125</v>
      </c>
      <c r="AT379" s="171" t="s">
        <v>71</v>
      </c>
      <c r="AU379" s="171" t="s">
        <v>72</v>
      </c>
      <c r="AY379" s="170" t="s">
        <v>118</v>
      </c>
      <c r="BK379" s="172">
        <f>SUM(BK380:BK386)</f>
        <v>0</v>
      </c>
    </row>
    <row r="380" spans="1:65" s="2" customFormat="1" ht="16.5" customHeight="1">
      <c r="A380" s="36"/>
      <c r="B380" s="37"/>
      <c r="C380" s="175" t="s">
        <v>562</v>
      </c>
      <c r="D380" s="175" t="s">
        <v>120</v>
      </c>
      <c r="E380" s="176" t="s">
        <v>563</v>
      </c>
      <c r="F380" s="177" t="s">
        <v>564</v>
      </c>
      <c r="G380" s="178" t="s">
        <v>565</v>
      </c>
      <c r="H380" s="179">
        <v>8</v>
      </c>
      <c r="I380" s="180"/>
      <c r="J380" s="181">
        <f>ROUND(I380*H380,2)</f>
        <v>0</v>
      </c>
      <c r="K380" s="177" t="s">
        <v>124</v>
      </c>
      <c r="L380" s="41"/>
      <c r="M380" s="182" t="s">
        <v>19</v>
      </c>
      <c r="N380" s="183" t="s">
        <v>43</v>
      </c>
      <c r="O380" s="66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566</v>
      </c>
      <c r="AT380" s="186" t="s">
        <v>120</v>
      </c>
      <c r="AU380" s="186" t="s">
        <v>77</v>
      </c>
      <c r="AY380" s="19" t="s">
        <v>118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77</v>
      </c>
      <c r="BK380" s="187">
        <f>ROUND(I380*H380,2)</f>
        <v>0</v>
      </c>
      <c r="BL380" s="19" t="s">
        <v>566</v>
      </c>
      <c r="BM380" s="186" t="s">
        <v>567</v>
      </c>
    </row>
    <row r="381" spans="1:47" s="2" customFormat="1" ht="11.25">
      <c r="A381" s="36"/>
      <c r="B381" s="37"/>
      <c r="C381" s="38"/>
      <c r="D381" s="188" t="s">
        <v>127</v>
      </c>
      <c r="E381" s="38"/>
      <c r="F381" s="189" t="s">
        <v>568</v>
      </c>
      <c r="G381" s="38"/>
      <c r="H381" s="38"/>
      <c r="I381" s="190"/>
      <c r="J381" s="38"/>
      <c r="K381" s="38"/>
      <c r="L381" s="41"/>
      <c r="M381" s="191"/>
      <c r="N381" s="19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127</v>
      </c>
      <c r="AU381" s="19" t="s">
        <v>77</v>
      </c>
    </row>
    <row r="382" spans="2:51" s="13" customFormat="1" ht="11.25">
      <c r="B382" s="193"/>
      <c r="C382" s="194"/>
      <c r="D382" s="195" t="s">
        <v>129</v>
      </c>
      <c r="E382" s="196" t="s">
        <v>19</v>
      </c>
      <c r="F382" s="197" t="s">
        <v>171</v>
      </c>
      <c r="G382" s="194"/>
      <c r="H382" s="198">
        <v>8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129</v>
      </c>
      <c r="AU382" s="204" t="s">
        <v>77</v>
      </c>
      <c r="AV382" s="13" t="s">
        <v>81</v>
      </c>
      <c r="AW382" s="13" t="s">
        <v>33</v>
      </c>
      <c r="AX382" s="13" t="s">
        <v>77</v>
      </c>
      <c r="AY382" s="204" t="s">
        <v>118</v>
      </c>
    </row>
    <row r="383" spans="1:65" s="2" customFormat="1" ht="16.5" customHeight="1">
      <c r="A383" s="36"/>
      <c r="B383" s="37"/>
      <c r="C383" s="175" t="s">
        <v>569</v>
      </c>
      <c r="D383" s="175" t="s">
        <v>120</v>
      </c>
      <c r="E383" s="176" t="s">
        <v>570</v>
      </c>
      <c r="F383" s="177" t="s">
        <v>571</v>
      </c>
      <c r="G383" s="178" t="s">
        <v>565</v>
      </c>
      <c r="H383" s="179">
        <v>16</v>
      </c>
      <c r="I383" s="180"/>
      <c r="J383" s="181">
        <f>ROUND(I383*H383,2)</f>
        <v>0</v>
      </c>
      <c r="K383" s="177" t="s">
        <v>124</v>
      </c>
      <c r="L383" s="41"/>
      <c r="M383" s="182" t="s">
        <v>19</v>
      </c>
      <c r="N383" s="183" t="s">
        <v>43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566</v>
      </c>
      <c r="AT383" s="186" t="s">
        <v>120</v>
      </c>
      <c r="AU383" s="186" t="s">
        <v>77</v>
      </c>
      <c r="AY383" s="19" t="s">
        <v>118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77</v>
      </c>
      <c r="BK383" s="187">
        <f>ROUND(I383*H383,2)</f>
        <v>0</v>
      </c>
      <c r="BL383" s="19" t="s">
        <v>566</v>
      </c>
      <c r="BM383" s="186" t="s">
        <v>572</v>
      </c>
    </row>
    <row r="384" spans="1:47" s="2" customFormat="1" ht="11.25">
      <c r="A384" s="36"/>
      <c r="B384" s="37"/>
      <c r="C384" s="38"/>
      <c r="D384" s="188" t="s">
        <v>127</v>
      </c>
      <c r="E384" s="38"/>
      <c r="F384" s="189" t="s">
        <v>573</v>
      </c>
      <c r="G384" s="38"/>
      <c r="H384" s="38"/>
      <c r="I384" s="190"/>
      <c r="J384" s="38"/>
      <c r="K384" s="38"/>
      <c r="L384" s="41"/>
      <c r="M384" s="191"/>
      <c r="N384" s="192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127</v>
      </c>
      <c r="AU384" s="19" t="s">
        <v>77</v>
      </c>
    </row>
    <row r="385" spans="2:51" s="15" customFormat="1" ht="11.25">
      <c r="B385" s="216"/>
      <c r="C385" s="217"/>
      <c r="D385" s="195" t="s">
        <v>129</v>
      </c>
      <c r="E385" s="218" t="s">
        <v>19</v>
      </c>
      <c r="F385" s="219" t="s">
        <v>574</v>
      </c>
      <c r="G385" s="217"/>
      <c r="H385" s="218" t="s">
        <v>19</v>
      </c>
      <c r="I385" s="220"/>
      <c r="J385" s="217"/>
      <c r="K385" s="217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129</v>
      </c>
      <c r="AU385" s="225" t="s">
        <v>77</v>
      </c>
      <c r="AV385" s="15" t="s">
        <v>77</v>
      </c>
      <c r="AW385" s="15" t="s">
        <v>33</v>
      </c>
      <c r="AX385" s="15" t="s">
        <v>72</v>
      </c>
      <c r="AY385" s="225" t="s">
        <v>118</v>
      </c>
    </row>
    <row r="386" spans="2:51" s="13" customFormat="1" ht="11.25">
      <c r="B386" s="193"/>
      <c r="C386" s="194"/>
      <c r="D386" s="195" t="s">
        <v>129</v>
      </c>
      <c r="E386" s="196" t="s">
        <v>19</v>
      </c>
      <c r="F386" s="197" t="s">
        <v>234</v>
      </c>
      <c r="G386" s="194"/>
      <c r="H386" s="198">
        <v>16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129</v>
      </c>
      <c r="AU386" s="204" t="s">
        <v>77</v>
      </c>
      <c r="AV386" s="13" t="s">
        <v>81</v>
      </c>
      <c r="AW386" s="13" t="s">
        <v>33</v>
      </c>
      <c r="AX386" s="13" t="s">
        <v>77</v>
      </c>
      <c r="AY386" s="204" t="s">
        <v>118</v>
      </c>
    </row>
    <row r="387" spans="2:63" s="12" customFormat="1" ht="25.9" customHeight="1">
      <c r="B387" s="159"/>
      <c r="C387" s="160"/>
      <c r="D387" s="161" t="s">
        <v>71</v>
      </c>
      <c r="E387" s="162" t="s">
        <v>575</v>
      </c>
      <c r="F387" s="162" t="s">
        <v>576</v>
      </c>
      <c r="G387" s="160"/>
      <c r="H387" s="160"/>
      <c r="I387" s="163"/>
      <c r="J387" s="164">
        <f>BK387</f>
        <v>0</v>
      </c>
      <c r="K387" s="160"/>
      <c r="L387" s="165"/>
      <c r="M387" s="166"/>
      <c r="N387" s="167"/>
      <c r="O387" s="167"/>
      <c r="P387" s="168">
        <f>SUM(P388:P392)</f>
        <v>0</v>
      </c>
      <c r="Q387" s="167"/>
      <c r="R387" s="168">
        <f>SUM(R388:R392)</f>
        <v>0</v>
      </c>
      <c r="S387" s="167"/>
      <c r="T387" s="169">
        <f>SUM(T388:T392)</f>
        <v>0</v>
      </c>
      <c r="AR387" s="170" t="s">
        <v>125</v>
      </c>
      <c r="AT387" s="171" t="s">
        <v>71</v>
      </c>
      <c r="AU387" s="171" t="s">
        <v>72</v>
      </c>
      <c r="AY387" s="170" t="s">
        <v>118</v>
      </c>
      <c r="BK387" s="172">
        <f>SUM(BK388:BK392)</f>
        <v>0</v>
      </c>
    </row>
    <row r="388" spans="1:65" s="2" customFormat="1" ht="16.5" customHeight="1">
      <c r="A388" s="36"/>
      <c r="B388" s="37"/>
      <c r="C388" s="175" t="s">
        <v>577</v>
      </c>
      <c r="D388" s="175" t="s">
        <v>120</v>
      </c>
      <c r="E388" s="176" t="s">
        <v>578</v>
      </c>
      <c r="F388" s="177" t="s">
        <v>579</v>
      </c>
      <c r="G388" s="178" t="s">
        <v>379</v>
      </c>
      <c r="H388" s="179">
        <v>1</v>
      </c>
      <c r="I388" s="180"/>
      <c r="J388" s="181">
        <f>ROUND(I388*H388,2)</f>
        <v>0</v>
      </c>
      <c r="K388" s="177" t="s">
        <v>19</v>
      </c>
      <c r="L388" s="41"/>
      <c r="M388" s="182" t="s">
        <v>19</v>
      </c>
      <c r="N388" s="183" t="s">
        <v>43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566</v>
      </c>
      <c r="AT388" s="186" t="s">
        <v>120</v>
      </c>
      <c r="AU388" s="186" t="s">
        <v>77</v>
      </c>
      <c r="AY388" s="19" t="s">
        <v>118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77</v>
      </c>
      <c r="BK388" s="187">
        <f>ROUND(I388*H388,2)</f>
        <v>0</v>
      </c>
      <c r="BL388" s="19" t="s">
        <v>566</v>
      </c>
      <c r="BM388" s="186" t="s">
        <v>580</v>
      </c>
    </row>
    <row r="389" spans="2:51" s="13" customFormat="1" ht="11.25">
      <c r="B389" s="193"/>
      <c r="C389" s="194"/>
      <c r="D389" s="195" t="s">
        <v>129</v>
      </c>
      <c r="E389" s="196" t="s">
        <v>19</v>
      </c>
      <c r="F389" s="197" t="s">
        <v>77</v>
      </c>
      <c r="G389" s="194"/>
      <c r="H389" s="198">
        <v>1</v>
      </c>
      <c r="I389" s="199"/>
      <c r="J389" s="194"/>
      <c r="K389" s="194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129</v>
      </c>
      <c r="AU389" s="204" t="s">
        <v>77</v>
      </c>
      <c r="AV389" s="13" t="s">
        <v>81</v>
      </c>
      <c r="AW389" s="13" t="s">
        <v>33</v>
      </c>
      <c r="AX389" s="13" t="s">
        <v>77</v>
      </c>
      <c r="AY389" s="204" t="s">
        <v>118</v>
      </c>
    </row>
    <row r="390" spans="1:65" s="2" customFormat="1" ht="16.5" customHeight="1">
      <c r="A390" s="36"/>
      <c r="B390" s="37"/>
      <c r="C390" s="175" t="s">
        <v>581</v>
      </c>
      <c r="D390" s="175" t="s">
        <v>120</v>
      </c>
      <c r="E390" s="176" t="s">
        <v>582</v>
      </c>
      <c r="F390" s="177" t="s">
        <v>583</v>
      </c>
      <c r="G390" s="178" t="s">
        <v>584</v>
      </c>
      <c r="H390" s="179">
        <v>1</v>
      </c>
      <c r="I390" s="180"/>
      <c r="J390" s="181">
        <f>ROUND(I390*H390,2)</f>
        <v>0</v>
      </c>
      <c r="K390" s="177" t="s">
        <v>19</v>
      </c>
      <c r="L390" s="41"/>
      <c r="M390" s="182" t="s">
        <v>19</v>
      </c>
      <c r="N390" s="183" t="s">
        <v>43</v>
      </c>
      <c r="O390" s="66"/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6" t="s">
        <v>566</v>
      </c>
      <c r="AT390" s="186" t="s">
        <v>120</v>
      </c>
      <c r="AU390" s="186" t="s">
        <v>77</v>
      </c>
      <c r="AY390" s="19" t="s">
        <v>118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9" t="s">
        <v>77</v>
      </c>
      <c r="BK390" s="187">
        <f>ROUND(I390*H390,2)</f>
        <v>0</v>
      </c>
      <c r="BL390" s="19" t="s">
        <v>566</v>
      </c>
      <c r="BM390" s="186" t="s">
        <v>585</v>
      </c>
    </row>
    <row r="391" spans="2:51" s="13" customFormat="1" ht="11.25">
      <c r="B391" s="193"/>
      <c r="C391" s="194"/>
      <c r="D391" s="195" t="s">
        <v>129</v>
      </c>
      <c r="E391" s="196" t="s">
        <v>19</v>
      </c>
      <c r="F391" s="197" t="s">
        <v>77</v>
      </c>
      <c r="G391" s="194"/>
      <c r="H391" s="198">
        <v>1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129</v>
      </c>
      <c r="AU391" s="204" t="s">
        <v>77</v>
      </c>
      <c r="AV391" s="13" t="s">
        <v>81</v>
      </c>
      <c r="AW391" s="13" t="s">
        <v>33</v>
      </c>
      <c r="AX391" s="13" t="s">
        <v>77</v>
      </c>
      <c r="AY391" s="204" t="s">
        <v>118</v>
      </c>
    </row>
    <row r="392" spans="1:65" s="2" customFormat="1" ht="16.5" customHeight="1">
      <c r="A392" s="36"/>
      <c r="B392" s="37"/>
      <c r="C392" s="175" t="s">
        <v>586</v>
      </c>
      <c r="D392" s="175" t="s">
        <v>120</v>
      </c>
      <c r="E392" s="176" t="s">
        <v>587</v>
      </c>
      <c r="F392" s="177" t="s">
        <v>588</v>
      </c>
      <c r="G392" s="178" t="s">
        <v>584</v>
      </c>
      <c r="H392" s="179">
        <v>1</v>
      </c>
      <c r="I392" s="180"/>
      <c r="J392" s="181">
        <f>ROUND(I392*H392,2)</f>
        <v>0</v>
      </c>
      <c r="K392" s="177" t="s">
        <v>19</v>
      </c>
      <c r="L392" s="41"/>
      <c r="M392" s="248" t="s">
        <v>19</v>
      </c>
      <c r="N392" s="249" t="s">
        <v>43</v>
      </c>
      <c r="O392" s="250"/>
      <c r="P392" s="251">
        <f>O392*H392</f>
        <v>0</v>
      </c>
      <c r="Q392" s="251">
        <v>0</v>
      </c>
      <c r="R392" s="251">
        <f>Q392*H392</f>
        <v>0</v>
      </c>
      <c r="S392" s="251">
        <v>0</v>
      </c>
      <c r="T392" s="252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566</v>
      </c>
      <c r="AT392" s="186" t="s">
        <v>120</v>
      </c>
      <c r="AU392" s="186" t="s">
        <v>77</v>
      </c>
      <c r="AY392" s="19" t="s">
        <v>118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77</v>
      </c>
      <c r="BK392" s="187">
        <f>ROUND(I392*H392,2)</f>
        <v>0</v>
      </c>
      <c r="BL392" s="19" t="s">
        <v>566</v>
      </c>
      <c r="BM392" s="186" t="s">
        <v>589</v>
      </c>
    </row>
    <row r="393" spans="1:31" s="2" customFormat="1" ht="6.95" customHeight="1">
      <c r="A393" s="36"/>
      <c r="B393" s="49"/>
      <c r="C393" s="50"/>
      <c r="D393" s="50"/>
      <c r="E393" s="50"/>
      <c r="F393" s="50"/>
      <c r="G393" s="50"/>
      <c r="H393" s="50"/>
      <c r="I393" s="50"/>
      <c r="J393" s="50"/>
      <c r="K393" s="50"/>
      <c r="L393" s="41"/>
      <c r="M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</row>
  </sheetData>
  <sheetProtection algorithmName="SHA-512" hashValue="898WbqTzvAk1hO5FPwVapnk6DRZ9/uNYptWOPLLc2ffk5eML1uWPSSuvuRam8/NkHJ+1HJSBXX9kDc0PEn18Pw==" saltValue="LcSQfg/qIuVBUJ7v/jN+6aXpvAxYtISysfA5sfFyCkgMFFvDiuQQEB6w5Qns2d1GAWo9vFe1PZkICuNnQX/oVg==" spinCount="100000" sheet="1" objects="1" scenarios="1" formatColumns="0" formatRows="0" autoFilter="0"/>
  <autoFilter ref="C89:K39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3_01/113106071"/>
    <hyperlink ref="F97" r:id="rId2" display="https://podminky.urs.cz/item/CS_URS_2023_01/113107323.1"/>
    <hyperlink ref="F100" r:id="rId3" display="https://podminky.urs.cz/item/CS_URS_2023_01/119001412"/>
    <hyperlink ref="F103" r:id="rId4" display="https://podminky.urs.cz/item/CS_URS_2023_01/119001421"/>
    <hyperlink ref="F106" r:id="rId5" display="https://podminky.urs.cz/item/CS_URS_2023_01/121151103"/>
    <hyperlink ref="F109" r:id="rId6" display="https://podminky.urs.cz/item/CS_URS_2023_01/129001101"/>
    <hyperlink ref="F116" r:id="rId7" display="https://podminky.urs.cz/item/CS_URS_2023_01/132212221"/>
    <hyperlink ref="F125" r:id="rId8" display="https://podminky.urs.cz/item/CS_URS_2023_01/132254204"/>
    <hyperlink ref="F139" r:id="rId9" display="https://podminky.urs.cz/item/CS_URS_2023_01/151101101"/>
    <hyperlink ref="F146" r:id="rId10" display="https://podminky.urs.cz/item/CS_URS_2023_01/151101102"/>
    <hyperlink ref="F152" r:id="rId11" display="https://podminky.urs.cz/item/CS_URS_2023_01/151101111"/>
    <hyperlink ref="F155" r:id="rId12" display="https://podminky.urs.cz/item/CS_URS_2023_01/151101112"/>
    <hyperlink ref="F158" r:id="rId13" display="https://podminky.urs.cz/item/CS_URS_2023_01/162251101"/>
    <hyperlink ref="F165" r:id="rId14" display="https://podminky.urs.cz/item/CS_URS_2023_01/162751117"/>
    <hyperlink ref="F174" r:id="rId15" display="https://podminky.urs.cz/item/CS_URS_2023_01/167151101"/>
    <hyperlink ref="F177" r:id="rId16" display="https://podminky.urs.cz/item/CS_URS_2023_01/171152501"/>
    <hyperlink ref="F181" r:id="rId17" display="https://podminky.urs.cz/item/CS_URS_2023_01/171201221"/>
    <hyperlink ref="F185" r:id="rId18" display="https://podminky.urs.cz/item/CS_URS_2023_01/171251101"/>
    <hyperlink ref="F188" r:id="rId19" display="https://podminky.urs.cz/item/CS_URS_2023_01/174151101"/>
    <hyperlink ref="F200" r:id="rId20" display="https://podminky.urs.cz/item/CS_URS_2023_01/175111101"/>
    <hyperlink ref="F205" r:id="rId21" display="https://podminky.urs.cz/item/CS_URS_2023_01/175111109"/>
    <hyperlink ref="F208" r:id="rId22" display="https://podminky.urs.cz/item/CS_URS_2023_01/175151101"/>
    <hyperlink ref="F217" r:id="rId23" display="https://podminky.urs.cz/item/CS_URS_2023_01/181351003"/>
    <hyperlink ref="F223" r:id="rId24" display="https://podminky.urs.cz/item/CS_URS_2023_01/359901211"/>
    <hyperlink ref="F227" r:id="rId25" display="https://podminky.urs.cz/item/CS_URS_2023_01/451315135"/>
    <hyperlink ref="F231" r:id="rId26" display="https://podminky.urs.cz/item/CS_URS_2023_01/451573111"/>
    <hyperlink ref="F238" r:id="rId27" display="https://podminky.urs.cz/item/CS_URS_2023_01/463212121"/>
    <hyperlink ref="F243" r:id="rId28" display="https://podminky.urs.cz/item/CS_URS_2023_01/463212191"/>
    <hyperlink ref="F247" r:id="rId29" display="https://podminky.urs.cz/item/CS_URS_2023_01/465513127"/>
    <hyperlink ref="F252" r:id="rId30" display="https://podminky.urs.cz/item/CS_URS_2023_01/566901123"/>
    <hyperlink ref="F255" r:id="rId31" display="https://podminky.urs.cz/item/CS_URS_2023_01/566901134"/>
    <hyperlink ref="F258" r:id="rId32" display="https://podminky.urs.cz/item/CS_URS_2023_01/596211110"/>
    <hyperlink ref="F264" r:id="rId33" display="https://podminky.urs.cz/item/CS_URS_2023_01/871395221"/>
    <hyperlink ref="F270" r:id="rId34" display="https://podminky.urs.cz/item/CS_URS_2023_01/877395211"/>
    <hyperlink ref="F277" r:id="rId35" display="https://podminky.urs.cz/item/CS_URS_2023_01/877395211"/>
    <hyperlink ref="F283" r:id="rId36" display="https://podminky.urs.cz/item/CS_URS_2023_01/890411811"/>
    <hyperlink ref="F286" r:id="rId37" display="https://podminky.urs.cz/item/CS_URS_2023_01/892421111"/>
    <hyperlink ref="F292" r:id="rId38" display="https://podminky.urs.cz/item/CS_URS_2023_01/894812326"/>
    <hyperlink ref="F296" r:id="rId39" display="https://podminky.urs.cz/item/CS_URS_2023_01/894812329"/>
    <hyperlink ref="F300" r:id="rId40" display="https://podminky.urs.cz/item/CS_URS_2023_01/894812332"/>
    <hyperlink ref="F304" r:id="rId41" display="https://podminky.urs.cz/item/CS_URS_2023_01/894812333"/>
    <hyperlink ref="F308" r:id="rId42" display="https://podminky.urs.cz/item/CS_URS_2023_01/894812335"/>
    <hyperlink ref="F312" r:id="rId43" display="https://podminky.urs.cz/item/CS_URS_2023_01/894812339"/>
    <hyperlink ref="F316" r:id="rId44" display="https://podminky.urs.cz/item/CS_URS_2023_01/894812376"/>
    <hyperlink ref="F320" r:id="rId45" display="https://podminky.urs.cz/item/CS_URS_2023_02/895941111"/>
    <hyperlink ref="F323" r:id="rId46" display="https://podminky.urs.cz/item/CS_URS_2023_01/899203112"/>
    <hyperlink ref="F326" r:id="rId47" display="https://podminky.urs.cz/item/CS_URS_2023_01/899203211"/>
    <hyperlink ref="F329" r:id="rId48" display="https://podminky.urs.cz/item/CS_URS_2023_01/899623141"/>
    <hyperlink ref="F335" r:id="rId49" display="https://podminky.urs.cz/item/CS_URS_2023_01/899713111"/>
    <hyperlink ref="F339" r:id="rId50" display="https://podminky.urs.cz/item/CS_URS_2023_01/916231211"/>
    <hyperlink ref="F344" r:id="rId51" display="https://podminky.urs.cz/item/CS_URS_2023_01/935111211"/>
    <hyperlink ref="F349" r:id="rId52" display="https://podminky.urs.cz/item/CS_URS_2023_01/938908411"/>
    <hyperlink ref="F352" r:id="rId53" display="https://podminky.urs.cz/item/CS_URS_2023_01/966008212"/>
    <hyperlink ref="F355" r:id="rId54" display="https://podminky.urs.cz/item/CS_URS_2023_01/979021112"/>
    <hyperlink ref="F358" r:id="rId55" display="https://podminky.urs.cz/item/CS_URS_2023_01/979051111"/>
    <hyperlink ref="F362" r:id="rId56" display="https://podminky.urs.cz/item/CS_URS_2023_01/997221121"/>
    <hyperlink ref="F364" r:id="rId57" display="https://podminky.urs.cz/item/CS_URS_2023_01/997221571"/>
    <hyperlink ref="F366" r:id="rId58" display="https://podminky.urs.cz/item/CS_URS_2023_01/997221579"/>
    <hyperlink ref="F369" r:id="rId59" display="https://podminky.urs.cz/item/CS_URS_2023_01/997221612"/>
    <hyperlink ref="F371" r:id="rId60" display="https://podminky.urs.cz/item/CS_URS_2023_01/997221615"/>
    <hyperlink ref="F374" r:id="rId61" display="https://podminky.urs.cz/item/CS_URS_2023_01/997221655"/>
    <hyperlink ref="F378" r:id="rId62" display="https://podminky.urs.cz/item/CS_URS_2023_01/998276101"/>
    <hyperlink ref="F381" r:id="rId63" display="https://podminky.urs.cz/item/CS_URS_2023_01/HZS4221"/>
    <hyperlink ref="F384" r:id="rId64" display="https://podminky.urs.cz/item/CS_URS_2023_01/HZS4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2:46" s="1" customFormat="1" ht="24.95" customHeight="1">
      <c r="B4" s="22"/>
      <c r="D4" s="105" t="s">
        <v>85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7" t="str">
        <f>'Rekapitulace stavby'!K6</f>
        <v>Havarijní přepad dešťové kanalizace do recipientu Kopřivnička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7" t="s">
        <v>86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590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5. 2. 2023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28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3" t="s">
        <v>37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ROUND((SUM(BE85:BE123)),2)</f>
        <v>0</v>
      </c>
      <c r="G33" s="36"/>
      <c r="H33" s="36"/>
      <c r="I33" s="120">
        <v>0.21</v>
      </c>
      <c r="J33" s="119">
        <f>ROUND(((SUM(BE85:BE123))*I33),2)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ROUND((SUM(BF85:BF123)),2)</f>
        <v>0</v>
      </c>
      <c r="G34" s="36"/>
      <c r="H34" s="36"/>
      <c r="I34" s="120">
        <v>0.15</v>
      </c>
      <c r="J34" s="119">
        <f>ROUND(((SUM(BF85:BF123))*I34),2)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ROUND((SUM(BG85:BG123)),2)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ROUND((SUM(BH85:BH123)),2)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ROUND((SUM(BI85:BI123)),2)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88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Havarijní přepad dešťové kanalizace do recipientu Kopřivnička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86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 xml:space="preserve">VON - Vedlejší a ostatní náklady stavby 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Kopřivnice</v>
      </c>
      <c r="G52" s="38"/>
      <c r="H52" s="38"/>
      <c r="I52" s="31" t="s">
        <v>23</v>
      </c>
      <c r="J52" s="61" t="str">
        <f>IF(J12="","",J12)</f>
        <v>5. 2. 2023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31</v>
      </c>
      <c r="J54" s="34" t="str">
        <f>E21</f>
        <v>Ing.Petr Kudlík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Lenka Jugová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89</v>
      </c>
      <c r="D57" s="133"/>
      <c r="E57" s="133"/>
      <c r="F57" s="133"/>
      <c r="G57" s="133"/>
      <c r="H57" s="133"/>
      <c r="I57" s="133"/>
      <c r="J57" s="134" t="s">
        <v>90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91</v>
      </c>
    </row>
    <row r="60" spans="2:12" s="9" customFormat="1" ht="24.95" customHeight="1">
      <c r="B60" s="136"/>
      <c r="C60" s="137"/>
      <c r="D60" s="138" t="s">
        <v>591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592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593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594</v>
      </c>
      <c r="E63" s="145"/>
      <c r="F63" s="145"/>
      <c r="G63" s="145"/>
      <c r="H63" s="145"/>
      <c r="I63" s="145"/>
      <c r="J63" s="146">
        <f>J106</f>
        <v>0</v>
      </c>
      <c r="K63" s="143"/>
      <c r="L63" s="147"/>
    </row>
    <row r="64" spans="2:12" s="10" customFormat="1" ht="19.9" customHeight="1">
      <c r="B64" s="142"/>
      <c r="C64" s="143"/>
      <c r="D64" s="144" t="s">
        <v>595</v>
      </c>
      <c r="E64" s="145"/>
      <c r="F64" s="145"/>
      <c r="G64" s="145"/>
      <c r="H64" s="145"/>
      <c r="I64" s="145"/>
      <c r="J64" s="146">
        <f>J113</f>
        <v>0</v>
      </c>
      <c r="K64" s="143"/>
      <c r="L64" s="147"/>
    </row>
    <row r="65" spans="2:12" s="10" customFormat="1" ht="19.9" customHeight="1">
      <c r="B65" s="142"/>
      <c r="C65" s="143"/>
      <c r="D65" s="144" t="s">
        <v>596</v>
      </c>
      <c r="E65" s="145"/>
      <c r="F65" s="145"/>
      <c r="G65" s="145"/>
      <c r="H65" s="145"/>
      <c r="I65" s="145"/>
      <c r="J65" s="146">
        <f>J120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103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4" t="str">
        <f>E7</f>
        <v>Havarijní přepad dešťové kanalizace do recipientu Kopřivnička</v>
      </c>
      <c r="F75" s="385"/>
      <c r="G75" s="385"/>
      <c r="H75" s="385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86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56" t="str">
        <f>E9</f>
        <v xml:space="preserve">VON - Vedlejší a ostatní náklady stavby </v>
      </c>
      <c r="F77" s="386"/>
      <c r="G77" s="386"/>
      <c r="H77" s="386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Kopřivnice</v>
      </c>
      <c r="G79" s="38"/>
      <c r="H79" s="38"/>
      <c r="I79" s="31" t="s">
        <v>23</v>
      </c>
      <c r="J79" s="61" t="str">
        <f>IF(J12="","",J12)</f>
        <v>5. 2. 2023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25</v>
      </c>
      <c r="D81" s="38"/>
      <c r="E81" s="38"/>
      <c r="F81" s="29" t="str">
        <f>E15</f>
        <v xml:space="preserve"> </v>
      </c>
      <c r="G81" s="38"/>
      <c r="H81" s="38"/>
      <c r="I81" s="31" t="s">
        <v>31</v>
      </c>
      <c r="J81" s="34" t="str">
        <f>E21</f>
        <v>Ing.Petr Kudlík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29</v>
      </c>
      <c r="D82" s="38"/>
      <c r="E82" s="38"/>
      <c r="F82" s="29" t="str">
        <f>IF(E18="","",E18)</f>
        <v>Vyplň údaj</v>
      </c>
      <c r="G82" s="38"/>
      <c r="H82" s="38"/>
      <c r="I82" s="31" t="s">
        <v>34</v>
      </c>
      <c r="J82" s="34" t="str">
        <f>E24</f>
        <v>Lenka Jugová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104</v>
      </c>
      <c r="D84" s="151" t="s">
        <v>57</v>
      </c>
      <c r="E84" s="151" t="s">
        <v>53</v>
      </c>
      <c r="F84" s="151" t="s">
        <v>54</v>
      </c>
      <c r="G84" s="151" t="s">
        <v>105</v>
      </c>
      <c r="H84" s="151" t="s">
        <v>106</v>
      </c>
      <c r="I84" s="151" t="s">
        <v>107</v>
      </c>
      <c r="J84" s="151" t="s">
        <v>90</v>
      </c>
      <c r="K84" s="152" t="s">
        <v>108</v>
      </c>
      <c r="L84" s="153"/>
      <c r="M84" s="70" t="s">
        <v>19</v>
      </c>
      <c r="N84" s="71" t="s">
        <v>42</v>
      </c>
      <c r="O84" s="71" t="s">
        <v>109</v>
      </c>
      <c r="P84" s="71" t="s">
        <v>110</v>
      </c>
      <c r="Q84" s="71" t="s">
        <v>111</v>
      </c>
      <c r="R84" s="71" t="s">
        <v>112</v>
      </c>
      <c r="S84" s="71" t="s">
        <v>113</v>
      </c>
      <c r="T84" s="72" t="s">
        <v>114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115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71</v>
      </c>
      <c r="AU85" s="19" t="s">
        <v>91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71</v>
      </c>
      <c r="E86" s="162" t="s">
        <v>597</v>
      </c>
      <c r="F86" s="162" t="s">
        <v>597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P87+P102+P106+P113+P120</f>
        <v>0</v>
      </c>
      <c r="Q86" s="167"/>
      <c r="R86" s="168">
        <f>R87+R102+R106+R113+R120</f>
        <v>0</v>
      </c>
      <c r="S86" s="167"/>
      <c r="T86" s="169">
        <f>T87+T102+T106+T113+T120</f>
        <v>0</v>
      </c>
      <c r="AR86" s="170" t="s">
        <v>146</v>
      </c>
      <c r="AT86" s="171" t="s">
        <v>71</v>
      </c>
      <c r="AU86" s="171" t="s">
        <v>72</v>
      </c>
      <c r="AY86" s="170" t="s">
        <v>118</v>
      </c>
      <c r="BK86" s="172">
        <f>BK87+BK102+BK106+BK113+BK120</f>
        <v>0</v>
      </c>
    </row>
    <row r="87" spans="2:63" s="12" customFormat="1" ht="22.9" customHeight="1">
      <c r="B87" s="159"/>
      <c r="C87" s="160"/>
      <c r="D87" s="161" t="s">
        <v>71</v>
      </c>
      <c r="E87" s="173" t="s">
        <v>598</v>
      </c>
      <c r="F87" s="173" t="s">
        <v>599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SUM(P88:P101)</f>
        <v>0</v>
      </c>
      <c r="Q87" s="167"/>
      <c r="R87" s="168">
        <f>SUM(R88:R101)</f>
        <v>0</v>
      </c>
      <c r="S87" s="167"/>
      <c r="T87" s="169">
        <f>SUM(T88:T101)</f>
        <v>0</v>
      </c>
      <c r="AR87" s="170" t="s">
        <v>146</v>
      </c>
      <c r="AT87" s="171" t="s">
        <v>71</v>
      </c>
      <c r="AU87" s="171" t="s">
        <v>77</v>
      </c>
      <c r="AY87" s="170" t="s">
        <v>118</v>
      </c>
      <c r="BK87" s="172">
        <f>SUM(BK88:BK101)</f>
        <v>0</v>
      </c>
    </row>
    <row r="88" spans="1:65" s="2" customFormat="1" ht="16.5" customHeight="1">
      <c r="A88" s="36"/>
      <c r="B88" s="37"/>
      <c r="C88" s="175" t="s">
        <v>77</v>
      </c>
      <c r="D88" s="175" t="s">
        <v>120</v>
      </c>
      <c r="E88" s="176" t="s">
        <v>600</v>
      </c>
      <c r="F88" s="177" t="s">
        <v>601</v>
      </c>
      <c r="G88" s="178" t="s">
        <v>602</v>
      </c>
      <c r="H88" s="179">
        <v>1</v>
      </c>
      <c r="I88" s="180"/>
      <c r="J88" s="181">
        <f>ROUND(I88*H88,2)</f>
        <v>0</v>
      </c>
      <c r="K88" s="177" t="s">
        <v>124</v>
      </c>
      <c r="L88" s="41"/>
      <c r="M88" s="182" t="s">
        <v>19</v>
      </c>
      <c r="N88" s="183" t="s">
        <v>43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603</v>
      </c>
      <c r="AT88" s="186" t="s">
        <v>120</v>
      </c>
      <c r="AU88" s="186" t="s">
        <v>81</v>
      </c>
      <c r="AY88" s="19" t="s">
        <v>118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77</v>
      </c>
      <c r="BK88" s="187">
        <f>ROUND(I88*H88,2)</f>
        <v>0</v>
      </c>
      <c r="BL88" s="19" t="s">
        <v>603</v>
      </c>
      <c r="BM88" s="186" t="s">
        <v>604</v>
      </c>
    </row>
    <row r="89" spans="1:47" s="2" customFormat="1" ht="11.25">
      <c r="A89" s="36"/>
      <c r="B89" s="37"/>
      <c r="C89" s="38"/>
      <c r="D89" s="188" t="s">
        <v>127</v>
      </c>
      <c r="E89" s="38"/>
      <c r="F89" s="189" t="s">
        <v>605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127</v>
      </c>
      <c r="AU89" s="19" t="s">
        <v>81</v>
      </c>
    </row>
    <row r="90" spans="1:47" s="2" customFormat="1" ht="39">
      <c r="A90" s="36"/>
      <c r="B90" s="37"/>
      <c r="C90" s="38"/>
      <c r="D90" s="195" t="s">
        <v>336</v>
      </c>
      <c r="E90" s="38"/>
      <c r="F90" s="247" t="s">
        <v>606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336</v>
      </c>
      <c r="AU90" s="19" t="s">
        <v>81</v>
      </c>
    </row>
    <row r="91" spans="1:65" s="2" customFormat="1" ht="16.5" customHeight="1">
      <c r="A91" s="36"/>
      <c r="B91" s="37"/>
      <c r="C91" s="175" t="s">
        <v>81</v>
      </c>
      <c r="D91" s="175" t="s">
        <v>120</v>
      </c>
      <c r="E91" s="176" t="s">
        <v>607</v>
      </c>
      <c r="F91" s="177" t="s">
        <v>608</v>
      </c>
      <c r="G91" s="178" t="s">
        <v>602</v>
      </c>
      <c r="H91" s="179">
        <v>1</v>
      </c>
      <c r="I91" s="180"/>
      <c r="J91" s="181">
        <f>ROUND(I91*H91,2)</f>
        <v>0</v>
      </c>
      <c r="K91" s="177" t="s">
        <v>124</v>
      </c>
      <c r="L91" s="41"/>
      <c r="M91" s="182" t="s">
        <v>19</v>
      </c>
      <c r="N91" s="183" t="s">
        <v>43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603</v>
      </c>
      <c r="AT91" s="186" t="s">
        <v>120</v>
      </c>
      <c r="AU91" s="186" t="s">
        <v>81</v>
      </c>
      <c r="AY91" s="19" t="s">
        <v>118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77</v>
      </c>
      <c r="BK91" s="187">
        <f>ROUND(I91*H91,2)</f>
        <v>0</v>
      </c>
      <c r="BL91" s="19" t="s">
        <v>603</v>
      </c>
      <c r="BM91" s="186" t="s">
        <v>609</v>
      </c>
    </row>
    <row r="92" spans="1:47" s="2" customFormat="1" ht="11.25">
      <c r="A92" s="36"/>
      <c r="B92" s="37"/>
      <c r="C92" s="38"/>
      <c r="D92" s="188" t="s">
        <v>127</v>
      </c>
      <c r="E92" s="38"/>
      <c r="F92" s="189" t="s">
        <v>610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127</v>
      </c>
      <c r="AU92" s="19" t="s">
        <v>81</v>
      </c>
    </row>
    <row r="93" spans="1:65" s="2" customFormat="1" ht="16.5" customHeight="1">
      <c r="A93" s="36"/>
      <c r="B93" s="37"/>
      <c r="C93" s="175" t="s">
        <v>130</v>
      </c>
      <c r="D93" s="175" t="s">
        <v>120</v>
      </c>
      <c r="E93" s="176" t="s">
        <v>611</v>
      </c>
      <c r="F93" s="177" t="s">
        <v>612</v>
      </c>
      <c r="G93" s="178" t="s">
        <v>602</v>
      </c>
      <c r="H93" s="179">
        <v>1</v>
      </c>
      <c r="I93" s="180"/>
      <c r="J93" s="181">
        <f>ROUND(I93*H93,2)</f>
        <v>0</v>
      </c>
      <c r="K93" s="177" t="s">
        <v>124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603</v>
      </c>
      <c r="AT93" s="186" t="s">
        <v>120</v>
      </c>
      <c r="AU93" s="186" t="s">
        <v>81</v>
      </c>
      <c r="AY93" s="19" t="s">
        <v>118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77</v>
      </c>
      <c r="BK93" s="187">
        <f>ROUND(I93*H93,2)</f>
        <v>0</v>
      </c>
      <c r="BL93" s="19" t="s">
        <v>603</v>
      </c>
      <c r="BM93" s="186" t="s">
        <v>613</v>
      </c>
    </row>
    <row r="94" spans="1:47" s="2" customFormat="1" ht="11.25">
      <c r="A94" s="36"/>
      <c r="B94" s="37"/>
      <c r="C94" s="38"/>
      <c r="D94" s="188" t="s">
        <v>127</v>
      </c>
      <c r="E94" s="38"/>
      <c r="F94" s="189" t="s">
        <v>614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127</v>
      </c>
      <c r="AU94" s="19" t="s">
        <v>81</v>
      </c>
    </row>
    <row r="95" spans="1:47" s="2" customFormat="1" ht="39">
      <c r="A95" s="36"/>
      <c r="B95" s="37"/>
      <c r="C95" s="38"/>
      <c r="D95" s="195" t="s">
        <v>336</v>
      </c>
      <c r="E95" s="38"/>
      <c r="F95" s="247" t="s">
        <v>615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336</v>
      </c>
      <c r="AU95" s="19" t="s">
        <v>81</v>
      </c>
    </row>
    <row r="96" spans="1:65" s="2" customFormat="1" ht="24.2" customHeight="1">
      <c r="A96" s="36"/>
      <c r="B96" s="37"/>
      <c r="C96" s="175" t="s">
        <v>125</v>
      </c>
      <c r="D96" s="175" t="s">
        <v>120</v>
      </c>
      <c r="E96" s="176" t="s">
        <v>616</v>
      </c>
      <c r="F96" s="177" t="s">
        <v>617</v>
      </c>
      <c r="G96" s="178" t="s">
        <v>602</v>
      </c>
      <c r="H96" s="179">
        <v>1</v>
      </c>
      <c r="I96" s="180"/>
      <c r="J96" s="181">
        <f>ROUND(I96*H96,2)</f>
        <v>0</v>
      </c>
      <c r="K96" s="177" t="s">
        <v>124</v>
      </c>
      <c r="L96" s="41"/>
      <c r="M96" s="182" t="s">
        <v>19</v>
      </c>
      <c r="N96" s="183" t="s">
        <v>43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603</v>
      </c>
      <c r="AT96" s="186" t="s">
        <v>120</v>
      </c>
      <c r="AU96" s="186" t="s">
        <v>81</v>
      </c>
      <c r="AY96" s="19" t="s">
        <v>118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77</v>
      </c>
      <c r="BK96" s="187">
        <f>ROUND(I96*H96,2)</f>
        <v>0</v>
      </c>
      <c r="BL96" s="19" t="s">
        <v>603</v>
      </c>
      <c r="BM96" s="186" t="s">
        <v>618</v>
      </c>
    </row>
    <row r="97" spans="1:47" s="2" customFormat="1" ht="11.25">
      <c r="A97" s="36"/>
      <c r="B97" s="37"/>
      <c r="C97" s="38"/>
      <c r="D97" s="188" t="s">
        <v>127</v>
      </c>
      <c r="E97" s="38"/>
      <c r="F97" s="189" t="s">
        <v>619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127</v>
      </c>
      <c r="AU97" s="19" t="s">
        <v>81</v>
      </c>
    </row>
    <row r="98" spans="1:47" s="2" customFormat="1" ht="48.75">
      <c r="A98" s="36"/>
      <c r="B98" s="37"/>
      <c r="C98" s="38"/>
      <c r="D98" s="195" t="s">
        <v>336</v>
      </c>
      <c r="E98" s="38"/>
      <c r="F98" s="247" t="s">
        <v>620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336</v>
      </c>
      <c r="AU98" s="19" t="s">
        <v>81</v>
      </c>
    </row>
    <row r="99" spans="1:65" s="2" customFormat="1" ht="24.2" customHeight="1">
      <c r="A99" s="36"/>
      <c r="B99" s="37"/>
      <c r="C99" s="175" t="s">
        <v>146</v>
      </c>
      <c r="D99" s="175" t="s">
        <v>120</v>
      </c>
      <c r="E99" s="176" t="s">
        <v>621</v>
      </c>
      <c r="F99" s="177" t="s">
        <v>622</v>
      </c>
      <c r="G99" s="178" t="s">
        <v>602</v>
      </c>
      <c r="H99" s="179">
        <v>1</v>
      </c>
      <c r="I99" s="180"/>
      <c r="J99" s="181">
        <f>ROUND(I99*H99,2)</f>
        <v>0</v>
      </c>
      <c r="K99" s="177" t="s">
        <v>124</v>
      </c>
      <c r="L99" s="41"/>
      <c r="M99" s="182" t="s">
        <v>19</v>
      </c>
      <c r="N99" s="183" t="s">
        <v>43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603</v>
      </c>
      <c r="AT99" s="186" t="s">
        <v>120</v>
      </c>
      <c r="AU99" s="186" t="s">
        <v>81</v>
      </c>
      <c r="AY99" s="19" t="s">
        <v>118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77</v>
      </c>
      <c r="BK99" s="187">
        <f>ROUND(I99*H99,2)</f>
        <v>0</v>
      </c>
      <c r="BL99" s="19" t="s">
        <v>603</v>
      </c>
      <c r="BM99" s="186" t="s">
        <v>623</v>
      </c>
    </row>
    <row r="100" spans="1:47" s="2" customFormat="1" ht="11.25">
      <c r="A100" s="36"/>
      <c r="B100" s="37"/>
      <c r="C100" s="38"/>
      <c r="D100" s="188" t="s">
        <v>127</v>
      </c>
      <c r="E100" s="38"/>
      <c r="F100" s="189" t="s">
        <v>624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127</v>
      </c>
      <c r="AU100" s="19" t="s">
        <v>81</v>
      </c>
    </row>
    <row r="101" spans="1:47" s="2" customFormat="1" ht="19.5">
      <c r="A101" s="36"/>
      <c r="B101" s="37"/>
      <c r="C101" s="38"/>
      <c r="D101" s="195" t="s">
        <v>336</v>
      </c>
      <c r="E101" s="38"/>
      <c r="F101" s="247" t="s">
        <v>625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336</v>
      </c>
      <c r="AU101" s="19" t="s">
        <v>81</v>
      </c>
    </row>
    <row r="102" spans="2:63" s="12" customFormat="1" ht="22.9" customHeight="1">
      <c r="B102" s="159"/>
      <c r="C102" s="160"/>
      <c r="D102" s="161" t="s">
        <v>71</v>
      </c>
      <c r="E102" s="173" t="s">
        <v>626</v>
      </c>
      <c r="F102" s="173" t="s">
        <v>627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SUM(P103:P105)</f>
        <v>0</v>
      </c>
      <c r="Q102" s="167"/>
      <c r="R102" s="168">
        <f>SUM(R103:R105)</f>
        <v>0</v>
      </c>
      <c r="S102" s="167"/>
      <c r="T102" s="169">
        <f>SUM(T103:T105)</f>
        <v>0</v>
      </c>
      <c r="AR102" s="170" t="s">
        <v>146</v>
      </c>
      <c r="AT102" s="171" t="s">
        <v>71</v>
      </c>
      <c r="AU102" s="171" t="s">
        <v>77</v>
      </c>
      <c r="AY102" s="170" t="s">
        <v>118</v>
      </c>
      <c r="BK102" s="172">
        <f>SUM(BK103:BK105)</f>
        <v>0</v>
      </c>
    </row>
    <row r="103" spans="1:65" s="2" customFormat="1" ht="16.5" customHeight="1">
      <c r="A103" s="36"/>
      <c r="B103" s="37"/>
      <c r="C103" s="175" t="s">
        <v>152</v>
      </c>
      <c r="D103" s="175" t="s">
        <v>120</v>
      </c>
      <c r="E103" s="176" t="s">
        <v>628</v>
      </c>
      <c r="F103" s="177" t="s">
        <v>629</v>
      </c>
      <c r="G103" s="178" t="s">
        <v>602</v>
      </c>
      <c r="H103" s="179">
        <v>1</v>
      </c>
      <c r="I103" s="180"/>
      <c r="J103" s="181">
        <f>ROUND(I103*H103,2)</f>
        <v>0</v>
      </c>
      <c r="K103" s="177" t="s">
        <v>124</v>
      </c>
      <c r="L103" s="41"/>
      <c r="M103" s="182" t="s">
        <v>19</v>
      </c>
      <c r="N103" s="183" t="s">
        <v>43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603</v>
      </c>
      <c r="AT103" s="186" t="s">
        <v>120</v>
      </c>
      <c r="AU103" s="186" t="s">
        <v>81</v>
      </c>
      <c r="AY103" s="19" t="s">
        <v>118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77</v>
      </c>
      <c r="BK103" s="187">
        <f>ROUND(I103*H103,2)</f>
        <v>0</v>
      </c>
      <c r="BL103" s="19" t="s">
        <v>603</v>
      </c>
      <c r="BM103" s="186" t="s">
        <v>630</v>
      </c>
    </row>
    <row r="104" spans="1:47" s="2" customFormat="1" ht="11.25">
      <c r="A104" s="36"/>
      <c r="B104" s="37"/>
      <c r="C104" s="38"/>
      <c r="D104" s="188" t="s">
        <v>127</v>
      </c>
      <c r="E104" s="38"/>
      <c r="F104" s="189" t="s">
        <v>631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127</v>
      </c>
      <c r="AU104" s="19" t="s">
        <v>81</v>
      </c>
    </row>
    <row r="105" spans="1:47" s="2" customFormat="1" ht="117">
      <c r="A105" s="36"/>
      <c r="B105" s="37"/>
      <c r="C105" s="38"/>
      <c r="D105" s="195" t="s">
        <v>336</v>
      </c>
      <c r="E105" s="38"/>
      <c r="F105" s="247" t="s">
        <v>632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336</v>
      </c>
      <c r="AU105" s="19" t="s">
        <v>81</v>
      </c>
    </row>
    <row r="106" spans="2:63" s="12" customFormat="1" ht="22.9" customHeight="1">
      <c r="B106" s="159"/>
      <c r="C106" s="160"/>
      <c r="D106" s="161" t="s">
        <v>71</v>
      </c>
      <c r="E106" s="173" t="s">
        <v>633</v>
      </c>
      <c r="F106" s="173" t="s">
        <v>634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SUM(P107:P112)</f>
        <v>0</v>
      </c>
      <c r="Q106" s="167"/>
      <c r="R106" s="168">
        <f>SUM(R107:R112)</f>
        <v>0</v>
      </c>
      <c r="S106" s="167"/>
      <c r="T106" s="169">
        <f>SUM(T107:T112)</f>
        <v>0</v>
      </c>
      <c r="AR106" s="170" t="s">
        <v>146</v>
      </c>
      <c r="AT106" s="171" t="s">
        <v>71</v>
      </c>
      <c r="AU106" s="171" t="s">
        <v>77</v>
      </c>
      <c r="AY106" s="170" t="s">
        <v>118</v>
      </c>
      <c r="BK106" s="172">
        <f>SUM(BK107:BK112)</f>
        <v>0</v>
      </c>
    </row>
    <row r="107" spans="1:65" s="2" customFormat="1" ht="16.5" customHeight="1">
      <c r="A107" s="36"/>
      <c r="B107" s="37"/>
      <c r="C107" s="175" t="s">
        <v>162</v>
      </c>
      <c r="D107" s="175" t="s">
        <v>120</v>
      </c>
      <c r="E107" s="176" t="s">
        <v>635</v>
      </c>
      <c r="F107" s="177" t="s">
        <v>636</v>
      </c>
      <c r="G107" s="178" t="s">
        <v>602</v>
      </c>
      <c r="H107" s="179">
        <v>1</v>
      </c>
      <c r="I107" s="180"/>
      <c r="J107" s="181">
        <f>ROUND(I107*H107,2)</f>
        <v>0</v>
      </c>
      <c r="K107" s="177" t="s">
        <v>124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603</v>
      </c>
      <c r="AT107" s="186" t="s">
        <v>120</v>
      </c>
      <c r="AU107" s="186" t="s">
        <v>81</v>
      </c>
      <c r="AY107" s="19" t="s">
        <v>118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77</v>
      </c>
      <c r="BK107" s="187">
        <f>ROUND(I107*H107,2)</f>
        <v>0</v>
      </c>
      <c r="BL107" s="19" t="s">
        <v>603</v>
      </c>
      <c r="BM107" s="186" t="s">
        <v>637</v>
      </c>
    </row>
    <row r="108" spans="1:47" s="2" customFormat="1" ht="11.25">
      <c r="A108" s="36"/>
      <c r="B108" s="37"/>
      <c r="C108" s="38"/>
      <c r="D108" s="188" t="s">
        <v>127</v>
      </c>
      <c r="E108" s="38"/>
      <c r="F108" s="189" t="s">
        <v>638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127</v>
      </c>
      <c r="AU108" s="19" t="s">
        <v>81</v>
      </c>
    </row>
    <row r="109" spans="1:47" s="2" customFormat="1" ht="78">
      <c r="A109" s="36"/>
      <c r="B109" s="37"/>
      <c r="C109" s="38"/>
      <c r="D109" s="195" t="s">
        <v>336</v>
      </c>
      <c r="E109" s="38"/>
      <c r="F109" s="247" t="s">
        <v>639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336</v>
      </c>
      <c r="AU109" s="19" t="s">
        <v>81</v>
      </c>
    </row>
    <row r="110" spans="1:65" s="2" customFormat="1" ht="16.5" customHeight="1">
      <c r="A110" s="36"/>
      <c r="B110" s="37"/>
      <c r="C110" s="175" t="s">
        <v>171</v>
      </c>
      <c r="D110" s="175" t="s">
        <v>120</v>
      </c>
      <c r="E110" s="176" t="s">
        <v>640</v>
      </c>
      <c r="F110" s="177" t="s">
        <v>641</v>
      </c>
      <c r="G110" s="178" t="s">
        <v>602</v>
      </c>
      <c r="H110" s="179">
        <v>1</v>
      </c>
      <c r="I110" s="180"/>
      <c r="J110" s="181">
        <f>ROUND(I110*H110,2)</f>
        <v>0</v>
      </c>
      <c r="K110" s="177" t="s">
        <v>124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603</v>
      </c>
      <c r="AT110" s="186" t="s">
        <v>120</v>
      </c>
      <c r="AU110" s="186" t="s">
        <v>81</v>
      </c>
      <c r="AY110" s="19" t="s">
        <v>118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77</v>
      </c>
      <c r="BK110" s="187">
        <f>ROUND(I110*H110,2)</f>
        <v>0</v>
      </c>
      <c r="BL110" s="19" t="s">
        <v>603</v>
      </c>
      <c r="BM110" s="186" t="s">
        <v>642</v>
      </c>
    </row>
    <row r="111" spans="1:47" s="2" customFormat="1" ht="11.25">
      <c r="A111" s="36"/>
      <c r="B111" s="37"/>
      <c r="C111" s="38"/>
      <c r="D111" s="188" t="s">
        <v>127</v>
      </c>
      <c r="E111" s="38"/>
      <c r="F111" s="189" t="s">
        <v>643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127</v>
      </c>
      <c r="AU111" s="19" t="s">
        <v>81</v>
      </c>
    </row>
    <row r="112" spans="1:47" s="2" customFormat="1" ht="19.5">
      <c r="A112" s="36"/>
      <c r="B112" s="37"/>
      <c r="C112" s="38"/>
      <c r="D112" s="195" t="s">
        <v>336</v>
      </c>
      <c r="E112" s="38"/>
      <c r="F112" s="247" t="s">
        <v>644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336</v>
      </c>
      <c r="AU112" s="19" t="s">
        <v>81</v>
      </c>
    </row>
    <row r="113" spans="2:63" s="12" customFormat="1" ht="22.9" customHeight="1">
      <c r="B113" s="159"/>
      <c r="C113" s="160"/>
      <c r="D113" s="161" t="s">
        <v>71</v>
      </c>
      <c r="E113" s="173" t="s">
        <v>645</v>
      </c>
      <c r="F113" s="173" t="s">
        <v>646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SUM(P114:P119)</f>
        <v>0</v>
      </c>
      <c r="Q113" s="167"/>
      <c r="R113" s="168">
        <f>SUM(R114:R119)</f>
        <v>0</v>
      </c>
      <c r="S113" s="167"/>
      <c r="T113" s="169">
        <f>SUM(T114:T119)</f>
        <v>0</v>
      </c>
      <c r="AR113" s="170" t="s">
        <v>146</v>
      </c>
      <c r="AT113" s="171" t="s">
        <v>71</v>
      </c>
      <c r="AU113" s="171" t="s">
        <v>77</v>
      </c>
      <c r="AY113" s="170" t="s">
        <v>118</v>
      </c>
      <c r="BK113" s="172">
        <f>SUM(BK114:BK119)</f>
        <v>0</v>
      </c>
    </row>
    <row r="114" spans="1:65" s="2" customFormat="1" ht="16.5" customHeight="1">
      <c r="A114" s="36"/>
      <c r="B114" s="37"/>
      <c r="C114" s="175" t="s">
        <v>186</v>
      </c>
      <c r="D114" s="175" t="s">
        <v>120</v>
      </c>
      <c r="E114" s="176" t="s">
        <v>647</v>
      </c>
      <c r="F114" s="177" t="s">
        <v>648</v>
      </c>
      <c r="G114" s="178" t="s">
        <v>602</v>
      </c>
      <c r="H114" s="179">
        <v>1</v>
      </c>
      <c r="I114" s="180"/>
      <c r="J114" s="181">
        <f>ROUND(I114*H114,2)</f>
        <v>0</v>
      </c>
      <c r="K114" s="177" t="s">
        <v>124</v>
      </c>
      <c r="L114" s="41"/>
      <c r="M114" s="182" t="s">
        <v>19</v>
      </c>
      <c r="N114" s="183" t="s">
        <v>43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603</v>
      </c>
      <c r="AT114" s="186" t="s">
        <v>120</v>
      </c>
      <c r="AU114" s="186" t="s">
        <v>81</v>
      </c>
      <c r="AY114" s="19" t="s">
        <v>118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77</v>
      </c>
      <c r="BK114" s="187">
        <f>ROUND(I114*H114,2)</f>
        <v>0</v>
      </c>
      <c r="BL114" s="19" t="s">
        <v>603</v>
      </c>
      <c r="BM114" s="186" t="s">
        <v>649</v>
      </c>
    </row>
    <row r="115" spans="1:47" s="2" customFormat="1" ht="11.25">
      <c r="A115" s="36"/>
      <c r="B115" s="37"/>
      <c r="C115" s="38"/>
      <c r="D115" s="188" t="s">
        <v>127</v>
      </c>
      <c r="E115" s="38"/>
      <c r="F115" s="189" t="s">
        <v>650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127</v>
      </c>
      <c r="AU115" s="19" t="s">
        <v>81</v>
      </c>
    </row>
    <row r="116" spans="1:47" s="2" customFormat="1" ht="29.25">
      <c r="A116" s="36"/>
      <c r="B116" s="37"/>
      <c r="C116" s="38"/>
      <c r="D116" s="195" t="s">
        <v>336</v>
      </c>
      <c r="E116" s="38"/>
      <c r="F116" s="247" t="s">
        <v>651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336</v>
      </c>
      <c r="AU116" s="19" t="s">
        <v>81</v>
      </c>
    </row>
    <row r="117" spans="1:65" s="2" customFormat="1" ht="16.5" customHeight="1">
      <c r="A117" s="36"/>
      <c r="B117" s="37"/>
      <c r="C117" s="175" t="s">
        <v>194</v>
      </c>
      <c r="D117" s="175" t="s">
        <v>120</v>
      </c>
      <c r="E117" s="176" t="s">
        <v>652</v>
      </c>
      <c r="F117" s="177" t="s">
        <v>653</v>
      </c>
      <c r="G117" s="178" t="s">
        <v>602</v>
      </c>
      <c r="H117" s="179">
        <v>1</v>
      </c>
      <c r="I117" s="180"/>
      <c r="J117" s="181">
        <f>ROUND(I117*H117,2)</f>
        <v>0</v>
      </c>
      <c r="K117" s="177" t="s">
        <v>124</v>
      </c>
      <c r="L117" s="41"/>
      <c r="M117" s="182" t="s">
        <v>19</v>
      </c>
      <c r="N117" s="183" t="s">
        <v>43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603</v>
      </c>
      <c r="AT117" s="186" t="s">
        <v>120</v>
      </c>
      <c r="AU117" s="186" t="s">
        <v>81</v>
      </c>
      <c r="AY117" s="19" t="s">
        <v>118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77</v>
      </c>
      <c r="BK117" s="187">
        <f>ROUND(I117*H117,2)</f>
        <v>0</v>
      </c>
      <c r="BL117" s="19" t="s">
        <v>603</v>
      </c>
      <c r="BM117" s="186" t="s">
        <v>654</v>
      </c>
    </row>
    <row r="118" spans="1:47" s="2" customFormat="1" ht="11.25">
      <c r="A118" s="36"/>
      <c r="B118" s="37"/>
      <c r="C118" s="38"/>
      <c r="D118" s="188" t="s">
        <v>127</v>
      </c>
      <c r="E118" s="38"/>
      <c r="F118" s="189" t="s">
        <v>655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127</v>
      </c>
      <c r="AU118" s="19" t="s">
        <v>81</v>
      </c>
    </row>
    <row r="119" spans="1:47" s="2" customFormat="1" ht="29.25">
      <c r="A119" s="36"/>
      <c r="B119" s="37"/>
      <c r="C119" s="38"/>
      <c r="D119" s="195" t="s">
        <v>336</v>
      </c>
      <c r="E119" s="38"/>
      <c r="F119" s="247" t="s">
        <v>656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336</v>
      </c>
      <c r="AU119" s="19" t="s">
        <v>81</v>
      </c>
    </row>
    <row r="120" spans="2:63" s="12" customFormat="1" ht="22.9" customHeight="1">
      <c r="B120" s="159"/>
      <c r="C120" s="160"/>
      <c r="D120" s="161" t="s">
        <v>71</v>
      </c>
      <c r="E120" s="173" t="s">
        <v>657</v>
      </c>
      <c r="F120" s="173" t="s">
        <v>658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SUM(P121:P123)</f>
        <v>0</v>
      </c>
      <c r="Q120" s="167"/>
      <c r="R120" s="168">
        <f>SUM(R121:R123)</f>
        <v>0</v>
      </c>
      <c r="S120" s="167"/>
      <c r="T120" s="169">
        <f>SUM(T121:T123)</f>
        <v>0</v>
      </c>
      <c r="AR120" s="170" t="s">
        <v>146</v>
      </c>
      <c r="AT120" s="171" t="s">
        <v>71</v>
      </c>
      <c r="AU120" s="171" t="s">
        <v>77</v>
      </c>
      <c r="AY120" s="170" t="s">
        <v>118</v>
      </c>
      <c r="BK120" s="172">
        <f>SUM(BK121:BK123)</f>
        <v>0</v>
      </c>
    </row>
    <row r="121" spans="1:65" s="2" customFormat="1" ht="16.5" customHeight="1">
      <c r="A121" s="36"/>
      <c r="B121" s="37"/>
      <c r="C121" s="175" t="s">
        <v>202</v>
      </c>
      <c r="D121" s="175" t="s">
        <v>120</v>
      </c>
      <c r="E121" s="176" t="s">
        <v>659</v>
      </c>
      <c r="F121" s="177" t="s">
        <v>660</v>
      </c>
      <c r="G121" s="178" t="s">
        <v>602</v>
      </c>
      <c r="H121" s="179">
        <v>1</v>
      </c>
      <c r="I121" s="180"/>
      <c r="J121" s="181">
        <f>ROUND(I121*H121,2)</f>
        <v>0</v>
      </c>
      <c r="K121" s="177" t="s">
        <v>124</v>
      </c>
      <c r="L121" s="41"/>
      <c r="M121" s="182" t="s">
        <v>19</v>
      </c>
      <c r="N121" s="183" t="s">
        <v>43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603</v>
      </c>
      <c r="AT121" s="186" t="s">
        <v>120</v>
      </c>
      <c r="AU121" s="186" t="s">
        <v>81</v>
      </c>
      <c r="AY121" s="19" t="s">
        <v>118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77</v>
      </c>
      <c r="BK121" s="187">
        <f>ROUND(I121*H121,2)</f>
        <v>0</v>
      </c>
      <c r="BL121" s="19" t="s">
        <v>603</v>
      </c>
      <c r="BM121" s="186" t="s">
        <v>661</v>
      </c>
    </row>
    <row r="122" spans="1:47" s="2" customFormat="1" ht="11.25">
      <c r="A122" s="36"/>
      <c r="B122" s="37"/>
      <c r="C122" s="38"/>
      <c r="D122" s="188" t="s">
        <v>127</v>
      </c>
      <c r="E122" s="38"/>
      <c r="F122" s="189" t="s">
        <v>662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127</v>
      </c>
      <c r="AU122" s="19" t="s">
        <v>81</v>
      </c>
    </row>
    <row r="123" spans="1:47" s="2" customFormat="1" ht="107.25">
      <c r="A123" s="36"/>
      <c r="B123" s="37"/>
      <c r="C123" s="38"/>
      <c r="D123" s="195" t="s">
        <v>336</v>
      </c>
      <c r="E123" s="38"/>
      <c r="F123" s="247" t="s">
        <v>663</v>
      </c>
      <c r="G123" s="38"/>
      <c r="H123" s="38"/>
      <c r="I123" s="190"/>
      <c r="J123" s="38"/>
      <c r="K123" s="38"/>
      <c r="L123" s="41"/>
      <c r="M123" s="253"/>
      <c r="N123" s="254"/>
      <c r="O123" s="250"/>
      <c r="P123" s="250"/>
      <c r="Q123" s="250"/>
      <c r="R123" s="250"/>
      <c r="S123" s="250"/>
      <c r="T123" s="255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336</v>
      </c>
      <c r="AU123" s="19" t="s">
        <v>81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VoJ40+1C0epjdk+N8KX5AbptUdbJp3dO30Witbbo/Q8SDm+RWZ1LNBvWHP2E29I4x4nNpTu+Zb7RmVjuSvL0Kw==" saltValue="b00KXMEqkguJ3lbVSo9PMf17nK64cSUvgKUm/0AvK3hL2/M+LYcpG1yoFGA1x/J7x1Z5l7vnE+WyQ0GvtpNwaQ==" spinCount="100000" sheet="1" objects="1" scenarios="1" formatColumns="0" formatRows="0" autoFilter="0"/>
  <autoFilter ref="C84:K12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012103000"/>
    <hyperlink ref="F92" r:id="rId2" display="https://podminky.urs.cz/item/CS_URS_2023_01/012203000"/>
    <hyperlink ref="F94" r:id="rId3" display="https://podminky.urs.cz/item/CS_URS_2023_01/012303000"/>
    <hyperlink ref="F97" r:id="rId4" display="https://podminky.urs.cz/item/CS_URS_2023_01/013244000"/>
    <hyperlink ref="F100" r:id="rId5" display="https://podminky.urs.cz/item/CS_URS_2023_01/013254000"/>
    <hyperlink ref="F104" r:id="rId6" display="https://podminky.urs.cz/item/CS_URS_2023_01/020001000"/>
    <hyperlink ref="F108" r:id="rId7" display="https://podminky.urs.cz/item/CS_URS_2023_01/030001000"/>
    <hyperlink ref="F111" r:id="rId8" display="https://podminky.urs.cz/item/CS_URS_2023_01/039002000"/>
    <hyperlink ref="F115" r:id="rId9" display="https://podminky.urs.cz/item/CS_URS_2023_01/043103000"/>
    <hyperlink ref="F118" r:id="rId10" display="https://podminky.urs.cz/item/CS_URS_2023_01/045002000"/>
    <hyperlink ref="F122" r:id="rId11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664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665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666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667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668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669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670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671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672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673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674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79</v>
      </c>
      <c r="F18" s="392" t="s">
        <v>675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676</v>
      </c>
      <c r="F19" s="392" t="s">
        <v>677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678</v>
      </c>
      <c r="F20" s="392" t="s">
        <v>679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82</v>
      </c>
      <c r="F21" s="392" t="s">
        <v>680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575</v>
      </c>
      <c r="F22" s="392" t="s">
        <v>576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681</v>
      </c>
      <c r="F23" s="392" t="s">
        <v>682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683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684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685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686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687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688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689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690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691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104</v>
      </c>
      <c r="F36" s="265"/>
      <c r="G36" s="392" t="s">
        <v>692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693</v>
      </c>
      <c r="F37" s="265"/>
      <c r="G37" s="392" t="s">
        <v>694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53</v>
      </c>
      <c r="F38" s="265"/>
      <c r="G38" s="392" t="s">
        <v>695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54</v>
      </c>
      <c r="F39" s="265"/>
      <c r="G39" s="392" t="s">
        <v>696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105</v>
      </c>
      <c r="F40" s="265"/>
      <c r="G40" s="392" t="s">
        <v>697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106</v>
      </c>
      <c r="F41" s="265"/>
      <c r="G41" s="392" t="s">
        <v>698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699</v>
      </c>
      <c r="F42" s="265"/>
      <c r="G42" s="392" t="s">
        <v>700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701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702</v>
      </c>
      <c r="F44" s="265"/>
      <c r="G44" s="392" t="s">
        <v>703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108</v>
      </c>
      <c r="F45" s="265"/>
      <c r="G45" s="392" t="s">
        <v>704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705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706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707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708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709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710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711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712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713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714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715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716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717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718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719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720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721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722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723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724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725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726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727</v>
      </c>
      <c r="D76" s="281"/>
      <c r="E76" s="281"/>
      <c r="F76" s="281" t="s">
        <v>728</v>
      </c>
      <c r="G76" s="282"/>
      <c r="H76" s="281" t="s">
        <v>54</v>
      </c>
      <c r="I76" s="281" t="s">
        <v>57</v>
      </c>
      <c r="J76" s="281" t="s">
        <v>729</v>
      </c>
      <c r="K76" s="280"/>
    </row>
    <row r="77" spans="2:11" s="1" customFormat="1" ht="17.25" customHeight="1">
      <c r="B77" s="279"/>
      <c r="C77" s="283" t="s">
        <v>730</v>
      </c>
      <c r="D77" s="283"/>
      <c r="E77" s="283"/>
      <c r="F77" s="284" t="s">
        <v>731</v>
      </c>
      <c r="G77" s="285"/>
      <c r="H77" s="283"/>
      <c r="I77" s="283"/>
      <c r="J77" s="283" t="s">
        <v>732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53</v>
      </c>
      <c r="D79" s="288"/>
      <c r="E79" s="288"/>
      <c r="F79" s="289" t="s">
        <v>733</v>
      </c>
      <c r="G79" s="290"/>
      <c r="H79" s="268" t="s">
        <v>734</v>
      </c>
      <c r="I79" s="268" t="s">
        <v>735</v>
      </c>
      <c r="J79" s="268">
        <v>20</v>
      </c>
      <c r="K79" s="280"/>
    </row>
    <row r="80" spans="2:11" s="1" customFormat="1" ht="15" customHeight="1">
      <c r="B80" s="279"/>
      <c r="C80" s="268" t="s">
        <v>736</v>
      </c>
      <c r="D80" s="268"/>
      <c r="E80" s="268"/>
      <c r="F80" s="289" t="s">
        <v>733</v>
      </c>
      <c r="G80" s="290"/>
      <c r="H80" s="268" t="s">
        <v>737</v>
      </c>
      <c r="I80" s="268" t="s">
        <v>735</v>
      </c>
      <c r="J80" s="268">
        <v>120</v>
      </c>
      <c r="K80" s="280"/>
    </row>
    <row r="81" spans="2:11" s="1" customFormat="1" ht="15" customHeight="1">
      <c r="B81" s="291"/>
      <c r="C81" s="268" t="s">
        <v>738</v>
      </c>
      <c r="D81" s="268"/>
      <c r="E81" s="268"/>
      <c r="F81" s="289" t="s">
        <v>739</v>
      </c>
      <c r="G81" s="290"/>
      <c r="H81" s="268" t="s">
        <v>740</v>
      </c>
      <c r="I81" s="268" t="s">
        <v>735</v>
      </c>
      <c r="J81" s="268">
        <v>50</v>
      </c>
      <c r="K81" s="280"/>
    </row>
    <row r="82" spans="2:11" s="1" customFormat="1" ht="15" customHeight="1">
      <c r="B82" s="291"/>
      <c r="C82" s="268" t="s">
        <v>741</v>
      </c>
      <c r="D82" s="268"/>
      <c r="E82" s="268"/>
      <c r="F82" s="289" t="s">
        <v>733</v>
      </c>
      <c r="G82" s="290"/>
      <c r="H82" s="268" t="s">
        <v>742</v>
      </c>
      <c r="I82" s="268" t="s">
        <v>743</v>
      </c>
      <c r="J82" s="268"/>
      <c r="K82" s="280"/>
    </row>
    <row r="83" spans="2:11" s="1" customFormat="1" ht="15" customHeight="1">
      <c r="B83" s="291"/>
      <c r="C83" s="292" t="s">
        <v>744</v>
      </c>
      <c r="D83" s="292"/>
      <c r="E83" s="292"/>
      <c r="F83" s="293" t="s">
        <v>739</v>
      </c>
      <c r="G83" s="292"/>
      <c r="H83" s="292" t="s">
        <v>745</v>
      </c>
      <c r="I83" s="292" t="s">
        <v>735</v>
      </c>
      <c r="J83" s="292">
        <v>15</v>
      </c>
      <c r="K83" s="280"/>
    </row>
    <row r="84" spans="2:11" s="1" customFormat="1" ht="15" customHeight="1">
      <c r="B84" s="291"/>
      <c r="C84" s="292" t="s">
        <v>746</v>
      </c>
      <c r="D84" s="292"/>
      <c r="E84" s="292"/>
      <c r="F84" s="293" t="s">
        <v>739</v>
      </c>
      <c r="G84" s="292"/>
      <c r="H84" s="292" t="s">
        <v>747</v>
      </c>
      <c r="I84" s="292" t="s">
        <v>735</v>
      </c>
      <c r="J84" s="292">
        <v>15</v>
      </c>
      <c r="K84" s="280"/>
    </row>
    <row r="85" spans="2:11" s="1" customFormat="1" ht="15" customHeight="1">
      <c r="B85" s="291"/>
      <c r="C85" s="292" t="s">
        <v>748</v>
      </c>
      <c r="D85" s="292"/>
      <c r="E85" s="292"/>
      <c r="F85" s="293" t="s">
        <v>739</v>
      </c>
      <c r="G85" s="292"/>
      <c r="H85" s="292" t="s">
        <v>749</v>
      </c>
      <c r="I85" s="292" t="s">
        <v>735</v>
      </c>
      <c r="J85" s="292">
        <v>20</v>
      </c>
      <c r="K85" s="280"/>
    </row>
    <row r="86" spans="2:11" s="1" customFormat="1" ht="15" customHeight="1">
      <c r="B86" s="291"/>
      <c r="C86" s="292" t="s">
        <v>750</v>
      </c>
      <c r="D86" s="292"/>
      <c r="E86" s="292"/>
      <c r="F86" s="293" t="s">
        <v>739</v>
      </c>
      <c r="G86" s="292"/>
      <c r="H86" s="292" t="s">
        <v>751</v>
      </c>
      <c r="I86" s="292" t="s">
        <v>735</v>
      </c>
      <c r="J86" s="292">
        <v>20</v>
      </c>
      <c r="K86" s="280"/>
    </row>
    <row r="87" spans="2:11" s="1" customFormat="1" ht="15" customHeight="1">
      <c r="B87" s="291"/>
      <c r="C87" s="268" t="s">
        <v>752</v>
      </c>
      <c r="D87" s="268"/>
      <c r="E87" s="268"/>
      <c r="F87" s="289" t="s">
        <v>739</v>
      </c>
      <c r="G87" s="290"/>
      <c r="H87" s="268" t="s">
        <v>753</v>
      </c>
      <c r="I87" s="268" t="s">
        <v>735</v>
      </c>
      <c r="J87" s="268">
        <v>50</v>
      </c>
      <c r="K87" s="280"/>
    </row>
    <row r="88" spans="2:11" s="1" customFormat="1" ht="15" customHeight="1">
      <c r="B88" s="291"/>
      <c r="C88" s="268" t="s">
        <v>754</v>
      </c>
      <c r="D88" s="268"/>
      <c r="E88" s="268"/>
      <c r="F88" s="289" t="s">
        <v>739</v>
      </c>
      <c r="G88" s="290"/>
      <c r="H88" s="268" t="s">
        <v>755</v>
      </c>
      <c r="I88" s="268" t="s">
        <v>735</v>
      </c>
      <c r="J88" s="268">
        <v>20</v>
      </c>
      <c r="K88" s="280"/>
    </row>
    <row r="89" spans="2:11" s="1" customFormat="1" ht="15" customHeight="1">
      <c r="B89" s="291"/>
      <c r="C89" s="268" t="s">
        <v>756</v>
      </c>
      <c r="D89" s="268"/>
      <c r="E89" s="268"/>
      <c r="F89" s="289" t="s">
        <v>739</v>
      </c>
      <c r="G89" s="290"/>
      <c r="H89" s="268" t="s">
        <v>757</v>
      </c>
      <c r="I89" s="268" t="s">
        <v>735</v>
      </c>
      <c r="J89" s="268">
        <v>20</v>
      </c>
      <c r="K89" s="280"/>
    </row>
    <row r="90" spans="2:11" s="1" customFormat="1" ht="15" customHeight="1">
      <c r="B90" s="291"/>
      <c r="C90" s="268" t="s">
        <v>758</v>
      </c>
      <c r="D90" s="268"/>
      <c r="E90" s="268"/>
      <c r="F90" s="289" t="s">
        <v>739</v>
      </c>
      <c r="G90" s="290"/>
      <c r="H90" s="268" t="s">
        <v>759</v>
      </c>
      <c r="I90" s="268" t="s">
        <v>735</v>
      </c>
      <c r="J90" s="268">
        <v>50</v>
      </c>
      <c r="K90" s="280"/>
    </row>
    <row r="91" spans="2:11" s="1" customFormat="1" ht="15" customHeight="1">
      <c r="B91" s="291"/>
      <c r="C91" s="268" t="s">
        <v>760</v>
      </c>
      <c r="D91" s="268"/>
      <c r="E91" s="268"/>
      <c r="F91" s="289" t="s">
        <v>739</v>
      </c>
      <c r="G91" s="290"/>
      <c r="H91" s="268" t="s">
        <v>760</v>
      </c>
      <c r="I91" s="268" t="s">
        <v>735</v>
      </c>
      <c r="J91" s="268">
        <v>50</v>
      </c>
      <c r="K91" s="280"/>
    </row>
    <row r="92" spans="2:11" s="1" customFormat="1" ht="15" customHeight="1">
      <c r="B92" s="291"/>
      <c r="C92" s="268" t="s">
        <v>761</v>
      </c>
      <c r="D92" s="268"/>
      <c r="E92" s="268"/>
      <c r="F92" s="289" t="s">
        <v>739</v>
      </c>
      <c r="G92" s="290"/>
      <c r="H92" s="268" t="s">
        <v>762</v>
      </c>
      <c r="I92" s="268" t="s">
        <v>735</v>
      </c>
      <c r="J92" s="268">
        <v>255</v>
      </c>
      <c r="K92" s="280"/>
    </row>
    <row r="93" spans="2:11" s="1" customFormat="1" ht="15" customHeight="1">
      <c r="B93" s="291"/>
      <c r="C93" s="268" t="s">
        <v>763</v>
      </c>
      <c r="D93" s="268"/>
      <c r="E93" s="268"/>
      <c r="F93" s="289" t="s">
        <v>733</v>
      </c>
      <c r="G93" s="290"/>
      <c r="H93" s="268" t="s">
        <v>764</v>
      </c>
      <c r="I93" s="268" t="s">
        <v>765</v>
      </c>
      <c r="J93" s="268"/>
      <c r="K93" s="280"/>
    </row>
    <row r="94" spans="2:11" s="1" customFormat="1" ht="15" customHeight="1">
      <c r="B94" s="291"/>
      <c r="C94" s="268" t="s">
        <v>766</v>
      </c>
      <c r="D94" s="268"/>
      <c r="E94" s="268"/>
      <c r="F94" s="289" t="s">
        <v>733</v>
      </c>
      <c r="G94" s="290"/>
      <c r="H94" s="268" t="s">
        <v>767</v>
      </c>
      <c r="I94" s="268" t="s">
        <v>768</v>
      </c>
      <c r="J94" s="268"/>
      <c r="K94" s="280"/>
    </row>
    <row r="95" spans="2:11" s="1" customFormat="1" ht="15" customHeight="1">
      <c r="B95" s="291"/>
      <c r="C95" s="268" t="s">
        <v>769</v>
      </c>
      <c r="D95" s="268"/>
      <c r="E95" s="268"/>
      <c r="F95" s="289" t="s">
        <v>733</v>
      </c>
      <c r="G95" s="290"/>
      <c r="H95" s="268" t="s">
        <v>769</v>
      </c>
      <c r="I95" s="268" t="s">
        <v>768</v>
      </c>
      <c r="J95" s="268"/>
      <c r="K95" s="280"/>
    </row>
    <row r="96" spans="2:11" s="1" customFormat="1" ht="15" customHeight="1">
      <c r="B96" s="291"/>
      <c r="C96" s="268" t="s">
        <v>38</v>
      </c>
      <c r="D96" s="268"/>
      <c r="E96" s="268"/>
      <c r="F96" s="289" t="s">
        <v>733</v>
      </c>
      <c r="G96" s="290"/>
      <c r="H96" s="268" t="s">
        <v>770</v>
      </c>
      <c r="I96" s="268" t="s">
        <v>768</v>
      </c>
      <c r="J96" s="268"/>
      <c r="K96" s="280"/>
    </row>
    <row r="97" spans="2:11" s="1" customFormat="1" ht="15" customHeight="1">
      <c r="B97" s="291"/>
      <c r="C97" s="268" t="s">
        <v>48</v>
      </c>
      <c r="D97" s="268"/>
      <c r="E97" s="268"/>
      <c r="F97" s="289" t="s">
        <v>733</v>
      </c>
      <c r="G97" s="290"/>
      <c r="H97" s="268" t="s">
        <v>771</v>
      </c>
      <c r="I97" s="268" t="s">
        <v>768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772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727</v>
      </c>
      <c r="D103" s="281"/>
      <c r="E103" s="281"/>
      <c r="F103" s="281" t="s">
        <v>728</v>
      </c>
      <c r="G103" s="282"/>
      <c r="H103" s="281" t="s">
        <v>54</v>
      </c>
      <c r="I103" s="281" t="s">
        <v>57</v>
      </c>
      <c r="J103" s="281" t="s">
        <v>729</v>
      </c>
      <c r="K103" s="280"/>
    </row>
    <row r="104" spans="2:11" s="1" customFormat="1" ht="17.25" customHeight="1">
      <c r="B104" s="279"/>
      <c r="C104" s="283" t="s">
        <v>730</v>
      </c>
      <c r="D104" s="283"/>
      <c r="E104" s="283"/>
      <c r="F104" s="284" t="s">
        <v>731</v>
      </c>
      <c r="G104" s="285"/>
      <c r="H104" s="283"/>
      <c r="I104" s="283"/>
      <c r="J104" s="283" t="s">
        <v>732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53</v>
      </c>
      <c r="D106" s="288"/>
      <c r="E106" s="288"/>
      <c r="F106" s="289" t="s">
        <v>733</v>
      </c>
      <c r="G106" s="268"/>
      <c r="H106" s="268" t="s">
        <v>773</v>
      </c>
      <c r="I106" s="268" t="s">
        <v>735</v>
      </c>
      <c r="J106" s="268">
        <v>20</v>
      </c>
      <c r="K106" s="280"/>
    </row>
    <row r="107" spans="2:11" s="1" customFormat="1" ht="15" customHeight="1">
      <c r="B107" s="279"/>
      <c r="C107" s="268" t="s">
        <v>736</v>
      </c>
      <c r="D107" s="268"/>
      <c r="E107" s="268"/>
      <c r="F107" s="289" t="s">
        <v>733</v>
      </c>
      <c r="G107" s="268"/>
      <c r="H107" s="268" t="s">
        <v>773</v>
      </c>
      <c r="I107" s="268" t="s">
        <v>735</v>
      </c>
      <c r="J107" s="268">
        <v>120</v>
      </c>
      <c r="K107" s="280"/>
    </row>
    <row r="108" spans="2:11" s="1" customFormat="1" ht="15" customHeight="1">
      <c r="B108" s="291"/>
      <c r="C108" s="268" t="s">
        <v>738</v>
      </c>
      <c r="D108" s="268"/>
      <c r="E108" s="268"/>
      <c r="F108" s="289" t="s">
        <v>739</v>
      </c>
      <c r="G108" s="268"/>
      <c r="H108" s="268" t="s">
        <v>773</v>
      </c>
      <c r="I108" s="268" t="s">
        <v>735</v>
      </c>
      <c r="J108" s="268">
        <v>50</v>
      </c>
      <c r="K108" s="280"/>
    </row>
    <row r="109" spans="2:11" s="1" customFormat="1" ht="15" customHeight="1">
      <c r="B109" s="291"/>
      <c r="C109" s="268" t="s">
        <v>741</v>
      </c>
      <c r="D109" s="268"/>
      <c r="E109" s="268"/>
      <c r="F109" s="289" t="s">
        <v>733</v>
      </c>
      <c r="G109" s="268"/>
      <c r="H109" s="268" t="s">
        <v>773</v>
      </c>
      <c r="I109" s="268" t="s">
        <v>743</v>
      </c>
      <c r="J109" s="268"/>
      <c r="K109" s="280"/>
    </row>
    <row r="110" spans="2:11" s="1" customFormat="1" ht="15" customHeight="1">
      <c r="B110" s="291"/>
      <c r="C110" s="268" t="s">
        <v>752</v>
      </c>
      <c r="D110" s="268"/>
      <c r="E110" s="268"/>
      <c r="F110" s="289" t="s">
        <v>739</v>
      </c>
      <c r="G110" s="268"/>
      <c r="H110" s="268" t="s">
        <v>773</v>
      </c>
      <c r="I110" s="268" t="s">
        <v>735</v>
      </c>
      <c r="J110" s="268">
        <v>50</v>
      </c>
      <c r="K110" s="280"/>
    </row>
    <row r="111" spans="2:11" s="1" customFormat="1" ht="15" customHeight="1">
      <c r="B111" s="291"/>
      <c r="C111" s="268" t="s">
        <v>760</v>
      </c>
      <c r="D111" s="268"/>
      <c r="E111" s="268"/>
      <c r="F111" s="289" t="s">
        <v>739</v>
      </c>
      <c r="G111" s="268"/>
      <c r="H111" s="268" t="s">
        <v>773</v>
      </c>
      <c r="I111" s="268" t="s">
        <v>735</v>
      </c>
      <c r="J111" s="268">
        <v>50</v>
      </c>
      <c r="K111" s="280"/>
    </row>
    <row r="112" spans="2:11" s="1" customFormat="1" ht="15" customHeight="1">
      <c r="B112" s="291"/>
      <c r="C112" s="268" t="s">
        <v>758</v>
      </c>
      <c r="D112" s="268"/>
      <c r="E112" s="268"/>
      <c r="F112" s="289" t="s">
        <v>739</v>
      </c>
      <c r="G112" s="268"/>
      <c r="H112" s="268" t="s">
        <v>773</v>
      </c>
      <c r="I112" s="268" t="s">
        <v>735</v>
      </c>
      <c r="J112" s="268">
        <v>50</v>
      </c>
      <c r="K112" s="280"/>
    </row>
    <row r="113" spans="2:11" s="1" customFormat="1" ht="15" customHeight="1">
      <c r="B113" s="291"/>
      <c r="C113" s="268" t="s">
        <v>53</v>
      </c>
      <c r="D113" s="268"/>
      <c r="E113" s="268"/>
      <c r="F113" s="289" t="s">
        <v>733</v>
      </c>
      <c r="G113" s="268"/>
      <c r="H113" s="268" t="s">
        <v>774</v>
      </c>
      <c r="I113" s="268" t="s">
        <v>735</v>
      </c>
      <c r="J113" s="268">
        <v>20</v>
      </c>
      <c r="K113" s="280"/>
    </row>
    <row r="114" spans="2:11" s="1" customFormat="1" ht="15" customHeight="1">
      <c r="B114" s="291"/>
      <c r="C114" s="268" t="s">
        <v>775</v>
      </c>
      <c r="D114" s="268"/>
      <c r="E114" s="268"/>
      <c r="F114" s="289" t="s">
        <v>733</v>
      </c>
      <c r="G114" s="268"/>
      <c r="H114" s="268" t="s">
        <v>776</v>
      </c>
      <c r="I114" s="268" t="s">
        <v>735</v>
      </c>
      <c r="J114" s="268">
        <v>120</v>
      </c>
      <c r="K114" s="280"/>
    </row>
    <row r="115" spans="2:11" s="1" customFormat="1" ht="15" customHeight="1">
      <c r="B115" s="291"/>
      <c r="C115" s="268" t="s">
        <v>38</v>
      </c>
      <c r="D115" s="268"/>
      <c r="E115" s="268"/>
      <c r="F115" s="289" t="s">
        <v>733</v>
      </c>
      <c r="G115" s="268"/>
      <c r="H115" s="268" t="s">
        <v>777</v>
      </c>
      <c r="I115" s="268" t="s">
        <v>768</v>
      </c>
      <c r="J115" s="268"/>
      <c r="K115" s="280"/>
    </row>
    <row r="116" spans="2:11" s="1" customFormat="1" ht="15" customHeight="1">
      <c r="B116" s="291"/>
      <c r="C116" s="268" t="s">
        <v>48</v>
      </c>
      <c r="D116" s="268"/>
      <c r="E116" s="268"/>
      <c r="F116" s="289" t="s">
        <v>733</v>
      </c>
      <c r="G116" s="268"/>
      <c r="H116" s="268" t="s">
        <v>778</v>
      </c>
      <c r="I116" s="268" t="s">
        <v>768</v>
      </c>
      <c r="J116" s="268"/>
      <c r="K116" s="280"/>
    </row>
    <row r="117" spans="2:11" s="1" customFormat="1" ht="15" customHeight="1">
      <c r="B117" s="291"/>
      <c r="C117" s="268" t="s">
        <v>57</v>
      </c>
      <c r="D117" s="268"/>
      <c r="E117" s="268"/>
      <c r="F117" s="289" t="s">
        <v>733</v>
      </c>
      <c r="G117" s="268"/>
      <c r="H117" s="268" t="s">
        <v>779</v>
      </c>
      <c r="I117" s="268" t="s">
        <v>780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781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727</v>
      </c>
      <c r="D123" s="281"/>
      <c r="E123" s="281"/>
      <c r="F123" s="281" t="s">
        <v>728</v>
      </c>
      <c r="G123" s="282"/>
      <c r="H123" s="281" t="s">
        <v>54</v>
      </c>
      <c r="I123" s="281" t="s">
        <v>57</v>
      </c>
      <c r="J123" s="281" t="s">
        <v>729</v>
      </c>
      <c r="K123" s="310"/>
    </row>
    <row r="124" spans="2:11" s="1" customFormat="1" ht="17.25" customHeight="1">
      <c r="B124" s="309"/>
      <c r="C124" s="283" t="s">
        <v>730</v>
      </c>
      <c r="D124" s="283"/>
      <c r="E124" s="283"/>
      <c r="F124" s="284" t="s">
        <v>731</v>
      </c>
      <c r="G124" s="285"/>
      <c r="H124" s="283"/>
      <c r="I124" s="283"/>
      <c r="J124" s="283" t="s">
        <v>732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736</v>
      </c>
      <c r="D126" s="288"/>
      <c r="E126" s="288"/>
      <c r="F126" s="289" t="s">
        <v>733</v>
      </c>
      <c r="G126" s="268"/>
      <c r="H126" s="268" t="s">
        <v>773</v>
      </c>
      <c r="I126" s="268" t="s">
        <v>735</v>
      </c>
      <c r="J126" s="268">
        <v>120</v>
      </c>
      <c r="K126" s="314"/>
    </row>
    <row r="127" spans="2:11" s="1" customFormat="1" ht="15" customHeight="1">
      <c r="B127" s="311"/>
      <c r="C127" s="268" t="s">
        <v>782</v>
      </c>
      <c r="D127" s="268"/>
      <c r="E127" s="268"/>
      <c r="F127" s="289" t="s">
        <v>733</v>
      </c>
      <c r="G127" s="268"/>
      <c r="H127" s="268" t="s">
        <v>783</v>
      </c>
      <c r="I127" s="268" t="s">
        <v>735</v>
      </c>
      <c r="J127" s="268" t="s">
        <v>784</v>
      </c>
      <c r="K127" s="314"/>
    </row>
    <row r="128" spans="2:11" s="1" customFormat="1" ht="15" customHeight="1">
      <c r="B128" s="311"/>
      <c r="C128" s="268" t="s">
        <v>681</v>
      </c>
      <c r="D128" s="268"/>
      <c r="E128" s="268"/>
      <c r="F128" s="289" t="s">
        <v>733</v>
      </c>
      <c r="G128" s="268"/>
      <c r="H128" s="268" t="s">
        <v>785</v>
      </c>
      <c r="I128" s="268" t="s">
        <v>735</v>
      </c>
      <c r="J128" s="268" t="s">
        <v>784</v>
      </c>
      <c r="K128" s="314"/>
    </row>
    <row r="129" spans="2:11" s="1" customFormat="1" ht="15" customHeight="1">
      <c r="B129" s="311"/>
      <c r="C129" s="268" t="s">
        <v>744</v>
      </c>
      <c r="D129" s="268"/>
      <c r="E129" s="268"/>
      <c r="F129" s="289" t="s">
        <v>739</v>
      </c>
      <c r="G129" s="268"/>
      <c r="H129" s="268" t="s">
        <v>745</v>
      </c>
      <c r="I129" s="268" t="s">
        <v>735</v>
      </c>
      <c r="J129" s="268">
        <v>15</v>
      </c>
      <c r="K129" s="314"/>
    </row>
    <row r="130" spans="2:11" s="1" customFormat="1" ht="15" customHeight="1">
      <c r="B130" s="311"/>
      <c r="C130" s="292" t="s">
        <v>746</v>
      </c>
      <c r="D130" s="292"/>
      <c r="E130" s="292"/>
      <c r="F130" s="293" t="s">
        <v>739</v>
      </c>
      <c r="G130" s="292"/>
      <c r="H130" s="292" t="s">
        <v>747</v>
      </c>
      <c r="I130" s="292" t="s">
        <v>735</v>
      </c>
      <c r="J130" s="292">
        <v>15</v>
      </c>
      <c r="K130" s="314"/>
    </row>
    <row r="131" spans="2:11" s="1" customFormat="1" ht="15" customHeight="1">
      <c r="B131" s="311"/>
      <c r="C131" s="292" t="s">
        <v>748</v>
      </c>
      <c r="D131" s="292"/>
      <c r="E131" s="292"/>
      <c r="F131" s="293" t="s">
        <v>739</v>
      </c>
      <c r="G131" s="292"/>
      <c r="H131" s="292" t="s">
        <v>749</v>
      </c>
      <c r="I131" s="292" t="s">
        <v>735</v>
      </c>
      <c r="J131" s="292">
        <v>20</v>
      </c>
      <c r="K131" s="314"/>
    </row>
    <row r="132" spans="2:11" s="1" customFormat="1" ht="15" customHeight="1">
      <c r="B132" s="311"/>
      <c r="C132" s="292" t="s">
        <v>750</v>
      </c>
      <c r="D132" s="292"/>
      <c r="E132" s="292"/>
      <c r="F132" s="293" t="s">
        <v>739</v>
      </c>
      <c r="G132" s="292"/>
      <c r="H132" s="292" t="s">
        <v>751</v>
      </c>
      <c r="I132" s="292" t="s">
        <v>735</v>
      </c>
      <c r="J132" s="292">
        <v>20</v>
      </c>
      <c r="K132" s="314"/>
    </row>
    <row r="133" spans="2:11" s="1" customFormat="1" ht="15" customHeight="1">
      <c r="B133" s="311"/>
      <c r="C133" s="268" t="s">
        <v>738</v>
      </c>
      <c r="D133" s="268"/>
      <c r="E133" s="268"/>
      <c r="F133" s="289" t="s">
        <v>739</v>
      </c>
      <c r="G133" s="268"/>
      <c r="H133" s="268" t="s">
        <v>773</v>
      </c>
      <c r="I133" s="268" t="s">
        <v>735</v>
      </c>
      <c r="J133" s="268">
        <v>50</v>
      </c>
      <c r="K133" s="314"/>
    </row>
    <row r="134" spans="2:11" s="1" customFormat="1" ht="15" customHeight="1">
      <c r="B134" s="311"/>
      <c r="C134" s="268" t="s">
        <v>752</v>
      </c>
      <c r="D134" s="268"/>
      <c r="E134" s="268"/>
      <c r="F134" s="289" t="s">
        <v>739</v>
      </c>
      <c r="G134" s="268"/>
      <c r="H134" s="268" t="s">
        <v>773</v>
      </c>
      <c r="I134" s="268" t="s">
        <v>735</v>
      </c>
      <c r="J134" s="268">
        <v>50</v>
      </c>
      <c r="K134" s="314"/>
    </row>
    <row r="135" spans="2:11" s="1" customFormat="1" ht="15" customHeight="1">
      <c r="B135" s="311"/>
      <c r="C135" s="268" t="s">
        <v>758</v>
      </c>
      <c r="D135" s="268"/>
      <c r="E135" s="268"/>
      <c r="F135" s="289" t="s">
        <v>739</v>
      </c>
      <c r="G135" s="268"/>
      <c r="H135" s="268" t="s">
        <v>773</v>
      </c>
      <c r="I135" s="268" t="s">
        <v>735</v>
      </c>
      <c r="J135" s="268">
        <v>50</v>
      </c>
      <c r="K135" s="314"/>
    </row>
    <row r="136" spans="2:11" s="1" customFormat="1" ht="15" customHeight="1">
      <c r="B136" s="311"/>
      <c r="C136" s="268" t="s">
        <v>760</v>
      </c>
      <c r="D136" s="268"/>
      <c r="E136" s="268"/>
      <c r="F136" s="289" t="s">
        <v>739</v>
      </c>
      <c r="G136" s="268"/>
      <c r="H136" s="268" t="s">
        <v>773</v>
      </c>
      <c r="I136" s="268" t="s">
        <v>735</v>
      </c>
      <c r="J136" s="268">
        <v>50</v>
      </c>
      <c r="K136" s="314"/>
    </row>
    <row r="137" spans="2:11" s="1" customFormat="1" ht="15" customHeight="1">
      <c r="B137" s="311"/>
      <c r="C137" s="268" t="s">
        <v>761</v>
      </c>
      <c r="D137" s="268"/>
      <c r="E137" s="268"/>
      <c r="F137" s="289" t="s">
        <v>739</v>
      </c>
      <c r="G137" s="268"/>
      <c r="H137" s="268" t="s">
        <v>786</v>
      </c>
      <c r="I137" s="268" t="s">
        <v>735</v>
      </c>
      <c r="J137" s="268">
        <v>255</v>
      </c>
      <c r="K137" s="314"/>
    </row>
    <row r="138" spans="2:11" s="1" customFormat="1" ht="15" customHeight="1">
      <c r="B138" s="311"/>
      <c r="C138" s="268" t="s">
        <v>763</v>
      </c>
      <c r="D138" s="268"/>
      <c r="E138" s="268"/>
      <c r="F138" s="289" t="s">
        <v>733</v>
      </c>
      <c r="G138" s="268"/>
      <c r="H138" s="268" t="s">
        <v>787</v>
      </c>
      <c r="I138" s="268" t="s">
        <v>765</v>
      </c>
      <c r="J138" s="268"/>
      <c r="K138" s="314"/>
    </row>
    <row r="139" spans="2:11" s="1" customFormat="1" ht="15" customHeight="1">
      <c r="B139" s="311"/>
      <c r="C139" s="268" t="s">
        <v>766</v>
      </c>
      <c r="D139" s="268"/>
      <c r="E139" s="268"/>
      <c r="F139" s="289" t="s">
        <v>733</v>
      </c>
      <c r="G139" s="268"/>
      <c r="H139" s="268" t="s">
        <v>788</v>
      </c>
      <c r="I139" s="268" t="s">
        <v>768</v>
      </c>
      <c r="J139" s="268"/>
      <c r="K139" s="314"/>
    </row>
    <row r="140" spans="2:11" s="1" customFormat="1" ht="15" customHeight="1">
      <c r="B140" s="311"/>
      <c r="C140" s="268" t="s">
        <v>769</v>
      </c>
      <c r="D140" s="268"/>
      <c r="E140" s="268"/>
      <c r="F140" s="289" t="s">
        <v>733</v>
      </c>
      <c r="G140" s="268"/>
      <c r="H140" s="268" t="s">
        <v>769</v>
      </c>
      <c r="I140" s="268" t="s">
        <v>768</v>
      </c>
      <c r="J140" s="268"/>
      <c r="K140" s="314"/>
    </row>
    <row r="141" spans="2:11" s="1" customFormat="1" ht="15" customHeight="1">
      <c r="B141" s="311"/>
      <c r="C141" s="268" t="s">
        <v>38</v>
      </c>
      <c r="D141" s="268"/>
      <c r="E141" s="268"/>
      <c r="F141" s="289" t="s">
        <v>733</v>
      </c>
      <c r="G141" s="268"/>
      <c r="H141" s="268" t="s">
        <v>789</v>
      </c>
      <c r="I141" s="268" t="s">
        <v>768</v>
      </c>
      <c r="J141" s="268"/>
      <c r="K141" s="314"/>
    </row>
    <row r="142" spans="2:11" s="1" customFormat="1" ht="15" customHeight="1">
      <c r="B142" s="311"/>
      <c r="C142" s="268" t="s">
        <v>790</v>
      </c>
      <c r="D142" s="268"/>
      <c r="E142" s="268"/>
      <c r="F142" s="289" t="s">
        <v>733</v>
      </c>
      <c r="G142" s="268"/>
      <c r="H142" s="268" t="s">
        <v>791</v>
      </c>
      <c r="I142" s="268" t="s">
        <v>768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792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727</v>
      </c>
      <c r="D148" s="281"/>
      <c r="E148" s="281"/>
      <c r="F148" s="281" t="s">
        <v>728</v>
      </c>
      <c r="G148" s="282"/>
      <c r="H148" s="281" t="s">
        <v>54</v>
      </c>
      <c r="I148" s="281" t="s">
        <v>57</v>
      </c>
      <c r="J148" s="281" t="s">
        <v>729</v>
      </c>
      <c r="K148" s="280"/>
    </row>
    <row r="149" spans="2:11" s="1" customFormat="1" ht="17.25" customHeight="1">
      <c r="B149" s="279"/>
      <c r="C149" s="283" t="s">
        <v>730</v>
      </c>
      <c r="D149" s="283"/>
      <c r="E149" s="283"/>
      <c r="F149" s="284" t="s">
        <v>731</v>
      </c>
      <c r="G149" s="285"/>
      <c r="H149" s="283"/>
      <c r="I149" s="283"/>
      <c r="J149" s="283" t="s">
        <v>732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736</v>
      </c>
      <c r="D151" s="268"/>
      <c r="E151" s="268"/>
      <c r="F151" s="319" t="s">
        <v>733</v>
      </c>
      <c r="G151" s="268"/>
      <c r="H151" s="318" t="s">
        <v>773</v>
      </c>
      <c r="I151" s="318" t="s">
        <v>735</v>
      </c>
      <c r="J151" s="318">
        <v>120</v>
      </c>
      <c r="K151" s="314"/>
    </row>
    <row r="152" spans="2:11" s="1" customFormat="1" ht="15" customHeight="1">
      <c r="B152" s="291"/>
      <c r="C152" s="318" t="s">
        <v>782</v>
      </c>
      <c r="D152" s="268"/>
      <c r="E152" s="268"/>
      <c r="F152" s="319" t="s">
        <v>733</v>
      </c>
      <c r="G152" s="268"/>
      <c r="H152" s="318" t="s">
        <v>793</v>
      </c>
      <c r="I152" s="318" t="s">
        <v>735</v>
      </c>
      <c r="J152" s="318" t="s">
        <v>784</v>
      </c>
      <c r="K152" s="314"/>
    </row>
    <row r="153" spans="2:11" s="1" customFormat="1" ht="15" customHeight="1">
      <c r="B153" s="291"/>
      <c r="C153" s="318" t="s">
        <v>681</v>
      </c>
      <c r="D153" s="268"/>
      <c r="E153" s="268"/>
      <c r="F153" s="319" t="s">
        <v>733</v>
      </c>
      <c r="G153" s="268"/>
      <c r="H153" s="318" t="s">
        <v>794</v>
      </c>
      <c r="I153" s="318" t="s">
        <v>735</v>
      </c>
      <c r="J153" s="318" t="s">
        <v>784</v>
      </c>
      <c r="K153" s="314"/>
    </row>
    <row r="154" spans="2:11" s="1" customFormat="1" ht="15" customHeight="1">
      <c r="B154" s="291"/>
      <c r="C154" s="318" t="s">
        <v>738</v>
      </c>
      <c r="D154" s="268"/>
      <c r="E154" s="268"/>
      <c r="F154" s="319" t="s">
        <v>739</v>
      </c>
      <c r="G154" s="268"/>
      <c r="H154" s="318" t="s">
        <v>773</v>
      </c>
      <c r="I154" s="318" t="s">
        <v>735</v>
      </c>
      <c r="J154" s="318">
        <v>50</v>
      </c>
      <c r="K154" s="314"/>
    </row>
    <row r="155" spans="2:11" s="1" customFormat="1" ht="15" customHeight="1">
      <c r="B155" s="291"/>
      <c r="C155" s="318" t="s">
        <v>741</v>
      </c>
      <c r="D155" s="268"/>
      <c r="E155" s="268"/>
      <c r="F155" s="319" t="s">
        <v>733</v>
      </c>
      <c r="G155" s="268"/>
      <c r="H155" s="318" t="s">
        <v>773</v>
      </c>
      <c r="I155" s="318" t="s">
        <v>743</v>
      </c>
      <c r="J155" s="318"/>
      <c r="K155" s="314"/>
    </row>
    <row r="156" spans="2:11" s="1" customFormat="1" ht="15" customHeight="1">
      <c r="B156" s="291"/>
      <c r="C156" s="318" t="s">
        <v>752</v>
      </c>
      <c r="D156" s="268"/>
      <c r="E156" s="268"/>
      <c r="F156" s="319" t="s">
        <v>739</v>
      </c>
      <c r="G156" s="268"/>
      <c r="H156" s="318" t="s">
        <v>773</v>
      </c>
      <c r="I156" s="318" t="s">
        <v>735</v>
      </c>
      <c r="J156" s="318">
        <v>50</v>
      </c>
      <c r="K156" s="314"/>
    </row>
    <row r="157" spans="2:11" s="1" customFormat="1" ht="15" customHeight="1">
      <c r="B157" s="291"/>
      <c r="C157" s="318" t="s">
        <v>760</v>
      </c>
      <c r="D157" s="268"/>
      <c r="E157" s="268"/>
      <c r="F157" s="319" t="s">
        <v>739</v>
      </c>
      <c r="G157" s="268"/>
      <c r="H157" s="318" t="s">
        <v>773</v>
      </c>
      <c r="I157" s="318" t="s">
        <v>735</v>
      </c>
      <c r="J157" s="318">
        <v>50</v>
      </c>
      <c r="K157" s="314"/>
    </row>
    <row r="158" spans="2:11" s="1" customFormat="1" ht="15" customHeight="1">
      <c r="B158" s="291"/>
      <c r="C158" s="318" t="s">
        <v>758</v>
      </c>
      <c r="D158" s="268"/>
      <c r="E158" s="268"/>
      <c r="F158" s="319" t="s">
        <v>739</v>
      </c>
      <c r="G158" s="268"/>
      <c r="H158" s="318" t="s">
        <v>773</v>
      </c>
      <c r="I158" s="318" t="s">
        <v>735</v>
      </c>
      <c r="J158" s="318">
        <v>50</v>
      </c>
      <c r="K158" s="314"/>
    </row>
    <row r="159" spans="2:11" s="1" customFormat="1" ht="15" customHeight="1">
      <c r="B159" s="291"/>
      <c r="C159" s="318" t="s">
        <v>89</v>
      </c>
      <c r="D159" s="268"/>
      <c r="E159" s="268"/>
      <c r="F159" s="319" t="s">
        <v>733</v>
      </c>
      <c r="G159" s="268"/>
      <c r="H159" s="318" t="s">
        <v>795</v>
      </c>
      <c r="I159" s="318" t="s">
        <v>735</v>
      </c>
      <c r="J159" s="318" t="s">
        <v>796</v>
      </c>
      <c r="K159" s="314"/>
    </row>
    <row r="160" spans="2:11" s="1" customFormat="1" ht="15" customHeight="1">
      <c r="B160" s="291"/>
      <c r="C160" s="318" t="s">
        <v>797</v>
      </c>
      <c r="D160" s="268"/>
      <c r="E160" s="268"/>
      <c r="F160" s="319" t="s">
        <v>733</v>
      </c>
      <c r="G160" s="268"/>
      <c r="H160" s="318" t="s">
        <v>798</v>
      </c>
      <c r="I160" s="318" t="s">
        <v>768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799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727</v>
      </c>
      <c r="D166" s="281"/>
      <c r="E166" s="281"/>
      <c r="F166" s="281" t="s">
        <v>728</v>
      </c>
      <c r="G166" s="323"/>
      <c r="H166" s="324" t="s">
        <v>54</v>
      </c>
      <c r="I166" s="324" t="s">
        <v>57</v>
      </c>
      <c r="J166" s="281" t="s">
        <v>729</v>
      </c>
      <c r="K166" s="261"/>
    </row>
    <row r="167" spans="2:11" s="1" customFormat="1" ht="17.25" customHeight="1">
      <c r="B167" s="262"/>
      <c r="C167" s="283" t="s">
        <v>730</v>
      </c>
      <c r="D167" s="283"/>
      <c r="E167" s="283"/>
      <c r="F167" s="284" t="s">
        <v>731</v>
      </c>
      <c r="G167" s="325"/>
      <c r="H167" s="326"/>
      <c r="I167" s="326"/>
      <c r="J167" s="283" t="s">
        <v>732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736</v>
      </c>
      <c r="D169" s="268"/>
      <c r="E169" s="268"/>
      <c r="F169" s="289" t="s">
        <v>733</v>
      </c>
      <c r="G169" s="268"/>
      <c r="H169" s="268" t="s">
        <v>773</v>
      </c>
      <c r="I169" s="268" t="s">
        <v>735</v>
      </c>
      <c r="J169" s="268">
        <v>120</v>
      </c>
      <c r="K169" s="314"/>
    </row>
    <row r="170" spans="2:11" s="1" customFormat="1" ht="15" customHeight="1">
      <c r="B170" s="291"/>
      <c r="C170" s="268" t="s">
        <v>782</v>
      </c>
      <c r="D170" s="268"/>
      <c r="E170" s="268"/>
      <c r="F170" s="289" t="s">
        <v>733</v>
      </c>
      <c r="G170" s="268"/>
      <c r="H170" s="268" t="s">
        <v>783</v>
      </c>
      <c r="I170" s="268" t="s">
        <v>735</v>
      </c>
      <c r="J170" s="268" t="s">
        <v>784</v>
      </c>
      <c r="K170" s="314"/>
    </row>
    <row r="171" spans="2:11" s="1" customFormat="1" ht="15" customHeight="1">
      <c r="B171" s="291"/>
      <c r="C171" s="268" t="s">
        <v>681</v>
      </c>
      <c r="D171" s="268"/>
      <c r="E171" s="268"/>
      <c r="F171" s="289" t="s">
        <v>733</v>
      </c>
      <c r="G171" s="268"/>
      <c r="H171" s="268" t="s">
        <v>800</v>
      </c>
      <c r="I171" s="268" t="s">
        <v>735</v>
      </c>
      <c r="J171" s="268" t="s">
        <v>784</v>
      </c>
      <c r="K171" s="314"/>
    </row>
    <row r="172" spans="2:11" s="1" customFormat="1" ht="15" customHeight="1">
      <c r="B172" s="291"/>
      <c r="C172" s="268" t="s">
        <v>738</v>
      </c>
      <c r="D172" s="268"/>
      <c r="E172" s="268"/>
      <c r="F172" s="289" t="s">
        <v>739</v>
      </c>
      <c r="G172" s="268"/>
      <c r="H172" s="268" t="s">
        <v>800</v>
      </c>
      <c r="I172" s="268" t="s">
        <v>735</v>
      </c>
      <c r="J172" s="268">
        <v>50</v>
      </c>
      <c r="K172" s="314"/>
    </row>
    <row r="173" spans="2:11" s="1" customFormat="1" ht="15" customHeight="1">
      <c r="B173" s="291"/>
      <c r="C173" s="268" t="s">
        <v>741</v>
      </c>
      <c r="D173" s="268"/>
      <c r="E173" s="268"/>
      <c r="F173" s="289" t="s">
        <v>733</v>
      </c>
      <c r="G173" s="268"/>
      <c r="H173" s="268" t="s">
        <v>800</v>
      </c>
      <c r="I173" s="268" t="s">
        <v>743</v>
      </c>
      <c r="J173" s="268"/>
      <c r="K173" s="314"/>
    </row>
    <row r="174" spans="2:11" s="1" customFormat="1" ht="15" customHeight="1">
      <c r="B174" s="291"/>
      <c r="C174" s="268" t="s">
        <v>752</v>
      </c>
      <c r="D174" s="268"/>
      <c r="E174" s="268"/>
      <c r="F174" s="289" t="s">
        <v>739</v>
      </c>
      <c r="G174" s="268"/>
      <c r="H174" s="268" t="s">
        <v>800</v>
      </c>
      <c r="I174" s="268" t="s">
        <v>735</v>
      </c>
      <c r="J174" s="268">
        <v>50</v>
      </c>
      <c r="K174" s="314"/>
    </row>
    <row r="175" spans="2:11" s="1" customFormat="1" ht="15" customHeight="1">
      <c r="B175" s="291"/>
      <c r="C175" s="268" t="s">
        <v>760</v>
      </c>
      <c r="D175" s="268"/>
      <c r="E175" s="268"/>
      <c r="F175" s="289" t="s">
        <v>739</v>
      </c>
      <c r="G175" s="268"/>
      <c r="H175" s="268" t="s">
        <v>800</v>
      </c>
      <c r="I175" s="268" t="s">
        <v>735</v>
      </c>
      <c r="J175" s="268">
        <v>50</v>
      </c>
      <c r="K175" s="314"/>
    </row>
    <row r="176" spans="2:11" s="1" customFormat="1" ht="15" customHeight="1">
      <c r="B176" s="291"/>
      <c r="C176" s="268" t="s">
        <v>758</v>
      </c>
      <c r="D176" s="268"/>
      <c r="E176" s="268"/>
      <c r="F176" s="289" t="s">
        <v>739</v>
      </c>
      <c r="G176" s="268"/>
      <c r="H176" s="268" t="s">
        <v>800</v>
      </c>
      <c r="I176" s="268" t="s">
        <v>735</v>
      </c>
      <c r="J176" s="268">
        <v>50</v>
      </c>
      <c r="K176" s="314"/>
    </row>
    <row r="177" spans="2:11" s="1" customFormat="1" ht="15" customHeight="1">
      <c r="B177" s="291"/>
      <c r="C177" s="268" t="s">
        <v>104</v>
      </c>
      <c r="D177" s="268"/>
      <c r="E177" s="268"/>
      <c r="F177" s="289" t="s">
        <v>733</v>
      </c>
      <c r="G177" s="268"/>
      <c r="H177" s="268" t="s">
        <v>801</v>
      </c>
      <c r="I177" s="268" t="s">
        <v>802</v>
      </c>
      <c r="J177" s="268"/>
      <c r="K177" s="314"/>
    </row>
    <row r="178" spans="2:11" s="1" customFormat="1" ht="15" customHeight="1">
      <c r="B178" s="291"/>
      <c r="C178" s="268" t="s">
        <v>57</v>
      </c>
      <c r="D178" s="268"/>
      <c r="E178" s="268"/>
      <c r="F178" s="289" t="s">
        <v>733</v>
      </c>
      <c r="G178" s="268"/>
      <c r="H178" s="268" t="s">
        <v>803</v>
      </c>
      <c r="I178" s="268" t="s">
        <v>804</v>
      </c>
      <c r="J178" s="268">
        <v>1</v>
      </c>
      <c r="K178" s="314"/>
    </row>
    <row r="179" spans="2:11" s="1" customFormat="1" ht="15" customHeight="1">
      <c r="B179" s="291"/>
      <c r="C179" s="268" t="s">
        <v>53</v>
      </c>
      <c r="D179" s="268"/>
      <c r="E179" s="268"/>
      <c r="F179" s="289" t="s">
        <v>733</v>
      </c>
      <c r="G179" s="268"/>
      <c r="H179" s="268" t="s">
        <v>805</v>
      </c>
      <c r="I179" s="268" t="s">
        <v>735</v>
      </c>
      <c r="J179" s="268">
        <v>20</v>
      </c>
      <c r="K179" s="314"/>
    </row>
    <row r="180" spans="2:11" s="1" customFormat="1" ht="15" customHeight="1">
      <c r="B180" s="291"/>
      <c r="C180" s="268" t="s">
        <v>54</v>
      </c>
      <c r="D180" s="268"/>
      <c r="E180" s="268"/>
      <c r="F180" s="289" t="s">
        <v>733</v>
      </c>
      <c r="G180" s="268"/>
      <c r="H180" s="268" t="s">
        <v>806</v>
      </c>
      <c r="I180" s="268" t="s">
        <v>735</v>
      </c>
      <c r="J180" s="268">
        <v>255</v>
      </c>
      <c r="K180" s="314"/>
    </row>
    <row r="181" spans="2:11" s="1" customFormat="1" ht="15" customHeight="1">
      <c r="B181" s="291"/>
      <c r="C181" s="268" t="s">
        <v>105</v>
      </c>
      <c r="D181" s="268"/>
      <c r="E181" s="268"/>
      <c r="F181" s="289" t="s">
        <v>733</v>
      </c>
      <c r="G181" s="268"/>
      <c r="H181" s="268" t="s">
        <v>697</v>
      </c>
      <c r="I181" s="268" t="s">
        <v>735</v>
      </c>
      <c r="J181" s="268">
        <v>10</v>
      </c>
      <c r="K181" s="314"/>
    </row>
    <row r="182" spans="2:11" s="1" customFormat="1" ht="15" customHeight="1">
      <c r="B182" s="291"/>
      <c r="C182" s="268" t="s">
        <v>106</v>
      </c>
      <c r="D182" s="268"/>
      <c r="E182" s="268"/>
      <c r="F182" s="289" t="s">
        <v>733</v>
      </c>
      <c r="G182" s="268"/>
      <c r="H182" s="268" t="s">
        <v>807</v>
      </c>
      <c r="I182" s="268" t="s">
        <v>768</v>
      </c>
      <c r="J182" s="268"/>
      <c r="K182" s="314"/>
    </row>
    <row r="183" spans="2:11" s="1" customFormat="1" ht="15" customHeight="1">
      <c r="B183" s="291"/>
      <c r="C183" s="268" t="s">
        <v>808</v>
      </c>
      <c r="D183" s="268"/>
      <c r="E183" s="268"/>
      <c r="F183" s="289" t="s">
        <v>733</v>
      </c>
      <c r="G183" s="268"/>
      <c r="H183" s="268" t="s">
        <v>809</v>
      </c>
      <c r="I183" s="268" t="s">
        <v>768</v>
      </c>
      <c r="J183" s="268"/>
      <c r="K183" s="314"/>
    </row>
    <row r="184" spans="2:11" s="1" customFormat="1" ht="15" customHeight="1">
      <c r="B184" s="291"/>
      <c r="C184" s="268" t="s">
        <v>797</v>
      </c>
      <c r="D184" s="268"/>
      <c r="E184" s="268"/>
      <c r="F184" s="289" t="s">
        <v>733</v>
      </c>
      <c r="G184" s="268"/>
      <c r="H184" s="268" t="s">
        <v>810</v>
      </c>
      <c r="I184" s="268" t="s">
        <v>768</v>
      </c>
      <c r="J184" s="268"/>
      <c r="K184" s="314"/>
    </row>
    <row r="185" spans="2:11" s="1" customFormat="1" ht="15" customHeight="1">
      <c r="B185" s="291"/>
      <c r="C185" s="268" t="s">
        <v>108</v>
      </c>
      <c r="D185" s="268"/>
      <c r="E185" s="268"/>
      <c r="F185" s="289" t="s">
        <v>739</v>
      </c>
      <c r="G185" s="268"/>
      <c r="H185" s="268" t="s">
        <v>811</v>
      </c>
      <c r="I185" s="268" t="s">
        <v>735</v>
      </c>
      <c r="J185" s="268">
        <v>50</v>
      </c>
      <c r="K185" s="314"/>
    </row>
    <row r="186" spans="2:11" s="1" customFormat="1" ht="15" customHeight="1">
      <c r="B186" s="291"/>
      <c r="C186" s="268" t="s">
        <v>812</v>
      </c>
      <c r="D186" s="268"/>
      <c r="E186" s="268"/>
      <c r="F186" s="289" t="s">
        <v>739</v>
      </c>
      <c r="G186" s="268"/>
      <c r="H186" s="268" t="s">
        <v>813</v>
      </c>
      <c r="I186" s="268" t="s">
        <v>814</v>
      </c>
      <c r="J186" s="268"/>
      <c r="K186" s="314"/>
    </row>
    <row r="187" spans="2:11" s="1" customFormat="1" ht="15" customHeight="1">
      <c r="B187" s="291"/>
      <c r="C187" s="268" t="s">
        <v>815</v>
      </c>
      <c r="D187" s="268"/>
      <c r="E187" s="268"/>
      <c r="F187" s="289" t="s">
        <v>739</v>
      </c>
      <c r="G187" s="268"/>
      <c r="H187" s="268" t="s">
        <v>816</v>
      </c>
      <c r="I187" s="268" t="s">
        <v>814</v>
      </c>
      <c r="J187" s="268"/>
      <c r="K187" s="314"/>
    </row>
    <row r="188" spans="2:11" s="1" customFormat="1" ht="15" customHeight="1">
      <c r="B188" s="291"/>
      <c r="C188" s="268" t="s">
        <v>817</v>
      </c>
      <c r="D188" s="268"/>
      <c r="E188" s="268"/>
      <c r="F188" s="289" t="s">
        <v>739</v>
      </c>
      <c r="G188" s="268"/>
      <c r="H188" s="268" t="s">
        <v>818</v>
      </c>
      <c r="I188" s="268" t="s">
        <v>814</v>
      </c>
      <c r="J188" s="268"/>
      <c r="K188" s="314"/>
    </row>
    <row r="189" spans="2:11" s="1" customFormat="1" ht="15" customHeight="1">
      <c r="B189" s="291"/>
      <c r="C189" s="327" t="s">
        <v>819</v>
      </c>
      <c r="D189" s="268"/>
      <c r="E189" s="268"/>
      <c r="F189" s="289" t="s">
        <v>739</v>
      </c>
      <c r="G189" s="268"/>
      <c r="H189" s="268" t="s">
        <v>820</v>
      </c>
      <c r="I189" s="268" t="s">
        <v>821</v>
      </c>
      <c r="J189" s="328" t="s">
        <v>822</v>
      </c>
      <c r="K189" s="314"/>
    </row>
    <row r="190" spans="2:11" s="1" customFormat="1" ht="15" customHeight="1">
      <c r="B190" s="291"/>
      <c r="C190" s="327" t="s">
        <v>42</v>
      </c>
      <c r="D190" s="268"/>
      <c r="E190" s="268"/>
      <c r="F190" s="289" t="s">
        <v>733</v>
      </c>
      <c r="G190" s="268"/>
      <c r="H190" s="265" t="s">
        <v>823</v>
      </c>
      <c r="I190" s="268" t="s">
        <v>824</v>
      </c>
      <c r="J190" s="268"/>
      <c r="K190" s="314"/>
    </row>
    <row r="191" spans="2:11" s="1" customFormat="1" ht="15" customHeight="1">
      <c r="B191" s="291"/>
      <c r="C191" s="327" t="s">
        <v>825</v>
      </c>
      <c r="D191" s="268"/>
      <c r="E191" s="268"/>
      <c r="F191" s="289" t="s">
        <v>733</v>
      </c>
      <c r="G191" s="268"/>
      <c r="H191" s="268" t="s">
        <v>826</v>
      </c>
      <c r="I191" s="268" t="s">
        <v>768</v>
      </c>
      <c r="J191" s="268"/>
      <c r="K191" s="314"/>
    </row>
    <row r="192" spans="2:11" s="1" customFormat="1" ht="15" customHeight="1">
      <c r="B192" s="291"/>
      <c r="C192" s="327" t="s">
        <v>827</v>
      </c>
      <c r="D192" s="268"/>
      <c r="E192" s="268"/>
      <c r="F192" s="289" t="s">
        <v>733</v>
      </c>
      <c r="G192" s="268"/>
      <c r="H192" s="268" t="s">
        <v>828</v>
      </c>
      <c r="I192" s="268" t="s">
        <v>768</v>
      </c>
      <c r="J192" s="268"/>
      <c r="K192" s="314"/>
    </row>
    <row r="193" spans="2:11" s="1" customFormat="1" ht="15" customHeight="1">
      <c r="B193" s="291"/>
      <c r="C193" s="327" t="s">
        <v>829</v>
      </c>
      <c r="D193" s="268"/>
      <c r="E193" s="268"/>
      <c r="F193" s="289" t="s">
        <v>739</v>
      </c>
      <c r="G193" s="268"/>
      <c r="H193" s="268" t="s">
        <v>830</v>
      </c>
      <c r="I193" s="268" t="s">
        <v>768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388" t="s">
        <v>831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832</v>
      </c>
      <c r="D200" s="330"/>
      <c r="E200" s="330"/>
      <c r="F200" s="330" t="s">
        <v>833</v>
      </c>
      <c r="G200" s="331"/>
      <c r="H200" s="389" t="s">
        <v>834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824</v>
      </c>
      <c r="D202" s="268"/>
      <c r="E202" s="268"/>
      <c r="F202" s="289" t="s">
        <v>43</v>
      </c>
      <c r="G202" s="268"/>
      <c r="H202" s="390" t="s">
        <v>835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44</v>
      </c>
      <c r="G203" s="268"/>
      <c r="H203" s="390" t="s">
        <v>836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47</v>
      </c>
      <c r="G204" s="268"/>
      <c r="H204" s="390" t="s">
        <v>837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45</v>
      </c>
      <c r="G205" s="268"/>
      <c r="H205" s="390" t="s">
        <v>838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46</v>
      </c>
      <c r="G206" s="268"/>
      <c r="H206" s="390" t="s">
        <v>839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780</v>
      </c>
      <c r="D208" s="268"/>
      <c r="E208" s="268"/>
      <c r="F208" s="289" t="s">
        <v>79</v>
      </c>
      <c r="G208" s="268"/>
      <c r="H208" s="390" t="s">
        <v>840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678</v>
      </c>
      <c r="G209" s="268"/>
      <c r="H209" s="390" t="s">
        <v>679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676</v>
      </c>
      <c r="G210" s="268"/>
      <c r="H210" s="390" t="s">
        <v>841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82</v>
      </c>
      <c r="G211" s="327"/>
      <c r="H211" s="391" t="s">
        <v>680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575</v>
      </c>
      <c r="G212" s="327"/>
      <c r="H212" s="391" t="s">
        <v>658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804</v>
      </c>
      <c r="D214" s="268"/>
      <c r="E214" s="268"/>
      <c r="F214" s="289">
        <v>1</v>
      </c>
      <c r="G214" s="327"/>
      <c r="H214" s="391" t="s">
        <v>842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843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844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845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Administrator</cp:lastModifiedBy>
  <dcterms:created xsi:type="dcterms:W3CDTF">2023-03-17T09:05:21Z</dcterms:created>
  <dcterms:modified xsi:type="dcterms:W3CDTF">2023-03-20T07:47:15Z</dcterms:modified>
  <cp:category/>
  <cp:version/>
  <cp:contentType/>
  <cp:contentStatus/>
</cp:coreProperties>
</file>