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EMP\Rar$DIa0.005\"/>
    </mc:Choice>
  </mc:AlternateContent>
  <bookViews>
    <workbookView xWindow="0" yWindow="0" windowWidth="28800" windowHeight="12435" activeTab="3"/>
  </bookViews>
  <sheets>
    <sheet name="Rekapitulace stavby" sheetId="1" r:id="rId1"/>
    <sheet name="SO 101.1 - Sjezd z komuni..." sheetId="2" r:id="rId2"/>
    <sheet name="SO 101.2 - Sjezd z komuni..." sheetId="3" r:id="rId3"/>
    <sheet name="SO 102 - Odstavná plocha" sheetId="4" r:id="rId4"/>
    <sheet name="VRN - Vedlejší rozpočtové..." sheetId="5" r:id="rId5"/>
    <sheet name="Pokyny pro vyplnění" sheetId="6" r:id="rId6"/>
  </sheets>
  <definedNames>
    <definedName name="_xlnm._FilterDatabase" localSheetId="1" hidden="1">'SO 101.1 - Sjezd z komuni...'!$C$93:$K$268</definedName>
    <definedName name="_xlnm._FilterDatabase" localSheetId="2" hidden="1">'SO 101.2 - Sjezd z komuni...'!$C$88:$K$121</definedName>
    <definedName name="_xlnm._FilterDatabase" localSheetId="3" hidden="1">'SO 102 - Odstavná plocha'!$C$85:$K$242</definedName>
    <definedName name="_xlnm._FilterDatabase" localSheetId="4" hidden="1">'VRN - Vedlejší rozpočtové...'!$C$89:$K$129</definedName>
    <definedName name="_xlnm.Print_Titles" localSheetId="0">'Rekapitulace stavby'!$52:$52</definedName>
    <definedName name="_xlnm.Print_Titles" localSheetId="1">'SO 101.1 - Sjezd z komuni...'!$93:$93</definedName>
    <definedName name="_xlnm.Print_Titles" localSheetId="2">'SO 101.2 - Sjezd z komuni...'!$88:$88</definedName>
    <definedName name="_xlnm.Print_Titles" localSheetId="3">'SO 102 - Odstavná plocha'!$85:$85</definedName>
    <definedName name="_xlnm.Print_Titles" localSheetId="4">'VRN - Vedlejší rozpočtové...'!$89:$89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  <definedName name="_xlnm.Print_Area" localSheetId="1">'SO 101.1 - Sjezd z komuni...'!$C$4:$J$41,'SO 101.1 - Sjezd z komuni...'!$C$47:$J$73,'SO 101.1 - Sjezd z komuni...'!$C$79:$K$268</definedName>
    <definedName name="_xlnm.Print_Area" localSheetId="2">'SO 101.2 - Sjezd z komuni...'!$C$4:$J$41,'SO 101.2 - Sjezd z komuni...'!$C$47:$J$68,'SO 101.2 - Sjezd z komuni...'!$C$74:$K$121</definedName>
    <definedName name="_xlnm.Print_Area" localSheetId="3">'SO 102 - Odstavná plocha'!$C$4:$J$39,'SO 102 - Odstavná plocha'!$C$45:$J$67,'SO 102 - Odstavná plocha'!$C$73:$K$242</definedName>
    <definedName name="_xlnm.Print_Area" localSheetId="4">'VRN - Vedlejší rozpočtové...'!$C$4:$J$39,'VRN - Vedlejší rozpočtové...'!$C$45:$J$71,'VRN - Vedlejší rozpočtové...'!$C$77:$K$129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59" i="1"/>
  <c r="J35" i="5"/>
  <c r="AX59" i="1"/>
  <c r="BI128" i="5"/>
  <c r="BH128" i="5"/>
  <c r="BG128" i="5"/>
  <c r="BF128" i="5"/>
  <c r="T128" i="5"/>
  <c r="T127" i="5" s="1"/>
  <c r="T126" i="5" s="1"/>
  <c r="R128" i="5"/>
  <c r="R127" i="5" s="1"/>
  <c r="R126" i="5" s="1"/>
  <c r="P128" i="5"/>
  <c r="P127" i="5"/>
  <c r="P126" i="5" s="1"/>
  <c r="BI124" i="5"/>
  <c r="BH124" i="5"/>
  <c r="BG124" i="5"/>
  <c r="BF124" i="5"/>
  <c r="T124" i="5"/>
  <c r="T123" i="5"/>
  <c r="R124" i="5"/>
  <c r="R123" i="5" s="1"/>
  <c r="P124" i="5"/>
  <c r="P123" i="5"/>
  <c r="BI121" i="5"/>
  <c r="BH121" i="5"/>
  <c r="BG121" i="5"/>
  <c r="BF121" i="5"/>
  <c r="T121" i="5"/>
  <c r="T120" i="5" s="1"/>
  <c r="R121" i="5"/>
  <c r="R120" i="5"/>
  <c r="P121" i="5"/>
  <c r="P120" i="5" s="1"/>
  <c r="BI118" i="5"/>
  <c r="BH118" i="5"/>
  <c r="BG118" i="5"/>
  <c r="BF118" i="5"/>
  <c r="T118" i="5"/>
  <c r="R118" i="5"/>
  <c r="P118" i="5"/>
  <c r="BI116" i="5"/>
  <c r="BH116" i="5"/>
  <c r="BG116" i="5"/>
  <c r="BF116" i="5"/>
  <c r="T116" i="5"/>
  <c r="R116" i="5"/>
  <c r="P116" i="5"/>
  <c r="BI114" i="5"/>
  <c r="BH114" i="5"/>
  <c r="BG114" i="5"/>
  <c r="BF114" i="5"/>
  <c r="T114" i="5"/>
  <c r="R114" i="5"/>
  <c r="P114" i="5"/>
  <c r="BI110" i="5"/>
  <c r="BH110" i="5"/>
  <c r="BG110" i="5"/>
  <c r="BF110" i="5"/>
  <c r="T110" i="5"/>
  <c r="R110" i="5"/>
  <c r="P110" i="5"/>
  <c r="BI108" i="5"/>
  <c r="BH108" i="5"/>
  <c r="BG108" i="5"/>
  <c r="BF108" i="5"/>
  <c r="T108" i="5"/>
  <c r="R108" i="5"/>
  <c r="P108" i="5"/>
  <c r="BI105" i="5"/>
  <c r="BH105" i="5"/>
  <c r="BG105" i="5"/>
  <c r="BF105" i="5"/>
  <c r="T105" i="5"/>
  <c r="R105" i="5"/>
  <c r="P105" i="5"/>
  <c r="BI103" i="5"/>
  <c r="BH103" i="5"/>
  <c r="BG103" i="5"/>
  <c r="BF103" i="5"/>
  <c r="T103" i="5"/>
  <c r="R103" i="5"/>
  <c r="P103" i="5"/>
  <c r="BI100" i="5"/>
  <c r="BH100" i="5"/>
  <c r="BG100" i="5"/>
  <c r="BF100" i="5"/>
  <c r="T100" i="5"/>
  <c r="T99" i="5"/>
  <c r="R100" i="5"/>
  <c r="R99" i="5" s="1"/>
  <c r="P100" i="5"/>
  <c r="P99" i="5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J87" i="5"/>
  <c r="J86" i="5"/>
  <c r="F86" i="5"/>
  <c r="F84" i="5"/>
  <c r="E82" i="5"/>
  <c r="J55" i="5"/>
  <c r="J54" i="5"/>
  <c r="F54" i="5"/>
  <c r="F52" i="5"/>
  <c r="E50" i="5"/>
  <c r="J18" i="5"/>
  <c r="E18" i="5"/>
  <c r="F87" i="5" s="1"/>
  <c r="J17" i="5"/>
  <c r="J12" i="5"/>
  <c r="J84" i="5" s="1"/>
  <c r="E7" i="5"/>
  <c r="E80" i="5"/>
  <c r="J37" i="4"/>
  <c r="J36" i="4"/>
  <c r="AY58" i="1"/>
  <c r="J35" i="4"/>
  <c r="AX58" i="1" s="1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7" i="4"/>
  <c r="BH237" i="4"/>
  <c r="BG237" i="4"/>
  <c r="BF237" i="4"/>
  <c r="T237" i="4"/>
  <c r="R237" i="4"/>
  <c r="P237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2" i="4"/>
  <c r="BH222" i="4"/>
  <c r="BG222" i="4"/>
  <c r="BF222" i="4"/>
  <c r="T222" i="4"/>
  <c r="R222" i="4"/>
  <c r="P222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1" i="4"/>
  <c r="BH201" i="4"/>
  <c r="BG201" i="4"/>
  <c r="BF201" i="4"/>
  <c r="T201" i="4"/>
  <c r="R201" i="4"/>
  <c r="P201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2" i="4"/>
  <c r="BH172" i="4"/>
  <c r="BG172" i="4"/>
  <c r="BF172" i="4"/>
  <c r="T172" i="4"/>
  <c r="R172" i="4"/>
  <c r="P172" i="4"/>
  <c r="BI167" i="4"/>
  <c r="BH167" i="4"/>
  <c r="BG167" i="4"/>
  <c r="BF167" i="4"/>
  <c r="T167" i="4"/>
  <c r="R167" i="4"/>
  <c r="P167" i="4"/>
  <c r="BI159" i="4"/>
  <c r="BH159" i="4"/>
  <c r="BG159" i="4"/>
  <c r="BF159" i="4"/>
  <c r="T159" i="4"/>
  <c r="T151" i="4"/>
  <c r="R159" i="4"/>
  <c r="P159" i="4"/>
  <c r="P151" i="4"/>
  <c r="BI152" i="4"/>
  <c r="BH152" i="4"/>
  <c r="BG152" i="4"/>
  <c r="BF152" i="4"/>
  <c r="T152" i="4"/>
  <c r="R152" i="4"/>
  <c r="R151" i="4" s="1"/>
  <c r="P152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5" i="4"/>
  <c r="BH125" i="4"/>
  <c r="BG125" i="4"/>
  <c r="BF125" i="4"/>
  <c r="T125" i="4"/>
  <c r="R125" i="4"/>
  <c r="P125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BI100" i="4"/>
  <c r="BH100" i="4"/>
  <c r="BG100" i="4"/>
  <c r="BF100" i="4"/>
  <c r="T100" i="4"/>
  <c r="R100" i="4"/>
  <c r="P100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J83" i="4"/>
  <c r="J82" i="4"/>
  <c r="F82" i="4"/>
  <c r="F80" i="4"/>
  <c r="E78" i="4"/>
  <c r="J55" i="4"/>
  <c r="J54" i="4"/>
  <c r="F54" i="4"/>
  <c r="F52" i="4"/>
  <c r="E50" i="4"/>
  <c r="J18" i="4"/>
  <c r="E18" i="4"/>
  <c r="F55" i="4" s="1"/>
  <c r="J17" i="4"/>
  <c r="J12" i="4"/>
  <c r="J52" i="4" s="1"/>
  <c r="E7" i="4"/>
  <c r="E48" i="4" s="1"/>
  <c r="J39" i="3"/>
  <c r="J38" i="3"/>
  <c r="AY57" i="1" s="1"/>
  <c r="J37" i="3"/>
  <c r="AX57" i="1"/>
  <c r="BI118" i="3"/>
  <c r="BH118" i="3"/>
  <c r="BG118" i="3"/>
  <c r="BF118" i="3"/>
  <c r="T118" i="3"/>
  <c r="T117" i="3" s="1"/>
  <c r="R118" i="3"/>
  <c r="R117" i="3"/>
  <c r="P118" i="3"/>
  <c r="P117" i="3" s="1"/>
  <c r="BI114" i="3"/>
  <c r="BH114" i="3"/>
  <c r="BG114" i="3"/>
  <c r="BF114" i="3"/>
  <c r="T114" i="3"/>
  <c r="T113" i="3"/>
  <c r="R114" i="3"/>
  <c r="R113" i="3" s="1"/>
  <c r="P114" i="3"/>
  <c r="P113" i="3"/>
  <c r="BI110" i="3"/>
  <c r="BH110" i="3"/>
  <c r="BG110" i="3"/>
  <c r="BF110" i="3"/>
  <c r="T110" i="3"/>
  <c r="R110" i="3"/>
  <c r="P110" i="3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J86" i="3"/>
  <c r="J85" i="3"/>
  <c r="F85" i="3"/>
  <c r="F83" i="3"/>
  <c r="E81" i="3"/>
  <c r="J59" i="3"/>
  <c r="J58" i="3"/>
  <c r="F58" i="3"/>
  <c r="F56" i="3"/>
  <c r="E54" i="3"/>
  <c r="J20" i="3"/>
  <c r="E20" i="3"/>
  <c r="F59" i="3" s="1"/>
  <c r="J19" i="3"/>
  <c r="J14" i="3"/>
  <c r="J56" i="3"/>
  <c r="E7" i="3"/>
  <c r="E77" i="3" s="1"/>
  <c r="J39" i="2"/>
  <c r="J38" i="2"/>
  <c r="AY56" i="1" s="1"/>
  <c r="J37" i="2"/>
  <c r="AX56" i="1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T259" i="2"/>
  <c r="R260" i="2"/>
  <c r="R259" i="2" s="1"/>
  <c r="P260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7" i="2"/>
  <c r="BH177" i="2"/>
  <c r="BG177" i="2"/>
  <c r="BF177" i="2"/>
  <c r="T177" i="2"/>
  <c r="R177" i="2"/>
  <c r="P177" i="2"/>
  <c r="BI169" i="2"/>
  <c r="BH169" i="2"/>
  <c r="BG169" i="2"/>
  <c r="BF169" i="2"/>
  <c r="T169" i="2"/>
  <c r="T168" i="2" s="1"/>
  <c r="R169" i="2"/>
  <c r="R168" i="2" s="1"/>
  <c r="P169" i="2"/>
  <c r="P168" i="2" s="1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F39" i="2" s="1"/>
  <c r="BH105" i="2"/>
  <c r="BG105" i="2"/>
  <c r="BF105" i="2"/>
  <c r="T105" i="2"/>
  <c r="R105" i="2"/>
  <c r="P105" i="2"/>
  <c r="BI103" i="2"/>
  <c r="BH103" i="2"/>
  <c r="F38" i="2" s="1"/>
  <c r="BG103" i="2"/>
  <c r="BF103" i="2"/>
  <c r="T103" i="2"/>
  <c r="R103" i="2"/>
  <c r="P103" i="2"/>
  <c r="BI100" i="2"/>
  <c r="BH100" i="2"/>
  <c r="BG100" i="2"/>
  <c r="BF100" i="2"/>
  <c r="T100" i="2"/>
  <c r="R100" i="2"/>
  <c r="P100" i="2"/>
  <c r="BI97" i="2"/>
  <c r="BH97" i="2"/>
  <c r="BG97" i="2"/>
  <c r="BF97" i="2"/>
  <c r="F36" i="2" s="1"/>
  <c r="T97" i="2"/>
  <c r="R97" i="2"/>
  <c r="P97" i="2"/>
  <c r="J91" i="2"/>
  <c r="J90" i="2"/>
  <c r="F90" i="2"/>
  <c r="F88" i="2"/>
  <c r="E86" i="2"/>
  <c r="J59" i="2"/>
  <c r="J58" i="2"/>
  <c r="F58" i="2"/>
  <c r="F56" i="2"/>
  <c r="E54" i="2"/>
  <c r="J20" i="2"/>
  <c r="E20" i="2"/>
  <c r="F91" i="2"/>
  <c r="J19" i="2"/>
  <c r="J14" i="2"/>
  <c r="J88" i="2" s="1"/>
  <c r="E7" i="2"/>
  <c r="E82" i="2" s="1"/>
  <c r="L50" i="1"/>
  <c r="AM50" i="1"/>
  <c r="AM49" i="1"/>
  <c r="L49" i="1"/>
  <c r="AM47" i="1"/>
  <c r="L47" i="1"/>
  <c r="L45" i="1"/>
  <c r="L44" i="1"/>
  <c r="BK208" i="4"/>
  <c r="BK136" i="4"/>
  <c r="BK218" i="2"/>
  <c r="J159" i="4"/>
  <c r="J97" i="5"/>
  <c r="J218" i="2"/>
  <c r="J118" i="3"/>
  <c r="J226" i="4"/>
  <c r="J118" i="2"/>
  <c r="J221" i="2"/>
  <c r="BK130" i="2"/>
  <c r="J203" i="2"/>
  <c r="J114" i="3"/>
  <c r="BK106" i="4"/>
  <c r="BK182" i="2"/>
  <c r="BK112" i="2"/>
  <c r="BK153" i="2"/>
  <c r="BK177" i="2"/>
  <c r="J112" i="4"/>
  <c r="J240" i="2"/>
  <c r="BK257" i="2"/>
  <c r="J233" i="2"/>
  <c r="J100" i="4"/>
  <c r="BK241" i="4"/>
  <c r="BK114" i="5"/>
  <c r="BK121" i="2"/>
  <c r="J100" i="3"/>
  <c r="J213" i="4"/>
  <c r="BK133" i="4"/>
  <c r="BK229" i="4"/>
  <c r="BK121" i="5"/>
  <c r="BK107" i="2"/>
  <c r="BK237" i="2"/>
  <c r="BK203" i="2"/>
  <c r="J180" i="4"/>
  <c r="J241" i="4"/>
  <c r="J103" i="5"/>
  <c r="BK140" i="2"/>
  <c r="BK158" i="2"/>
  <c r="J109" i="4"/>
  <c r="BK147" i="4"/>
  <c r="J108" i="5"/>
  <c r="J130" i="2"/>
  <c r="BK267" i="2"/>
  <c r="J92" i="3"/>
  <c r="J145" i="4"/>
  <c r="BK95" i="5"/>
  <c r="J216" i="4"/>
  <c r="BK130" i="4"/>
  <c r="BK128" i="5"/>
  <c r="J106" i="3"/>
  <c r="J237" i="4"/>
  <c r="BK169" i="2"/>
  <c r="J121" i="4"/>
  <c r="BK110" i="5"/>
  <c r="AS55" i="1"/>
  <c r="BK109" i="4"/>
  <c r="BK222" i="4"/>
  <c r="BK231" i="4"/>
  <c r="BK103" i="5"/>
  <c r="J216" i="2"/>
  <c r="J141" i="4"/>
  <c r="BK193" i="2"/>
  <c r="BK245" i="2"/>
  <c r="BK115" i="2"/>
  <c r="F37" i="2"/>
  <c r="J124" i="2"/>
  <c r="BK217" i="4"/>
  <c r="BK206" i="2"/>
  <c r="J177" i="4"/>
  <c r="J128" i="5"/>
  <c r="J199" i="2"/>
  <c r="BK100" i="2"/>
  <c r="J121" i="2"/>
  <c r="J127" i="2"/>
  <c r="J117" i="4"/>
  <c r="BK249" i="2"/>
  <c r="J167" i="4"/>
  <c r="BK255" i="2"/>
  <c r="J89" i="4"/>
  <c r="BK211" i="4"/>
  <c r="J153" i="2"/>
  <c r="J196" i="2"/>
  <c r="BK230" i="2"/>
  <c r="BK92" i="3"/>
  <c r="BK125" i="4"/>
  <c r="BK201" i="4"/>
  <c r="BK237" i="4"/>
  <c r="BK108" i="5"/>
  <c r="BK151" i="2"/>
  <c r="BK240" i="2"/>
  <c r="BK160" i="2"/>
  <c r="J152" i="4"/>
  <c r="J114" i="5"/>
  <c r="J217" i="4"/>
  <c r="J186" i="4"/>
  <c r="J193" i="4"/>
  <c r="J151" i="2"/>
  <c r="BK208" i="2"/>
  <c r="BK145" i="2"/>
  <c r="J251" i="2"/>
  <c r="J112" i="2"/>
  <c r="BK116" i="5"/>
  <c r="J132" i="2"/>
  <c r="BK89" i="4"/>
  <c r="BK105" i="2"/>
  <c r="BK188" i="2"/>
  <c r="BK134" i="2"/>
  <c r="J205" i="4"/>
  <c r="J264" i="2"/>
  <c r="BK124" i="2"/>
  <c r="BK136" i="2"/>
  <c r="J195" i="4"/>
  <c r="J133" i="4"/>
  <c r="J130" i="4"/>
  <c r="J148" i="2"/>
  <c r="BK127" i="2"/>
  <c r="J257" i="2"/>
  <c r="J184" i="4"/>
  <c r="J158" i="2"/>
  <c r="J215" i="4"/>
  <c r="J225" i="4"/>
  <c r="BK119" i="4"/>
  <c r="BK215" i="4"/>
  <c r="J143" i="4"/>
  <c r="J95" i="5"/>
  <c r="J105" i="2"/>
  <c r="J182" i="2"/>
  <c r="J164" i="2"/>
  <c r="J160" i="2"/>
  <c r="J134" i="2"/>
  <c r="BK95" i="3"/>
  <c r="BK167" i="4"/>
  <c r="J147" i="4"/>
  <c r="J231" i="4"/>
  <c r="J222" i="4"/>
  <c r="J124" i="5"/>
  <c r="BK205" i="4"/>
  <c r="BK177" i="4"/>
  <c r="BK148" i="2"/>
  <c r="BK223" i="2"/>
  <c r="BK196" i="2"/>
  <c r="J125" i="4"/>
  <c r="J172" i="4"/>
  <c r="J149" i="4"/>
  <c r="J121" i="5"/>
  <c r="J243" i="2"/>
  <c r="J223" i="2"/>
  <c r="BK104" i="3"/>
  <c r="BK251" i="2"/>
  <c r="J107" i="2"/>
  <c r="J102" i="3"/>
  <c r="J233" i="4"/>
  <c r="BK124" i="5"/>
  <c r="J208" i="4"/>
  <c r="BK253" i="2"/>
  <c r="J255" i="2"/>
  <c r="BK199" i="2"/>
  <c r="J188" i="2"/>
  <c r="J138" i="4"/>
  <c r="J207" i="4"/>
  <c r="J229" i="4"/>
  <c r="J185" i="2"/>
  <c r="J95" i="3"/>
  <c r="BK182" i="4"/>
  <c r="J140" i="2"/>
  <c r="BK138" i="4"/>
  <c r="BK225" i="4"/>
  <c r="BK264" i="2"/>
  <c r="BK260" i="2"/>
  <c r="BK91" i="4"/>
  <c r="BK162" i="2"/>
  <c r="J115" i="2"/>
  <c r="J188" i="4"/>
  <c r="BK117" i="4"/>
  <c r="J198" i="4"/>
  <c r="J226" i="2"/>
  <c r="J166" i="2"/>
  <c r="BK186" i="4"/>
  <c r="BK195" i="4"/>
  <c r="BK118" i="5"/>
  <c r="BK243" i="2"/>
  <c r="J208" i="2"/>
  <c r="BK213" i="4"/>
  <c r="BK145" i="4"/>
  <c r="BK185" i="2"/>
  <c r="J136" i="4"/>
  <c r="BK149" i="4"/>
  <c r="J211" i="2"/>
  <c r="BK152" i="4"/>
  <c r="BK172" i="4"/>
  <c r="BK211" i="2"/>
  <c r="BK188" i="4"/>
  <c r="BK233" i="2"/>
  <c r="BK102" i="3"/>
  <c r="BK193" i="4"/>
  <c r="J267" i="2"/>
  <c r="J206" i="2"/>
  <c r="BK97" i="3"/>
  <c r="BK226" i="4"/>
  <c r="J119" i="4"/>
  <c r="BK93" i="5"/>
  <c r="BK233" i="4"/>
  <c r="J193" i="2"/>
  <c r="BK97" i="2"/>
  <c r="BK214" i="4"/>
  <c r="BK180" i="4"/>
  <c r="BK115" i="4"/>
  <c r="J97" i="2"/>
  <c r="BK118" i="2"/>
  <c r="BK100" i="4"/>
  <c r="BK112" i="4"/>
  <c r="BK100" i="5"/>
  <c r="BK226" i="2"/>
  <c r="BK103" i="2"/>
  <c r="BK210" i="4"/>
  <c r="J116" i="5"/>
  <c r="BK100" i="3"/>
  <c r="BK207" i="4"/>
  <c r="J97" i="3"/>
  <c r="J182" i="4"/>
  <c r="J210" i="4"/>
  <c r="BK164" i="2"/>
  <c r="J239" i="4"/>
  <c r="J103" i="2"/>
  <c r="BK118" i="3"/>
  <c r="BK97" i="4"/>
  <c r="BK121" i="4"/>
  <c r="BK184" i="4"/>
  <c r="J100" i="5"/>
  <c r="BK236" i="2"/>
  <c r="J145" i="2"/>
  <c r="BK132" i="2"/>
  <c r="J105" i="5"/>
  <c r="J237" i="2"/>
  <c r="BK198" i="4"/>
  <c r="J93" i="5"/>
  <c r="J260" i="2"/>
  <c r="J245" i="2"/>
  <c r="J100" i="2"/>
  <c r="J136" i="2"/>
  <c r="J230" i="2"/>
  <c r="J249" i="2"/>
  <c r="J110" i="3"/>
  <c r="J91" i="4"/>
  <c r="BK141" i="4"/>
  <c r="J115" i="4"/>
  <c r="J201" i="4"/>
  <c r="J109" i="2"/>
  <c r="J162" i="2"/>
  <c r="BK109" i="2"/>
  <c r="J214" i="4"/>
  <c r="BK166" i="2"/>
  <c r="BK110" i="3"/>
  <c r="BK105" i="5"/>
  <c r="BK97" i="5"/>
  <c r="J236" i="2"/>
  <c r="J169" i="2"/>
  <c r="J211" i="4"/>
  <c r="BK159" i="4"/>
  <c r="BK106" i="3"/>
  <c r="J94" i="4"/>
  <c r="BK94" i="4"/>
  <c r="BK221" i="2"/>
  <c r="BK216" i="2"/>
  <c r="J177" i="2"/>
  <c r="J106" i="4"/>
  <c r="J110" i="5"/>
  <c r="BK114" i="3"/>
  <c r="BK216" i="4"/>
  <c r="BK143" i="4"/>
  <c r="J104" i="3"/>
  <c r="BK239" i="4"/>
  <c r="J253" i="2"/>
  <c r="J97" i="4"/>
  <c r="J118" i="5"/>
  <c r="J36" i="2" l="1"/>
  <c r="P96" i="2"/>
  <c r="R176" i="2"/>
  <c r="T263" i="2"/>
  <c r="T262" i="2" s="1"/>
  <c r="P202" i="2"/>
  <c r="P263" i="2"/>
  <c r="P262" i="2"/>
  <c r="T88" i="4"/>
  <c r="R204" i="4"/>
  <c r="BK88" i="4"/>
  <c r="J88" i="4"/>
  <c r="J61" i="4" s="1"/>
  <c r="T204" i="4"/>
  <c r="BK239" i="2"/>
  <c r="J239" i="2"/>
  <c r="J69" i="2" s="1"/>
  <c r="P88" i="4"/>
  <c r="P204" i="4"/>
  <c r="BK92" i="5"/>
  <c r="T202" i="2"/>
  <c r="BK263" i="2"/>
  <c r="BK262" i="2" s="1"/>
  <c r="J262" i="2" s="1"/>
  <c r="J71" i="2" s="1"/>
  <c r="T166" i="4"/>
  <c r="BK228" i="4"/>
  <c r="J228" i="4"/>
  <c r="J66" i="4" s="1"/>
  <c r="R107" i="5"/>
  <c r="P176" i="2"/>
  <c r="T239" i="2"/>
  <c r="P91" i="3"/>
  <c r="P90" i="3"/>
  <c r="P89" i="3" s="1"/>
  <c r="AU57" i="1" s="1"/>
  <c r="BK166" i="4"/>
  <c r="J166" i="4"/>
  <c r="J63" i="4" s="1"/>
  <c r="R228" i="4"/>
  <c r="BK102" i="5"/>
  <c r="J102" i="5"/>
  <c r="J63" i="5" s="1"/>
  <c r="T107" i="5"/>
  <c r="BK202" i="2"/>
  <c r="J202" i="2"/>
  <c r="J68" i="2" s="1"/>
  <c r="R91" i="3"/>
  <c r="R90" i="3" s="1"/>
  <c r="R89" i="3" s="1"/>
  <c r="P197" i="4"/>
  <c r="R197" i="4"/>
  <c r="P92" i="5"/>
  <c r="BK107" i="5"/>
  <c r="J107" i="5" s="1"/>
  <c r="J64" i="5" s="1"/>
  <c r="T113" i="5"/>
  <c r="T112" i="5"/>
  <c r="P239" i="2"/>
  <c r="R166" i="4"/>
  <c r="T228" i="4"/>
  <c r="R102" i="5"/>
  <c r="P113" i="5"/>
  <c r="P112" i="5"/>
  <c r="T96" i="2"/>
  <c r="R202" i="2"/>
  <c r="R263" i="2"/>
  <c r="R262" i="2"/>
  <c r="R92" i="5"/>
  <c r="R91" i="5" s="1"/>
  <c r="P102" i="5"/>
  <c r="R113" i="5"/>
  <c r="R112" i="5" s="1"/>
  <c r="R96" i="2"/>
  <c r="R95" i="2" s="1"/>
  <c r="R94" i="2" s="1"/>
  <c r="P166" i="4"/>
  <c r="P228" i="4"/>
  <c r="T92" i="5"/>
  <c r="P107" i="5"/>
  <c r="BK176" i="2"/>
  <c r="J176" i="2" s="1"/>
  <c r="J67" i="2" s="1"/>
  <c r="R239" i="2"/>
  <c r="BK91" i="3"/>
  <c r="J91" i="3" s="1"/>
  <c r="J65" i="3" s="1"/>
  <c r="R88" i="4"/>
  <c r="R87" i="4" s="1"/>
  <c r="R86" i="4" s="1"/>
  <c r="BK204" i="4"/>
  <c r="J204" i="4"/>
  <c r="J65" i="4" s="1"/>
  <c r="T102" i="5"/>
  <c r="BK113" i="5"/>
  <c r="J113" i="5"/>
  <c r="J66" i="5" s="1"/>
  <c r="BK96" i="2"/>
  <c r="BK95" i="2" s="1"/>
  <c r="T176" i="2"/>
  <c r="T91" i="3"/>
  <c r="T90" i="3"/>
  <c r="T89" i="3" s="1"/>
  <c r="BK197" i="4"/>
  <c r="J197" i="4" s="1"/>
  <c r="J64" i="4" s="1"/>
  <c r="T197" i="4"/>
  <c r="BK117" i="3"/>
  <c r="J117" i="3" s="1"/>
  <c r="J67" i="3" s="1"/>
  <c r="BK113" i="3"/>
  <c r="J113" i="3"/>
  <c r="J66" i="3" s="1"/>
  <c r="BK168" i="2"/>
  <c r="J168" i="2" s="1"/>
  <c r="J66" i="2" s="1"/>
  <c r="BK120" i="5"/>
  <c r="J120" i="5"/>
  <c r="J67" i="5" s="1"/>
  <c r="BK127" i="5"/>
  <c r="J127" i="5" s="1"/>
  <c r="J70" i="5" s="1"/>
  <c r="BK99" i="5"/>
  <c r="J99" i="5"/>
  <c r="J62" i="5" s="1"/>
  <c r="BK259" i="2"/>
  <c r="J259" i="2" s="1"/>
  <c r="J70" i="2" s="1"/>
  <c r="BK151" i="4"/>
  <c r="J151" i="4"/>
  <c r="J62" i="4" s="1"/>
  <c r="BK123" i="5"/>
  <c r="J123" i="5" s="1"/>
  <c r="J68" i="5" s="1"/>
  <c r="BE116" i="5"/>
  <c r="BE103" i="5"/>
  <c r="BE100" i="5"/>
  <c r="BE110" i="5"/>
  <c r="BE118" i="5"/>
  <c r="BE128" i="5"/>
  <c r="BE97" i="5"/>
  <c r="BE105" i="5"/>
  <c r="BE108" i="5"/>
  <c r="BE114" i="5"/>
  <c r="F55" i="5"/>
  <c r="J52" i="5"/>
  <c r="BE93" i="5"/>
  <c r="E48" i="5"/>
  <c r="BE95" i="5"/>
  <c r="BE121" i="5"/>
  <c r="BE124" i="5"/>
  <c r="BE213" i="4"/>
  <c r="BE215" i="4"/>
  <c r="BE222" i="4"/>
  <c r="E76" i="4"/>
  <c r="BE94" i="4"/>
  <c r="BE216" i="4"/>
  <c r="BE89" i="4"/>
  <c r="BE130" i="4"/>
  <c r="BE145" i="4"/>
  <c r="BE149" i="4"/>
  <c r="BE186" i="4"/>
  <c r="BE214" i="4"/>
  <c r="BE226" i="4"/>
  <c r="BK90" i="3"/>
  <c r="BK89" i="3"/>
  <c r="J89" i="3" s="1"/>
  <c r="J32" i="3" s="1"/>
  <c r="BE97" i="4"/>
  <c r="BE106" i="4"/>
  <c r="BE180" i="4"/>
  <c r="BE205" i="4"/>
  <c r="BE229" i="4"/>
  <c r="BE177" i="4"/>
  <c r="BE210" i="4"/>
  <c r="BE225" i="4"/>
  <c r="BE231" i="4"/>
  <c r="BE233" i="4"/>
  <c r="BE237" i="4"/>
  <c r="BE239" i="4"/>
  <c r="BE241" i="4"/>
  <c r="BE133" i="4"/>
  <c r="BE172" i="4"/>
  <c r="BE207" i="4"/>
  <c r="BE109" i="4"/>
  <c r="BE115" i="4"/>
  <c r="BE125" i="4"/>
  <c r="BE136" i="4"/>
  <c r="BE147" i="4"/>
  <c r="BE184" i="4"/>
  <c r="J80" i="4"/>
  <c r="BE117" i="4"/>
  <c r="BE141" i="4"/>
  <c r="BE143" i="4"/>
  <c r="BE159" i="4"/>
  <c r="BE182" i="4"/>
  <c r="BE193" i="4"/>
  <c r="BE198" i="4"/>
  <c r="F83" i="4"/>
  <c r="BE100" i="4"/>
  <c r="BE167" i="4"/>
  <c r="BE201" i="4"/>
  <c r="BE208" i="4"/>
  <c r="BE211" i="4"/>
  <c r="BE91" i="4"/>
  <c r="BE121" i="4"/>
  <c r="BE217" i="4"/>
  <c r="BE112" i="4"/>
  <c r="BE119" i="4"/>
  <c r="BE138" i="4"/>
  <c r="BE152" i="4"/>
  <c r="BE188" i="4"/>
  <c r="BE195" i="4"/>
  <c r="J263" i="2"/>
  <c r="J72" i="2"/>
  <c r="BE106" i="3"/>
  <c r="BE114" i="3"/>
  <c r="E50" i="3"/>
  <c r="BE95" i="3"/>
  <c r="J96" i="2"/>
  <c r="J65" i="2"/>
  <c r="F86" i="3"/>
  <c r="BE118" i="3"/>
  <c r="BE102" i="3"/>
  <c r="BE110" i="3"/>
  <c r="J83" i="3"/>
  <c r="BE104" i="3"/>
  <c r="BE97" i="3"/>
  <c r="BE100" i="3"/>
  <c r="BE92" i="3"/>
  <c r="J56" i="2"/>
  <c r="F59" i="2"/>
  <c r="BE97" i="2"/>
  <c r="BE107" i="2"/>
  <c r="BE115" i="2"/>
  <c r="BE121" i="2"/>
  <c r="BE148" i="2"/>
  <c r="BE151" i="2"/>
  <c r="BE158" i="2"/>
  <c r="BE162" i="2"/>
  <c r="BE206" i="2"/>
  <c r="BE208" i="2"/>
  <c r="BE245" i="2"/>
  <c r="E50" i="2"/>
  <c r="BE105" i="2"/>
  <c r="BE109" i="2"/>
  <c r="BE112" i="2"/>
  <c r="BE118" i="2"/>
  <c r="BE132" i="2"/>
  <c r="BE166" i="2"/>
  <c r="BE193" i="2"/>
  <c r="BE226" i="2"/>
  <c r="BE237" i="2"/>
  <c r="BE249" i="2"/>
  <c r="BE267" i="2"/>
  <c r="BB56" i="1"/>
  <c r="BE124" i="2"/>
  <c r="BE136" i="2"/>
  <c r="BE169" i="2"/>
  <c r="BE182" i="2"/>
  <c r="BE199" i="2"/>
  <c r="BE223" i="2"/>
  <c r="BE243" i="2"/>
  <c r="BC56" i="1"/>
  <c r="BA56" i="1"/>
  <c r="BA55" i="1" s="1"/>
  <c r="AW55" i="1" s="1"/>
  <c r="AW56" i="1"/>
  <c r="BE103" i="2"/>
  <c r="BE130" i="2"/>
  <c r="BE134" i="2"/>
  <c r="BE140" i="2"/>
  <c r="BE153" i="2"/>
  <c r="BE160" i="2"/>
  <c r="BE177" i="2"/>
  <c r="BE216" i="2"/>
  <c r="BE218" i="2"/>
  <c r="BE221" i="2"/>
  <c r="BE230" i="2"/>
  <c r="BE236" i="2"/>
  <c r="BE240" i="2"/>
  <c r="BE251" i="2"/>
  <c r="BE260" i="2"/>
  <c r="BE264" i="2"/>
  <c r="BE100" i="2"/>
  <c r="BE127" i="2"/>
  <c r="BE145" i="2"/>
  <c r="BE164" i="2"/>
  <c r="BE185" i="2"/>
  <c r="BE188" i="2"/>
  <c r="BE196" i="2"/>
  <c r="BE203" i="2"/>
  <c r="BE211" i="2"/>
  <c r="BE233" i="2"/>
  <c r="BE253" i="2"/>
  <c r="BE255" i="2"/>
  <c r="BE257" i="2"/>
  <c r="BD56" i="1"/>
  <c r="J36" i="3"/>
  <c r="AW57" i="1" s="1"/>
  <c r="J34" i="4"/>
  <c r="AW58" i="1" s="1"/>
  <c r="F34" i="5"/>
  <c r="BA59" i="1" s="1"/>
  <c r="F37" i="5"/>
  <c r="BD59" i="1" s="1"/>
  <c r="F34" i="4"/>
  <c r="BA58" i="1" s="1"/>
  <c r="F36" i="4"/>
  <c r="BC58" i="1" s="1"/>
  <c r="J34" i="5"/>
  <c r="AW59" i="1" s="1"/>
  <c r="F38" i="3"/>
  <c r="BC57" i="1" s="1"/>
  <c r="BC55" i="1" s="1"/>
  <c r="AY55" i="1" s="1"/>
  <c r="F36" i="3"/>
  <c r="BA57" i="1"/>
  <c r="F37" i="4"/>
  <c r="BD58" i="1"/>
  <c r="F39" i="3"/>
  <c r="BD57" i="1"/>
  <c r="BD55" i="1" s="1"/>
  <c r="F35" i="5"/>
  <c r="BB59" i="1" s="1"/>
  <c r="F35" i="4"/>
  <c r="BB58" i="1" s="1"/>
  <c r="F37" i="3"/>
  <c r="BB57" i="1" s="1"/>
  <c r="BB55" i="1" s="1"/>
  <c r="AX55" i="1" s="1"/>
  <c r="AS54" i="1"/>
  <c r="F36" i="5"/>
  <c r="BC59" i="1" s="1"/>
  <c r="BK94" i="2" l="1"/>
  <c r="J94" i="2" s="1"/>
  <c r="J32" i="2" s="1"/>
  <c r="J95" i="2"/>
  <c r="J64" i="2" s="1"/>
  <c r="BK87" i="4"/>
  <c r="J87" i="4"/>
  <c r="J60" i="4" s="1"/>
  <c r="T95" i="2"/>
  <c r="T94" i="2"/>
  <c r="BK91" i="5"/>
  <c r="J91" i="5" s="1"/>
  <c r="J60" i="5" s="1"/>
  <c r="T91" i="5"/>
  <c r="T90" i="5"/>
  <c r="P91" i="5"/>
  <c r="P90" i="5"/>
  <c r="AU59" i="1"/>
  <c r="T87" i="4"/>
  <c r="T86" i="4" s="1"/>
  <c r="P87" i="4"/>
  <c r="P86" i="4"/>
  <c r="AU58" i="1"/>
  <c r="R90" i="5"/>
  <c r="P95" i="2"/>
  <c r="P94" i="2" s="1"/>
  <c r="AU56" i="1" s="1"/>
  <c r="AU55" i="1" s="1"/>
  <c r="AU54" i="1" s="1"/>
  <c r="BK112" i="5"/>
  <c r="J112" i="5"/>
  <c r="J65" i="5" s="1"/>
  <c r="J92" i="5"/>
  <c r="J61" i="5" s="1"/>
  <c r="BK126" i="5"/>
  <c r="J126" i="5" s="1"/>
  <c r="J69" i="5" s="1"/>
  <c r="BK86" i="4"/>
  <c r="J86" i="4"/>
  <c r="AG57" i="1"/>
  <c r="J63" i="3"/>
  <c r="J90" i="3"/>
  <c r="J64" i="3"/>
  <c r="AG56" i="1"/>
  <c r="J63" i="2"/>
  <c r="J33" i="5"/>
  <c r="AV59" i="1"/>
  <c r="AT59" i="1" s="1"/>
  <c r="AG55" i="1"/>
  <c r="BD54" i="1"/>
  <c r="W33" i="1"/>
  <c r="F33" i="4"/>
  <c r="AZ58" i="1"/>
  <c r="BC54" i="1"/>
  <c r="AY54" i="1"/>
  <c r="J33" i="4"/>
  <c r="AV58" i="1" s="1"/>
  <c r="AT58" i="1" s="1"/>
  <c r="J35" i="3"/>
  <c r="AV57" i="1" s="1"/>
  <c r="AT57" i="1" s="1"/>
  <c r="AN57" i="1" s="1"/>
  <c r="F35" i="3"/>
  <c r="AZ57" i="1" s="1"/>
  <c r="F35" i="2"/>
  <c r="AZ56" i="1" s="1"/>
  <c r="J35" i="2"/>
  <c r="AV56" i="1" s="1"/>
  <c r="AT56" i="1" s="1"/>
  <c r="AN56" i="1" s="1"/>
  <c r="BB54" i="1"/>
  <c r="W31" i="1" s="1"/>
  <c r="J30" i="4"/>
  <c r="AG58" i="1"/>
  <c r="BA54" i="1"/>
  <c r="W30" i="1" s="1"/>
  <c r="F33" i="5"/>
  <c r="AZ59" i="1" s="1"/>
  <c r="BK90" i="5" l="1"/>
  <c r="J90" i="5"/>
  <c r="J30" i="5" s="1"/>
  <c r="AG59" i="1" s="1"/>
  <c r="AG54" i="1" s="1"/>
  <c r="AK26" i="1" s="1"/>
  <c r="AN58" i="1"/>
  <c r="J59" i="4"/>
  <c r="J39" i="4"/>
  <c r="J41" i="3"/>
  <c r="J41" i="2"/>
  <c r="W32" i="1"/>
  <c r="AW54" i="1"/>
  <c r="AK30" i="1"/>
  <c r="AX54" i="1"/>
  <c r="AZ55" i="1"/>
  <c r="AV55" i="1" s="1"/>
  <c r="AT55" i="1" s="1"/>
  <c r="AN55" i="1" s="1"/>
  <c r="J39" i="5" l="1"/>
  <c r="J59" i="5"/>
  <c r="AN59" i="1"/>
  <c r="AZ54" i="1"/>
  <c r="AV54" i="1" s="1"/>
  <c r="AK29" i="1" s="1"/>
  <c r="AK35" i="1" s="1"/>
  <c r="W29" i="1" l="1"/>
  <c r="AT54" i="1"/>
  <c r="AN54" i="1" l="1"/>
</calcChain>
</file>

<file path=xl/sharedStrings.xml><?xml version="1.0" encoding="utf-8"?>
<sst xmlns="http://schemas.openxmlformats.org/spreadsheetml/2006/main" count="4805" uniqueCount="918">
  <si>
    <t>Export Komplet</t>
  </si>
  <si>
    <t>VZ</t>
  </si>
  <si>
    <t>2.0</t>
  </si>
  <si>
    <t/>
  </si>
  <si>
    <t>False</t>
  </si>
  <si>
    <t>{ce526a2c-c514-4052-9bcc-3d4b711e0f35}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</si>
  <si>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</si>
  <si>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</si>
  <si>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</si>
  <si>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</si>
  <si>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</si>
  <si>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</si>
  <si>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</si>
  <si>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</si>
  <si>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</si>
  <si>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</si>
  <si>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</si>
  <si>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</si>
  <si>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Odstavná plocha a zřízení sjezdu na ul. Moravská v Kopřivnici</t>
  </si>
  <si>
    <t>KSO:</t>
  </si>
  <si>
    <t>CC-CZ:</t>
  </si>
  <si>
    <t>Místo:</t>
  </si>
  <si>
    <t>parcely č. 1377/56, 1377/3</t>
  </si>
  <si>
    <t>Datum:</t>
  </si>
  <si>
    <t>1. 7. 2022</t>
  </si>
  <si>
    <t>Zadavatel:</t>
  </si>
  <si>
    <t>IČ:</t>
  </si>
  <si>
    <t>Město Kopřivnice, Štefánikova 1163, Kopřivnice 742</t>
  </si>
  <si>
    <t>DIČ:</t>
  </si>
  <si>
    <t>Uchazeč:</t>
  </si>
  <si>
    <t>Vyplň údaj</t>
  </si>
  <si>
    <t>Projektant:</t>
  </si>
  <si>
    <t>Dopravní projekce Bojko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</si>
  <si>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</si>
  <si>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</si>
  <si>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</si>
  <si>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</si>
  <si>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</si>
  <si>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</si>
  <si>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</si>
  <si>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</si>
  <si>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</si>
  <si>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</si>
  <si>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</si>
  <si>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</si>
  <si>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</si>
  <si>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</si>
  <si>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</si>
  <si>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</si>
  <si>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</si>
  <si>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</si>
  <si>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</si>
  <si>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</si>
  <si>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</si>
  <si>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</si>
  <si>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</si>
  <si>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</si>
  <si>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</si>
  <si>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</si>
  <si>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</si>
  <si>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</si>
  <si>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</si>
  <si>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</si>
  <si>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</si>
  <si>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</si>
  <si>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</si>
  <si>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</si>
  <si>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</si>
  <si>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</si>
  <si>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</si>
  <si>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</si>
  <si>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</si>
  <si>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</si>
  <si>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</si>
  <si>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</si>
  <si>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</si>
  <si>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Sjezd z komunikace ul. Moravská</t>
  </si>
  <si>
    <t>STA</t>
  </si>
  <si>
    <t>1</t>
  </si>
  <si>
    <t>{8bb07872-bd42-4643-a1d8-0db853285bf4}</t>
  </si>
  <si>
    <t>2</t>
  </si>
  <si>
    <t>/</t>
  </si>
  <si>
    <t>SO 101.1</t>
  </si>
  <si>
    <t>Soupis</t>
  </si>
  <si>
    <t>{54063c37-e012-4136-8fd8-f4ab1efada5f}</t>
  </si>
  <si>
    <t>SO 101.2</t>
  </si>
  <si>
    <t>Sjezd z komunikace ul. Moravská - sanace</t>
  </si>
  <si>
    <t>{6722f723-2ed8-4d00-a403-f93e7f0a21ba}</t>
  </si>
  <si>
    <t>SO 102</t>
  </si>
  <si>
    <t>Odstavná plocha</t>
  </si>
  <si>
    <t>{f4ab59c3-8c0a-4e24-8064-c3d0994d9735}</t>
  </si>
  <si>
    <t>VRN</t>
  </si>
  <si>
    <t>Vedlejší rozpočtové náklady</t>
  </si>
  <si>
    <t>{27c3ecf8-6439-45e1-a673-721006d9b1f5}</t>
  </si>
  <si>
    <t>KRYCÍ LIST SOUPISU PRACÍ</t>
  </si>
  <si>
    <t>Objekt:</t>
  </si>
  <si>
    <t>SO 101 - Sjezd z komunikace ul. Moravská</t>
  </si>
  <si>
    <t>Soupis:</t>
  </si>
  <si>
    <t>SO 101.1 - Sjezd z komunikace ul. Moravská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</si>
  <si>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</si>
  <si>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</si>
  <si>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</si>
  <si>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</si>
  <si>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</si>
  <si>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</si>
  <si>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</si>
  <si>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</si>
  <si>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</si>
  <si>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</si>
  <si>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</si>
  <si>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</si>
  <si>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</si>
  <si>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</si>
  <si>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</si>
  <si>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</si>
  <si>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</si>
  <si>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</si>
  <si>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</si>
  <si>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</si>
  <si>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</si>
  <si>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</si>
  <si>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</si>
  <si>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</si>
  <si>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</si>
  <si>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</si>
  <si>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</si>
  <si>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</si>
  <si>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</si>
  <si>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</si>
  <si>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</si>
  <si>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111151121</t>
  </si>
  <si>
    <t>Pokosení trávníku při souvislé ploše do 1000 m2 parkového v rovině nebo svahu do 1:5</t>
  </si>
  <si>
    <t>m2</t>
  </si>
  <si>
    <t>CS ÚRS 2022 02</t>
  </si>
  <si>
    <t>4</t>
  </si>
  <si>
    <t>1625105915</t>
  </si>
  <si>
    <t>Online PSC</t>
  </si>
  <si>
    <t>https://podminky.urs.cz/item/CS_URS_2022_02/111151121</t>
  </si>
  <si>
    <t>VV</t>
  </si>
  <si>
    <t>"zatravnění terénu (první pokos osetých ploch)"10</t>
  </si>
  <si>
    <t>113107312</t>
  </si>
  <si>
    <t>Odstranění podkladů nebo krytů strojně plochy jednotlivě do 50 m2 s přemístěním hmot na skládku na vzdálenost do 3 m nebo s naložením na dopravní prostředek z kameniva těženého, o tl. vrstvy přes 100 do 200 mm</t>
  </si>
  <si>
    <t>400473246</t>
  </si>
  <si>
    <t>https://podminky.urs.cz/item/CS_URS_2022_02/113107312</t>
  </si>
  <si>
    <t>"stávající asfalt. vozovka" 3</t>
  </si>
  <si>
    <t>3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</si>
  <si>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</si>
  <si>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</si>
  <si>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309823446</t>
  </si>
  <si>
    <t>https://podminky.urs.cz/item/CS_URS_2022_02/113107322</t>
  </si>
  <si>
    <t>113107330</t>
  </si>
  <si>
    <t>Odstranění podkladů nebo krytů strojně plochy jednotlivě do 50 m2 s přemístěním hmot na skládku na vzdálenost do 3 m nebo s naložením na dopravní prostředek z betonu prostého, o tl. vrstvy do 100 mm</t>
  </si>
  <si>
    <t>-1947854797</t>
  </si>
  <si>
    <t>https://podminky.urs.cz/item/CS_URS_2022_02/113107330</t>
  </si>
  <si>
    <t>5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</si>
  <si>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</si>
  <si>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</si>
  <si>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856421949</t>
  </si>
  <si>
    <t>https://podminky.urs.cz/item/CS_URS_2022_02/113107341</t>
  </si>
  <si>
    <t>6</t>
  </si>
  <si>
    <t>113154122</t>
  </si>
  <si>
    <t>Frézování živičného podkladu nebo krytu s naložením na dopravní prostředek plochy do 500 m2 bez překážek v trase pruhu šířky přes 0,5 m do 1 m, tloušťky vrstvy 40 mm</t>
  </si>
  <si>
    <t>-585156247</t>
  </si>
  <si>
    <t>https://podminky.urs.cz/item/CS_URS_2022_02/113154122</t>
  </si>
  <si>
    <t>7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</si>
  <si>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</si>
  <si>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</si>
  <si>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</si>
  <si>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595988041</t>
  </si>
  <si>
    <t>https://podminky.urs.cz/item/CS_URS_2022_02/113202111</t>
  </si>
  <si>
    <t>"stávající obrubník"12</t>
  </si>
  <si>
    <t>8</t>
  </si>
  <si>
    <t>121151123</t>
  </si>
  <si>
    <t>Sejmutí ornice strojně při souvislé ploše přes 500 m2, tl. vrstvy do 200 mm</t>
  </si>
  <si>
    <t>-202090316</t>
  </si>
  <si>
    <t>https://podminky.urs.cz/item/CS_URS_2022_02/121151123</t>
  </si>
  <si>
    <t xml:space="preserve"> "odhumusování v místě stavby" 40</t>
  </si>
  <si>
    <t>9</t>
  </si>
  <si>
    <t>122252203</t>
  </si>
  <si>
    <t>Odkopávky a prokopávky nezapažené pro silnice a dálnice strojně v hornině třídy těžitelnosti I do 100 m3</t>
  </si>
  <si>
    <t>m3</t>
  </si>
  <si>
    <t>1927593012</t>
  </si>
  <si>
    <t>https://podminky.urs.cz/item/CS_URS_2022_02/122252203</t>
  </si>
  <si>
    <t>"konstrukce sjezdu" 35*0,42</t>
  </si>
  <si>
    <t>10</t>
  </si>
  <si>
    <t>132251101</t>
  </si>
  <si>
    <t>Hloubení nezapažených rýh šířky do 800 mm strojně s urovnáním dna do předepsaného profilu a spádu v hornině třídy těžitelnosti I skupiny 3 do 20 m3</t>
  </si>
  <si>
    <t>-1928127576</t>
  </si>
  <si>
    <t>https://podminky.urs.cz/item/CS_URS_2022_02/132251101</t>
  </si>
  <si>
    <t>"nad kanal. potrubím"((1,25*3,25)*2)*0,5</t>
  </si>
  <si>
    <t>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</si>
  <si>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</si>
  <si>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</si>
  <si>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-936279266</t>
  </si>
  <si>
    <t>https://podminky.urs.cz/item/CS_URS_2022_02/162751117</t>
  </si>
  <si>
    <t>14,7+4,063</t>
  </si>
  <si>
    <t>12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</si>
  <si>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</si>
  <si>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</si>
  <si>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901406850</t>
  </si>
  <si>
    <t>https://podminky.urs.cz/item/CS_URS_2022_02/162751119</t>
  </si>
  <si>
    <t>P</t>
  </si>
  <si>
    <t>Poznámka k položce:_x000D_
Celkem 11km.</t>
  </si>
  <si>
    <t>13</t>
  </si>
  <si>
    <t>167151111</t>
  </si>
  <si>
    <t>Nakládání, skládání a překládání neulehlého výkopku nebo sypaniny strojně nakládání, množství přes 100 m3, z hornin třídy těžitelnosti I, skupiny 1 až 3</t>
  </si>
  <si>
    <t>-1598449063</t>
  </si>
  <si>
    <t>https://podminky.urs.cz/item/CS_URS_2022_02/167151111</t>
  </si>
  <si>
    <t>14</t>
  </si>
  <si>
    <t>167151121</t>
  </si>
  <si>
    <t>Nakládání, skládání a překládání neulehlého výkopku nebo sypaniny strojně skládání nebo překládání, z hornin třídy těžitelnosti I, skupiny 1 až 3</t>
  </si>
  <si>
    <t>-1809783336</t>
  </si>
  <si>
    <t>https://podminky.urs.cz/item/CS_URS_2022_02/167151121</t>
  </si>
  <si>
    <t>171201201</t>
  </si>
  <si>
    <t>Uložení sypaniny na skládky nebo meziskládky bez hutnění s upravením uložené sypaniny do předepsaného tvaru</t>
  </si>
  <si>
    <t>-1301491240</t>
  </si>
  <si>
    <t>https://podminky.urs.cz/item/CS_URS_2022_02/171201201</t>
  </si>
  <si>
    <t>16</t>
  </si>
  <si>
    <t>171201231</t>
  </si>
  <si>
    <t>Poplatek za uložení stavebního odpadu na recyklační skládce (skládkovné) zeminy a kamení zatříděného do Katalogu odpadů pod kódem 17 05 04</t>
  </si>
  <si>
    <t>t</t>
  </si>
  <si>
    <t>936966397</t>
  </si>
  <si>
    <t>https://podminky.urs.cz/item/CS_URS_2022_02/171201231</t>
  </si>
  <si>
    <t>Poznámka k položce:_x000D_
Koeficient 1,9 pro přepočet m3 na t.</t>
  </si>
  <si>
    <t>18,763*1,9 'Přepočtené koeficientem množství</t>
  </si>
  <si>
    <t>17</t>
  </si>
  <si>
    <t>174151101</t>
  </si>
  <si>
    <t>Zásyp sypaninou z jakékoliv horniny strojně s uložením výkopku ve vrstvách se zhutněním jam, šachet, rýh nebo kolem objektů v těchto vykopávkách</t>
  </si>
  <si>
    <t>1541067889</t>
  </si>
  <si>
    <t>https://podminky.urs.cz/item/CS_URS_2022_02/174151101</t>
  </si>
  <si>
    <t>"mínus objem panelů" -(1,0*3,0)*2*0,15</t>
  </si>
  <si>
    <t>Součet</t>
  </si>
  <si>
    <t>18</t>
  </si>
  <si>
    <t>M</t>
  </si>
  <si>
    <t>58337303</t>
  </si>
  <si>
    <t>štěrkopísek frakce 0/8</t>
  </si>
  <si>
    <t>616676303</t>
  </si>
  <si>
    <t>Poznámka k položce:_x000D_
Koeficient 1,9 pro přepočet t na m3.</t>
  </si>
  <si>
    <t>3,163*1,9 'Přepočtené koeficientem množství</t>
  </si>
  <si>
    <t>19</t>
  </si>
  <si>
    <t>181411121</t>
  </si>
  <si>
    <t>Založení trávníku na půdě předem připravené plochy do 1000 m2 výsevem včetně utažení lučního v rovině nebo na svahu do 1:5</t>
  </si>
  <si>
    <t>-1118283737</t>
  </si>
  <si>
    <t>https://podminky.urs.cz/item/CS_URS_2022_02/181411121</t>
  </si>
  <si>
    <t>"zatravnění terénu" 10</t>
  </si>
  <si>
    <t>20</t>
  </si>
  <si>
    <t>00572100</t>
  </si>
  <si>
    <t>osivo jetelotráva intenzivní víceletá</t>
  </si>
  <si>
    <t>kg</t>
  </si>
  <si>
    <t>-20744082</t>
  </si>
  <si>
    <t>10*0,03 'Přepočtené koeficientem množství</t>
  </si>
  <si>
    <t>181911102</t>
  </si>
  <si>
    <t>Úprava pláně vyrovnáním výškových rozdílů ručně v hornině třídy těžitelnosti I skupiny 1 a 2 se zhutněním</t>
  </si>
  <si>
    <t>-341856529</t>
  </si>
  <si>
    <t>https://podminky.urs.cz/item/CS_URS_2022_02/181911102</t>
  </si>
  <si>
    <t>"konstrukce sjezdu"35</t>
  </si>
  <si>
    <t>"konstrukce doasfaltování pruhu vozovky ul. Moravské"3</t>
  </si>
  <si>
    <t>22</t>
  </si>
  <si>
    <t>182303111</t>
  </si>
  <si>
    <t>Doplnění zeminy nebo substrátu na travnatých plochách tloušťky do 50 mm v rovině nebo na svahu do 1:5</t>
  </si>
  <si>
    <t>-58889487</t>
  </si>
  <si>
    <t>https://podminky.urs.cz/item/CS_URS_2022_02/182303111</t>
  </si>
  <si>
    <t>23</t>
  </si>
  <si>
    <t>10371500</t>
  </si>
  <si>
    <t>substrát pro trávníky VL</t>
  </si>
  <si>
    <t>1810803362</t>
  </si>
  <si>
    <t>10*0,051 'Přepočtené koeficientem množství</t>
  </si>
  <si>
    <t>24</t>
  </si>
  <si>
    <t>10364101</t>
  </si>
  <si>
    <t>zemina pro terénní úpravy - ornice</t>
  </si>
  <si>
    <t>1933232744</t>
  </si>
  <si>
    <t>0,3125*2,05 'Přepočtené koeficientem množství</t>
  </si>
  <si>
    <t>25</t>
  </si>
  <si>
    <t>185803111</t>
  </si>
  <si>
    <t>Ošetření trávníku jednorázové v rovině nebo na svahu do 1:5</t>
  </si>
  <si>
    <t>-559565606</t>
  </si>
  <si>
    <t>https://podminky.urs.cz/item/CS_URS_2022_02/185803111</t>
  </si>
  <si>
    <t>26</t>
  </si>
  <si>
    <t>185803211</t>
  </si>
  <si>
    <t>Uválcování trávníku v rovině nebo na svahu do 1:5</t>
  </si>
  <si>
    <t>-1191664061</t>
  </si>
  <si>
    <t>https://podminky.urs.cz/item/CS_URS_2022_02/185803211</t>
  </si>
  <si>
    <t>Zakládání</t>
  </si>
  <si>
    <t>27</t>
  </si>
  <si>
    <t>274313711</t>
  </si>
  <si>
    <t>Základy z betonu prostého pasy betonu kamenem neprokládaného tř. C 20/25</t>
  </si>
  <si>
    <t>539312817</t>
  </si>
  <si>
    <t>https://podminky.urs.cz/item/CS_URS_2022_02/274313711</t>
  </si>
  <si>
    <t>Beton C20/25 nFX3</t>
  </si>
  <si>
    <t>"základy pro bet. nájezdový obrubník 150/150"20*0,4*0,4</t>
  </si>
  <si>
    <t>"základy pro bet. silniční obrubník 150/250"16*0,4*0,4</t>
  </si>
  <si>
    <t>5,76*1,05 'Přepočtené koeficientem množství</t>
  </si>
  <si>
    <t>Komunikace pozemní</t>
  </si>
  <si>
    <t>28</t>
  </si>
  <si>
    <t>564871016</t>
  </si>
  <si>
    <t>Podklad ze štěrkodrti ŠD s rozprostřením a zhutněním plochy jednotlivě do 100 m2, po zhutnění tl. 300 mm</t>
  </si>
  <si>
    <t>-771551294</t>
  </si>
  <si>
    <t>https://podminky.urs.cz/item/CS_URS_2022_02/564871016</t>
  </si>
  <si>
    <t>29</t>
  </si>
  <si>
    <t>564920311</t>
  </si>
  <si>
    <t>Podklad nebo podsyp z betonového recyklátu s rozprostřením a zhutněním plochy jednotlivě do 100 m2, po zhutnění tl. 60 mm</t>
  </si>
  <si>
    <t>-1485411070</t>
  </si>
  <si>
    <t>https://podminky.urs.cz/item/CS_URS_2022_02/564920311</t>
  </si>
  <si>
    <t>30</t>
  </si>
  <si>
    <t>565155101</t>
  </si>
  <si>
    <t>Asfaltový beton vrstva podkladní ACP 16 (obalované kamenivo střednězrnné - OKS) s rozprostřením a zhutněním v pruhu šířky do 1,5 m, po zhutnění tl. 70 mm</t>
  </si>
  <si>
    <t>-1946557131</t>
  </si>
  <si>
    <t>https://podminky.urs.cz/item/CS_URS_2022_02/565155101</t>
  </si>
  <si>
    <t>31</t>
  </si>
  <si>
    <t>573191111</t>
  </si>
  <si>
    <t>Postřik infiltrační kationaktivní emulzí v množství 1,00 kg/m2</t>
  </si>
  <si>
    <t>-1385071208</t>
  </si>
  <si>
    <t>https://podminky.urs.cz/item/CS_URS_2022_02/573191111</t>
  </si>
  <si>
    <t>32</t>
  </si>
  <si>
    <t>573211108</t>
  </si>
  <si>
    <t>Postřik spojovací PS bez posypu kamenivem z asfaltu silničního, v množství 0,40 kg/m2</t>
  </si>
  <si>
    <t>211552932</t>
  </si>
  <si>
    <t>https://podminky.urs.cz/item/CS_URS_2022_02/573211108</t>
  </si>
  <si>
    <t>33</t>
  </si>
  <si>
    <t>577134031</t>
  </si>
  <si>
    <t>Asfaltový beton vrstva obrusná ACO 11 (ABS) s rozprostřením a se zhutněním z modifikovaného asfaltu v pruhu šířky do 1,5 m, po zhutnění tl. 40 mm</t>
  </si>
  <si>
    <t>460999674</t>
  </si>
  <si>
    <t>https://podminky.urs.cz/item/CS_URS_2022_02/577134031</t>
  </si>
  <si>
    <t>34</t>
  </si>
  <si>
    <t>577154031</t>
  </si>
  <si>
    <t>Asfaltový beton vrstva obrusná ACO 11 (ABS) s rozprostřením a se zhutněním z modifikovaného asfaltu v pruhu šířky do 1,5 m, po zhutnění tl. 60 mm</t>
  </si>
  <si>
    <t>1281946170</t>
  </si>
  <si>
    <t>https://podminky.urs.cz/item/CS_URS_2022_02/577154031</t>
  </si>
  <si>
    <t>Ostatní konstrukce a práce, bourání</t>
  </si>
  <si>
    <t>35</t>
  </si>
  <si>
    <t>912221111</t>
  </si>
  <si>
    <t>Montáž směrového sloupku ocelového pružného ručním beraněním silničního</t>
  </si>
  <si>
    <t>kus</t>
  </si>
  <si>
    <t>1222333071</t>
  </si>
  <si>
    <t>https://podminky.urs.cz/item/CS_URS_2022_02/912221111</t>
  </si>
  <si>
    <t>"Z11g"2</t>
  </si>
  <si>
    <t>36</t>
  </si>
  <si>
    <t>40445165.R01</t>
  </si>
  <si>
    <t>sloupek směrový silniční ocelový červený</t>
  </si>
  <si>
    <t>na podkladě CS ÚRS</t>
  </si>
  <si>
    <t>394289391</t>
  </si>
  <si>
    <t>37</t>
  </si>
  <si>
    <t>915211115</t>
  </si>
  <si>
    <t>Vodorovné dopravní značení stříkaným plastem dělící čára šířky 125 mm souvislá žlutá základní</t>
  </si>
  <si>
    <t>-1833560297</t>
  </si>
  <si>
    <t>https://podminky.urs.cz/item/CS_URS_2022_02/915211115</t>
  </si>
  <si>
    <t>"V12c"15+30</t>
  </si>
  <si>
    <t>38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</si>
  <si>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</si>
  <si>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</si>
  <si>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1898375098</t>
  </si>
  <si>
    <t>https://podminky.urs.cz/item/CS_URS_2022_02/916131213</t>
  </si>
  <si>
    <t>"nájezdový obrubník 150/150"20</t>
  </si>
  <si>
    <t>"silniční obrubník 150/250"16</t>
  </si>
  <si>
    <t>39</t>
  </si>
  <si>
    <t>59217029</t>
  </si>
  <si>
    <t>obrubník betonový silniční nájezdový 1000x150x150mm</t>
  </si>
  <si>
    <t>-1280396516</t>
  </si>
  <si>
    <t>20*1,1 'Přepočtené koeficientem množství</t>
  </si>
  <si>
    <t>40</t>
  </si>
  <si>
    <t>59217031</t>
  </si>
  <si>
    <t>obrubník betonový silniční 1000x150x250mm</t>
  </si>
  <si>
    <t>104161991</t>
  </si>
  <si>
    <t>16-4</t>
  </si>
  <si>
    <t>12*1,1 'Přepočtené koeficientem množství</t>
  </si>
  <si>
    <t>41</t>
  </si>
  <si>
    <t>59217035.R01</t>
  </si>
  <si>
    <t>obrubník betonový obloukový 150x250mm R1,0</t>
  </si>
  <si>
    <t>468545398</t>
  </si>
  <si>
    <t>4*1,1 'Přepočtené koeficientem množství</t>
  </si>
  <si>
    <t>42</t>
  </si>
  <si>
    <t>919735113</t>
  </si>
  <si>
    <t>Řezání stávajícího živičného krytu nebo podkladu hloubky přes 100 do 150 mm</t>
  </si>
  <si>
    <t>-1662369636</t>
  </si>
  <si>
    <t>https://podminky.urs.cz/item/CS_URS_2022_02/919735113</t>
  </si>
  <si>
    <t>"asf. komunikace"20</t>
  </si>
  <si>
    <t>43</t>
  </si>
  <si>
    <t>919748111</t>
  </si>
  <si>
    <t>Provedení postřiku, popř. zdrsnění povrchu cementobetonového krytu nebo podkladu ochrannou emulzí</t>
  </si>
  <si>
    <t>-1403170942</t>
  </si>
  <si>
    <t>https://podminky.urs.cz/item/CS_URS_2022_02/919748111</t>
  </si>
  <si>
    <t>Poznámka k položce:_x000D_
Spojovací postřik po odřezání stáv. komunikace, 10kg/m2.</t>
  </si>
  <si>
    <t>20*0,1 'Přepočtené koeficientem množství</t>
  </si>
  <si>
    <t>44</t>
  </si>
  <si>
    <t>111625530</t>
  </si>
  <si>
    <t>emulze asfaltová rychleštěpná pro tryskové vysprávky</t>
  </si>
  <si>
    <t>-1482629475</t>
  </si>
  <si>
    <t>20*0,001 'Přepočtené koeficientem množství</t>
  </si>
  <si>
    <t>45</t>
  </si>
  <si>
    <t>961044111</t>
  </si>
  <si>
    <t>Bourání základů z betonu prostého</t>
  </si>
  <si>
    <t>1112066839</t>
  </si>
  <si>
    <t>https://podminky.urs.cz/item/CS_URS_2022_02/961044111</t>
  </si>
  <si>
    <t>"stávající základy oplocení" 1*(0,5*0,5*0,8)</t>
  </si>
  <si>
    <t>46</t>
  </si>
  <si>
    <t>966071711.R01</t>
  </si>
  <si>
    <t>Bourání plotových sloupků a vzpěr ocelových trubkových nebo profilovaných výšky do 5,0 m zabetonovaných</t>
  </si>
  <si>
    <t>1010008158</t>
  </si>
  <si>
    <t>47</t>
  </si>
  <si>
    <t>966071823</t>
  </si>
  <si>
    <t>Rozebrání oplocení z pletiva drátěného se čtvercovými oky, výšky přes 2,0 do 4,0 m</t>
  </si>
  <si>
    <t>-271152990</t>
  </si>
  <si>
    <t>https://podminky.urs.cz/item/CS_URS_2022_02/966071823</t>
  </si>
  <si>
    <t>997</t>
  </si>
  <si>
    <t>Přesun sutě</t>
  </si>
  <si>
    <t>48</t>
  </si>
  <si>
    <t>997013001</t>
  </si>
  <si>
    <t>Vyklizení ulehlé suti na vzdálenost do 3 m od okraje vyklízeného prostoru nebo s naložením na dopravní prostředek z prostorů o půdorysné ploše do 15 m2 z výšky (hloubky) do 2 m</t>
  </si>
  <si>
    <t>-208828734</t>
  </si>
  <si>
    <t>https://podminky.urs.cz/item/CS_URS_2022_02/997013001</t>
  </si>
  <si>
    <t>"zbytky stavební suti na ploše veřejné zeleně" 5</t>
  </si>
  <si>
    <t>49</t>
  </si>
  <si>
    <t>997221551</t>
  </si>
  <si>
    <t>Vodorovná doprava suti bez naložení, ale se složením a s hrubým urovnáním ze sypkých materiálů, na vzdálenost do 1 km</t>
  </si>
  <si>
    <t>66947004</t>
  </si>
  <si>
    <t>https://podminky.urs.cz/item/CS_URS_2022_02/997221551</t>
  </si>
  <si>
    <t>50</t>
  </si>
  <si>
    <t>997221559</t>
  </si>
  <si>
    <t>Vodorovná doprava suti bez naložení, ale se složením a s hrubým urovnáním Příplatek k ceně za každý další i započatý 1 km přes 1 km</t>
  </si>
  <si>
    <t>-1937310689</t>
  </si>
  <si>
    <t>https://podminky.urs.cz/item/CS_URS_2022_02/997221559</t>
  </si>
  <si>
    <t>13,608*10 'Přepočtené koeficientem množství</t>
  </si>
  <si>
    <t>51</t>
  </si>
  <si>
    <t>997221611</t>
  </si>
  <si>
    <t>Nakládání na dopravní prostředky pro vodorovnou dopravu suti</t>
  </si>
  <si>
    <t>1603450873</t>
  </si>
  <si>
    <t>https://podminky.urs.cz/item/CS_URS_2022_02/997221611</t>
  </si>
  <si>
    <t>52</t>
  </si>
  <si>
    <t>997013871</t>
  </si>
  <si>
    <t>Poplatek za uložení stavebního odpadu na recyklační skládce (skládkovné) směsného stavebního a demoličního zatříděného do Katalogu odpadů pod kódem 17 09 04</t>
  </si>
  <si>
    <t>-413756291</t>
  </si>
  <si>
    <t>https://podminky.urs.cz/item/CS_URS_2022_02/997013871</t>
  </si>
  <si>
    <t>53</t>
  </si>
  <si>
    <t>997221861</t>
  </si>
  <si>
    <t>Poplatek za uložení stavebního odpadu na recyklační skládce (skládkovné) z prostého betonu zatříděného do Katalogu odpadů pod kódem 17 01 01</t>
  </si>
  <si>
    <t>-1101304292</t>
  </si>
  <si>
    <t>https://podminky.urs.cz/item/CS_URS_2022_02/997221861</t>
  </si>
  <si>
    <t>54</t>
  </si>
  <si>
    <t>997221873</t>
  </si>
  <si>
    <t>226017054</t>
  </si>
  <si>
    <t>https://podminky.urs.cz/item/CS_URS_2022_02/997221873</t>
  </si>
  <si>
    <t>55</t>
  </si>
  <si>
    <t>997221875</t>
  </si>
  <si>
    <t>Poplatek za uložení stavebního odpadu na recyklační skládce (skládkovné) asfaltového bez obsahu dehtu zatříděného do Katalogu odpadů pod kódem 17 03 02</t>
  </si>
  <si>
    <t>-1711681607</t>
  </si>
  <si>
    <t>https://podminky.urs.cz/item/CS_URS_2022_02/997221875</t>
  </si>
  <si>
    <t>998</t>
  </si>
  <si>
    <t>Přesun hmot</t>
  </si>
  <si>
    <t>56</t>
  </si>
  <si>
    <t>998225111</t>
  </si>
  <si>
    <t>Přesun hmot pro komunikace s krytem z kameniva, monolitickým betonovým nebo živičným dopravní vzdálenost do 200 m jakékoliv délky objektu</t>
  </si>
  <si>
    <t>93451572</t>
  </si>
  <si>
    <t>https://podminky.urs.cz/item/CS_URS_2022_02/998225111</t>
  </si>
  <si>
    <t>Práce a dodávky M</t>
  </si>
  <si>
    <t>46-M</t>
  </si>
  <si>
    <t>Zemní práce při extr.mont.pracích</t>
  </si>
  <si>
    <t>57</t>
  </si>
  <si>
    <t>460881411</t>
  </si>
  <si>
    <t>Kryt vozovek a chodníků z panelů silničních (materiál ve specifikaci) včetně úpravy podkladní pláně se štěrkovým ložem</t>
  </si>
  <si>
    <t>64</t>
  </si>
  <si>
    <t>-643288649</t>
  </si>
  <si>
    <t>https://podminky.urs.cz/item/CS_URS_2022_02/460881411</t>
  </si>
  <si>
    <t>"nad kanal. potrubím"(1,0*3,0)*2</t>
  </si>
  <si>
    <t>58</t>
  </si>
  <si>
    <t>59381009</t>
  </si>
  <si>
    <t>panel silniční 3,00x1,00x0,15m</t>
  </si>
  <si>
    <t>128</t>
  </si>
  <si>
    <t>424612143</t>
  </si>
  <si>
    <t>2*0,5 'Přepočtené koeficientem množství</t>
  </si>
  <si>
    <t>SO 101.2 - Sjezd z komunikace ul. Moravská - sanace</t>
  </si>
  <si>
    <t>122252204</t>
  </si>
  <si>
    <t>Odkopávky a prokopávky nezapažené pro silnice a dálnice strojně v hornině třídy těžitelnosti I přes 100 do 500 m3</t>
  </si>
  <si>
    <t>-1164224793</t>
  </si>
  <si>
    <t>https://podminky.urs.cz/item/CS_URS_2022_02/122252204</t>
  </si>
  <si>
    <t>"konstrukce sjezdu"35*0,3</t>
  </si>
  <si>
    <t>825357146</t>
  </si>
  <si>
    <t>-414539457</t>
  </si>
  <si>
    <t>-983992949</t>
  </si>
  <si>
    <t>-366582891</t>
  </si>
  <si>
    <t>1871037810</t>
  </si>
  <si>
    <t>-1939112987</t>
  </si>
  <si>
    <t>10,5*1,9 'Přepočtené koeficientem množství</t>
  </si>
  <si>
    <t>-583299542</t>
  </si>
  <si>
    <t>564851111</t>
  </si>
  <si>
    <t>Podklad ze štěrkodrti ŠD s rozprostřením a zhutněním plochy přes 100 m2, po zhutnění tl. 150 mm</t>
  </si>
  <si>
    <t>-696566646</t>
  </si>
  <si>
    <t>https://podminky.urs.cz/item/CS_URS_2022_02/564851111</t>
  </si>
  <si>
    <t>"konstrukce sjezdu"35*2</t>
  </si>
  <si>
    <t>919726227</t>
  </si>
  <si>
    <t>Geotextilie tkaná pro vyztužení, separaci nebo filtraci z polyesteru, podélná/příčná pevnost v tahu 300/50 kN/m</t>
  </si>
  <si>
    <t>-1188525365</t>
  </si>
  <si>
    <t>https://podminky.urs.cz/item/CS_URS_2022_02/919726227</t>
  </si>
  <si>
    <t>35*1,3 'Přepočtené koeficientem množství</t>
  </si>
  <si>
    <t>SO 102 - Odstavná plocha</t>
  </si>
  <si>
    <t xml:space="preserve">    3 - Svislé a kompletní konstrukce</t>
  </si>
  <si>
    <t>806242070</t>
  </si>
  <si>
    <t>113107211</t>
  </si>
  <si>
    <t>Odstranění podkladů nebo krytů strojně plochy jednotlivě přes 200 m2 s přemístěním hmot na skládku na vzdálenost do 20 m nebo s naložením na dopravní prostředek z kameniva těženého, o tl. vrstvy do 100 mm</t>
  </si>
  <si>
    <t>-75533964</t>
  </si>
  <si>
    <t>https://podminky.urs.cz/item/CS_URS_2022_02/113107211</t>
  </si>
  <si>
    <t>"stáv. antukové hřiště" 700</t>
  </si>
  <si>
    <t>-886843216</t>
  </si>
  <si>
    <t xml:space="preserve"> "odhumusování v místě stavby" 115</t>
  </si>
  <si>
    <t>1025486978</t>
  </si>
  <si>
    <t>"konstrukce odstavné plochy"750*0,05</t>
  </si>
  <si>
    <t>131151100</t>
  </si>
  <si>
    <t>Hloubení nezapažených jam a zářezů strojně s urovnáním dna do předepsaného profilu a spádu v hornině třídy těžitelnosti I skupiny 1 a 2 do 20 m3</t>
  </si>
  <si>
    <t>-815442025</t>
  </si>
  <si>
    <t>https://podminky.urs.cz/item/CS_URS_2022_02/131151100</t>
  </si>
  <si>
    <t>"jáma zasypaná štěrkem"1,2*3*0,5</t>
  </si>
  <si>
    <t>"sloupky oplocení" 0,5*0,5*0,8*26</t>
  </si>
  <si>
    <t>"základ pro DZ" 0,5*0,5*0,8*1</t>
  </si>
  <si>
    <t>332112039</t>
  </si>
  <si>
    <t>"drenáž"0,4*1,0*50</t>
  </si>
  <si>
    <t>1658219893</t>
  </si>
  <si>
    <t>37,5+7,2+20</t>
  </si>
  <si>
    <t>-1608432437</t>
  </si>
  <si>
    <t>-2079984945</t>
  </si>
  <si>
    <t>821342761</t>
  </si>
  <si>
    <t>-2134669641</t>
  </si>
  <si>
    <t>340084364</t>
  </si>
  <si>
    <t>64,7*1,9 'Přepočtené koeficientem množství</t>
  </si>
  <si>
    <t>1740753536</t>
  </si>
  <si>
    <t>58333651.R01</t>
  </si>
  <si>
    <t>kamenivo těžené hrubé frakce 8/32</t>
  </si>
  <si>
    <t>-200789215</t>
  </si>
  <si>
    <t>21,8*1,9 'Přepočtené koeficientem množství</t>
  </si>
  <si>
    <t>725620115</t>
  </si>
  <si>
    <t>"zatravnění terénu" 115</t>
  </si>
  <si>
    <t>1660294862</t>
  </si>
  <si>
    <t>115*0,03 'Přepočtené koeficientem množství</t>
  </si>
  <si>
    <t>-629621144</t>
  </si>
  <si>
    <t>"konstrukce odstavné plochy (přehutnění) "750</t>
  </si>
  <si>
    <t>1856135687</t>
  </si>
  <si>
    <t>-1764896460</t>
  </si>
  <si>
    <t>115*0,051 'Přepočtené koeficientem množství</t>
  </si>
  <si>
    <t>-764010178</t>
  </si>
  <si>
    <t>3,59375*2,05 'Přepočtené koeficientem množství</t>
  </si>
  <si>
    <t>756903459</t>
  </si>
  <si>
    <t>-470486527</t>
  </si>
  <si>
    <t>-64179635</t>
  </si>
  <si>
    <t>275313711</t>
  </si>
  <si>
    <t>Základy z betonu prostého patky a bloky z betonu kamenem neprokládaného tř. C 20/25</t>
  </si>
  <si>
    <t>1969924613</t>
  </si>
  <si>
    <t>https://podminky.urs.cz/item/CS_URS_2022_02/275313711</t>
  </si>
  <si>
    <t>5,4*1,05 'Přepočtené koeficientem množství</t>
  </si>
  <si>
    <t>Svislé a kompletní konstrukce</t>
  </si>
  <si>
    <t>338171123.R01</t>
  </si>
  <si>
    <t>Montáž sloupků a vzpěr plotových ocelových trubkových nebo profilovaných výšky do 4,0 m se zabetonováním do připravených jamek</t>
  </si>
  <si>
    <t>-38975934</t>
  </si>
  <si>
    <t>"rohový sloupek"2</t>
  </si>
  <si>
    <t>"běžný sloupek"23</t>
  </si>
  <si>
    <t>"vzpěry"8</t>
  </si>
  <si>
    <t>55342187.R01</t>
  </si>
  <si>
    <t>plotový profilovaný sloupek D 60/60mm tl. 4,5mm dl 4,0m pro svařované pletivo povrchová úprava poplastovaný Pz</t>
  </si>
  <si>
    <t>288711056</t>
  </si>
  <si>
    <t>Poznámka k položce:_x000D_
Barva zelená RAL 6005</t>
  </si>
  <si>
    <t>55342190.R01</t>
  </si>
  <si>
    <t>plotová profilovaná vzpěra D 48mm dl 4,4m pro svařované pletivo povrchová úprava poplastovaný Pz</t>
  </si>
  <si>
    <t>-1241127839</t>
  </si>
  <si>
    <t>348101220</t>
  </si>
  <si>
    <t>Osazení vrat nebo vrátek k oplocení na sloupky ocelové, plochy jednotlivě přes 2 do 4 m2</t>
  </si>
  <si>
    <t>-1187246519</t>
  </si>
  <si>
    <t>https://podminky.urs.cz/item/CS_URS_2022_02/348101220</t>
  </si>
  <si>
    <t>55342335.R01</t>
  </si>
  <si>
    <t>branka plotová jednokřídlá Pz s PVC vrstvou 1200x2000mm</t>
  </si>
  <si>
    <t>411256698</t>
  </si>
  <si>
    <t>348171130</t>
  </si>
  <si>
    <t>Montáž oplocení z dílců kovových rámových, na ocelové sloupky, výšky přes 1,5 do 2,0 m</t>
  </si>
  <si>
    <t>659749681</t>
  </si>
  <si>
    <t>https://podminky.urs.cz/item/CS_URS_2022_02/348171130</t>
  </si>
  <si>
    <t>31391099.R01</t>
  </si>
  <si>
    <t>plotový panel plochý svařovaný 2030x2500mm povrchová úprava poplastovaný Pz</t>
  </si>
  <si>
    <t>30717555</t>
  </si>
  <si>
    <t>348401140</t>
  </si>
  <si>
    <t>Montáž oplocení z pletiva strojového s napínacími dráty přes 2,0 do 4,0 m</t>
  </si>
  <si>
    <t>-542872301</t>
  </si>
  <si>
    <t>https://podminky.urs.cz/item/CS_URS_2022_02/348401140</t>
  </si>
  <si>
    <t>"ochranná síť PP"60</t>
  </si>
  <si>
    <t>"stínící tkanina"55</t>
  </si>
  <si>
    <t>31324799.R01</t>
  </si>
  <si>
    <t>ochranná síť PP zelená 45x45mm tl. 3,0mm (horní a spodní napínací drát)</t>
  </si>
  <si>
    <t>1835356831</t>
  </si>
  <si>
    <t>60*2</t>
  </si>
  <si>
    <t>31324799.R02</t>
  </si>
  <si>
    <t>stínící tkanina 2000 mm zelená 100%</t>
  </si>
  <si>
    <t>541953168</t>
  </si>
  <si>
    <t>55*2</t>
  </si>
  <si>
    <t>564931412</t>
  </si>
  <si>
    <t>658031597</t>
  </si>
  <si>
    <t>https://podminky.urs.cz/item/CS_URS_2022_02/564931412</t>
  </si>
  <si>
    <t>"konstrukce odstavné plochy"750</t>
  </si>
  <si>
    <t>573452116</t>
  </si>
  <si>
    <t>Dvojitý nátěr DN s posypem kamenivem a se zaválcováním z emulze silniční, v množství 3,4 kg/m2</t>
  </si>
  <si>
    <t>1259287152</t>
  </si>
  <si>
    <t>https://podminky.urs.cz/item/CS_URS_2022_02/573452116</t>
  </si>
  <si>
    <t>914111111</t>
  </si>
  <si>
    <t>Montáž svislé dopravní značky základní velikosti do 1 m2 objímkami na sloupky nebo konzoly</t>
  </si>
  <si>
    <t>-1250738324</t>
  </si>
  <si>
    <t>https://podminky.urs.cz/item/CS_URS_2022_02/914111111</t>
  </si>
  <si>
    <t>40445650.R01</t>
  </si>
  <si>
    <t>dodatkové tabulky s nápisem</t>
  </si>
  <si>
    <t>-1075944375</t>
  </si>
  <si>
    <t>914111112</t>
  </si>
  <si>
    <t>Montáž svislé dopravní značky základní velikosti do 1 m2 páskováním na sloupy</t>
  </si>
  <si>
    <t>-1021312354</t>
  </si>
  <si>
    <t>https://podminky.urs.cz/item/CS_URS_2022_02/914111112</t>
  </si>
  <si>
    <t>40445643.R01</t>
  </si>
  <si>
    <t>žlutočerná páska na sloupky</t>
  </si>
  <si>
    <t>-867140672</t>
  </si>
  <si>
    <t>914511112</t>
  </si>
  <si>
    <t>Montáž sloupku dopravních značek délky do 3,5 m do hliníkové patky pro sloupek D 60 mm</t>
  </si>
  <si>
    <t>-1039555248</t>
  </si>
  <si>
    <t>https://podminky.urs.cz/item/CS_URS_2022_02/914511112</t>
  </si>
  <si>
    <t>404452300</t>
  </si>
  <si>
    <t>sloupek pro dopravní značku Zn D 70mm v 3,5m</t>
  </si>
  <si>
    <t>-1683884399</t>
  </si>
  <si>
    <t>40445241</t>
  </si>
  <si>
    <t>patka pro sloupek Al D 70mm</t>
  </si>
  <si>
    <t>-1773804798</t>
  </si>
  <si>
    <t>40445254</t>
  </si>
  <si>
    <t>víčko plastové na sloupek D 70mm</t>
  </si>
  <si>
    <t>608030824</t>
  </si>
  <si>
    <t>40445257</t>
  </si>
  <si>
    <t>svorka upínací na sloupek D 70mm</t>
  </si>
  <si>
    <t>504826610</t>
  </si>
  <si>
    <t>919726122</t>
  </si>
  <si>
    <t>Geotextilie netkaná pro ochranu, separaci nebo filtraci měrná hmotnost přes 200 do 300 g/m2</t>
  </si>
  <si>
    <t>-1680869069</t>
  </si>
  <si>
    <t>https://podminky.urs.cz/item/CS_URS_2022_02/919726122</t>
  </si>
  <si>
    <t>"jáma zasypaná štěrkem"1,2*3*2</t>
  </si>
  <si>
    <t>"jáma zasypaná štěrkem"((1,2+3)*2)*0,5</t>
  </si>
  <si>
    <t>52682928</t>
  </si>
  <si>
    <t>"stávající základy oplocení" 2*(0,5*0,5*0,8)</t>
  </si>
  <si>
    <t>-158337759</t>
  </si>
  <si>
    <t>816494129</t>
  </si>
  <si>
    <t>-1964286202</t>
  </si>
  <si>
    <t>-681246070</t>
  </si>
  <si>
    <t>-2061899276</t>
  </si>
  <si>
    <t>130,137*10 'Přepočtené koeficientem množství</t>
  </si>
  <si>
    <t>-337424218</t>
  </si>
  <si>
    <t>-1452023334</t>
  </si>
  <si>
    <t>1265242579</t>
  </si>
  <si>
    <t>VRN - Vedlejší rozpočtové náklady</t>
  </si>
  <si>
    <t>1.1 - Zařízení staveniště</t>
  </si>
  <si>
    <t xml:space="preserve">    1.1.1 - Zřízení,údržba a odstranění prostor dodavatele</t>
  </si>
  <si>
    <t xml:space="preserve">    1.1.2 - Napojení zařízení staveniště na media</t>
  </si>
  <si>
    <t xml:space="preserve">    1.1.3 - Vytýčení stávajících inž.sítí</t>
  </si>
  <si>
    <t xml:space="preserve">    1.1.6 - Zajištění obslužnosti komunikací a dočasné dopravní značení</t>
  </si>
  <si>
    <t>1.2 - Související činnosti</t>
  </si>
  <si>
    <t xml:space="preserve">    1.2.1 - Geometrické zaměření skutečného stavu</t>
  </si>
  <si>
    <t xml:space="preserve">    1.2.2 - Dokumentace skutečného provedení stavby</t>
  </si>
  <si>
    <t xml:space="preserve">    1.2.3 - Kompletační činnost</t>
  </si>
  <si>
    <t xml:space="preserve">    VRN4 - Inženýrská činnost</t>
  </si>
  <si>
    <t>1.1</t>
  </si>
  <si>
    <t>Zařízení staveniště</t>
  </si>
  <si>
    <t>1.1.1</t>
  </si>
  <si>
    <t>Zřízení,údržba a odstranění prostor dodavatele</t>
  </si>
  <si>
    <t>001</t>
  </si>
  <si>
    <t>ZS zhotovitele - sociální objekty</t>
  </si>
  <si>
    <t>kpl</t>
  </si>
  <si>
    <t>-2134886926</t>
  </si>
  <si>
    <t>Poznámka k položce:_x000D_
Převlékárny, sociální objekty, Kancelář pro stavbyvedoucího a mistra, Mobilní WC na stavbě-pronájem apod.</t>
  </si>
  <si>
    <t>002</t>
  </si>
  <si>
    <t>ZS zhotovitele - provozní objekty ZS</t>
  </si>
  <si>
    <t>821597662</t>
  </si>
  <si>
    <t>Poznámka k položce:_x000D_
Volné sklady, Skládky materiálu ( kámen, štěrk a PE trubky), Mezideponie zeminy apod.</t>
  </si>
  <si>
    <t>003</t>
  </si>
  <si>
    <t>Pronájem veřejných ploch pro zařízení staveniště</t>
  </si>
  <si>
    <t>-342774477</t>
  </si>
  <si>
    <t>Poznámka k položce:_x000D_
Poplatky majiteli veřejných pozemků za dočasný pronájem ploch pro zařízení staveniště._x000D_
 Pozn.: v případě dočasného pronájmu pozemků v majetku Města Ostravy se předpokládají náklady za pronájem  0,0  Kč</t>
  </si>
  <si>
    <t>1.1.2</t>
  </si>
  <si>
    <t>Napojení zařízení staveniště na media</t>
  </si>
  <si>
    <t>004</t>
  </si>
  <si>
    <t>Elektrická energie</t>
  </si>
  <si>
    <t>-375530595</t>
  </si>
  <si>
    <t>Poznámka k položce:_x000D_
Napojení na stávající rozvody nn v bezprostředním okolí staveniště.</t>
  </si>
  <si>
    <t>1.1.3</t>
  </si>
  <si>
    <t>Vytýčení stávajících inž.sítí</t>
  </si>
  <si>
    <t>005</t>
  </si>
  <si>
    <t>Náklady na vytyčení všech inženýrských sítí na staveništi u jednotlivých správců a majitelů , před zahájením stavebních prací</t>
  </si>
  <si>
    <t>1931331922</t>
  </si>
  <si>
    <t xml:space="preserve">Poznámka k položce:_x000D_
Zhotovitel  zajistí aktualizaci vyjádření majitelů všech stávajících inženýrských sítí a následně zajistí vytyčení všech stávajících inženýrských sítí na staveništi u jednotlivých správců a majitelů, vč. kopaných sond, vč. zpětného předání dotčené IS a případného geodetického zaměření (oprávněným geodetem), pokud nebude uložena v původní trase._x000D_
</t>
  </si>
  <si>
    <t>017</t>
  </si>
  <si>
    <t>Vytýčení stavby před zahajením stavebních prací</t>
  </si>
  <si>
    <t>770085019</t>
  </si>
  <si>
    <t>Poznámka k položce:_x000D_
Náklady na vytýčení stavby kanalizace před zahájením stavebních prací.</t>
  </si>
  <si>
    <t>1.1.6</t>
  </si>
  <si>
    <t>Zajištění obslužnosti komunikací a dočasné dopravní značení</t>
  </si>
  <si>
    <t>010.01</t>
  </si>
  <si>
    <t>Průběžné čištění komunikací</t>
  </si>
  <si>
    <t>-618453744</t>
  </si>
  <si>
    <t>Poznámka k položce:_x000D_
Čištění vozidel při výjezdu  ze staveniště, vč. kropení pro udržování bezprašného staveniště.</t>
  </si>
  <si>
    <t>012</t>
  </si>
  <si>
    <t>Dočasné dopravní značení</t>
  </si>
  <si>
    <t>-575450610</t>
  </si>
  <si>
    <t>Poznámka k položce:_x000D_
Zřízení a instalace dočasného dopravního značení včetně případné aktualizace  projektu (dočasného dopravního značení). Součástí prací je zajištění provozu zařízení pro dočasné značení po dobu stavby a následná likvidace dočasného dopravního značení.</t>
  </si>
  <si>
    <t>1.2</t>
  </si>
  <si>
    <t>Související činnosti</t>
  </si>
  <si>
    <t>1.2.1</t>
  </si>
  <si>
    <t>Geometrické zaměření skutečného stavu</t>
  </si>
  <si>
    <t>101</t>
  </si>
  <si>
    <t>Geodetické zaměření skutečného provedení stavby</t>
  </si>
  <si>
    <t>178646542</t>
  </si>
  <si>
    <t>Poznámka k položce:_x000D_
Geodetické zaměření skutečného provedení stavby včetně zákresu tras a objektů - předmětem je zaměření veškerých nadzemních i podzemních objektů, veškerých potrubních vedení a veškerých elektro rozvodů. Dokumentace geodetického zaměření skutečného stavu bude ověřena odpovědným geodetem.</t>
  </si>
  <si>
    <t>102</t>
  </si>
  <si>
    <t>Zákres skutečného provedení díla</t>
  </si>
  <si>
    <t>-1268740024</t>
  </si>
  <si>
    <t>Poznámka k položce:_x000D_
Vypracování zákresu skutečného provedení kompletní stavby do katastrální mapy. Zákres skutečného provedení stavby bude ověřen odpovědným geodetem.</t>
  </si>
  <si>
    <t>104</t>
  </si>
  <si>
    <t>Vyhotovení geometrického plánu pro vklad věcných břemen do katastru nemovitostí</t>
  </si>
  <si>
    <t>-526632614</t>
  </si>
  <si>
    <t>Poznámka k položce:_x000D_
Vypracování geometrického plánu skutečného provedení stavby do katastrální mapy pro vklad věcných břemen do katastru nemovitostí  dle požadavků a zásad platné státní legislativy a dle požadavků Katastrálního úřadu._x000D_
Dokumentace bude ověřená odpovědným geodetem a Katastrálním úřadem.</t>
  </si>
  <si>
    <t>1.2.2</t>
  </si>
  <si>
    <t>Dokumentace skutečného provedení stavby</t>
  </si>
  <si>
    <t>106</t>
  </si>
  <si>
    <t>Dokumentace skutečného provedení</t>
  </si>
  <si>
    <t>302074122</t>
  </si>
  <si>
    <t>Poznámka k položce:_x000D_
Vypracování projektové dokumentace  s vyznačením všech změn oproti stavebnímu povolení v rozsahu pro podání žádosti o změnu stavby před dokončením.</t>
  </si>
  <si>
    <t>1.2.3</t>
  </si>
  <si>
    <t>Kompletační činnost</t>
  </si>
  <si>
    <t>107</t>
  </si>
  <si>
    <t>Kompletační činnost zhotovitele stavby a příprava k odevzdání stavby zadavateli</t>
  </si>
  <si>
    <t>-1171264859</t>
  </si>
  <si>
    <t>Poznámka k položce:_x000D_
Zajištění a shromáždění všech dokladů potřebných k zahájení stavby, k vlastní realizaci stavby a k ukončení stavby včetně přípravy a shromáždění dokladů ke kolaudaci stavby a k předání stavby zadavateli.</t>
  </si>
  <si>
    <t>VRN4</t>
  </si>
  <si>
    <t>Inženýrská činnost</t>
  </si>
  <si>
    <t>043154000</t>
  </si>
  <si>
    <t>Zkoušky hutnicí</t>
  </si>
  <si>
    <t>1024</t>
  </si>
  <si>
    <t>-892982841</t>
  </si>
  <si>
    <t>Poznámka k položce:_x000D_
Kontrola zhutnění při provádění zásypu je navržena statickou zatěžovací deskou. Zkouška bude provedena vždy maximálně pro 2 vrstvy o maximální tloušťce 0,5 m.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</si>
  <si>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</si>
  <si>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</si>
  <si>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</si>
  <si>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</si>
  <si>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</si>
  <si>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</si>
  <si>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</si>
  <si>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</si>
  <si>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</si>
  <si>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</si>
  <si>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</si>
  <si>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</si>
  <si>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</si>
  <si>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</si>
  <si>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</si>
  <si>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</si>
  <si>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</si>
  <si>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</si>
  <si>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</si>
  <si>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</si>
  <si>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</si>
  <si>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</si>
  <si>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</si>
  <si>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</si>
  <si>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</si>
  <si>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</si>
  <si>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</si>
  <si>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</si>
  <si>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</si>
  <si>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</si>
  <si>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</si>
  <si>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</si>
  <si>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</si>
  <si>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</si>
  <si>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</si>
  <si>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</si>
  <si>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</si>
  <si>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</si>
  <si>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</si>
  <si>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</si>
  <si>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</si>
  <si>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</si>
  <si>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</si>
  <si>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</si>
  <si>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</si>
  <si>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</si>
  <si>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</si>
  <si>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</si>
  <si>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</si>
  <si>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</si>
  <si>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</si>
  <si>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</si>
  <si>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</si>
  <si>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</si>
  <si>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</si>
  <si>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</si>
  <si>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</si>
  <si>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</si>
  <si>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</si>
  <si>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</si>
  <si>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</si>
  <si>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</si>
  <si>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</si>
  <si>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</si>
  <si>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</si>
  <si>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</si>
  <si>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</si>
  <si>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</si>
  <si>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</si>
  <si>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</si>
  <si>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</si>
  <si>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</si>
  <si>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</si>
  <si>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</si>
  <si>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</si>
  <si>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</si>
  <si>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</si>
  <si>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</si>
  <si>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</si>
  <si>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</si>
  <si>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</si>
  <si>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</si>
  <si>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</si>
  <si>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</si>
  <si>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</si>
  <si>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</si>
  <si>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</si>
  <si>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</si>
  <si>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</si>
  <si>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</si>
  <si>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</si>
  <si>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</si>
  <si>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</si>
  <si>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</si>
  <si>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</si>
  <si>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</si>
  <si>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</si>
  <si>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</si>
  <si>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</si>
  <si>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</si>
  <si>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</si>
  <si>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</si>
  <si>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</si>
  <si>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</si>
  <si>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</si>
  <si>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</si>
  <si>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</si>
  <si>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</si>
  <si>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</si>
  <si>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</si>
  <si>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</si>
  <si>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</si>
  <si>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</si>
  <si>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</si>
  <si>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</si>
  <si>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</si>
  <si>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</si>
  <si>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</si>
  <si>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</si>
  <si>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</si>
  <si>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</si>
  <si>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</si>
  <si>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</si>
  <si>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</si>
  <si>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</si>
  <si>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</si>
  <si>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</si>
  <si>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</si>
  <si>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</si>
  <si>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</si>
  <si>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</si>
  <si>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</si>
  <si>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</si>
  <si>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</si>
  <si>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</si>
  <si>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</si>
  <si>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</si>
  <si>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</si>
  <si>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</si>
  <si>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</si>
  <si>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</si>
  <si>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</si>
  <si>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</si>
  <si>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</si>
  <si>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</si>
  <si>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</si>
  <si>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</si>
  <si>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</si>
  <si>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</si>
  <si>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</si>
  <si>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</si>
  <si>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</si>
  <si>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</si>
  <si>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</si>
  <si>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</si>
  <si>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</si>
  <si>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</si>
  <si>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</si>
  <si>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</si>
  <si>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</si>
  <si>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</si>
  <si>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</si>
  <si>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</si>
  <si>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</si>
  <si>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</si>
  <si>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</si>
  <si>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</si>
  <si>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</si>
  <si>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</si>
  <si>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</si>
  <si>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</si>
  <si>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</si>
  <si>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</si>
  <si>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</si>
  <si>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</si>
  <si>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</si>
  <si>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</si>
  <si>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</si>
  <si>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</si>
  <si>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</si>
  <si>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</si>
  <si>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</si>
  <si>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</si>
  <si>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</si>
  <si>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</si>
  <si>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Podklad nebo podsyp z asfaltového recyklátu s rozprostřením a zhutněním plochy přes 100 m2, po zhutnění tl. 100 mm (bude k dispozici na skládce objednatele, dle potřeby nutno zajistit jemnější "namletí" recyklátu)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</si>
</sst>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3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center" vertical="center"/>
    </xf>
    <xf numFmtId="4" fontId="26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67151111" TargetMode="External"/><Relationship Id="rId18" Type="http://schemas.openxmlformats.org/officeDocument/2006/relationships/hyperlink" Target="https://podminky.urs.cz/item/CS_URS_2022_02/181411121" TargetMode="External"/><Relationship Id="rId26" Type="http://schemas.openxmlformats.org/officeDocument/2006/relationships/hyperlink" Target="https://podminky.urs.cz/item/CS_URS_2022_02/565155101" TargetMode="External"/><Relationship Id="rId39" Type="http://schemas.openxmlformats.org/officeDocument/2006/relationships/hyperlink" Target="https://podminky.urs.cz/item/CS_URS_2022_02/997221551" TargetMode="External"/><Relationship Id="rId21" Type="http://schemas.openxmlformats.org/officeDocument/2006/relationships/hyperlink" Target="https://podminky.urs.cz/item/CS_URS_2022_02/185803111" TargetMode="External"/><Relationship Id="rId34" Type="http://schemas.openxmlformats.org/officeDocument/2006/relationships/hyperlink" Target="https://podminky.urs.cz/item/CS_URS_2022_02/919735113" TargetMode="External"/><Relationship Id="rId42" Type="http://schemas.openxmlformats.org/officeDocument/2006/relationships/hyperlink" Target="https://podminky.urs.cz/item/CS_URS_2022_02/997013871" TargetMode="External"/><Relationship Id="rId47" Type="http://schemas.openxmlformats.org/officeDocument/2006/relationships/hyperlink" Target="https://podminky.urs.cz/item/CS_URS_2022_02/460881411" TargetMode="External"/><Relationship Id="rId7" Type="http://schemas.openxmlformats.org/officeDocument/2006/relationships/hyperlink" Target="https://podminky.urs.cz/item/CS_URS_2022_02/113202111" TargetMode="External"/><Relationship Id="rId2" Type="http://schemas.openxmlformats.org/officeDocument/2006/relationships/hyperlink" Target="https://podminky.urs.cz/item/CS_URS_2022_02/113107312" TargetMode="External"/><Relationship Id="rId16" Type="http://schemas.openxmlformats.org/officeDocument/2006/relationships/hyperlink" Target="https://podminky.urs.cz/item/CS_URS_2022_02/171201231" TargetMode="External"/><Relationship Id="rId29" Type="http://schemas.openxmlformats.org/officeDocument/2006/relationships/hyperlink" Target="https://podminky.urs.cz/item/CS_URS_2022_02/577134031" TargetMode="External"/><Relationship Id="rId1" Type="http://schemas.openxmlformats.org/officeDocument/2006/relationships/hyperlink" Target="https://podminky.urs.cz/item/CS_URS_2022_02/111151121" TargetMode="External"/><Relationship Id="rId6" Type="http://schemas.openxmlformats.org/officeDocument/2006/relationships/hyperlink" Target="https://podminky.urs.cz/item/CS_URS_2022_02/113154122" TargetMode="External"/><Relationship Id="rId11" Type="http://schemas.openxmlformats.org/officeDocument/2006/relationships/hyperlink" Target="https://podminky.urs.cz/item/CS_URS_2022_02/162751117" TargetMode="External"/><Relationship Id="rId24" Type="http://schemas.openxmlformats.org/officeDocument/2006/relationships/hyperlink" Target="https://podminky.urs.cz/item/CS_URS_2022_02/564871016" TargetMode="External"/><Relationship Id="rId32" Type="http://schemas.openxmlformats.org/officeDocument/2006/relationships/hyperlink" Target="https://podminky.urs.cz/item/CS_URS_2022_02/915211115" TargetMode="External"/><Relationship Id="rId37" Type="http://schemas.openxmlformats.org/officeDocument/2006/relationships/hyperlink" Target="https://podminky.urs.cz/item/CS_URS_2022_02/966071823" TargetMode="External"/><Relationship Id="rId40" Type="http://schemas.openxmlformats.org/officeDocument/2006/relationships/hyperlink" Target="https://podminky.urs.cz/item/CS_URS_2022_02/997221559" TargetMode="External"/><Relationship Id="rId45" Type="http://schemas.openxmlformats.org/officeDocument/2006/relationships/hyperlink" Target="https://podminky.urs.cz/item/CS_URS_2022_02/997221875" TargetMode="External"/><Relationship Id="rId5" Type="http://schemas.openxmlformats.org/officeDocument/2006/relationships/hyperlink" Target="https://podminky.urs.cz/item/CS_URS_2022_02/113107341" TargetMode="External"/><Relationship Id="rId15" Type="http://schemas.openxmlformats.org/officeDocument/2006/relationships/hyperlink" Target="https://podminky.urs.cz/item/CS_URS_2022_02/171201201" TargetMode="External"/><Relationship Id="rId23" Type="http://schemas.openxmlformats.org/officeDocument/2006/relationships/hyperlink" Target="https://podminky.urs.cz/item/CS_URS_2022_02/274313711" TargetMode="External"/><Relationship Id="rId28" Type="http://schemas.openxmlformats.org/officeDocument/2006/relationships/hyperlink" Target="https://podminky.urs.cz/item/CS_URS_2022_02/573211108" TargetMode="External"/><Relationship Id="rId36" Type="http://schemas.openxmlformats.org/officeDocument/2006/relationships/hyperlink" Target="https://podminky.urs.cz/item/CS_URS_2022_02/961044111" TargetMode="External"/><Relationship Id="rId10" Type="http://schemas.openxmlformats.org/officeDocument/2006/relationships/hyperlink" Target="https://podminky.urs.cz/item/CS_URS_2022_02/132251101" TargetMode="External"/><Relationship Id="rId19" Type="http://schemas.openxmlformats.org/officeDocument/2006/relationships/hyperlink" Target="https://podminky.urs.cz/item/CS_URS_2022_02/181911102" TargetMode="External"/><Relationship Id="rId31" Type="http://schemas.openxmlformats.org/officeDocument/2006/relationships/hyperlink" Target="https://podminky.urs.cz/item/CS_URS_2022_02/912221111" TargetMode="External"/><Relationship Id="rId44" Type="http://schemas.openxmlformats.org/officeDocument/2006/relationships/hyperlink" Target="https://podminky.urs.cz/item/CS_URS_2022_02/997221873" TargetMode="External"/><Relationship Id="rId4" Type="http://schemas.openxmlformats.org/officeDocument/2006/relationships/hyperlink" Target="https://podminky.urs.cz/item/CS_URS_2022_02/113107330" TargetMode="External"/><Relationship Id="rId9" Type="http://schemas.openxmlformats.org/officeDocument/2006/relationships/hyperlink" Target="https://podminky.urs.cz/item/CS_URS_2022_02/122252203" TargetMode="External"/><Relationship Id="rId14" Type="http://schemas.openxmlformats.org/officeDocument/2006/relationships/hyperlink" Target="https://podminky.urs.cz/item/CS_URS_2022_02/167151121" TargetMode="External"/><Relationship Id="rId22" Type="http://schemas.openxmlformats.org/officeDocument/2006/relationships/hyperlink" Target="https://podminky.urs.cz/item/CS_URS_2022_02/185803211" TargetMode="External"/><Relationship Id="rId27" Type="http://schemas.openxmlformats.org/officeDocument/2006/relationships/hyperlink" Target="https://podminky.urs.cz/item/CS_URS_2022_02/573191111" TargetMode="External"/><Relationship Id="rId30" Type="http://schemas.openxmlformats.org/officeDocument/2006/relationships/hyperlink" Target="https://podminky.urs.cz/item/CS_URS_2022_02/577154031" TargetMode="External"/><Relationship Id="rId35" Type="http://schemas.openxmlformats.org/officeDocument/2006/relationships/hyperlink" Target="https://podminky.urs.cz/item/CS_URS_2022_02/919748111" TargetMode="External"/><Relationship Id="rId43" Type="http://schemas.openxmlformats.org/officeDocument/2006/relationships/hyperlink" Target="https://podminky.urs.cz/item/CS_URS_2022_02/997221861" TargetMode="External"/><Relationship Id="rId48" Type="http://schemas.openxmlformats.org/officeDocument/2006/relationships/drawing" Target="../drawings/drawing2.xml"/><Relationship Id="rId8" Type="http://schemas.openxmlformats.org/officeDocument/2006/relationships/hyperlink" Target="https://podminky.urs.cz/item/CS_URS_2022_02/121151123" TargetMode="External"/><Relationship Id="rId3" Type="http://schemas.openxmlformats.org/officeDocument/2006/relationships/hyperlink" Target="https://podminky.urs.cz/item/CS_URS_2022_02/113107322" TargetMode="External"/><Relationship Id="rId12" Type="http://schemas.openxmlformats.org/officeDocument/2006/relationships/hyperlink" Target="https://podminky.urs.cz/item/CS_URS_2022_02/162751119" TargetMode="External"/><Relationship Id="rId17" Type="http://schemas.openxmlformats.org/officeDocument/2006/relationships/hyperlink" Target="https://podminky.urs.cz/item/CS_URS_2022_02/174151101" TargetMode="External"/><Relationship Id="rId25" Type="http://schemas.openxmlformats.org/officeDocument/2006/relationships/hyperlink" Target="https://podminky.urs.cz/item/CS_URS_2022_02/564920311" TargetMode="External"/><Relationship Id="rId33" Type="http://schemas.openxmlformats.org/officeDocument/2006/relationships/hyperlink" Target="https://podminky.urs.cz/item/CS_URS_2022_02/916131213" TargetMode="External"/><Relationship Id="rId38" Type="http://schemas.openxmlformats.org/officeDocument/2006/relationships/hyperlink" Target="https://podminky.urs.cz/item/CS_URS_2022_02/997013001" TargetMode="External"/><Relationship Id="rId46" Type="http://schemas.openxmlformats.org/officeDocument/2006/relationships/hyperlink" Target="https://podminky.urs.cz/item/CS_URS_2022_02/998225111" TargetMode="External"/><Relationship Id="rId20" Type="http://schemas.openxmlformats.org/officeDocument/2006/relationships/hyperlink" Target="https://podminky.urs.cz/item/CS_URS_2022_02/182303111" TargetMode="External"/><Relationship Id="rId41" Type="http://schemas.openxmlformats.org/officeDocument/2006/relationships/hyperlink" Target="https://podminky.urs.cz/item/CS_URS_2022_02/9972216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81911102" TargetMode="External"/><Relationship Id="rId3" Type="http://schemas.openxmlformats.org/officeDocument/2006/relationships/hyperlink" Target="https://podminky.urs.cz/item/CS_URS_2022_02/162751119" TargetMode="External"/><Relationship Id="rId7" Type="http://schemas.openxmlformats.org/officeDocument/2006/relationships/hyperlink" Target="https://podminky.urs.cz/item/CS_URS_2022_02/171201231" TargetMode="External"/><Relationship Id="rId2" Type="http://schemas.openxmlformats.org/officeDocument/2006/relationships/hyperlink" Target="https://podminky.urs.cz/item/CS_URS_2022_02/162751117" TargetMode="External"/><Relationship Id="rId1" Type="http://schemas.openxmlformats.org/officeDocument/2006/relationships/hyperlink" Target="https://podminky.urs.cz/item/CS_URS_2022_02/122252204" TargetMode="External"/><Relationship Id="rId6" Type="http://schemas.openxmlformats.org/officeDocument/2006/relationships/hyperlink" Target="https://podminky.urs.cz/item/CS_URS_2022_02/171201201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https://podminky.urs.cz/item/CS_URS_2022_02/167151121" TargetMode="External"/><Relationship Id="rId10" Type="http://schemas.openxmlformats.org/officeDocument/2006/relationships/hyperlink" Target="https://podminky.urs.cz/item/CS_URS_2022_02/919726227" TargetMode="External"/><Relationship Id="rId4" Type="http://schemas.openxmlformats.org/officeDocument/2006/relationships/hyperlink" Target="https://podminky.urs.cz/item/CS_URS_2022_02/167151111" TargetMode="External"/><Relationship Id="rId9" Type="http://schemas.openxmlformats.org/officeDocument/2006/relationships/hyperlink" Target="https://podminky.urs.cz/item/CS_URS_2022_02/564851111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74151101" TargetMode="External"/><Relationship Id="rId18" Type="http://schemas.openxmlformats.org/officeDocument/2006/relationships/hyperlink" Target="https://podminky.urs.cz/item/CS_URS_2022_02/185803211" TargetMode="External"/><Relationship Id="rId26" Type="http://schemas.openxmlformats.org/officeDocument/2006/relationships/hyperlink" Target="https://podminky.urs.cz/item/CS_URS_2022_02/914111111" TargetMode="External"/><Relationship Id="rId21" Type="http://schemas.openxmlformats.org/officeDocument/2006/relationships/hyperlink" Target="https://podminky.urs.cz/item/CS_URS_2022_02/348101220" TargetMode="External"/><Relationship Id="rId34" Type="http://schemas.openxmlformats.org/officeDocument/2006/relationships/hyperlink" Target="https://podminky.urs.cz/item/CS_URS_2022_02/997221559" TargetMode="External"/><Relationship Id="rId7" Type="http://schemas.openxmlformats.org/officeDocument/2006/relationships/hyperlink" Target="https://podminky.urs.cz/item/CS_URS_2022_02/162751117" TargetMode="External"/><Relationship Id="rId12" Type="http://schemas.openxmlformats.org/officeDocument/2006/relationships/hyperlink" Target="https://podminky.urs.cz/item/CS_URS_2022_02/171201231" TargetMode="External"/><Relationship Id="rId17" Type="http://schemas.openxmlformats.org/officeDocument/2006/relationships/hyperlink" Target="https://podminky.urs.cz/item/CS_URS_2022_02/185803111" TargetMode="External"/><Relationship Id="rId25" Type="http://schemas.openxmlformats.org/officeDocument/2006/relationships/hyperlink" Target="https://podminky.urs.cz/item/CS_URS_2022_02/573452116" TargetMode="External"/><Relationship Id="rId33" Type="http://schemas.openxmlformats.org/officeDocument/2006/relationships/hyperlink" Target="https://podminky.urs.cz/item/CS_URS_2022_02/997221551" TargetMode="External"/><Relationship Id="rId38" Type="http://schemas.openxmlformats.org/officeDocument/2006/relationships/drawing" Target="../drawings/drawing4.xml"/><Relationship Id="rId2" Type="http://schemas.openxmlformats.org/officeDocument/2006/relationships/hyperlink" Target="https://podminky.urs.cz/item/CS_URS_2022_02/113107211" TargetMode="External"/><Relationship Id="rId16" Type="http://schemas.openxmlformats.org/officeDocument/2006/relationships/hyperlink" Target="https://podminky.urs.cz/item/CS_URS_2022_02/182303111" TargetMode="External"/><Relationship Id="rId20" Type="http://schemas.openxmlformats.org/officeDocument/2006/relationships/hyperlink" Target="https://podminky.urs.cz/item/CS_URS_2022_02/275313711" TargetMode="External"/><Relationship Id="rId29" Type="http://schemas.openxmlformats.org/officeDocument/2006/relationships/hyperlink" Target="https://podminky.urs.cz/item/CS_URS_2022_02/919726122" TargetMode="External"/><Relationship Id="rId1" Type="http://schemas.openxmlformats.org/officeDocument/2006/relationships/hyperlink" Target="https://podminky.urs.cz/item/CS_URS_2022_02/111151121" TargetMode="External"/><Relationship Id="rId6" Type="http://schemas.openxmlformats.org/officeDocument/2006/relationships/hyperlink" Target="https://podminky.urs.cz/item/CS_URS_2022_02/132251101" TargetMode="External"/><Relationship Id="rId11" Type="http://schemas.openxmlformats.org/officeDocument/2006/relationships/hyperlink" Target="https://podminky.urs.cz/item/CS_URS_2022_02/171201201" TargetMode="External"/><Relationship Id="rId24" Type="http://schemas.openxmlformats.org/officeDocument/2006/relationships/hyperlink" Target="https://podminky.urs.cz/item/CS_URS_2022_02/564931412" TargetMode="External"/><Relationship Id="rId32" Type="http://schemas.openxmlformats.org/officeDocument/2006/relationships/hyperlink" Target="https://podminky.urs.cz/item/CS_URS_2022_02/997013001" TargetMode="External"/><Relationship Id="rId37" Type="http://schemas.openxmlformats.org/officeDocument/2006/relationships/hyperlink" Target="https://podminky.urs.cz/item/CS_URS_2022_02/997221873" TargetMode="External"/><Relationship Id="rId5" Type="http://schemas.openxmlformats.org/officeDocument/2006/relationships/hyperlink" Target="https://podminky.urs.cz/item/CS_URS_2022_02/131151100" TargetMode="External"/><Relationship Id="rId15" Type="http://schemas.openxmlformats.org/officeDocument/2006/relationships/hyperlink" Target="https://podminky.urs.cz/item/CS_URS_2022_02/181911102" TargetMode="External"/><Relationship Id="rId23" Type="http://schemas.openxmlformats.org/officeDocument/2006/relationships/hyperlink" Target="https://podminky.urs.cz/item/CS_URS_2022_02/348401140" TargetMode="External"/><Relationship Id="rId28" Type="http://schemas.openxmlformats.org/officeDocument/2006/relationships/hyperlink" Target="https://podminky.urs.cz/item/CS_URS_2022_02/914511112" TargetMode="External"/><Relationship Id="rId36" Type="http://schemas.openxmlformats.org/officeDocument/2006/relationships/hyperlink" Target="https://podminky.urs.cz/item/CS_URS_2022_02/997013871" TargetMode="External"/><Relationship Id="rId10" Type="http://schemas.openxmlformats.org/officeDocument/2006/relationships/hyperlink" Target="https://podminky.urs.cz/item/CS_URS_2022_02/167151121" TargetMode="External"/><Relationship Id="rId19" Type="http://schemas.openxmlformats.org/officeDocument/2006/relationships/hyperlink" Target="https://podminky.urs.cz/item/CS_URS_2022_02/274313711" TargetMode="External"/><Relationship Id="rId31" Type="http://schemas.openxmlformats.org/officeDocument/2006/relationships/hyperlink" Target="https://podminky.urs.cz/item/CS_URS_2022_02/966071823" TargetMode="External"/><Relationship Id="rId4" Type="http://schemas.openxmlformats.org/officeDocument/2006/relationships/hyperlink" Target="https://podminky.urs.cz/item/CS_URS_2022_02/122252203" TargetMode="External"/><Relationship Id="rId9" Type="http://schemas.openxmlformats.org/officeDocument/2006/relationships/hyperlink" Target="https://podminky.urs.cz/item/CS_URS_2022_02/167151111" TargetMode="External"/><Relationship Id="rId14" Type="http://schemas.openxmlformats.org/officeDocument/2006/relationships/hyperlink" Target="https://podminky.urs.cz/item/CS_URS_2022_02/181411121" TargetMode="External"/><Relationship Id="rId22" Type="http://schemas.openxmlformats.org/officeDocument/2006/relationships/hyperlink" Target="https://podminky.urs.cz/item/CS_URS_2022_02/348171130" TargetMode="External"/><Relationship Id="rId27" Type="http://schemas.openxmlformats.org/officeDocument/2006/relationships/hyperlink" Target="https://podminky.urs.cz/item/CS_URS_2022_02/914111112" TargetMode="External"/><Relationship Id="rId30" Type="http://schemas.openxmlformats.org/officeDocument/2006/relationships/hyperlink" Target="https://podminky.urs.cz/item/CS_URS_2022_02/961044111" TargetMode="External"/><Relationship Id="rId35" Type="http://schemas.openxmlformats.org/officeDocument/2006/relationships/hyperlink" Target="https://podminky.urs.cz/item/CS_URS_2022_02/997221611" TargetMode="External"/><Relationship Id="rId8" Type="http://schemas.openxmlformats.org/officeDocument/2006/relationships/hyperlink" Target="https://podminky.urs.cz/item/CS_URS_2022_02/162751119" TargetMode="External"/><Relationship Id="rId3" Type="http://schemas.openxmlformats.org/officeDocument/2006/relationships/hyperlink" Target="https://podminky.urs.cz/item/CS_URS_2022_02/121151123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opLeftCell="A4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85" t="s">
        <v>6</v>
      </c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18" t="s">
        <v>7</v>
      </c>
      <c r="BT2" s="18" t="s">
        <v>8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>
      <c r="B5" s="21"/>
      <c r="D5" s="25" t="s">
        <v>14</v>
      </c>
      <c r="K5" s="297" t="s">
        <v>15</v>
      </c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R5" s="21"/>
      <c r="BE5" s="294" t="s">
        <v>16</v>
      </c>
      <c r="BS5" s="18" t="s">
        <v>7</v>
      </c>
    </row>
    <row r="6" spans="1:74" s="1" customFormat="1" ht="36.950000000000003" customHeight="1">
      <c r="B6" s="21"/>
      <c r="D6" s="27" t="s">
        <v>17</v>
      </c>
      <c r="K6" s="298" t="s">
        <v>18</v>
      </c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R6" s="21"/>
      <c r="BE6" s="295"/>
      <c r="BS6" s="18" t="s">
        <v>7</v>
      </c>
    </row>
    <row r="7" spans="1:74" s="1" customFormat="1" ht="12" customHeight="1">
      <c r="B7" s="21"/>
      <c r="D7" s="28" t="s">
        <v>19</v>
      </c>
      <c r="K7" s="26" t="s">
        <v>3</v>
      </c>
      <c r="AK7" s="28" t="s">
        <v>20</v>
      </c>
      <c r="AN7" s="26" t="s">
        <v>3</v>
      </c>
      <c r="AR7" s="21"/>
      <c r="BE7" s="295"/>
      <c r="BS7" s="18" t="s">
        <v>7</v>
      </c>
    </row>
    <row r="8" spans="1:74" s="1" customFormat="1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95"/>
      <c r="BS8" s="18" t="s">
        <v>7</v>
      </c>
    </row>
    <row r="9" spans="1:74" s="1" customFormat="1" ht="14.45" customHeight="1">
      <c r="B9" s="21"/>
      <c r="AR9" s="21"/>
      <c r="BE9" s="295"/>
      <c r="BS9" s="18" t="s">
        <v>7</v>
      </c>
    </row>
    <row r="10" spans="1:74" s="1" customFormat="1" ht="12" customHeight="1">
      <c r="B10" s="21"/>
      <c r="D10" s="28" t="s">
        <v>25</v>
      </c>
      <c r="AK10" s="28" t="s">
        <v>26</v>
      </c>
      <c r="AN10" s="26" t="s">
        <v>3</v>
      </c>
      <c r="AR10" s="21"/>
      <c r="BE10" s="295"/>
      <c r="BS10" s="18" t="s">
        <v>7</v>
      </c>
    </row>
    <row r="11" spans="1:74" s="1" customFormat="1" ht="18.399999999999999" customHeight="1">
      <c r="B11" s="21"/>
      <c r="E11" s="26" t="s">
        <v>27</v>
      </c>
      <c r="AK11" s="28" t="s">
        <v>28</v>
      </c>
      <c r="AN11" s="26" t="s">
        <v>3</v>
      </c>
      <c r="AR11" s="21"/>
      <c r="BE11" s="295"/>
      <c r="BS11" s="18" t="s">
        <v>7</v>
      </c>
    </row>
    <row r="12" spans="1:74" s="1" customFormat="1" ht="6.95" customHeight="1">
      <c r="B12" s="21"/>
      <c r="AR12" s="21"/>
      <c r="BE12" s="295"/>
      <c r="BS12" s="18" t="s">
        <v>7</v>
      </c>
    </row>
    <row r="13" spans="1:74" s="1" customFormat="1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295"/>
      <c r="BS13" s="18" t="s">
        <v>7</v>
      </c>
    </row>
    <row r="14" spans="1:74" ht="12.75">
      <c r="B14" s="21"/>
      <c r="E14" s="299" t="s">
        <v>30</v>
      </c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00"/>
      <c r="AH14" s="300"/>
      <c r="AI14" s="300"/>
      <c r="AJ14" s="300"/>
      <c r="AK14" s="28" t="s">
        <v>28</v>
      </c>
      <c r="AN14" s="30" t="s">
        <v>30</v>
      </c>
      <c r="AR14" s="21"/>
      <c r="BE14" s="295"/>
      <c r="BS14" s="18" t="s">
        <v>7</v>
      </c>
    </row>
    <row r="15" spans="1:74" s="1" customFormat="1" ht="6.95" customHeight="1">
      <c r="B15" s="21"/>
      <c r="AR15" s="21"/>
      <c r="BE15" s="295"/>
      <c r="BS15" s="18" t="s">
        <v>4</v>
      </c>
    </row>
    <row r="16" spans="1:74" s="1" customFormat="1" ht="12" customHeight="1">
      <c r="B16" s="21"/>
      <c r="D16" s="28" t="s">
        <v>31</v>
      </c>
      <c r="AK16" s="28" t="s">
        <v>26</v>
      </c>
      <c r="AN16" s="26" t="s">
        <v>3</v>
      </c>
      <c r="AR16" s="21"/>
      <c r="BE16" s="295"/>
      <c r="BS16" s="18" t="s">
        <v>4</v>
      </c>
    </row>
    <row r="17" spans="1:71" s="1" customFormat="1" ht="18.399999999999999" customHeight="1">
      <c r="B17" s="21"/>
      <c r="E17" s="26" t="s">
        <v>32</v>
      </c>
      <c r="AK17" s="28" t="s">
        <v>28</v>
      </c>
      <c r="AN17" s="26" t="s">
        <v>3</v>
      </c>
      <c r="AR17" s="21"/>
      <c r="BE17" s="295"/>
      <c r="BS17" s="18" t="s">
        <v>33</v>
      </c>
    </row>
    <row r="18" spans="1:71" s="1" customFormat="1" ht="6.95" customHeight="1">
      <c r="B18" s="21"/>
      <c r="AR18" s="21"/>
      <c r="BE18" s="295"/>
      <c r="BS18" s="18" t="s">
        <v>7</v>
      </c>
    </row>
    <row r="19" spans="1:71" s="1" customFormat="1" ht="12" customHeight="1">
      <c r="B19" s="21"/>
      <c r="D19" s="28" t="s">
        <v>34</v>
      </c>
      <c r="AK19" s="28" t="s">
        <v>26</v>
      </c>
      <c r="AN19" s="26" t="s">
        <v>3</v>
      </c>
      <c r="AR19" s="21"/>
      <c r="BE19" s="295"/>
      <c r="BS19" s="18" t="s">
        <v>7</v>
      </c>
    </row>
    <row r="20" spans="1:71" s="1" customFormat="1" ht="18.399999999999999" customHeight="1">
      <c r="B20" s="21"/>
      <c r="E20" s="26" t="s">
        <v>32</v>
      </c>
      <c r="AK20" s="28" t="s">
        <v>28</v>
      </c>
      <c r="AN20" s="26" t="s">
        <v>3</v>
      </c>
      <c r="AR20" s="21"/>
      <c r="BE20" s="295"/>
      <c r="BS20" s="18" t="s">
        <v>4</v>
      </c>
    </row>
    <row r="21" spans="1:71" s="1" customFormat="1" ht="6.95" customHeight="1">
      <c r="B21" s="21"/>
      <c r="AR21" s="21"/>
      <c r="BE21" s="295"/>
    </row>
    <row r="22" spans="1:71" s="1" customFormat="1" ht="12" customHeight="1">
      <c r="B22" s="21"/>
      <c r="D22" s="28" t="s">
        <v>35</v>
      </c>
      <c r="AR22" s="21"/>
      <c r="BE22" s="295"/>
    </row>
    <row r="23" spans="1:71" s="1" customFormat="1" ht="47.25" customHeight="1">
      <c r="B23" s="21"/>
      <c r="E23" s="301" t="s">
        <v>36</v>
      </c>
      <c r="F23" s="301"/>
      <c r="G23" s="301"/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R23" s="21"/>
      <c r="BE23" s="295"/>
    </row>
    <row r="24" spans="1:71" s="1" customFormat="1" ht="6.95" customHeight="1">
      <c r="B24" s="21"/>
      <c r="AR24" s="21"/>
      <c r="BE24" s="295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5"/>
    </row>
    <row r="26" spans="1:71" s="2" customFormat="1" ht="25.9" customHeight="1">
      <c r="A26" s="33"/>
      <c r="B26" s="34"/>
      <c r="C26" s="33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02">
        <f>ROUND(AG54,2)</f>
        <v>0</v>
      </c>
      <c r="AL26" s="303"/>
      <c r="AM26" s="303"/>
      <c r="AN26" s="303"/>
      <c r="AO26" s="303"/>
      <c r="AP26" s="33"/>
      <c r="AQ26" s="33"/>
      <c r="AR26" s="34"/>
      <c r="BE26" s="295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95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04" t="s">
        <v>38</v>
      </c>
      <c r="M28" s="304"/>
      <c r="N28" s="304"/>
      <c r="O28" s="304"/>
      <c r="P28" s="304"/>
      <c r="Q28" s="33"/>
      <c r="R28" s="33"/>
      <c r="S28" s="33"/>
      <c r="T28" s="33"/>
      <c r="U28" s="33"/>
      <c r="V28" s="33"/>
      <c r="W28" s="304" t="s">
        <v>39</v>
      </c>
      <c r="X28" s="304"/>
      <c r="Y28" s="304"/>
      <c r="Z28" s="304"/>
      <c r="AA28" s="304"/>
      <c r="AB28" s="304"/>
      <c r="AC28" s="304"/>
      <c r="AD28" s="304"/>
      <c r="AE28" s="304"/>
      <c r="AF28" s="33"/>
      <c r="AG28" s="33"/>
      <c r="AH28" s="33"/>
      <c r="AI28" s="33"/>
      <c r="AJ28" s="33"/>
      <c r="AK28" s="304" t="s">
        <v>40</v>
      </c>
      <c r="AL28" s="304"/>
      <c r="AM28" s="304"/>
      <c r="AN28" s="304"/>
      <c r="AO28" s="304"/>
      <c r="AP28" s="33"/>
      <c r="AQ28" s="33"/>
      <c r="AR28" s="34"/>
      <c r="BE28" s="295"/>
    </row>
    <row r="29" spans="1:71" s="3" customFormat="1" ht="14.45" customHeight="1">
      <c r="B29" s="38"/>
      <c r="D29" s="28" t="s">
        <v>41</v>
      </c>
      <c r="F29" s="28" t="s">
        <v>42</v>
      </c>
      <c r="L29" s="287">
        <v>0.21</v>
      </c>
      <c r="M29" s="288"/>
      <c r="N29" s="288"/>
      <c r="O29" s="288"/>
      <c r="P29" s="288"/>
      <c r="W29" s="289">
        <f>ROUND(AZ54, 2)</f>
        <v>0</v>
      </c>
      <c r="X29" s="288"/>
      <c r="Y29" s="288"/>
      <c r="Z29" s="288"/>
      <c r="AA29" s="288"/>
      <c r="AB29" s="288"/>
      <c r="AC29" s="288"/>
      <c r="AD29" s="288"/>
      <c r="AE29" s="288"/>
      <c r="AK29" s="289">
        <f>ROUND(AV54, 2)</f>
        <v>0</v>
      </c>
      <c r="AL29" s="288"/>
      <c r="AM29" s="288"/>
      <c r="AN29" s="288"/>
      <c r="AO29" s="288"/>
      <c r="AR29" s="38"/>
      <c r="BE29" s="296"/>
    </row>
    <row r="30" spans="1:71" s="3" customFormat="1" ht="14.45" customHeight="1">
      <c r="B30" s="38"/>
      <c r="F30" s="28" t="s">
        <v>43</v>
      </c>
      <c r="L30" s="287">
        <v>0.15</v>
      </c>
      <c r="M30" s="288"/>
      <c r="N30" s="288"/>
      <c r="O30" s="288"/>
      <c r="P30" s="288"/>
      <c r="W30" s="289">
        <f>ROUND(BA54, 2)</f>
        <v>0</v>
      </c>
      <c r="X30" s="288"/>
      <c r="Y30" s="288"/>
      <c r="Z30" s="288"/>
      <c r="AA30" s="288"/>
      <c r="AB30" s="288"/>
      <c r="AC30" s="288"/>
      <c r="AD30" s="288"/>
      <c r="AE30" s="288"/>
      <c r="AK30" s="289">
        <f>ROUND(AW54, 2)</f>
        <v>0</v>
      </c>
      <c r="AL30" s="288"/>
      <c r="AM30" s="288"/>
      <c r="AN30" s="288"/>
      <c r="AO30" s="288"/>
      <c r="AR30" s="38"/>
      <c r="BE30" s="296"/>
    </row>
    <row r="31" spans="1:71" s="3" customFormat="1" ht="14.45" hidden="1" customHeight="1">
      <c r="B31" s="38"/>
      <c r="F31" s="28" t="s">
        <v>44</v>
      </c>
      <c r="L31" s="287">
        <v>0.21</v>
      </c>
      <c r="M31" s="288"/>
      <c r="N31" s="288"/>
      <c r="O31" s="288"/>
      <c r="P31" s="288"/>
      <c r="W31" s="289">
        <f>ROUND(BB54, 2)</f>
        <v>0</v>
      </c>
      <c r="X31" s="288"/>
      <c r="Y31" s="288"/>
      <c r="Z31" s="288"/>
      <c r="AA31" s="288"/>
      <c r="AB31" s="288"/>
      <c r="AC31" s="288"/>
      <c r="AD31" s="288"/>
      <c r="AE31" s="288"/>
      <c r="AK31" s="289">
        <v>0</v>
      </c>
      <c r="AL31" s="288"/>
      <c r="AM31" s="288"/>
      <c r="AN31" s="288"/>
      <c r="AO31" s="288"/>
      <c r="AR31" s="38"/>
      <c r="BE31" s="296"/>
    </row>
    <row r="32" spans="1:71" s="3" customFormat="1" ht="14.45" hidden="1" customHeight="1">
      <c r="B32" s="38"/>
      <c r="F32" s="28" t="s">
        <v>45</v>
      </c>
      <c r="L32" s="287">
        <v>0.15</v>
      </c>
      <c r="M32" s="288"/>
      <c r="N32" s="288"/>
      <c r="O32" s="288"/>
      <c r="P32" s="288"/>
      <c r="W32" s="289">
        <f>ROUND(BC54, 2)</f>
        <v>0</v>
      </c>
      <c r="X32" s="288"/>
      <c r="Y32" s="288"/>
      <c r="Z32" s="288"/>
      <c r="AA32" s="288"/>
      <c r="AB32" s="288"/>
      <c r="AC32" s="288"/>
      <c r="AD32" s="288"/>
      <c r="AE32" s="288"/>
      <c r="AK32" s="289">
        <v>0</v>
      </c>
      <c r="AL32" s="288"/>
      <c r="AM32" s="288"/>
      <c r="AN32" s="288"/>
      <c r="AO32" s="288"/>
      <c r="AR32" s="38"/>
      <c r="BE32" s="296"/>
    </row>
    <row r="33" spans="1:57" s="3" customFormat="1" ht="14.45" hidden="1" customHeight="1">
      <c r="B33" s="38"/>
      <c r="F33" s="28" t="s">
        <v>46</v>
      </c>
      <c r="L33" s="287">
        <v>0</v>
      </c>
      <c r="M33" s="288"/>
      <c r="N33" s="288"/>
      <c r="O33" s="288"/>
      <c r="P33" s="288"/>
      <c r="W33" s="289">
        <f>ROUND(BD54, 2)</f>
        <v>0</v>
      </c>
      <c r="X33" s="288"/>
      <c r="Y33" s="288"/>
      <c r="Z33" s="288"/>
      <c r="AA33" s="288"/>
      <c r="AB33" s="288"/>
      <c r="AC33" s="288"/>
      <c r="AD33" s="288"/>
      <c r="AE33" s="288"/>
      <c r="AK33" s="289">
        <v>0</v>
      </c>
      <c r="AL33" s="288"/>
      <c r="AM33" s="288"/>
      <c r="AN33" s="288"/>
      <c r="AO33" s="288"/>
      <c r="AR33" s="38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pans="1:57" s="2" customFormat="1" ht="25.9" customHeight="1">
      <c r="A35" s="33"/>
      <c r="B35" s="34"/>
      <c r="C35" s="39"/>
      <c r="D35" s="40" t="s">
        <v>47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48</v>
      </c>
      <c r="U35" s="41"/>
      <c r="V35" s="41"/>
      <c r="W35" s="41"/>
      <c r="X35" s="293" t="s">
        <v>49</v>
      </c>
      <c r="Y35" s="291"/>
      <c r="Z35" s="291"/>
      <c r="AA35" s="291"/>
      <c r="AB35" s="291"/>
      <c r="AC35" s="41"/>
      <c r="AD35" s="41"/>
      <c r="AE35" s="41"/>
      <c r="AF35" s="41"/>
      <c r="AG35" s="41"/>
      <c r="AH35" s="41"/>
      <c r="AI35" s="41"/>
      <c r="AJ35" s="41"/>
      <c r="AK35" s="290">
        <f>SUM(AK26:AK33)</f>
        <v>0</v>
      </c>
      <c r="AL35" s="291"/>
      <c r="AM35" s="291"/>
      <c r="AN35" s="291"/>
      <c r="AO35" s="292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6.95" customHeight="1">
      <c r="A37" s="33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  <c r="BE37" s="33"/>
    </row>
    <row r="41" spans="1:57" s="2" customFormat="1" ht="6.95" customHeight="1">
      <c r="A41" s="33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  <c r="BE41" s="33"/>
    </row>
    <row r="42" spans="1:57" s="2" customFormat="1" ht="24.95" customHeight="1">
      <c r="A42" s="33"/>
      <c r="B42" s="34"/>
      <c r="C42" s="22" t="s">
        <v>50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pans="1:57" s="2" customFormat="1" ht="6.95" customHeight="1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pans="1:57" s="4" customFormat="1" ht="12" customHeight="1">
      <c r="B44" s="47"/>
      <c r="C44" s="28" t="s">
        <v>14</v>
      </c>
      <c r="L44" s="4" t="str">
        <f>K5</f>
        <v>226</v>
      </c>
      <c r="AR44" s="47"/>
    </row>
    <row r="45" spans="1:57" s="5" customFormat="1" ht="36.950000000000003" customHeight="1">
      <c r="B45" s="48"/>
      <c r="C45" s="49" t="s">
        <v>17</v>
      </c>
      <c r="L45" s="318" t="str">
        <f>K6</f>
        <v>Odstavná plocha a zřízení sjezdu na ul. Moravská v Kopřivnici</v>
      </c>
      <c r="M45" s="319"/>
      <c r="N45" s="319"/>
      <c r="O45" s="319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R45" s="48"/>
    </row>
    <row r="46" spans="1:57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pans="1:57" s="2" customFormat="1" ht="12" customHeight="1">
      <c r="A47" s="33"/>
      <c r="B47" s="34"/>
      <c r="C47" s="28" t="s">
        <v>21</v>
      </c>
      <c r="D47" s="33"/>
      <c r="E47" s="33"/>
      <c r="F47" s="33"/>
      <c r="G47" s="33"/>
      <c r="H47" s="33"/>
      <c r="I47" s="33"/>
      <c r="J47" s="33"/>
      <c r="K47" s="33"/>
      <c r="L47" s="50" t="str">
        <f>IF(K8="","",K8)</f>
        <v>parcely č. 1377/56, 1377/3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23</v>
      </c>
      <c r="AJ47" s="33"/>
      <c r="AK47" s="33"/>
      <c r="AL47" s="33"/>
      <c r="AM47" s="320" t="str">
        <f>IF(AN8= "","",AN8)</f>
        <v>1. 7. 2022</v>
      </c>
      <c r="AN47" s="320"/>
      <c r="AO47" s="33"/>
      <c r="AP47" s="33"/>
      <c r="AQ47" s="33"/>
      <c r="AR47" s="34"/>
      <c r="BE47" s="33"/>
    </row>
    <row r="48" spans="1:57" s="2" customFormat="1" ht="6.95" customHeigh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pans="1:91" s="2" customFormat="1" ht="25.7" customHeight="1">
      <c r="A49" s="33"/>
      <c r="B49" s="34"/>
      <c r="C49" s="28" t="s">
        <v>25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>Město Kopřivnice, Štefánikova 1163, Kopřivnice 742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31</v>
      </c>
      <c r="AJ49" s="33"/>
      <c r="AK49" s="33"/>
      <c r="AL49" s="33"/>
      <c r="AM49" s="325" t="str">
        <f>IF(E17="","",E17)</f>
        <v>Dopravní projekce Bojko s.r.o.</v>
      </c>
      <c r="AN49" s="326"/>
      <c r="AO49" s="326"/>
      <c r="AP49" s="326"/>
      <c r="AQ49" s="33"/>
      <c r="AR49" s="34"/>
      <c r="AS49" s="321" t="s">
        <v>51</v>
      </c>
      <c r="AT49" s="322"/>
      <c r="AU49" s="52"/>
      <c r="AV49" s="52"/>
      <c r="AW49" s="52"/>
      <c r="AX49" s="52"/>
      <c r="AY49" s="52"/>
      <c r="AZ49" s="52"/>
      <c r="BA49" s="52"/>
      <c r="BB49" s="52"/>
      <c r="BC49" s="52"/>
      <c r="BD49" s="53"/>
      <c r="BE49" s="33"/>
    </row>
    <row r="50" spans="1:91" s="2" customFormat="1" ht="25.7" customHeight="1">
      <c r="A50" s="33"/>
      <c r="B50" s="34"/>
      <c r="C50" s="28" t="s">
        <v>29</v>
      </c>
      <c r="D50" s="33"/>
      <c r="E50" s="33"/>
      <c r="F50" s="33"/>
      <c r="G50" s="33"/>
      <c r="H50" s="33"/>
      <c r="I50" s="33"/>
      <c r="J50" s="33"/>
      <c r="K50" s="33"/>
      <c r="L50" s="4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34</v>
      </c>
      <c r="AJ50" s="33"/>
      <c r="AK50" s="33"/>
      <c r="AL50" s="33"/>
      <c r="AM50" s="325" t="str">
        <f>IF(E20="","",E20)</f>
        <v>Dopravní projekce Bojko s.r.o.</v>
      </c>
      <c r="AN50" s="326"/>
      <c r="AO50" s="326"/>
      <c r="AP50" s="326"/>
      <c r="AQ50" s="33"/>
      <c r="AR50" s="34"/>
      <c r="AS50" s="323"/>
      <c r="AT50" s="324"/>
      <c r="AU50" s="54"/>
      <c r="AV50" s="54"/>
      <c r="AW50" s="54"/>
      <c r="AX50" s="54"/>
      <c r="AY50" s="54"/>
      <c r="AZ50" s="54"/>
      <c r="BA50" s="54"/>
      <c r="BB50" s="54"/>
      <c r="BC50" s="54"/>
      <c r="BD50" s="55"/>
      <c r="BE50" s="33"/>
    </row>
    <row r="51" spans="1:91" s="2" customFormat="1" ht="10.9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323"/>
      <c r="AT51" s="324"/>
      <c r="AU51" s="54"/>
      <c r="AV51" s="54"/>
      <c r="AW51" s="54"/>
      <c r="AX51" s="54"/>
      <c r="AY51" s="54"/>
      <c r="AZ51" s="54"/>
      <c r="BA51" s="54"/>
      <c r="BB51" s="54"/>
      <c r="BC51" s="54"/>
      <c r="BD51" s="55"/>
      <c r="BE51" s="33"/>
    </row>
    <row r="52" spans="1:91" s="2" customFormat="1" ht="29.25" customHeight="1">
      <c r="A52" s="33"/>
      <c r="B52" s="34"/>
      <c r="C52" s="311" t="s">
        <v>52</v>
      </c>
      <c r="D52" s="312"/>
      <c r="E52" s="312"/>
      <c r="F52" s="312"/>
      <c r="G52" s="312"/>
      <c r="H52" s="56"/>
      <c r="I52" s="314" t="s">
        <v>53</v>
      </c>
      <c r="J52" s="312"/>
      <c r="K52" s="312"/>
      <c r="L52" s="312"/>
      <c r="M52" s="312"/>
      <c r="N52" s="312"/>
      <c r="O52" s="312"/>
      <c r="P52" s="312"/>
      <c r="Q52" s="312"/>
      <c r="R52" s="312"/>
      <c r="S52" s="312"/>
      <c r="T52" s="312"/>
      <c r="U52" s="312"/>
      <c r="V52" s="312"/>
      <c r="W52" s="312"/>
      <c r="X52" s="312"/>
      <c r="Y52" s="312"/>
      <c r="Z52" s="312"/>
      <c r="AA52" s="312"/>
      <c r="AB52" s="312"/>
      <c r="AC52" s="312"/>
      <c r="AD52" s="312"/>
      <c r="AE52" s="312"/>
      <c r="AF52" s="312"/>
      <c r="AG52" s="313" t="s">
        <v>54</v>
      </c>
      <c r="AH52" s="312"/>
      <c r="AI52" s="312"/>
      <c r="AJ52" s="312"/>
      <c r="AK52" s="312"/>
      <c r="AL52" s="312"/>
      <c r="AM52" s="312"/>
      <c r="AN52" s="314" t="s">
        <v>55</v>
      </c>
      <c r="AO52" s="312"/>
      <c r="AP52" s="312"/>
      <c r="AQ52" s="57" t="s">
        <v>56</v>
      </c>
      <c r="AR52" s="34"/>
      <c r="AS52" s="58" t="s">
        <v>57</v>
      </c>
      <c r="AT52" s="59" t="s">
        <v>58</v>
      </c>
      <c r="AU52" s="59" t="s">
        <v>59</v>
      </c>
      <c r="AV52" s="59" t="s">
        <v>60</v>
      </c>
      <c r="AW52" s="59" t="s">
        <v>61</v>
      </c>
      <c r="AX52" s="59" t="s">
        <v>62</v>
      </c>
      <c r="AY52" s="59" t="s">
        <v>63</v>
      </c>
      <c r="AZ52" s="59" t="s">
        <v>64</v>
      </c>
      <c r="BA52" s="59" t="s">
        <v>65</v>
      </c>
      <c r="BB52" s="59" t="s">
        <v>66</v>
      </c>
      <c r="BC52" s="59" t="s">
        <v>67</v>
      </c>
      <c r="BD52" s="60" t="s">
        <v>68</v>
      </c>
      <c r="BE52" s="33"/>
    </row>
    <row r="53" spans="1:91" s="2" customFormat="1" ht="10.9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  <c r="BE53" s="33"/>
    </row>
    <row r="54" spans="1:91" s="6" customFormat="1" ht="32.450000000000003" customHeight="1">
      <c r="B54" s="64"/>
      <c r="C54" s="65" t="s">
        <v>69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316">
        <f>ROUND(AG55+AG58+AG59,2)</f>
        <v>0</v>
      </c>
      <c r="AH54" s="316"/>
      <c r="AI54" s="316"/>
      <c r="AJ54" s="316"/>
      <c r="AK54" s="316"/>
      <c r="AL54" s="316"/>
      <c r="AM54" s="316"/>
      <c r="AN54" s="317">
        <f t="shared" ref="AN54:AN59" si="0">SUM(AG54,AT54)</f>
        <v>0</v>
      </c>
      <c r="AO54" s="317"/>
      <c r="AP54" s="317"/>
      <c r="AQ54" s="68" t="s">
        <v>3</v>
      </c>
      <c r="AR54" s="64"/>
      <c r="AS54" s="69">
        <f>ROUND(AS55+AS58+AS59,2)</f>
        <v>0</v>
      </c>
      <c r="AT54" s="70">
        <f t="shared" ref="AT54:AT59" si="1">ROUND(SUM(AV54:AW54),2)</f>
        <v>0</v>
      </c>
      <c r="AU54" s="71">
        <f>ROUND(AU55+AU58+AU59,5)</f>
        <v>0</v>
      </c>
      <c r="AV54" s="70">
        <f>ROUND(AZ54*L29,2)</f>
        <v>0</v>
      </c>
      <c r="AW54" s="70">
        <f>ROUND(BA54*L30,2)</f>
        <v>0</v>
      </c>
      <c r="AX54" s="70">
        <f>ROUND(BB54*L29,2)</f>
        <v>0</v>
      </c>
      <c r="AY54" s="70">
        <f>ROUND(BC54*L30,2)</f>
        <v>0</v>
      </c>
      <c r="AZ54" s="70">
        <f>ROUND(AZ55+AZ58+AZ59,2)</f>
        <v>0</v>
      </c>
      <c r="BA54" s="70">
        <f>ROUND(BA55+BA58+BA59,2)</f>
        <v>0</v>
      </c>
      <c r="BB54" s="70">
        <f>ROUND(BB55+BB58+BB59,2)</f>
        <v>0</v>
      </c>
      <c r="BC54" s="70">
        <f>ROUND(BC55+BC58+BC59,2)</f>
        <v>0</v>
      </c>
      <c r="BD54" s="72">
        <f>ROUND(BD55+BD58+BD59,2)</f>
        <v>0</v>
      </c>
      <c r="BS54" s="73" t="s">
        <v>70</v>
      </c>
      <c r="BT54" s="73" t="s">
        <v>71</v>
      </c>
      <c r="BU54" s="74" t="s">
        <v>72</v>
      </c>
      <c r="BV54" s="73" t="s">
        <v>73</v>
      </c>
      <c r="BW54" s="73" t="s">
        <v>5</v>
      </c>
      <c r="BX54" s="73" t="s">
        <v>74</v>
      </c>
      <c r="CL54" s="73" t="s">
        <v>3</v>
      </c>
    </row>
    <row r="55" spans="1:91" s="7" customFormat="1" ht="16.5" customHeight="1">
      <c r="B55" s="75"/>
      <c r="C55" s="76"/>
      <c r="D55" s="307" t="s">
        <v>75</v>
      </c>
      <c r="E55" s="307"/>
      <c r="F55" s="307"/>
      <c r="G55" s="307"/>
      <c r="H55" s="307"/>
      <c r="I55" s="77"/>
      <c r="J55" s="307" t="s">
        <v>76</v>
      </c>
      <c r="K55" s="307"/>
      <c r="L55" s="307"/>
      <c r="M55" s="307"/>
      <c r="N55" s="307"/>
      <c r="O55" s="307"/>
      <c r="P55" s="307"/>
      <c r="Q55" s="307"/>
      <c r="R55" s="307"/>
      <c r="S55" s="307"/>
      <c r="T55" s="307"/>
      <c r="U55" s="307"/>
      <c r="V55" s="307"/>
      <c r="W55" s="307"/>
      <c r="X55" s="307"/>
      <c r="Y55" s="307"/>
      <c r="Z55" s="307"/>
      <c r="AA55" s="307"/>
      <c r="AB55" s="307"/>
      <c r="AC55" s="307"/>
      <c r="AD55" s="307"/>
      <c r="AE55" s="307"/>
      <c r="AF55" s="307"/>
      <c r="AG55" s="315">
        <f>ROUND(SUM(AG56:AG57),2)</f>
        <v>0</v>
      </c>
      <c r="AH55" s="306"/>
      <c r="AI55" s="306"/>
      <c r="AJ55" s="306"/>
      <c r="AK55" s="306"/>
      <c r="AL55" s="306"/>
      <c r="AM55" s="306"/>
      <c r="AN55" s="305">
        <f t="shared" si="0"/>
        <v>0</v>
      </c>
      <c r="AO55" s="306"/>
      <c r="AP55" s="306"/>
      <c r="AQ55" s="78" t="s">
        <v>77</v>
      </c>
      <c r="AR55" s="75"/>
      <c r="AS55" s="79">
        <f>ROUND(SUM(AS56:AS57),2)</f>
        <v>0</v>
      </c>
      <c r="AT55" s="80">
        <f t="shared" si="1"/>
        <v>0</v>
      </c>
      <c r="AU55" s="81">
        <f>ROUND(SUM(AU56:AU57),5)</f>
        <v>0</v>
      </c>
      <c r="AV55" s="80">
        <f>ROUND(AZ55*L29,2)</f>
        <v>0</v>
      </c>
      <c r="AW55" s="80">
        <f>ROUND(BA55*L30,2)</f>
        <v>0</v>
      </c>
      <c r="AX55" s="80">
        <f>ROUND(BB55*L29,2)</f>
        <v>0</v>
      </c>
      <c r="AY55" s="80">
        <f>ROUND(BC55*L30,2)</f>
        <v>0</v>
      </c>
      <c r="AZ55" s="80">
        <f>ROUND(SUM(AZ56:AZ57),2)</f>
        <v>0</v>
      </c>
      <c r="BA55" s="80">
        <f>ROUND(SUM(BA56:BA57),2)</f>
        <v>0</v>
      </c>
      <c r="BB55" s="80">
        <f>ROUND(SUM(BB56:BB57),2)</f>
        <v>0</v>
      </c>
      <c r="BC55" s="80">
        <f>ROUND(SUM(BC56:BC57),2)</f>
        <v>0</v>
      </c>
      <c r="BD55" s="82">
        <f>ROUND(SUM(BD56:BD57),2)</f>
        <v>0</v>
      </c>
      <c r="BS55" s="83" t="s">
        <v>70</v>
      </c>
      <c r="BT55" s="83" t="s">
        <v>78</v>
      </c>
      <c r="BU55" s="83" t="s">
        <v>72</v>
      </c>
      <c r="BV55" s="83" t="s">
        <v>73</v>
      </c>
      <c r="BW55" s="83" t="s">
        <v>79</v>
      </c>
      <c r="BX55" s="83" t="s">
        <v>5</v>
      </c>
      <c r="CL55" s="83" t="s">
        <v>3</v>
      </c>
      <c r="CM55" s="83" t="s">
        <v>80</v>
      </c>
    </row>
    <row r="56" spans="1:91" s="4" customFormat="1" ht="23.25" customHeight="1">
      <c r="A56" s="84" t="s">
        <v>81</v>
      </c>
      <c r="B56" s="47"/>
      <c r="C56" s="10"/>
      <c r="D56" s="10"/>
      <c r="E56" s="310" t="s">
        <v>82</v>
      </c>
      <c r="F56" s="310"/>
      <c r="G56" s="310"/>
      <c r="H56" s="310"/>
      <c r="I56" s="310"/>
      <c r="J56" s="10"/>
      <c r="K56" s="310" t="s">
        <v>76</v>
      </c>
      <c r="L56" s="310"/>
      <c r="M56" s="310"/>
      <c r="N56" s="310"/>
      <c r="O56" s="310"/>
      <c r="P56" s="310"/>
      <c r="Q56" s="310"/>
      <c r="R56" s="310"/>
      <c r="S56" s="310"/>
      <c r="T56" s="310"/>
      <c r="U56" s="310"/>
      <c r="V56" s="310"/>
      <c r="W56" s="310"/>
      <c r="X56" s="310"/>
      <c r="Y56" s="310"/>
      <c r="Z56" s="310"/>
      <c r="AA56" s="310"/>
      <c r="AB56" s="310"/>
      <c r="AC56" s="310"/>
      <c r="AD56" s="310"/>
      <c r="AE56" s="310"/>
      <c r="AF56" s="310"/>
      <c r="AG56" s="308">
        <f>'SO 101.1 - Sjezd z komuni...'!J32</f>
        <v>0</v>
      </c>
      <c r="AH56" s="309"/>
      <c r="AI56" s="309"/>
      <c r="AJ56" s="309"/>
      <c r="AK56" s="309"/>
      <c r="AL56" s="309"/>
      <c r="AM56" s="309"/>
      <c r="AN56" s="308">
        <f t="shared" si="0"/>
        <v>0</v>
      </c>
      <c r="AO56" s="309"/>
      <c r="AP56" s="309"/>
      <c r="AQ56" s="85" t="s">
        <v>83</v>
      </c>
      <c r="AR56" s="47"/>
      <c r="AS56" s="86">
        <v>0</v>
      </c>
      <c r="AT56" s="87">
        <f t="shared" si="1"/>
        <v>0</v>
      </c>
      <c r="AU56" s="88">
        <f>'SO 101.1 - Sjezd z komuni...'!P94</f>
        <v>0</v>
      </c>
      <c r="AV56" s="87">
        <f>'SO 101.1 - Sjezd z komuni...'!J35</f>
        <v>0</v>
      </c>
      <c r="AW56" s="87">
        <f>'SO 101.1 - Sjezd z komuni...'!J36</f>
        <v>0</v>
      </c>
      <c r="AX56" s="87">
        <f>'SO 101.1 - Sjezd z komuni...'!J37</f>
        <v>0</v>
      </c>
      <c r="AY56" s="87">
        <f>'SO 101.1 - Sjezd z komuni...'!J38</f>
        <v>0</v>
      </c>
      <c r="AZ56" s="87">
        <f>'SO 101.1 - Sjezd z komuni...'!F35</f>
        <v>0</v>
      </c>
      <c r="BA56" s="87">
        <f>'SO 101.1 - Sjezd z komuni...'!F36</f>
        <v>0</v>
      </c>
      <c r="BB56" s="87">
        <f>'SO 101.1 - Sjezd z komuni...'!F37</f>
        <v>0</v>
      </c>
      <c r="BC56" s="87">
        <f>'SO 101.1 - Sjezd z komuni...'!F38</f>
        <v>0</v>
      </c>
      <c r="BD56" s="89">
        <f>'SO 101.1 - Sjezd z komuni...'!F39</f>
        <v>0</v>
      </c>
      <c r="BT56" s="26" t="s">
        <v>80</v>
      </c>
      <c r="BV56" s="26" t="s">
        <v>73</v>
      </c>
      <c r="BW56" s="26" t="s">
        <v>84</v>
      </c>
      <c r="BX56" s="26" t="s">
        <v>79</v>
      </c>
      <c r="CL56" s="26" t="s">
        <v>3</v>
      </c>
    </row>
    <row r="57" spans="1:91" s="4" customFormat="1" ht="23.25" customHeight="1">
      <c r="A57" s="84" t="s">
        <v>81</v>
      </c>
      <c r="B57" s="47"/>
      <c r="C57" s="10"/>
      <c r="D57" s="10"/>
      <c r="E57" s="310" t="s">
        <v>85</v>
      </c>
      <c r="F57" s="310"/>
      <c r="G57" s="310"/>
      <c r="H57" s="310"/>
      <c r="I57" s="310"/>
      <c r="J57" s="10"/>
      <c r="K57" s="310" t="s">
        <v>86</v>
      </c>
      <c r="L57" s="310"/>
      <c r="M57" s="310"/>
      <c r="N57" s="310"/>
      <c r="O57" s="310"/>
      <c r="P57" s="310"/>
      <c r="Q57" s="310"/>
      <c r="R57" s="310"/>
      <c r="S57" s="310"/>
      <c r="T57" s="310"/>
      <c r="U57" s="310"/>
      <c r="V57" s="310"/>
      <c r="W57" s="310"/>
      <c r="X57" s="310"/>
      <c r="Y57" s="310"/>
      <c r="Z57" s="310"/>
      <c r="AA57" s="310"/>
      <c r="AB57" s="310"/>
      <c r="AC57" s="310"/>
      <c r="AD57" s="310"/>
      <c r="AE57" s="310"/>
      <c r="AF57" s="310"/>
      <c r="AG57" s="308">
        <f>'SO 101.2 - Sjezd z komuni...'!J32</f>
        <v>0</v>
      </c>
      <c r="AH57" s="309"/>
      <c r="AI57" s="309"/>
      <c r="AJ57" s="309"/>
      <c r="AK57" s="309"/>
      <c r="AL57" s="309"/>
      <c r="AM57" s="309"/>
      <c r="AN57" s="308">
        <f t="shared" si="0"/>
        <v>0</v>
      </c>
      <c r="AO57" s="309"/>
      <c r="AP57" s="309"/>
      <c r="AQ57" s="85" t="s">
        <v>83</v>
      </c>
      <c r="AR57" s="47"/>
      <c r="AS57" s="86">
        <v>0</v>
      </c>
      <c r="AT57" s="87">
        <f t="shared" si="1"/>
        <v>0</v>
      </c>
      <c r="AU57" s="88">
        <f>'SO 101.2 - Sjezd z komuni...'!P89</f>
        <v>0</v>
      </c>
      <c r="AV57" s="87">
        <f>'SO 101.2 - Sjezd z komuni...'!J35</f>
        <v>0</v>
      </c>
      <c r="AW57" s="87">
        <f>'SO 101.2 - Sjezd z komuni...'!J36</f>
        <v>0</v>
      </c>
      <c r="AX57" s="87">
        <f>'SO 101.2 - Sjezd z komuni...'!J37</f>
        <v>0</v>
      </c>
      <c r="AY57" s="87">
        <f>'SO 101.2 - Sjezd z komuni...'!J38</f>
        <v>0</v>
      </c>
      <c r="AZ57" s="87">
        <f>'SO 101.2 - Sjezd z komuni...'!F35</f>
        <v>0</v>
      </c>
      <c r="BA57" s="87">
        <f>'SO 101.2 - Sjezd z komuni...'!F36</f>
        <v>0</v>
      </c>
      <c r="BB57" s="87">
        <f>'SO 101.2 - Sjezd z komuni...'!F37</f>
        <v>0</v>
      </c>
      <c r="BC57" s="87">
        <f>'SO 101.2 - Sjezd z komuni...'!F38</f>
        <v>0</v>
      </c>
      <c r="BD57" s="89">
        <f>'SO 101.2 - Sjezd z komuni...'!F39</f>
        <v>0</v>
      </c>
      <c r="BT57" s="26" t="s">
        <v>80</v>
      </c>
      <c r="BV57" s="26" t="s">
        <v>73</v>
      </c>
      <c r="BW57" s="26" t="s">
        <v>87</v>
      </c>
      <c r="BX57" s="26" t="s">
        <v>79</v>
      </c>
      <c r="CL57" s="26" t="s">
        <v>3</v>
      </c>
    </row>
    <row r="58" spans="1:91" s="7" customFormat="1" ht="16.5" customHeight="1">
      <c r="A58" s="84" t="s">
        <v>81</v>
      </c>
      <c r="B58" s="75"/>
      <c r="C58" s="76"/>
      <c r="D58" s="307" t="s">
        <v>88</v>
      </c>
      <c r="E58" s="307"/>
      <c r="F58" s="307"/>
      <c r="G58" s="307"/>
      <c r="H58" s="307"/>
      <c r="I58" s="77"/>
      <c r="J58" s="307" t="s">
        <v>89</v>
      </c>
      <c r="K58" s="307"/>
      <c r="L58" s="307"/>
      <c r="M58" s="307"/>
      <c r="N58" s="307"/>
      <c r="O58" s="307"/>
      <c r="P58" s="307"/>
      <c r="Q58" s="307"/>
      <c r="R58" s="307"/>
      <c r="S58" s="307"/>
      <c r="T58" s="307"/>
      <c r="U58" s="307"/>
      <c r="V58" s="307"/>
      <c r="W58" s="307"/>
      <c r="X58" s="307"/>
      <c r="Y58" s="307"/>
      <c r="Z58" s="307"/>
      <c r="AA58" s="307"/>
      <c r="AB58" s="307"/>
      <c r="AC58" s="307"/>
      <c r="AD58" s="307"/>
      <c r="AE58" s="307"/>
      <c r="AF58" s="307"/>
      <c r="AG58" s="305">
        <f>'SO 102 - Odstavná plocha'!J30</f>
        <v>0</v>
      </c>
      <c r="AH58" s="306"/>
      <c r="AI58" s="306"/>
      <c r="AJ58" s="306"/>
      <c r="AK58" s="306"/>
      <c r="AL58" s="306"/>
      <c r="AM58" s="306"/>
      <c r="AN58" s="305">
        <f t="shared" si="0"/>
        <v>0</v>
      </c>
      <c r="AO58" s="306"/>
      <c r="AP58" s="306"/>
      <c r="AQ58" s="78" t="s">
        <v>77</v>
      </c>
      <c r="AR58" s="75"/>
      <c r="AS58" s="79">
        <v>0</v>
      </c>
      <c r="AT58" s="80">
        <f t="shared" si="1"/>
        <v>0</v>
      </c>
      <c r="AU58" s="81">
        <f>'SO 102 - Odstavná plocha'!P86</f>
        <v>0</v>
      </c>
      <c r="AV58" s="80">
        <f>'SO 102 - Odstavná plocha'!J33</f>
        <v>0</v>
      </c>
      <c r="AW58" s="80">
        <f>'SO 102 - Odstavná plocha'!J34</f>
        <v>0</v>
      </c>
      <c r="AX58" s="80">
        <f>'SO 102 - Odstavná plocha'!J35</f>
        <v>0</v>
      </c>
      <c r="AY58" s="80">
        <f>'SO 102 - Odstavná plocha'!J36</f>
        <v>0</v>
      </c>
      <c r="AZ58" s="80">
        <f>'SO 102 - Odstavná plocha'!F33</f>
        <v>0</v>
      </c>
      <c r="BA58" s="80">
        <f>'SO 102 - Odstavná plocha'!F34</f>
        <v>0</v>
      </c>
      <c r="BB58" s="80">
        <f>'SO 102 - Odstavná plocha'!F35</f>
        <v>0</v>
      </c>
      <c r="BC58" s="80">
        <f>'SO 102 - Odstavná plocha'!F36</f>
        <v>0</v>
      </c>
      <c r="BD58" s="82">
        <f>'SO 102 - Odstavná plocha'!F37</f>
        <v>0</v>
      </c>
      <c r="BT58" s="83" t="s">
        <v>78</v>
      </c>
      <c r="BV58" s="83" t="s">
        <v>73</v>
      </c>
      <c r="BW58" s="83" t="s">
        <v>90</v>
      </c>
      <c r="BX58" s="83" t="s">
        <v>5</v>
      </c>
      <c r="CL58" s="83" t="s">
        <v>3</v>
      </c>
      <c r="CM58" s="83" t="s">
        <v>80</v>
      </c>
    </row>
    <row r="59" spans="1:91" s="7" customFormat="1" ht="16.5" customHeight="1">
      <c r="A59" s="84" t="s">
        <v>81</v>
      </c>
      <c r="B59" s="75"/>
      <c r="C59" s="76"/>
      <c r="D59" s="307" t="s">
        <v>91</v>
      </c>
      <c r="E59" s="307"/>
      <c r="F59" s="307"/>
      <c r="G59" s="307"/>
      <c r="H59" s="307"/>
      <c r="I59" s="77"/>
      <c r="J59" s="307" t="s">
        <v>92</v>
      </c>
      <c r="K59" s="307"/>
      <c r="L59" s="307"/>
      <c r="M59" s="307"/>
      <c r="N59" s="307"/>
      <c r="O59" s="307"/>
      <c r="P59" s="307"/>
      <c r="Q59" s="307"/>
      <c r="R59" s="307"/>
      <c r="S59" s="307"/>
      <c r="T59" s="307"/>
      <c r="U59" s="307"/>
      <c r="V59" s="307"/>
      <c r="W59" s="307"/>
      <c r="X59" s="307"/>
      <c r="Y59" s="307"/>
      <c r="Z59" s="307"/>
      <c r="AA59" s="307"/>
      <c r="AB59" s="307"/>
      <c r="AC59" s="307"/>
      <c r="AD59" s="307"/>
      <c r="AE59" s="307"/>
      <c r="AF59" s="307"/>
      <c r="AG59" s="305">
        <f>'VRN - Vedlejší rozpočtové...'!J30</f>
        <v>0</v>
      </c>
      <c r="AH59" s="306"/>
      <c r="AI59" s="306"/>
      <c r="AJ59" s="306"/>
      <c r="AK59" s="306"/>
      <c r="AL59" s="306"/>
      <c r="AM59" s="306"/>
      <c r="AN59" s="305">
        <f t="shared" si="0"/>
        <v>0</v>
      </c>
      <c r="AO59" s="306"/>
      <c r="AP59" s="306"/>
      <c r="AQ59" s="78" t="s">
        <v>77</v>
      </c>
      <c r="AR59" s="75"/>
      <c r="AS59" s="90">
        <v>0</v>
      </c>
      <c r="AT59" s="91">
        <f t="shared" si="1"/>
        <v>0</v>
      </c>
      <c r="AU59" s="92">
        <f>'VRN - Vedlejší rozpočtové...'!P90</f>
        <v>0</v>
      </c>
      <c r="AV59" s="91">
        <f>'VRN - Vedlejší rozpočtové...'!J33</f>
        <v>0</v>
      </c>
      <c r="AW59" s="91">
        <f>'VRN - Vedlejší rozpočtové...'!J34</f>
        <v>0</v>
      </c>
      <c r="AX59" s="91">
        <f>'VRN - Vedlejší rozpočtové...'!J35</f>
        <v>0</v>
      </c>
      <c r="AY59" s="91">
        <f>'VRN - Vedlejší rozpočtové...'!J36</f>
        <v>0</v>
      </c>
      <c r="AZ59" s="91">
        <f>'VRN - Vedlejší rozpočtové...'!F33</f>
        <v>0</v>
      </c>
      <c r="BA59" s="91">
        <f>'VRN - Vedlejší rozpočtové...'!F34</f>
        <v>0</v>
      </c>
      <c r="BB59" s="91">
        <f>'VRN - Vedlejší rozpočtové...'!F35</f>
        <v>0</v>
      </c>
      <c r="BC59" s="91">
        <f>'VRN - Vedlejší rozpočtové...'!F36</f>
        <v>0</v>
      </c>
      <c r="BD59" s="93">
        <f>'VRN - Vedlejší rozpočtové...'!F37</f>
        <v>0</v>
      </c>
      <c r="BT59" s="83" t="s">
        <v>78</v>
      </c>
      <c r="BV59" s="83" t="s">
        <v>73</v>
      </c>
      <c r="BW59" s="83" t="s">
        <v>93</v>
      </c>
      <c r="BX59" s="83" t="s">
        <v>5</v>
      </c>
      <c r="CL59" s="83" t="s">
        <v>3</v>
      </c>
      <c r="CM59" s="83" t="s">
        <v>80</v>
      </c>
    </row>
    <row r="60" spans="1:91" s="2" customFormat="1" ht="30" customHeight="1">
      <c r="A60" s="33"/>
      <c r="B60" s="34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4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  <row r="61" spans="1:91" s="2" customFormat="1" ht="6.95" customHeight="1">
      <c r="A61" s="33"/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34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</row>
  </sheetData>
  <mergeCells count="58"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E56:I56"/>
    <mergeCell ref="K56:AF56"/>
    <mergeCell ref="AG56:AM56"/>
    <mergeCell ref="K57:AF57"/>
    <mergeCell ref="AN57:AP57"/>
    <mergeCell ref="E57:I57"/>
    <mergeCell ref="AG57:AM57"/>
    <mergeCell ref="D58:H58"/>
    <mergeCell ref="J58:AF58"/>
    <mergeCell ref="AN59:AP59"/>
    <mergeCell ref="AG59:AM59"/>
    <mergeCell ref="D59:H59"/>
    <mergeCell ref="J59:AF59"/>
    <mergeCell ref="W30:AE30"/>
    <mergeCell ref="AK30:AO30"/>
    <mergeCell ref="L30:P30"/>
    <mergeCell ref="AK31:AO31"/>
    <mergeCell ref="AG58:AM58"/>
    <mergeCell ref="AN58:AP58"/>
    <mergeCell ref="AN56:AP56"/>
    <mergeCell ref="L45:AO45"/>
    <mergeCell ref="AM47:AN4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</mergeCells>
  <hyperlinks>
    <hyperlink ref="A56" location="'SO 101.1 - Sjezd z komuni...'!C2" display="/"/>
    <hyperlink ref="A57" location="'SO 101.2 - Sjezd z komuni...'!C2" display="/"/>
    <hyperlink ref="A58" location="'SO 102 - Odstavná plocha'!C2" display="/"/>
    <hyperlink ref="A59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5" t="s">
        <v>6</v>
      </c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8" t="s">
        <v>84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pans="1:46" s="1" customFormat="1" ht="24.95" customHeight="1">
      <c r="B4" s="21"/>
      <c r="D4" s="22" t="s">
        <v>94</v>
      </c>
      <c r="L4" s="21"/>
      <c r="M4" s="94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17</v>
      </c>
      <c r="L6" s="21"/>
    </row>
    <row r="7" spans="1:46" s="1" customFormat="1" ht="16.5" customHeight="1">
      <c r="B7" s="21"/>
      <c r="E7" s="328" t="str">
        <f>'Rekapitulace stavby'!K6</f>
        <v>Odstavná plocha a zřízení sjezdu na ul. Moravská v Kopřivnici</v>
      </c>
      <c r="F7" s="329"/>
      <c r="G7" s="329"/>
      <c r="H7" s="329"/>
      <c r="L7" s="21"/>
    </row>
    <row r="8" spans="1:46" s="1" customFormat="1" ht="12" customHeight="1">
      <c r="B8" s="21"/>
      <c r="D8" s="28" t="s">
        <v>95</v>
      </c>
      <c r="L8" s="21"/>
    </row>
    <row r="9" spans="1:46" s="2" customFormat="1" ht="16.5" customHeight="1">
      <c r="A9" s="33"/>
      <c r="B9" s="34"/>
      <c r="C9" s="33"/>
      <c r="D9" s="33"/>
      <c r="E9" s="328" t="s">
        <v>96</v>
      </c>
      <c r="F9" s="327"/>
      <c r="G9" s="327"/>
      <c r="H9" s="327"/>
      <c r="I9" s="33"/>
      <c r="J9" s="33"/>
      <c r="K9" s="33"/>
      <c r="L9" s="9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97</v>
      </c>
      <c r="E10" s="33"/>
      <c r="F10" s="33"/>
      <c r="G10" s="33"/>
      <c r="H10" s="33"/>
      <c r="I10" s="33"/>
      <c r="J10" s="33"/>
      <c r="K10" s="33"/>
      <c r="L10" s="9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318" t="s">
        <v>98</v>
      </c>
      <c r="F11" s="327"/>
      <c r="G11" s="327"/>
      <c r="H11" s="327"/>
      <c r="I11" s="33"/>
      <c r="J11" s="33"/>
      <c r="K11" s="33"/>
      <c r="L11" s="9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9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19</v>
      </c>
      <c r="E13" s="33"/>
      <c r="F13" s="26" t="s">
        <v>3</v>
      </c>
      <c r="G13" s="33"/>
      <c r="H13" s="33"/>
      <c r="I13" s="28" t="s">
        <v>20</v>
      </c>
      <c r="J13" s="26" t="s">
        <v>3</v>
      </c>
      <c r="K13" s="33"/>
      <c r="L13" s="9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21</v>
      </c>
      <c r="E14" s="33"/>
      <c r="F14" s="26" t="s">
        <v>22</v>
      </c>
      <c r="G14" s="33"/>
      <c r="H14" s="33"/>
      <c r="I14" s="28" t="s">
        <v>23</v>
      </c>
      <c r="J14" s="51" t="str">
        <f>'Rekapitulace stavby'!AN8</f>
        <v>1. 7. 2022</v>
      </c>
      <c r="K14" s="33"/>
      <c r="L14" s="9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9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25</v>
      </c>
      <c r="E16" s="33"/>
      <c r="F16" s="33"/>
      <c r="G16" s="33"/>
      <c r="H16" s="33"/>
      <c r="I16" s="28" t="s">
        <v>26</v>
      </c>
      <c r="J16" s="26" t="s">
        <v>3</v>
      </c>
      <c r="K16" s="33"/>
      <c r="L16" s="9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27</v>
      </c>
      <c r="F17" s="33"/>
      <c r="G17" s="33"/>
      <c r="H17" s="33"/>
      <c r="I17" s="28" t="s">
        <v>28</v>
      </c>
      <c r="J17" s="26" t="s">
        <v>3</v>
      </c>
      <c r="K17" s="33"/>
      <c r="L17" s="9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9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28" t="s">
        <v>26</v>
      </c>
      <c r="J19" s="29" t="str">
        <f>'Rekapitulace stavby'!AN13</f>
        <v>Vyplň údaj</v>
      </c>
      <c r="K19" s="33"/>
      <c r="L19" s="9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330" t="str">
        <f>'Rekapitulace stavby'!E14</f>
        <v>Vyplň údaj</v>
      </c>
      <c r="F20" s="297"/>
      <c r="G20" s="297"/>
      <c r="H20" s="297"/>
      <c r="I20" s="28" t="s">
        <v>28</v>
      </c>
      <c r="J20" s="29" t="str">
        <f>'Rekapitulace stavby'!AN14</f>
        <v>Vyplň údaj</v>
      </c>
      <c r="K20" s="33"/>
      <c r="L20" s="9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9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31</v>
      </c>
      <c r="E22" s="33"/>
      <c r="F22" s="33"/>
      <c r="G22" s="33"/>
      <c r="H22" s="33"/>
      <c r="I22" s="28" t="s">
        <v>26</v>
      </c>
      <c r="J22" s="26" t="s">
        <v>3</v>
      </c>
      <c r="K22" s="33"/>
      <c r="L22" s="9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32</v>
      </c>
      <c r="F23" s="33"/>
      <c r="G23" s="33"/>
      <c r="H23" s="33"/>
      <c r="I23" s="28" t="s">
        <v>28</v>
      </c>
      <c r="J23" s="26" t="s">
        <v>3</v>
      </c>
      <c r="K23" s="33"/>
      <c r="L23" s="9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9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34</v>
      </c>
      <c r="E25" s="33"/>
      <c r="F25" s="33"/>
      <c r="G25" s="33"/>
      <c r="H25" s="33"/>
      <c r="I25" s="28" t="s">
        <v>26</v>
      </c>
      <c r="J25" s="26" t="s">
        <v>3</v>
      </c>
      <c r="K25" s="33"/>
      <c r="L25" s="9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28</v>
      </c>
      <c r="J26" s="26" t="s">
        <v>3</v>
      </c>
      <c r="K26" s="33"/>
      <c r="L26" s="9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9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35</v>
      </c>
      <c r="E28" s="33"/>
      <c r="F28" s="33"/>
      <c r="G28" s="33"/>
      <c r="H28" s="33"/>
      <c r="I28" s="33"/>
      <c r="J28" s="33"/>
      <c r="K28" s="33"/>
      <c r="L28" s="9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96"/>
      <c r="B29" s="97"/>
      <c r="C29" s="96"/>
      <c r="D29" s="96"/>
      <c r="E29" s="301" t="s">
        <v>3</v>
      </c>
      <c r="F29" s="301"/>
      <c r="G29" s="301"/>
      <c r="H29" s="301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9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9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99" t="s">
        <v>37</v>
      </c>
      <c r="E32" s="33"/>
      <c r="F32" s="33"/>
      <c r="G32" s="33"/>
      <c r="H32" s="33"/>
      <c r="I32" s="33"/>
      <c r="J32" s="67">
        <f>ROUND(J94, 2)</f>
        <v>0</v>
      </c>
      <c r="K32" s="33"/>
      <c r="L32" s="9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2"/>
      <c r="E33" s="62"/>
      <c r="F33" s="62"/>
      <c r="G33" s="62"/>
      <c r="H33" s="62"/>
      <c r="I33" s="62"/>
      <c r="J33" s="62"/>
      <c r="K33" s="62"/>
      <c r="L33" s="9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39</v>
      </c>
      <c r="G34" s="33"/>
      <c r="H34" s="33"/>
      <c r="I34" s="37" t="s">
        <v>38</v>
      </c>
      <c r="J34" s="37" t="s">
        <v>40</v>
      </c>
      <c r="K34" s="33"/>
      <c r="L34" s="9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0" t="s">
        <v>41</v>
      </c>
      <c r="E35" s="28" t="s">
        <v>42</v>
      </c>
      <c r="F35" s="101">
        <f>ROUND((SUM(BE94:BE268)),  2)</f>
        <v>0</v>
      </c>
      <c r="G35" s="33"/>
      <c r="H35" s="33"/>
      <c r="I35" s="102">
        <v>0.21</v>
      </c>
      <c r="J35" s="101">
        <f>ROUND(((SUM(BE94:BE268))*I35),  2)</f>
        <v>0</v>
      </c>
      <c r="K35" s="33"/>
      <c r="L35" s="9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43</v>
      </c>
      <c r="F36" s="101">
        <f>ROUND((SUM(BF94:BF268)),  2)</f>
        <v>0</v>
      </c>
      <c r="G36" s="33"/>
      <c r="H36" s="33"/>
      <c r="I36" s="102">
        <v>0.15</v>
      </c>
      <c r="J36" s="101">
        <f>ROUND(((SUM(BF94:BF268))*I36),  2)</f>
        <v>0</v>
      </c>
      <c r="K36" s="33"/>
      <c r="L36" s="9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1">
        <f>ROUND((SUM(BG94:BG268)),  2)</f>
        <v>0</v>
      </c>
      <c r="G37" s="33"/>
      <c r="H37" s="33"/>
      <c r="I37" s="102">
        <v>0.21</v>
      </c>
      <c r="J37" s="101">
        <f>0</f>
        <v>0</v>
      </c>
      <c r="K37" s="33"/>
      <c r="L37" s="9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45</v>
      </c>
      <c r="F38" s="101">
        <f>ROUND((SUM(BH94:BH268)),  2)</f>
        <v>0</v>
      </c>
      <c r="G38" s="33"/>
      <c r="H38" s="33"/>
      <c r="I38" s="102">
        <v>0.15</v>
      </c>
      <c r="J38" s="101">
        <f>0</f>
        <v>0</v>
      </c>
      <c r="K38" s="33"/>
      <c r="L38" s="9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46</v>
      </c>
      <c r="F39" s="101">
        <f>ROUND((SUM(BI94:BI268)),  2)</f>
        <v>0</v>
      </c>
      <c r="G39" s="33"/>
      <c r="H39" s="33"/>
      <c r="I39" s="102">
        <v>0</v>
      </c>
      <c r="J39" s="101">
        <f>0</f>
        <v>0</v>
      </c>
      <c r="K39" s="33"/>
      <c r="L39" s="9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9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3"/>
      <c r="D41" s="104" t="s">
        <v>47</v>
      </c>
      <c r="E41" s="56"/>
      <c r="F41" s="56"/>
      <c r="G41" s="105" t="s">
        <v>48</v>
      </c>
      <c r="H41" s="106" t="s">
        <v>49</v>
      </c>
      <c r="I41" s="56"/>
      <c r="J41" s="107">
        <f>SUM(J32:J39)</f>
        <v>0</v>
      </c>
      <c r="K41" s="108"/>
      <c r="L41" s="9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9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45"/>
      <c r="C46" s="46"/>
      <c r="D46" s="46"/>
      <c r="E46" s="46"/>
      <c r="F46" s="46"/>
      <c r="G46" s="46"/>
      <c r="H46" s="46"/>
      <c r="I46" s="46"/>
      <c r="J46" s="46"/>
      <c r="K46" s="46"/>
      <c r="L46" s="9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99</v>
      </c>
      <c r="D47" s="33"/>
      <c r="E47" s="33"/>
      <c r="F47" s="33"/>
      <c r="G47" s="33"/>
      <c r="H47" s="33"/>
      <c r="I47" s="33"/>
      <c r="J47" s="33"/>
      <c r="K47" s="33"/>
      <c r="L47" s="9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9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17</v>
      </c>
      <c r="D49" s="33"/>
      <c r="E49" s="33"/>
      <c r="F49" s="33"/>
      <c r="G49" s="33"/>
      <c r="H49" s="33"/>
      <c r="I49" s="33"/>
      <c r="J49" s="33"/>
      <c r="K49" s="33"/>
      <c r="L49" s="9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3"/>
      <c r="D50" s="33"/>
      <c r="E50" s="328" t="str">
        <f>E7</f>
        <v>Odstavná plocha a zřízení sjezdu na ul. Moravská v Kopřivnici</v>
      </c>
      <c r="F50" s="329"/>
      <c r="G50" s="329"/>
      <c r="H50" s="329"/>
      <c r="I50" s="33"/>
      <c r="J50" s="33"/>
      <c r="K50" s="33"/>
      <c r="L50" s="9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1"/>
      <c r="C51" s="28" t="s">
        <v>95</v>
      </c>
      <c r="L51" s="21"/>
    </row>
    <row r="52" spans="1:47" s="2" customFormat="1" ht="16.5" customHeight="1">
      <c r="A52" s="33"/>
      <c r="B52" s="34"/>
      <c r="C52" s="33"/>
      <c r="D52" s="33"/>
      <c r="E52" s="328" t="s">
        <v>96</v>
      </c>
      <c r="F52" s="327"/>
      <c r="G52" s="327"/>
      <c r="H52" s="327"/>
      <c r="I52" s="33"/>
      <c r="J52" s="33"/>
      <c r="K52" s="33"/>
      <c r="L52" s="9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97</v>
      </c>
      <c r="D53" s="33"/>
      <c r="E53" s="33"/>
      <c r="F53" s="33"/>
      <c r="G53" s="33"/>
      <c r="H53" s="33"/>
      <c r="I53" s="33"/>
      <c r="J53" s="33"/>
      <c r="K53" s="33"/>
      <c r="L53" s="9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3"/>
      <c r="D54" s="33"/>
      <c r="E54" s="318" t="str">
        <f>E11</f>
        <v>SO 101.1 - Sjezd z komunikace ul. Moravská</v>
      </c>
      <c r="F54" s="327"/>
      <c r="G54" s="327"/>
      <c r="H54" s="327"/>
      <c r="I54" s="33"/>
      <c r="J54" s="33"/>
      <c r="K54" s="33"/>
      <c r="L54" s="9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3"/>
      <c r="D55" s="33"/>
      <c r="E55" s="33"/>
      <c r="F55" s="33"/>
      <c r="G55" s="33"/>
      <c r="H55" s="33"/>
      <c r="I55" s="33"/>
      <c r="J55" s="33"/>
      <c r="K55" s="33"/>
      <c r="L55" s="9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3"/>
      <c r="E56" s="33"/>
      <c r="F56" s="26" t="str">
        <f>F14</f>
        <v>parcely č. 1377/56, 1377/3</v>
      </c>
      <c r="G56" s="33"/>
      <c r="H56" s="33"/>
      <c r="I56" s="28" t="s">
        <v>23</v>
      </c>
      <c r="J56" s="51" t="str">
        <f>IF(J14="","",J14)</f>
        <v>1. 7. 2022</v>
      </c>
      <c r="K56" s="33"/>
      <c r="L56" s="9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3"/>
      <c r="D57" s="33"/>
      <c r="E57" s="33"/>
      <c r="F57" s="33"/>
      <c r="G57" s="33"/>
      <c r="H57" s="33"/>
      <c r="I57" s="33"/>
      <c r="J57" s="33"/>
      <c r="K57" s="33"/>
      <c r="L57" s="9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28" t="s">
        <v>25</v>
      </c>
      <c r="D58" s="33"/>
      <c r="E58" s="33"/>
      <c r="F58" s="26" t="str">
        <f>E17</f>
        <v>Město Kopřivnice, Štefánikova 1163, Kopřivnice 742</v>
      </c>
      <c r="G58" s="33"/>
      <c r="H58" s="33"/>
      <c r="I58" s="28" t="s">
        <v>31</v>
      </c>
      <c r="J58" s="31" t="str">
        <f>E23</f>
        <v>Dopravní projekce Bojko s.r.o.</v>
      </c>
      <c r="K58" s="33"/>
      <c r="L58" s="9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5.7" customHeight="1">
      <c r="A59" s="33"/>
      <c r="B59" s="34"/>
      <c r="C59" s="28" t="s">
        <v>29</v>
      </c>
      <c r="D59" s="33"/>
      <c r="E59" s="33"/>
      <c r="F59" s="26" t="str">
        <f>IF(E20="","",E20)</f>
        <v>Vyplň údaj</v>
      </c>
      <c r="G59" s="33"/>
      <c r="H59" s="33"/>
      <c r="I59" s="28" t="s">
        <v>34</v>
      </c>
      <c r="J59" s="31" t="str">
        <f>E26</f>
        <v>Dopravní projekce Bojko s.r.o.</v>
      </c>
      <c r="K59" s="33"/>
      <c r="L59" s="9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3"/>
      <c r="D60" s="33"/>
      <c r="E60" s="33"/>
      <c r="F60" s="33"/>
      <c r="G60" s="33"/>
      <c r="H60" s="33"/>
      <c r="I60" s="33"/>
      <c r="J60" s="33"/>
      <c r="K60" s="33"/>
      <c r="L60" s="9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09" t="s">
        <v>100</v>
      </c>
      <c r="D61" s="103"/>
      <c r="E61" s="103"/>
      <c r="F61" s="103"/>
      <c r="G61" s="103"/>
      <c r="H61" s="103"/>
      <c r="I61" s="103"/>
      <c r="J61" s="110" t="s">
        <v>101</v>
      </c>
      <c r="K61" s="103"/>
      <c r="L61" s="9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3"/>
      <c r="D62" s="33"/>
      <c r="E62" s="33"/>
      <c r="F62" s="33"/>
      <c r="G62" s="33"/>
      <c r="H62" s="33"/>
      <c r="I62" s="33"/>
      <c r="J62" s="33"/>
      <c r="K62" s="33"/>
      <c r="L62" s="9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11" t="s">
        <v>69</v>
      </c>
      <c r="D63" s="33"/>
      <c r="E63" s="33"/>
      <c r="F63" s="33"/>
      <c r="G63" s="33"/>
      <c r="H63" s="33"/>
      <c r="I63" s="33"/>
      <c r="J63" s="67">
        <f>J94</f>
        <v>0</v>
      </c>
      <c r="K63" s="33"/>
      <c r="L63" s="9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102</v>
      </c>
    </row>
    <row r="64" spans="1:47" s="9" customFormat="1" ht="24.95" customHeight="1">
      <c r="B64" s="112"/>
      <c r="D64" s="113" t="s">
        <v>103</v>
      </c>
      <c r="E64" s="114"/>
      <c r="F64" s="114"/>
      <c r="G64" s="114"/>
      <c r="H64" s="114"/>
      <c r="I64" s="114"/>
      <c r="J64" s="115">
        <f>J95</f>
        <v>0</v>
      </c>
      <c r="L64" s="112"/>
    </row>
    <row r="65" spans="1:31" s="10" customFormat="1" ht="19.899999999999999" customHeight="1">
      <c r="B65" s="116"/>
      <c r="D65" s="117" t="s">
        <v>104</v>
      </c>
      <c r="E65" s="118"/>
      <c r="F65" s="118"/>
      <c r="G65" s="118"/>
      <c r="H65" s="118"/>
      <c r="I65" s="118"/>
      <c r="J65" s="119">
        <f>J96</f>
        <v>0</v>
      </c>
      <c r="L65" s="116"/>
    </row>
    <row r="66" spans="1:31" s="10" customFormat="1" ht="19.899999999999999" customHeight="1">
      <c r="B66" s="116"/>
      <c r="D66" s="117" t="s">
        <v>105</v>
      </c>
      <c r="E66" s="118"/>
      <c r="F66" s="118"/>
      <c r="G66" s="118"/>
      <c r="H66" s="118"/>
      <c r="I66" s="118"/>
      <c r="J66" s="119">
        <f>J168</f>
        <v>0</v>
      </c>
      <c r="L66" s="116"/>
    </row>
    <row r="67" spans="1:31" s="10" customFormat="1" ht="19.899999999999999" customHeight="1">
      <c r="B67" s="116"/>
      <c r="D67" s="117" t="s">
        <v>106</v>
      </c>
      <c r="E67" s="118"/>
      <c r="F67" s="118"/>
      <c r="G67" s="118"/>
      <c r="H67" s="118"/>
      <c r="I67" s="118"/>
      <c r="J67" s="119">
        <f>J176</f>
        <v>0</v>
      </c>
      <c r="L67" s="116"/>
    </row>
    <row r="68" spans="1:31" s="10" customFormat="1" ht="19.899999999999999" customHeight="1">
      <c r="B68" s="116"/>
      <c r="D68" s="117" t="s">
        <v>107</v>
      </c>
      <c r="E68" s="118"/>
      <c r="F68" s="118"/>
      <c r="G68" s="118"/>
      <c r="H68" s="118"/>
      <c r="I68" s="118"/>
      <c r="J68" s="119">
        <f>J202</f>
        <v>0</v>
      </c>
      <c r="L68" s="116"/>
    </row>
    <row r="69" spans="1:31" s="10" customFormat="1" ht="19.899999999999999" customHeight="1">
      <c r="B69" s="116"/>
      <c r="D69" s="117" t="s">
        <v>108</v>
      </c>
      <c r="E69" s="118"/>
      <c r="F69" s="118"/>
      <c r="G69" s="118"/>
      <c r="H69" s="118"/>
      <c r="I69" s="118"/>
      <c r="J69" s="119">
        <f>J239</f>
        <v>0</v>
      </c>
      <c r="L69" s="116"/>
    </row>
    <row r="70" spans="1:31" s="10" customFormat="1" ht="19.899999999999999" customHeight="1">
      <c r="B70" s="116"/>
      <c r="D70" s="117" t="s">
        <v>109</v>
      </c>
      <c r="E70" s="118"/>
      <c r="F70" s="118"/>
      <c r="G70" s="118"/>
      <c r="H70" s="118"/>
      <c r="I70" s="118"/>
      <c r="J70" s="119">
        <f>J259</f>
        <v>0</v>
      </c>
      <c r="L70" s="116"/>
    </row>
    <row r="71" spans="1:31" s="9" customFormat="1" ht="24.95" customHeight="1">
      <c r="B71" s="112"/>
      <c r="D71" s="113" t="s">
        <v>110</v>
      </c>
      <c r="E71" s="114"/>
      <c r="F71" s="114"/>
      <c r="G71" s="114"/>
      <c r="H71" s="114"/>
      <c r="I71" s="114"/>
      <c r="J71" s="115">
        <f>J262</f>
        <v>0</v>
      </c>
      <c r="L71" s="112"/>
    </row>
    <row r="72" spans="1:31" s="10" customFormat="1" ht="19.899999999999999" customHeight="1">
      <c r="B72" s="116"/>
      <c r="D72" s="117" t="s">
        <v>111</v>
      </c>
      <c r="E72" s="118"/>
      <c r="F72" s="118"/>
      <c r="G72" s="118"/>
      <c r="H72" s="118"/>
      <c r="I72" s="118"/>
      <c r="J72" s="119">
        <f>J263</f>
        <v>0</v>
      </c>
      <c r="L72" s="116"/>
    </row>
    <row r="73" spans="1:31" s="2" customFormat="1" ht="21.75" customHeight="1">
      <c r="A73" s="33"/>
      <c r="B73" s="34"/>
      <c r="C73" s="33"/>
      <c r="D73" s="33"/>
      <c r="E73" s="33"/>
      <c r="F73" s="33"/>
      <c r="G73" s="33"/>
      <c r="H73" s="33"/>
      <c r="I73" s="33"/>
      <c r="J73" s="33"/>
      <c r="K73" s="33"/>
      <c r="L73" s="9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9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8" spans="1:31" s="2" customFormat="1" ht="6.95" customHeight="1">
      <c r="A78" s="33"/>
      <c r="B78" s="45"/>
      <c r="C78" s="46"/>
      <c r="D78" s="46"/>
      <c r="E78" s="46"/>
      <c r="F78" s="46"/>
      <c r="G78" s="46"/>
      <c r="H78" s="46"/>
      <c r="I78" s="46"/>
      <c r="J78" s="46"/>
      <c r="K78" s="46"/>
      <c r="L78" s="9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24.95" customHeight="1">
      <c r="A79" s="33"/>
      <c r="B79" s="34"/>
      <c r="C79" s="22" t="s">
        <v>112</v>
      </c>
      <c r="D79" s="33"/>
      <c r="E79" s="33"/>
      <c r="F79" s="33"/>
      <c r="G79" s="33"/>
      <c r="H79" s="33"/>
      <c r="I79" s="33"/>
      <c r="J79" s="33"/>
      <c r="K79" s="33"/>
      <c r="L79" s="9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3"/>
      <c r="D80" s="33"/>
      <c r="E80" s="33"/>
      <c r="F80" s="33"/>
      <c r="G80" s="33"/>
      <c r="H80" s="33"/>
      <c r="I80" s="33"/>
      <c r="J80" s="33"/>
      <c r="K80" s="33"/>
      <c r="L80" s="9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3" s="2" customFormat="1" ht="12" customHeight="1">
      <c r="A81" s="33"/>
      <c r="B81" s="34"/>
      <c r="C81" s="28" t="s">
        <v>17</v>
      </c>
      <c r="D81" s="33"/>
      <c r="E81" s="33"/>
      <c r="F81" s="33"/>
      <c r="G81" s="33"/>
      <c r="H81" s="33"/>
      <c r="I81" s="33"/>
      <c r="J81" s="33"/>
      <c r="K81" s="33"/>
      <c r="L81" s="9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3" s="2" customFormat="1" ht="16.5" customHeight="1">
      <c r="A82" s="33"/>
      <c r="B82" s="34"/>
      <c r="C82" s="33"/>
      <c r="D82" s="33"/>
      <c r="E82" s="328" t="str">
        <f>E7</f>
        <v>Odstavná plocha a zřízení sjezdu na ul. Moravská v Kopřivnici</v>
      </c>
      <c r="F82" s="329"/>
      <c r="G82" s="329"/>
      <c r="H82" s="329"/>
      <c r="I82" s="33"/>
      <c r="J82" s="33"/>
      <c r="K82" s="33"/>
      <c r="L82" s="9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3" s="1" customFormat="1" ht="12" customHeight="1">
      <c r="B83" s="21"/>
      <c r="C83" s="28" t="s">
        <v>95</v>
      </c>
      <c r="L83" s="21"/>
    </row>
    <row r="84" spans="1:63" s="2" customFormat="1" ht="16.5" customHeight="1">
      <c r="A84" s="33"/>
      <c r="B84" s="34"/>
      <c r="C84" s="33"/>
      <c r="D84" s="33"/>
      <c r="E84" s="328" t="s">
        <v>96</v>
      </c>
      <c r="F84" s="327"/>
      <c r="G84" s="327"/>
      <c r="H84" s="327"/>
      <c r="I84" s="33"/>
      <c r="J84" s="33"/>
      <c r="K84" s="33"/>
      <c r="L84" s="9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3" s="2" customFormat="1" ht="12" customHeight="1">
      <c r="A85" s="33"/>
      <c r="B85" s="34"/>
      <c r="C85" s="28" t="s">
        <v>97</v>
      </c>
      <c r="D85" s="33"/>
      <c r="E85" s="33"/>
      <c r="F85" s="33"/>
      <c r="G85" s="33"/>
      <c r="H85" s="33"/>
      <c r="I85" s="33"/>
      <c r="J85" s="33"/>
      <c r="K85" s="33"/>
      <c r="L85" s="9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3" s="2" customFormat="1" ht="16.5" customHeight="1">
      <c r="A86" s="33"/>
      <c r="B86" s="34"/>
      <c r="C86" s="33"/>
      <c r="D86" s="33"/>
      <c r="E86" s="318" t="str">
        <f>E11</f>
        <v>SO 101.1 - Sjezd z komunikace ul. Moravská</v>
      </c>
      <c r="F86" s="327"/>
      <c r="G86" s="327"/>
      <c r="H86" s="327"/>
      <c r="I86" s="33"/>
      <c r="J86" s="33"/>
      <c r="K86" s="33"/>
      <c r="L86" s="9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3" s="2" customFormat="1" ht="6.95" customHeight="1">
      <c r="A87" s="33"/>
      <c r="B87" s="34"/>
      <c r="C87" s="33"/>
      <c r="D87" s="33"/>
      <c r="E87" s="33"/>
      <c r="F87" s="33"/>
      <c r="G87" s="33"/>
      <c r="H87" s="33"/>
      <c r="I87" s="33"/>
      <c r="J87" s="33"/>
      <c r="K87" s="33"/>
      <c r="L87" s="9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3" s="2" customFormat="1" ht="12" customHeight="1">
      <c r="A88" s="33"/>
      <c r="B88" s="34"/>
      <c r="C88" s="28" t="s">
        <v>21</v>
      </c>
      <c r="D88" s="33"/>
      <c r="E88" s="33"/>
      <c r="F88" s="26" t="str">
        <f>F14</f>
        <v>parcely č. 1377/56, 1377/3</v>
      </c>
      <c r="G88" s="33"/>
      <c r="H88" s="33"/>
      <c r="I88" s="28" t="s">
        <v>23</v>
      </c>
      <c r="J88" s="51" t="str">
        <f>IF(J14="","",J14)</f>
        <v>1. 7. 2022</v>
      </c>
      <c r="K88" s="33"/>
      <c r="L88" s="9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3" s="2" customFormat="1" ht="6.95" customHeight="1">
      <c r="A89" s="33"/>
      <c r="B89" s="34"/>
      <c r="C89" s="33"/>
      <c r="D89" s="33"/>
      <c r="E89" s="33"/>
      <c r="F89" s="33"/>
      <c r="G89" s="33"/>
      <c r="H89" s="33"/>
      <c r="I89" s="33"/>
      <c r="J89" s="33"/>
      <c r="K89" s="33"/>
      <c r="L89" s="95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3" s="2" customFormat="1" ht="25.7" customHeight="1">
      <c r="A90" s="33"/>
      <c r="B90" s="34"/>
      <c r="C90" s="28" t="s">
        <v>25</v>
      </c>
      <c r="D90" s="33"/>
      <c r="E90" s="33"/>
      <c r="F90" s="26" t="str">
        <f>E17</f>
        <v>Město Kopřivnice, Štefánikova 1163, Kopřivnice 742</v>
      </c>
      <c r="G90" s="33"/>
      <c r="H90" s="33"/>
      <c r="I90" s="28" t="s">
        <v>31</v>
      </c>
      <c r="J90" s="31" t="str">
        <f>E23</f>
        <v>Dopravní projekce Bojko s.r.o.</v>
      </c>
      <c r="K90" s="33"/>
      <c r="L90" s="95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63" s="2" customFormat="1" ht="25.7" customHeight="1">
      <c r="A91" s="33"/>
      <c r="B91" s="34"/>
      <c r="C91" s="28" t="s">
        <v>29</v>
      </c>
      <c r="D91" s="33"/>
      <c r="E91" s="33"/>
      <c r="F91" s="26" t="str">
        <f>IF(E20="","",E20)</f>
        <v>Vyplň údaj</v>
      </c>
      <c r="G91" s="33"/>
      <c r="H91" s="33"/>
      <c r="I91" s="28" t="s">
        <v>34</v>
      </c>
      <c r="J91" s="31" t="str">
        <f>E26</f>
        <v>Dopravní projekce Bojko s.r.o.</v>
      </c>
      <c r="K91" s="33"/>
      <c r="L91" s="95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63" s="2" customFormat="1" ht="10.3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95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63" s="11" customFormat="1" ht="29.25" customHeight="1">
      <c r="A93" s="120"/>
      <c r="B93" s="121"/>
      <c r="C93" s="122" t="s">
        <v>113</v>
      </c>
      <c r="D93" s="123" t="s">
        <v>56</v>
      </c>
      <c r="E93" s="123" t="s">
        <v>52</v>
      </c>
      <c r="F93" s="123" t="s">
        <v>53</v>
      </c>
      <c r="G93" s="123" t="s">
        <v>114</v>
      </c>
      <c r="H93" s="123" t="s">
        <v>115</v>
      </c>
      <c r="I93" s="123" t="s">
        <v>116</v>
      </c>
      <c r="J93" s="123" t="s">
        <v>101</v>
      </c>
      <c r="K93" s="124" t="s">
        <v>117</v>
      </c>
      <c r="L93" s="125"/>
      <c r="M93" s="58" t="s">
        <v>3</v>
      </c>
      <c r="N93" s="59" t="s">
        <v>41</v>
      </c>
      <c r="O93" s="59" t="s">
        <v>118</v>
      </c>
      <c r="P93" s="59" t="s">
        <v>119</v>
      </c>
      <c r="Q93" s="59" t="s">
        <v>120</v>
      </c>
      <c r="R93" s="59" t="s">
        <v>121</v>
      </c>
      <c r="S93" s="59" t="s">
        <v>122</v>
      </c>
      <c r="T93" s="60" t="s">
        <v>123</v>
      </c>
      <c r="U93" s="120"/>
      <c r="V93" s="120"/>
      <c r="W93" s="120"/>
      <c r="X93" s="120"/>
      <c r="Y93" s="120"/>
      <c r="Z93" s="120"/>
      <c r="AA93" s="120"/>
      <c r="AB93" s="120"/>
      <c r="AC93" s="120"/>
      <c r="AD93" s="120"/>
      <c r="AE93" s="120"/>
    </row>
    <row r="94" spans="1:63" s="2" customFormat="1" ht="22.9" customHeight="1">
      <c r="A94" s="33"/>
      <c r="B94" s="34"/>
      <c r="C94" s="65" t="s">
        <v>124</v>
      </c>
      <c r="D94" s="33"/>
      <c r="E94" s="33"/>
      <c r="F94" s="33"/>
      <c r="G94" s="33"/>
      <c r="H94" s="33"/>
      <c r="I94" s="33"/>
      <c r="J94" s="126">
        <f>BK94</f>
        <v>0</v>
      </c>
      <c r="K94" s="33"/>
      <c r="L94" s="34"/>
      <c r="M94" s="61"/>
      <c r="N94" s="52"/>
      <c r="O94" s="62"/>
      <c r="P94" s="127">
        <f>P95+P262</f>
        <v>0</v>
      </c>
      <c r="Q94" s="62"/>
      <c r="R94" s="127">
        <f>R95+R262</f>
        <v>30.775760789791999</v>
      </c>
      <c r="S94" s="62"/>
      <c r="T94" s="128">
        <f>T95+T262</f>
        <v>13.608315999999999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8" t="s">
        <v>70</v>
      </c>
      <c r="AU94" s="18" t="s">
        <v>102</v>
      </c>
      <c r="BK94" s="129">
        <f>BK95+BK262</f>
        <v>0</v>
      </c>
    </row>
    <row r="95" spans="1:63" s="12" customFormat="1" ht="25.9" customHeight="1">
      <c r="B95" s="130"/>
      <c r="D95" s="131" t="s">
        <v>70</v>
      </c>
      <c r="E95" s="132" t="s">
        <v>125</v>
      </c>
      <c r="F95" s="132" t="s">
        <v>126</v>
      </c>
      <c r="I95" s="133"/>
      <c r="J95" s="134">
        <f>BK95</f>
        <v>0</v>
      </c>
      <c r="L95" s="130"/>
      <c r="M95" s="135"/>
      <c r="N95" s="136"/>
      <c r="O95" s="136"/>
      <c r="P95" s="137">
        <f>P96+P168+P176+P202+P239+P259</f>
        <v>0</v>
      </c>
      <c r="Q95" s="136"/>
      <c r="R95" s="137">
        <f>R96+R168+R176+R202+R239+R259</f>
        <v>29.154760789792</v>
      </c>
      <c r="S95" s="136"/>
      <c r="T95" s="138">
        <f>T96+T168+T176+T202+T239+T259</f>
        <v>13.608315999999999</v>
      </c>
      <c r="AR95" s="131" t="s">
        <v>78</v>
      </c>
      <c r="AT95" s="139" t="s">
        <v>70</v>
      </c>
      <c r="AU95" s="139" t="s">
        <v>71</v>
      </c>
      <c r="AY95" s="131" t="s">
        <v>127</v>
      </c>
      <c r="BK95" s="140">
        <f>BK96+BK168+BK176+BK202+BK239+BK259</f>
        <v>0</v>
      </c>
    </row>
    <row r="96" spans="1:63" s="12" customFormat="1" ht="22.9" customHeight="1">
      <c r="B96" s="130"/>
      <c r="D96" s="131" t="s">
        <v>70</v>
      </c>
      <c r="E96" s="141" t="s">
        <v>78</v>
      </c>
      <c r="F96" s="141" t="s">
        <v>128</v>
      </c>
      <c r="I96" s="133"/>
      <c r="J96" s="142">
        <f>BK96</f>
        <v>0</v>
      </c>
      <c r="L96" s="130"/>
      <c r="M96" s="135"/>
      <c r="N96" s="136"/>
      <c r="O96" s="136"/>
      <c r="P96" s="137">
        <f>SUM(P97:P167)</f>
        <v>0</v>
      </c>
      <c r="Q96" s="136"/>
      <c r="R96" s="137">
        <f>SUM(R97:R167)</f>
        <v>6.0101150799999994</v>
      </c>
      <c r="S96" s="136"/>
      <c r="T96" s="138">
        <f>SUM(T97:T167)</f>
        <v>5.52</v>
      </c>
      <c r="AR96" s="131" t="s">
        <v>78</v>
      </c>
      <c r="AT96" s="139" t="s">
        <v>70</v>
      </c>
      <c r="AU96" s="139" t="s">
        <v>78</v>
      </c>
      <c r="AY96" s="131" t="s">
        <v>127</v>
      </c>
      <c r="BK96" s="140">
        <f>SUM(BK97:BK167)</f>
        <v>0</v>
      </c>
    </row>
    <row r="97" spans="1:65" s="2" customFormat="1" ht="24.2" customHeight="1">
      <c r="A97" s="33"/>
      <c r="B97" s="143"/>
      <c r="C97" s="144" t="s">
        <v>78</v>
      </c>
      <c r="D97" s="144" t="s">
        <v>129</v>
      </c>
      <c r="E97" s="145" t="s">
        <v>130</v>
      </c>
      <c r="F97" s="146" t="s">
        <v>131</v>
      </c>
      <c r="G97" s="147" t="s">
        <v>132</v>
      </c>
      <c r="H97" s="148">
        <v>10</v>
      </c>
      <c r="I97" s="149"/>
      <c r="J97" s="150">
        <f>ROUND(I97*H97,2)</f>
        <v>0</v>
      </c>
      <c r="K97" s="146" t="s">
        <v>133</v>
      </c>
      <c r="L97" s="34"/>
      <c r="M97" s="151" t="s">
        <v>3</v>
      </c>
      <c r="N97" s="152" t="s">
        <v>42</v>
      </c>
      <c r="O97" s="54"/>
      <c r="P97" s="153">
        <f>O97*H97</f>
        <v>0</v>
      </c>
      <c r="Q97" s="153">
        <v>0</v>
      </c>
      <c r="R97" s="153">
        <f>Q97*H97</f>
        <v>0</v>
      </c>
      <c r="S97" s="153">
        <v>0</v>
      </c>
      <c r="T97" s="154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55" t="s">
        <v>134</v>
      </c>
      <c r="AT97" s="155" t="s">
        <v>129</v>
      </c>
      <c r="AU97" s="155" t="s">
        <v>80</v>
      </c>
      <c r="AY97" s="18" t="s">
        <v>127</v>
      </c>
      <c r="BE97" s="156">
        <f>IF(N97="základní",J97,0)</f>
        <v>0</v>
      </c>
      <c r="BF97" s="156">
        <f>IF(N97="snížená",J97,0)</f>
        <v>0</v>
      </c>
      <c r="BG97" s="156">
        <f>IF(N97="zákl. přenesená",J97,0)</f>
        <v>0</v>
      </c>
      <c r="BH97" s="156">
        <f>IF(N97="sníž. přenesená",J97,0)</f>
        <v>0</v>
      </c>
      <c r="BI97" s="156">
        <f>IF(N97="nulová",J97,0)</f>
        <v>0</v>
      </c>
      <c r="BJ97" s="18" t="s">
        <v>78</v>
      </c>
      <c r="BK97" s="156">
        <f>ROUND(I97*H97,2)</f>
        <v>0</v>
      </c>
      <c r="BL97" s="18" t="s">
        <v>134</v>
      </c>
      <c r="BM97" s="155" t="s">
        <v>135</v>
      </c>
    </row>
    <row r="98" spans="1:65" s="2" customFormat="1">
      <c r="A98" s="33"/>
      <c r="B98" s="34"/>
      <c r="C98" s="33"/>
      <c r="D98" s="157" t="s">
        <v>136</v>
      </c>
      <c r="E98" s="33"/>
      <c r="F98" s="158" t="s">
        <v>137</v>
      </c>
      <c r="G98" s="33"/>
      <c r="H98" s="33"/>
      <c r="I98" s="159"/>
      <c r="J98" s="33"/>
      <c r="K98" s="33"/>
      <c r="L98" s="34"/>
      <c r="M98" s="160"/>
      <c r="N98" s="161"/>
      <c r="O98" s="54"/>
      <c r="P98" s="54"/>
      <c r="Q98" s="54"/>
      <c r="R98" s="54"/>
      <c r="S98" s="54"/>
      <c r="T98" s="55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8" t="s">
        <v>136</v>
      </c>
      <c r="AU98" s="18" t="s">
        <v>80</v>
      </c>
    </row>
    <row r="99" spans="1:65" s="13" customFormat="1">
      <c r="B99" s="162"/>
      <c r="D99" s="163" t="s">
        <v>138</v>
      </c>
      <c r="E99" s="164" t="s">
        <v>3</v>
      </c>
      <c r="F99" s="165" t="s">
        <v>139</v>
      </c>
      <c r="H99" s="166">
        <v>10</v>
      </c>
      <c r="I99" s="167"/>
      <c r="L99" s="162"/>
      <c r="M99" s="168"/>
      <c r="N99" s="169"/>
      <c r="O99" s="169"/>
      <c r="P99" s="169"/>
      <c r="Q99" s="169"/>
      <c r="R99" s="169"/>
      <c r="S99" s="169"/>
      <c r="T99" s="170"/>
      <c r="AT99" s="164" t="s">
        <v>138</v>
      </c>
      <c r="AU99" s="164" t="s">
        <v>80</v>
      </c>
      <c r="AV99" s="13" t="s">
        <v>80</v>
      </c>
      <c r="AW99" s="13" t="s">
        <v>33</v>
      </c>
      <c r="AX99" s="13" t="s">
        <v>78</v>
      </c>
      <c r="AY99" s="164" t="s">
        <v>127</v>
      </c>
    </row>
    <row r="100" spans="1:65" s="2" customFormat="1" ht="62.65" customHeight="1">
      <c r="A100" s="33"/>
      <c r="B100" s="143"/>
      <c r="C100" s="144" t="s">
        <v>80</v>
      </c>
      <c r="D100" s="144" t="s">
        <v>129</v>
      </c>
      <c r="E100" s="145" t="s">
        <v>140</v>
      </c>
      <c r="F100" s="146" t="s">
        <v>141</v>
      </c>
      <c r="G100" s="147" t="s">
        <v>132</v>
      </c>
      <c r="H100" s="148">
        <v>3</v>
      </c>
      <c r="I100" s="149"/>
      <c r="J100" s="150">
        <f>ROUND(I100*H100,2)</f>
        <v>0</v>
      </c>
      <c r="K100" s="146" t="s">
        <v>133</v>
      </c>
      <c r="L100" s="34"/>
      <c r="M100" s="151" t="s">
        <v>3</v>
      </c>
      <c r="N100" s="152" t="s">
        <v>42</v>
      </c>
      <c r="O100" s="54"/>
      <c r="P100" s="153">
        <f>O100*H100</f>
        <v>0</v>
      </c>
      <c r="Q100" s="153">
        <v>0</v>
      </c>
      <c r="R100" s="153">
        <f>Q100*H100</f>
        <v>0</v>
      </c>
      <c r="S100" s="153">
        <v>0.3</v>
      </c>
      <c r="T100" s="154">
        <f>S100*H100</f>
        <v>0.89999999999999991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55" t="s">
        <v>134</v>
      </c>
      <c r="AT100" s="155" t="s">
        <v>129</v>
      </c>
      <c r="AU100" s="155" t="s">
        <v>80</v>
      </c>
      <c r="AY100" s="18" t="s">
        <v>127</v>
      </c>
      <c r="BE100" s="156">
        <f>IF(N100="základní",J100,0)</f>
        <v>0</v>
      </c>
      <c r="BF100" s="156">
        <f>IF(N100="snížená",J100,0)</f>
        <v>0</v>
      </c>
      <c r="BG100" s="156">
        <f>IF(N100="zákl. přenesená",J100,0)</f>
        <v>0</v>
      </c>
      <c r="BH100" s="156">
        <f>IF(N100="sníž. přenesená",J100,0)</f>
        <v>0</v>
      </c>
      <c r="BI100" s="156">
        <f>IF(N100="nulová",J100,0)</f>
        <v>0</v>
      </c>
      <c r="BJ100" s="18" t="s">
        <v>78</v>
      </c>
      <c r="BK100" s="156">
        <f>ROUND(I100*H100,2)</f>
        <v>0</v>
      </c>
      <c r="BL100" s="18" t="s">
        <v>134</v>
      </c>
      <c r="BM100" s="155" t="s">
        <v>142</v>
      </c>
    </row>
    <row r="101" spans="1:65" s="2" customFormat="1">
      <c r="A101" s="33"/>
      <c r="B101" s="34"/>
      <c r="C101" s="33"/>
      <c r="D101" s="157" t="s">
        <v>136</v>
      </c>
      <c r="E101" s="33"/>
      <c r="F101" s="158" t="s">
        <v>143</v>
      </c>
      <c r="G101" s="33"/>
      <c r="H101" s="33"/>
      <c r="I101" s="159"/>
      <c r="J101" s="33"/>
      <c r="K101" s="33"/>
      <c r="L101" s="34"/>
      <c r="M101" s="160"/>
      <c r="N101" s="161"/>
      <c r="O101" s="54"/>
      <c r="P101" s="54"/>
      <c r="Q101" s="54"/>
      <c r="R101" s="54"/>
      <c r="S101" s="54"/>
      <c r="T101" s="55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8" t="s">
        <v>136</v>
      </c>
      <c r="AU101" s="18" t="s">
        <v>80</v>
      </c>
    </row>
    <row r="102" spans="1:65" s="13" customFormat="1">
      <c r="B102" s="162"/>
      <c r="D102" s="163" t="s">
        <v>138</v>
      </c>
      <c r="E102" s="164" t="s">
        <v>3</v>
      </c>
      <c r="F102" s="165" t="s">
        <v>144</v>
      </c>
      <c r="H102" s="166">
        <v>3</v>
      </c>
      <c r="I102" s="167"/>
      <c r="L102" s="162"/>
      <c r="M102" s="168"/>
      <c r="N102" s="169"/>
      <c r="O102" s="169"/>
      <c r="P102" s="169"/>
      <c r="Q102" s="169"/>
      <c r="R102" s="169"/>
      <c r="S102" s="169"/>
      <c r="T102" s="170"/>
      <c r="AT102" s="164" t="s">
        <v>138</v>
      </c>
      <c r="AU102" s="164" t="s">
        <v>80</v>
      </c>
      <c r="AV102" s="13" t="s">
        <v>80</v>
      </c>
      <c r="AW102" s="13" t="s">
        <v>33</v>
      </c>
      <c r="AX102" s="13" t="s">
        <v>78</v>
      </c>
      <c r="AY102" s="164" t="s">
        <v>127</v>
      </c>
    </row>
    <row r="103" spans="1:65" s="2" customFormat="1" ht="66.75" customHeight="1">
      <c r="A103" s="33"/>
      <c r="B103" s="143"/>
      <c r="C103" s="144" t="s">
        <v>145</v>
      </c>
      <c r="D103" s="144" t="s">
        <v>129</v>
      </c>
      <c r="E103" s="145" t="s">
        <v>146</v>
      </c>
      <c r="F103" s="146" t="s">
        <v>147</v>
      </c>
      <c r="G103" s="147" t="s">
        <v>132</v>
      </c>
      <c r="H103" s="148">
        <v>3</v>
      </c>
      <c r="I103" s="149"/>
      <c r="J103" s="150">
        <f>ROUND(I103*H103,2)</f>
        <v>0</v>
      </c>
      <c r="K103" s="146" t="s">
        <v>133</v>
      </c>
      <c r="L103" s="34"/>
      <c r="M103" s="151" t="s">
        <v>3</v>
      </c>
      <c r="N103" s="152" t="s">
        <v>42</v>
      </c>
      <c r="O103" s="54"/>
      <c r="P103" s="153">
        <f>O103*H103</f>
        <v>0</v>
      </c>
      <c r="Q103" s="153">
        <v>0</v>
      </c>
      <c r="R103" s="153">
        <f>Q103*H103</f>
        <v>0</v>
      </c>
      <c r="S103" s="153">
        <v>0.28999999999999998</v>
      </c>
      <c r="T103" s="154">
        <f>S103*H103</f>
        <v>0.86999999999999988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55" t="s">
        <v>134</v>
      </c>
      <c r="AT103" s="155" t="s">
        <v>129</v>
      </c>
      <c r="AU103" s="155" t="s">
        <v>80</v>
      </c>
      <c r="AY103" s="18" t="s">
        <v>127</v>
      </c>
      <c r="BE103" s="156">
        <f>IF(N103="základní",J103,0)</f>
        <v>0</v>
      </c>
      <c r="BF103" s="156">
        <f>IF(N103="snížená",J103,0)</f>
        <v>0</v>
      </c>
      <c r="BG103" s="156">
        <f>IF(N103="zákl. přenesená",J103,0)</f>
        <v>0</v>
      </c>
      <c r="BH103" s="156">
        <f>IF(N103="sníž. přenesená",J103,0)</f>
        <v>0</v>
      </c>
      <c r="BI103" s="156">
        <f>IF(N103="nulová",J103,0)</f>
        <v>0</v>
      </c>
      <c r="BJ103" s="18" t="s">
        <v>78</v>
      </c>
      <c r="BK103" s="156">
        <f>ROUND(I103*H103,2)</f>
        <v>0</v>
      </c>
      <c r="BL103" s="18" t="s">
        <v>134</v>
      </c>
      <c r="BM103" s="155" t="s">
        <v>148</v>
      </c>
    </row>
    <row r="104" spans="1:65" s="2" customFormat="1">
      <c r="A104" s="33"/>
      <c r="B104" s="34"/>
      <c r="C104" s="33"/>
      <c r="D104" s="157" t="s">
        <v>136</v>
      </c>
      <c r="E104" s="33"/>
      <c r="F104" s="158" t="s">
        <v>149</v>
      </c>
      <c r="G104" s="33"/>
      <c r="H104" s="33"/>
      <c r="I104" s="159"/>
      <c r="J104" s="33"/>
      <c r="K104" s="33"/>
      <c r="L104" s="34"/>
      <c r="M104" s="160"/>
      <c r="N104" s="161"/>
      <c r="O104" s="54"/>
      <c r="P104" s="54"/>
      <c r="Q104" s="54"/>
      <c r="R104" s="54"/>
      <c r="S104" s="54"/>
      <c r="T104" s="55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8" t="s">
        <v>136</v>
      </c>
      <c r="AU104" s="18" t="s">
        <v>80</v>
      </c>
    </row>
    <row r="105" spans="1:65" s="2" customFormat="1" ht="55.5" customHeight="1">
      <c r="A105" s="33"/>
      <c r="B105" s="143"/>
      <c r="C105" s="144" t="s">
        <v>134</v>
      </c>
      <c r="D105" s="144" t="s">
        <v>129</v>
      </c>
      <c r="E105" s="145" t="s">
        <v>150</v>
      </c>
      <c r="F105" s="146" t="s">
        <v>151</v>
      </c>
      <c r="G105" s="147" t="s">
        <v>132</v>
      </c>
      <c r="H105" s="148">
        <v>3</v>
      </c>
      <c r="I105" s="149"/>
      <c r="J105" s="150">
        <f>ROUND(I105*H105,2)</f>
        <v>0</v>
      </c>
      <c r="K105" s="146" t="s">
        <v>133</v>
      </c>
      <c r="L105" s="34"/>
      <c r="M105" s="151" t="s">
        <v>3</v>
      </c>
      <c r="N105" s="152" t="s">
        <v>42</v>
      </c>
      <c r="O105" s="54"/>
      <c r="P105" s="153">
        <f>O105*H105</f>
        <v>0</v>
      </c>
      <c r="Q105" s="153">
        <v>0</v>
      </c>
      <c r="R105" s="153">
        <f>Q105*H105</f>
        <v>0</v>
      </c>
      <c r="S105" s="153">
        <v>0.24</v>
      </c>
      <c r="T105" s="154">
        <f>S105*H105</f>
        <v>0.72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55" t="s">
        <v>134</v>
      </c>
      <c r="AT105" s="155" t="s">
        <v>129</v>
      </c>
      <c r="AU105" s="155" t="s">
        <v>80</v>
      </c>
      <c r="AY105" s="18" t="s">
        <v>127</v>
      </c>
      <c r="BE105" s="156">
        <f>IF(N105="základní",J105,0)</f>
        <v>0</v>
      </c>
      <c r="BF105" s="156">
        <f>IF(N105="snížená",J105,0)</f>
        <v>0</v>
      </c>
      <c r="BG105" s="156">
        <f>IF(N105="zákl. přenesená",J105,0)</f>
        <v>0</v>
      </c>
      <c r="BH105" s="156">
        <f>IF(N105="sníž. přenesená",J105,0)</f>
        <v>0</v>
      </c>
      <c r="BI105" s="156">
        <f>IF(N105="nulová",J105,0)</f>
        <v>0</v>
      </c>
      <c r="BJ105" s="18" t="s">
        <v>78</v>
      </c>
      <c r="BK105" s="156">
        <f>ROUND(I105*H105,2)</f>
        <v>0</v>
      </c>
      <c r="BL105" s="18" t="s">
        <v>134</v>
      </c>
      <c r="BM105" s="155" t="s">
        <v>152</v>
      </c>
    </row>
    <row r="106" spans="1:65" s="2" customFormat="1">
      <c r="A106" s="33"/>
      <c r="B106" s="34"/>
      <c r="C106" s="33"/>
      <c r="D106" s="157" t="s">
        <v>136</v>
      </c>
      <c r="E106" s="33"/>
      <c r="F106" s="158" t="s">
        <v>153</v>
      </c>
      <c r="G106" s="33"/>
      <c r="H106" s="33"/>
      <c r="I106" s="159"/>
      <c r="J106" s="33"/>
      <c r="K106" s="33"/>
      <c r="L106" s="34"/>
      <c r="M106" s="160"/>
      <c r="N106" s="161"/>
      <c r="O106" s="54"/>
      <c r="P106" s="54"/>
      <c r="Q106" s="54"/>
      <c r="R106" s="54"/>
      <c r="S106" s="54"/>
      <c r="T106" s="55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136</v>
      </c>
      <c r="AU106" s="18" t="s">
        <v>80</v>
      </c>
    </row>
    <row r="107" spans="1:65" s="2" customFormat="1" ht="55.5" customHeight="1">
      <c r="A107" s="33"/>
      <c r="B107" s="143"/>
      <c r="C107" s="144" t="s">
        <v>154</v>
      </c>
      <c r="D107" s="144" t="s">
        <v>129</v>
      </c>
      <c r="E107" s="145" t="s">
        <v>155</v>
      </c>
      <c r="F107" s="146" t="s">
        <v>156</v>
      </c>
      <c r="G107" s="147" t="s">
        <v>132</v>
      </c>
      <c r="H107" s="148">
        <v>3</v>
      </c>
      <c r="I107" s="149"/>
      <c r="J107" s="150">
        <f>ROUND(I107*H107,2)</f>
        <v>0</v>
      </c>
      <c r="K107" s="146" t="s">
        <v>133</v>
      </c>
      <c r="L107" s="34"/>
      <c r="M107" s="151" t="s">
        <v>3</v>
      </c>
      <c r="N107" s="152" t="s">
        <v>42</v>
      </c>
      <c r="O107" s="54"/>
      <c r="P107" s="153">
        <f>O107*H107</f>
        <v>0</v>
      </c>
      <c r="Q107" s="153">
        <v>0</v>
      </c>
      <c r="R107" s="153">
        <f>Q107*H107</f>
        <v>0</v>
      </c>
      <c r="S107" s="153">
        <v>9.8000000000000004E-2</v>
      </c>
      <c r="T107" s="154">
        <f>S107*H107</f>
        <v>0.29400000000000004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55" t="s">
        <v>134</v>
      </c>
      <c r="AT107" s="155" t="s">
        <v>129</v>
      </c>
      <c r="AU107" s="155" t="s">
        <v>80</v>
      </c>
      <c r="AY107" s="18" t="s">
        <v>127</v>
      </c>
      <c r="BE107" s="156">
        <f>IF(N107="základní",J107,0)</f>
        <v>0</v>
      </c>
      <c r="BF107" s="156">
        <f>IF(N107="snížená",J107,0)</f>
        <v>0</v>
      </c>
      <c r="BG107" s="156">
        <f>IF(N107="zákl. přenesená",J107,0)</f>
        <v>0</v>
      </c>
      <c r="BH107" s="156">
        <f>IF(N107="sníž. přenesená",J107,0)</f>
        <v>0</v>
      </c>
      <c r="BI107" s="156">
        <f>IF(N107="nulová",J107,0)</f>
        <v>0</v>
      </c>
      <c r="BJ107" s="18" t="s">
        <v>78</v>
      </c>
      <c r="BK107" s="156">
        <f>ROUND(I107*H107,2)</f>
        <v>0</v>
      </c>
      <c r="BL107" s="18" t="s">
        <v>134</v>
      </c>
      <c r="BM107" s="155" t="s">
        <v>157</v>
      </c>
    </row>
    <row r="108" spans="1:65" s="2" customFormat="1">
      <c r="A108" s="33"/>
      <c r="B108" s="34"/>
      <c r="C108" s="33"/>
      <c r="D108" s="157" t="s">
        <v>136</v>
      </c>
      <c r="E108" s="33"/>
      <c r="F108" s="158" t="s">
        <v>158</v>
      </c>
      <c r="G108" s="33"/>
      <c r="H108" s="33"/>
      <c r="I108" s="159"/>
      <c r="J108" s="33"/>
      <c r="K108" s="33"/>
      <c r="L108" s="34"/>
      <c r="M108" s="160"/>
      <c r="N108" s="161"/>
      <c r="O108" s="54"/>
      <c r="P108" s="54"/>
      <c r="Q108" s="54"/>
      <c r="R108" s="54"/>
      <c r="S108" s="54"/>
      <c r="T108" s="55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8" t="s">
        <v>136</v>
      </c>
      <c r="AU108" s="18" t="s">
        <v>80</v>
      </c>
    </row>
    <row r="109" spans="1:65" s="2" customFormat="1" ht="49.15" customHeight="1">
      <c r="A109" s="33"/>
      <c r="B109" s="143"/>
      <c r="C109" s="144" t="s">
        <v>159</v>
      </c>
      <c r="D109" s="144" t="s">
        <v>129</v>
      </c>
      <c r="E109" s="145" t="s">
        <v>160</v>
      </c>
      <c r="F109" s="146" t="s">
        <v>161</v>
      </c>
      <c r="G109" s="147" t="s">
        <v>132</v>
      </c>
      <c r="H109" s="148">
        <v>3</v>
      </c>
      <c r="I109" s="149"/>
      <c r="J109" s="150">
        <f>ROUND(I109*H109,2)</f>
        <v>0</v>
      </c>
      <c r="K109" s="146" t="s">
        <v>133</v>
      </c>
      <c r="L109" s="34"/>
      <c r="M109" s="151" t="s">
        <v>3</v>
      </c>
      <c r="N109" s="152" t="s">
        <v>42</v>
      </c>
      <c r="O109" s="54"/>
      <c r="P109" s="153">
        <f>O109*H109</f>
        <v>0</v>
      </c>
      <c r="Q109" s="153">
        <v>3.8359999999999999E-5</v>
      </c>
      <c r="R109" s="153">
        <f>Q109*H109</f>
        <v>1.1507999999999999E-4</v>
      </c>
      <c r="S109" s="153">
        <v>9.1999999999999998E-2</v>
      </c>
      <c r="T109" s="154">
        <f>S109*H109</f>
        <v>0.27600000000000002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55" t="s">
        <v>134</v>
      </c>
      <c r="AT109" s="155" t="s">
        <v>129</v>
      </c>
      <c r="AU109" s="155" t="s">
        <v>80</v>
      </c>
      <c r="AY109" s="18" t="s">
        <v>127</v>
      </c>
      <c r="BE109" s="156">
        <f>IF(N109="základní",J109,0)</f>
        <v>0</v>
      </c>
      <c r="BF109" s="156">
        <f>IF(N109="snížená",J109,0)</f>
        <v>0</v>
      </c>
      <c r="BG109" s="156">
        <f>IF(N109="zákl. přenesená",J109,0)</f>
        <v>0</v>
      </c>
      <c r="BH109" s="156">
        <f>IF(N109="sníž. přenesená",J109,0)</f>
        <v>0</v>
      </c>
      <c r="BI109" s="156">
        <f>IF(N109="nulová",J109,0)</f>
        <v>0</v>
      </c>
      <c r="BJ109" s="18" t="s">
        <v>78</v>
      </c>
      <c r="BK109" s="156">
        <f>ROUND(I109*H109,2)</f>
        <v>0</v>
      </c>
      <c r="BL109" s="18" t="s">
        <v>134</v>
      </c>
      <c r="BM109" s="155" t="s">
        <v>162</v>
      </c>
    </row>
    <row r="110" spans="1:65" s="2" customFormat="1">
      <c r="A110" s="33"/>
      <c r="B110" s="34"/>
      <c r="C110" s="33"/>
      <c r="D110" s="157" t="s">
        <v>136</v>
      </c>
      <c r="E110" s="33"/>
      <c r="F110" s="158" t="s">
        <v>163</v>
      </c>
      <c r="G110" s="33"/>
      <c r="H110" s="33"/>
      <c r="I110" s="159"/>
      <c r="J110" s="33"/>
      <c r="K110" s="33"/>
      <c r="L110" s="34"/>
      <c r="M110" s="160"/>
      <c r="N110" s="161"/>
      <c r="O110" s="54"/>
      <c r="P110" s="54"/>
      <c r="Q110" s="54"/>
      <c r="R110" s="54"/>
      <c r="S110" s="54"/>
      <c r="T110" s="55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8" t="s">
        <v>136</v>
      </c>
      <c r="AU110" s="18" t="s">
        <v>80</v>
      </c>
    </row>
    <row r="111" spans="1:65" s="13" customFormat="1">
      <c r="B111" s="162"/>
      <c r="D111" s="163" t="s">
        <v>138</v>
      </c>
      <c r="E111" s="164" t="s">
        <v>3</v>
      </c>
      <c r="F111" s="165" t="s">
        <v>144</v>
      </c>
      <c r="H111" s="166">
        <v>3</v>
      </c>
      <c r="I111" s="167"/>
      <c r="L111" s="162"/>
      <c r="M111" s="168"/>
      <c r="N111" s="169"/>
      <c r="O111" s="169"/>
      <c r="P111" s="169"/>
      <c r="Q111" s="169"/>
      <c r="R111" s="169"/>
      <c r="S111" s="169"/>
      <c r="T111" s="170"/>
      <c r="AT111" s="164" t="s">
        <v>138</v>
      </c>
      <c r="AU111" s="164" t="s">
        <v>80</v>
      </c>
      <c r="AV111" s="13" t="s">
        <v>80</v>
      </c>
      <c r="AW111" s="13" t="s">
        <v>33</v>
      </c>
      <c r="AX111" s="13" t="s">
        <v>78</v>
      </c>
      <c r="AY111" s="164" t="s">
        <v>127</v>
      </c>
    </row>
    <row r="112" spans="1:65" s="2" customFormat="1" ht="49.15" customHeight="1">
      <c r="A112" s="33"/>
      <c r="B112" s="143"/>
      <c r="C112" s="144" t="s">
        <v>164</v>
      </c>
      <c r="D112" s="144" t="s">
        <v>129</v>
      </c>
      <c r="E112" s="145" t="s">
        <v>165</v>
      </c>
      <c r="F112" s="146" t="s">
        <v>166</v>
      </c>
      <c r="G112" s="147" t="s">
        <v>167</v>
      </c>
      <c r="H112" s="148">
        <v>12</v>
      </c>
      <c r="I112" s="149"/>
      <c r="J112" s="150">
        <f>ROUND(I112*H112,2)</f>
        <v>0</v>
      </c>
      <c r="K112" s="146" t="s">
        <v>133</v>
      </c>
      <c r="L112" s="34"/>
      <c r="M112" s="151" t="s">
        <v>3</v>
      </c>
      <c r="N112" s="152" t="s">
        <v>42</v>
      </c>
      <c r="O112" s="54"/>
      <c r="P112" s="153">
        <f>O112*H112</f>
        <v>0</v>
      </c>
      <c r="Q112" s="153">
        <v>0</v>
      </c>
      <c r="R112" s="153">
        <f>Q112*H112</f>
        <v>0</v>
      </c>
      <c r="S112" s="153">
        <v>0.20499999999999999</v>
      </c>
      <c r="T112" s="154">
        <f>S112*H112</f>
        <v>2.46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55" t="s">
        <v>134</v>
      </c>
      <c r="AT112" s="155" t="s">
        <v>129</v>
      </c>
      <c r="AU112" s="155" t="s">
        <v>80</v>
      </c>
      <c r="AY112" s="18" t="s">
        <v>127</v>
      </c>
      <c r="BE112" s="156">
        <f>IF(N112="základní",J112,0)</f>
        <v>0</v>
      </c>
      <c r="BF112" s="156">
        <f>IF(N112="snížená",J112,0)</f>
        <v>0</v>
      </c>
      <c r="BG112" s="156">
        <f>IF(N112="zákl. přenesená",J112,0)</f>
        <v>0</v>
      </c>
      <c r="BH112" s="156">
        <f>IF(N112="sníž. přenesená",J112,0)</f>
        <v>0</v>
      </c>
      <c r="BI112" s="156">
        <f>IF(N112="nulová",J112,0)</f>
        <v>0</v>
      </c>
      <c r="BJ112" s="18" t="s">
        <v>78</v>
      </c>
      <c r="BK112" s="156">
        <f>ROUND(I112*H112,2)</f>
        <v>0</v>
      </c>
      <c r="BL112" s="18" t="s">
        <v>134</v>
      </c>
      <c r="BM112" s="155" t="s">
        <v>168</v>
      </c>
    </row>
    <row r="113" spans="1:65" s="2" customFormat="1">
      <c r="A113" s="33"/>
      <c r="B113" s="34"/>
      <c r="C113" s="33"/>
      <c r="D113" s="157" t="s">
        <v>136</v>
      </c>
      <c r="E113" s="33"/>
      <c r="F113" s="158" t="s">
        <v>169</v>
      </c>
      <c r="G113" s="33"/>
      <c r="H113" s="33"/>
      <c r="I113" s="159"/>
      <c r="J113" s="33"/>
      <c r="K113" s="33"/>
      <c r="L113" s="34"/>
      <c r="M113" s="160"/>
      <c r="N113" s="161"/>
      <c r="O113" s="54"/>
      <c r="P113" s="54"/>
      <c r="Q113" s="54"/>
      <c r="R113" s="54"/>
      <c r="S113" s="54"/>
      <c r="T113" s="55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8" t="s">
        <v>136</v>
      </c>
      <c r="AU113" s="18" t="s">
        <v>80</v>
      </c>
    </row>
    <row r="114" spans="1:65" s="13" customFormat="1">
      <c r="B114" s="162"/>
      <c r="D114" s="163" t="s">
        <v>138</v>
      </c>
      <c r="E114" s="164" t="s">
        <v>3</v>
      </c>
      <c r="F114" s="165" t="s">
        <v>170</v>
      </c>
      <c r="H114" s="166">
        <v>12</v>
      </c>
      <c r="I114" s="167"/>
      <c r="L114" s="162"/>
      <c r="M114" s="168"/>
      <c r="N114" s="169"/>
      <c r="O114" s="169"/>
      <c r="P114" s="169"/>
      <c r="Q114" s="169"/>
      <c r="R114" s="169"/>
      <c r="S114" s="169"/>
      <c r="T114" s="170"/>
      <c r="AT114" s="164" t="s">
        <v>138</v>
      </c>
      <c r="AU114" s="164" t="s">
        <v>80</v>
      </c>
      <c r="AV114" s="13" t="s">
        <v>80</v>
      </c>
      <c r="AW114" s="13" t="s">
        <v>33</v>
      </c>
      <c r="AX114" s="13" t="s">
        <v>78</v>
      </c>
      <c r="AY114" s="164" t="s">
        <v>127</v>
      </c>
    </row>
    <row r="115" spans="1:65" s="2" customFormat="1" ht="24.2" customHeight="1">
      <c r="A115" s="33"/>
      <c r="B115" s="143"/>
      <c r="C115" s="144" t="s">
        <v>171</v>
      </c>
      <c r="D115" s="144" t="s">
        <v>129</v>
      </c>
      <c r="E115" s="145" t="s">
        <v>172</v>
      </c>
      <c r="F115" s="146" t="s">
        <v>173</v>
      </c>
      <c r="G115" s="147" t="s">
        <v>132</v>
      </c>
      <c r="H115" s="148">
        <v>40</v>
      </c>
      <c r="I115" s="149"/>
      <c r="J115" s="150">
        <f>ROUND(I115*H115,2)</f>
        <v>0</v>
      </c>
      <c r="K115" s="146" t="s">
        <v>133</v>
      </c>
      <c r="L115" s="34"/>
      <c r="M115" s="151" t="s">
        <v>3</v>
      </c>
      <c r="N115" s="152" t="s">
        <v>42</v>
      </c>
      <c r="O115" s="54"/>
      <c r="P115" s="153">
        <f>O115*H115</f>
        <v>0</v>
      </c>
      <c r="Q115" s="153">
        <v>0</v>
      </c>
      <c r="R115" s="153">
        <f>Q115*H115</f>
        <v>0</v>
      </c>
      <c r="S115" s="153">
        <v>0</v>
      </c>
      <c r="T115" s="154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55" t="s">
        <v>134</v>
      </c>
      <c r="AT115" s="155" t="s">
        <v>129</v>
      </c>
      <c r="AU115" s="155" t="s">
        <v>80</v>
      </c>
      <c r="AY115" s="18" t="s">
        <v>127</v>
      </c>
      <c r="BE115" s="156">
        <f>IF(N115="základní",J115,0)</f>
        <v>0</v>
      </c>
      <c r="BF115" s="156">
        <f>IF(N115="snížená",J115,0)</f>
        <v>0</v>
      </c>
      <c r="BG115" s="156">
        <f>IF(N115="zákl. přenesená",J115,0)</f>
        <v>0</v>
      </c>
      <c r="BH115" s="156">
        <f>IF(N115="sníž. přenesená",J115,0)</f>
        <v>0</v>
      </c>
      <c r="BI115" s="156">
        <f>IF(N115="nulová",J115,0)</f>
        <v>0</v>
      </c>
      <c r="BJ115" s="18" t="s">
        <v>78</v>
      </c>
      <c r="BK115" s="156">
        <f>ROUND(I115*H115,2)</f>
        <v>0</v>
      </c>
      <c r="BL115" s="18" t="s">
        <v>134</v>
      </c>
      <c r="BM115" s="155" t="s">
        <v>174</v>
      </c>
    </row>
    <row r="116" spans="1:65" s="2" customFormat="1">
      <c r="A116" s="33"/>
      <c r="B116" s="34"/>
      <c r="C116" s="33"/>
      <c r="D116" s="157" t="s">
        <v>136</v>
      </c>
      <c r="E116" s="33"/>
      <c r="F116" s="158" t="s">
        <v>175</v>
      </c>
      <c r="G116" s="33"/>
      <c r="H116" s="33"/>
      <c r="I116" s="159"/>
      <c r="J116" s="33"/>
      <c r="K116" s="33"/>
      <c r="L116" s="34"/>
      <c r="M116" s="160"/>
      <c r="N116" s="161"/>
      <c r="O116" s="54"/>
      <c r="P116" s="54"/>
      <c r="Q116" s="54"/>
      <c r="R116" s="54"/>
      <c r="S116" s="54"/>
      <c r="T116" s="55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8" t="s">
        <v>136</v>
      </c>
      <c r="AU116" s="18" t="s">
        <v>80</v>
      </c>
    </row>
    <row r="117" spans="1:65" s="13" customFormat="1">
      <c r="B117" s="162"/>
      <c r="D117" s="163" t="s">
        <v>138</v>
      </c>
      <c r="E117" s="164" t="s">
        <v>3</v>
      </c>
      <c r="F117" s="165" t="s">
        <v>176</v>
      </c>
      <c r="H117" s="166">
        <v>40</v>
      </c>
      <c r="I117" s="167"/>
      <c r="L117" s="162"/>
      <c r="M117" s="168"/>
      <c r="N117" s="169"/>
      <c r="O117" s="169"/>
      <c r="P117" s="169"/>
      <c r="Q117" s="169"/>
      <c r="R117" s="169"/>
      <c r="S117" s="169"/>
      <c r="T117" s="170"/>
      <c r="AT117" s="164" t="s">
        <v>138</v>
      </c>
      <c r="AU117" s="164" t="s">
        <v>80</v>
      </c>
      <c r="AV117" s="13" t="s">
        <v>80</v>
      </c>
      <c r="AW117" s="13" t="s">
        <v>33</v>
      </c>
      <c r="AX117" s="13" t="s">
        <v>78</v>
      </c>
      <c r="AY117" s="164" t="s">
        <v>127</v>
      </c>
    </row>
    <row r="118" spans="1:65" s="2" customFormat="1" ht="33" customHeight="1">
      <c r="A118" s="33"/>
      <c r="B118" s="143"/>
      <c r="C118" s="144" t="s">
        <v>177</v>
      </c>
      <c r="D118" s="144" t="s">
        <v>129</v>
      </c>
      <c r="E118" s="145" t="s">
        <v>178</v>
      </c>
      <c r="F118" s="146" t="s">
        <v>179</v>
      </c>
      <c r="G118" s="147" t="s">
        <v>180</v>
      </c>
      <c r="H118" s="148">
        <v>14.7</v>
      </c>
      <c r="I118" s="149"/>
      <c r="J118" s="150">
        <f>ROUND(I118*H118,2)</f>
        <v>0</v>
      </c>
      <c r="K118" s="146" t="s">
        <v>133</v>
      </c>
      <c r="L118" s="34"/>
      <c r="M118" s="151" t="s">
        <v>3</v>
      </c>
      <c r="N118" s="152" t="s">
        <v>42</v>
      </c>
      <c r="O118" s="54"/>
      <c r="P118" s="153">
        <f>O118*H118</f>
        <v>0</v>
      </c>
      <c r="Q118" s="153">
        <v>0</v>
      </c>
      <c r="R118" s="153">
        <f>Q118*H118</f>
        <v>0</v>
      </c>
      <c r="S118" s="153">
        <v>0</v>
      </c>
      <c r="T118" s="154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55" t="s">
        <v>134</v>
      </c>
      <c r="AT118" s="155" t="s">
        <v>129</v>
      </c>
      <c r="AU118" s="155" t="s">
        <v>80</v>
      </c>
      <c r="AY118" s="18" t="s">
        <v>127</v>
      </c>
      <c r="BE118" s="156">
        <f>IF(N118="základní",J118,0)</f>
        <v>0</v>
      </c>
      <c r="BF118" s="156">
        <f>IF(N118="snížená",J118,0)</f>
        <v>0</v>
      </c>
      <c r="BG118" s="156">
        <f>IF(N118="zákl. přenesená",J118,0)</f>
        <v>0</v>
      </c>
      <c r="BH118" s="156">
        <f>IF(N118="sníž. přenesená",J118,0)</f>
        <v>0</v>
      </c>
      <c r="BI118" s="156">
        <f>IF(N118="nulová",J118,0)</f>
        <v>0</v>
      </c>
      <c r="BJ118" s="18" t="s">
        <v>78</v>
      </c>
      <c r="BK118" s="156">
        <f>ROUND(I118*H118,2)</f>
        <v>0</v>
      </c>
      <c r="BL118" s="18" t="s">
        <v>134</v>
      </c>
      <c r="BM118" s="155" t="s">
        <v>181</v>
      </c>
    </row>
    <row r="119" spans="1:65" s="2" customFormat="1">
      <c r="A119" s="33"/>
      <c r="B119" s="34"/>
      <c r="C119" s="33"/>
      <c r="D119" s="157" t="s">
        <v>136</v>
      </c>
      <c r="E119" s="33"/>
      <c r="F119" s="158" t="s">
        <v>182</v>
      </c>
      <c r="G119" s="33"/>
      <c r="H119" s="33"/>
      <c r="I119" s="159"/>
      <c r="J119" s="33"/>
      <c r="K119" s="33"/>
      <c r="L119" s="34"/>
      <c r="M119" s="160"/>
      <c r="N119" s="161"/>
      <c r="O119" s="54"/>
      <c r="P119" s="54"/>
      <c r="Q119" s="54"/>
      <c r="R119" s="54"/>
      <c r="S119" s="54"/>
      <c r="T119" s="55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8" t="s">
        <v>136</v>
      </c>
      <c r="AU119" s="18" t="s">
        <v>80</v>
      </c>
    </row>
    <row r="120" spans="1:65" s="13" customFormat="1">
      <c r="B120" s="162"/>
      <c r="D120" s="163" t="s">
        <v>138</v>
      </c>
      <c r="E120" s="164" t="s">
        <v>3</v>
      </c>
      <c r="F120" s="165" t="s">
        <v>183</v>
      </c>
      <c r="H120" s="166">
        <v>14.7</v>
      </c>
      <c r="I120" s="167"/>
      <c r="L120" s="162"/>
      <c r="M120" s="168"/>
      <c r="N120" s="169"/>
      <c r="O120" s="169"/>
      <c r="P120" s="169"/>
      <c r="Q120" s="169"/>
      <c r="R120" s="169"/>
      <c r="S120" s="169"/>
      <c r="T120" s="170"/>
      <c r="AT120" s="164" t="s">
        <v>138</v>
      </c>
      <c r="AU120" s="164" t="s">
        <v>80</v>
      </c>
      <c r="AV120" s="13" t="s">
        <v>80</v>
      </c>
      <c r="AW120" s="13" t="s">
        <v>33</v>
      </c>
      <c r="AX120" s="13" t="s">
        <v>78</v>
      </c>
      <c r="AY120" s="164" t="s">
        <v>127</v>
      </c>
    </row>
    <row r="121" spans="1:65" s="2" customFormat="1" ht="44.25" customHeight="1">
      <c r="A121" s="33"/>
      <c r="B121" s="143"/>
      <c r="C121" s="144" t="s">
        <v>184</v>
      </c>
      <c r="D121" s="144" t="s">
        <v>129</v>
      </c>
      <c r="E121" s="145" t="s">
        <v>185</v>
      </c>
      <c r="F121" s="146" t="s">
        <v>186</v>
      </c>
      <c r="G121" s="147" t="s">
        <v>180</v>
      </c>
      <c r="H121" s="148">
        <v>4.0629999999999997</v>
      </c>
      <c r="I121" s="149"/>
      <c r="J121" s="150">
        <f>ROUND(I121*H121,2)</f>
        <v>0</v>
      </c>
      <c r="K121" s="146" t="s">
        <v>133</v>
      </c>
      <c r="L121" s="34"/>
      <c r="M121" s="151" t="s">
        <v>3</v>
      </c>
      <c r="N121" s="152" t="s">
        <v>42</v>
      </c>
      <c r="O121" s="54"/>
      <c r="P121" s="153">
        <f>O121*H121</f>
        <v>0</v>
      </c>
      <c r="Q121" s="153">
        <v>0</v>
      </c>
      <c r="R121" s="153">
        <f>Q121*H121</f>
        <v>0</v>
      </c>
      <c r="S121" s="153">
        <v>0</v>
      </c>
      <c r="T121" s="154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55" t="s">
        <v>134</v>
      </c>
      <c r="AT121" s="155" t="s">
        <v>129</v>
      </c>
      <c r="AU121" s="155" t="s">
        <v>80</v>
      </c>
      <c r="AY121" s="18" t="s">
        <v>127</v>
      </c>
      <c r="BE121" s="156">
        <f>IF(N121="základní",J121,0)</f>
        <v>0</v>
      </c>
      <c r="BF121" s="156">
        <f>IF(N121="snížená",J121,0)</f>
        <v>0</v>
      </c>
      <c r="BG121" s="156">
        <f>IF(N121="zákl. přenesená",J121,0)</f>
        <v>0</v>
      </c>
      <c r="BH121" s="156">
        <f>IF(N121="sníž. přenesená",J121,0)</f>
        <v>0</v>
      </c>
      <c r="BI121" s="156">
        <f>IF(N121="nulová",J121,0)</f>
        <v>0</v>
      </c>
      <c r="BJ121" s="18" t="s">
        <v>78</v>
      </c>
      <c r="BK121" s="156">
        <f>ROUND(I121*H121,2)</f>
        <v>0</v>
      </c>
      <c r="BL121" s="18" t="s">
        <v>134</v>
      </c>
      <c r="BM121" s="155" t="s">
        <v>187</v>
      </c>
    </row>
    <row r="122" spans="1:65" s="2" customFormat="1">
      <c r="A122" s="33"/>
      <c r="B122" s="34"/>
      <c r="C122" s="33"/>
      <c r="D122" s="157" t="s">
        <v>136</v>
      </c>
      <c r="E122" s="33"/>
      <c r="F122" s="158" t="s">
        <v>188</v>
      </c>
      <c r="G122" s="33"/>
      <c r="H122" s="33"/>
      <c r="I122" s="159"/>
      <c r="J122" s="33"/>
      <c r="K122" s="33"/>
      <c r="L122" s="34"/>
      <c r="M122" s="160"/>
      <c r="N122" s="161"/>
      <c r="O122" s="54"/>
      <c r="P122" s="54"/>
      <c r="Q122" s="54"/>
      <c r="R122" s="54"/>
      <c r="S122" s="54"/>
      <c r="T122" s="55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136</v>
      </c>
      <c r="AU122" s="18" t="s">
        <v>80</v>
      </c>
    </row>
    <row r="123" spans="1:65" s="13" customFormat="1">
      <c r="B123" s="162"/>
      <c r="D123" s="163" t="s">
        <v>138</v>
      </c>
      <c r="E123" s="164" t="s">
        <v>3</v>
      </c>
      <c r="F123" s="165" t="s">
        <v>189</v>
      </c>
      <c r="H123" s="166">
        <v>4.0629999999999997</v>
      </c>
      <c r="I123" s="167"/>
      <c r="L123" s="162"/>
      <c r="M123" s="168"/>
      <c r="N123" s="169"/>
      <c r="O123" s="169"/>
      <c r="P123" s="169"/>
      <c r="Q123" s="169"/>
      <c r="R123" s="169"/>
      <c r="S123" s="169"/>
      <c r="T123" s="170"/>
      <c r="AT123" s="164" t="s">
        <v>138</v>
      </c>
      <c r="AU123" s="164" t="s">
        <v>80</v>
      </c>
      <c r="AV123" s="13" t="s">
        <v>80</v>
      </c>
      <c r="AW123" s="13" t="s">
        <v>33</v>
      </c>
      <c r="AX123" s="13" t="s">
        <v>78</v>
      </c>
      <c r="AY123" s="164" t="s">
        <v>127</v>
      </c>
    </row>
    <row r="124" spans="1:65" s="2" customFormat="1" ht="62.65" customHeight="1">
      <c r="A124" s="33"/>
      <c r="B124" s="143"/>
      <c r="C124" s="144" t="s">
        <v>190</v>
      </c>
      <c r="D124" s="144" t="s">
        <v>129</v>
      </c>
      <c r="E124" s="145" t="s">
        <v>191</v>
      </c>
      <c r="F124" s="146" t="s">
        <v>192</v>
      </c>
      <c r="G124" s="147" t="s">
        <v>180</v>
      </c>
      <c r="H124" s="148">
        <v>18.763000000000002</v>
      </c>
      <c r="I124" s="149"/>
      <c r="J124" s="150">
        <f>ROUND(I124*H124,2)</f>
        <v>0</v>
      </c>
      <c r="K124" s="146" t="s">
        <v>133</v>
      </c>
      <c r="L124" s="34"/>
      <c r="M124" s="151" t="s">
        <v>3</v>
      </c>
      <c r="N124" s="152" t="s">
        <v>42</v>
      </c>
      <c r="O124" s="54"/>
      <c r="P124" s="153">
        <f>O124*H124</f>
        <v>0</v>
      </c>
      <c r="Q124" s="153">
        <v>0</v>
      </c>
      <c r="R124" s="153">
        <f>Q124*H124</f>
        <v>0</v>
      </c>
      <c r="S124" s="153">
        <v>0</v>
      </c>
      <c r="T124" s="154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5" t="s">
        <v>134</v>
      </c>
      <c r="AT124" s="155" t="s">
        <v>129</v>
      </c>
      <c r="AU124" s="155" t="s">
        <v>80</v>
      </c>
      <c r="AY124" s="18" t="s">
        <v>127</v>
      </c>
      <c r="BE124" s="156">
        <f>IF(N124="základní",J124,0)</f>
        <v>0</v>
      </c>
      <c r="BF124" s="156">
        <f>IF(N124="snížená",J124,0)</f>
        <v>0</v>
      </c>
      <c r="BG124" s="156">
        <f>IF(N124="zákl. přenesená",J124,0)</f>
        <v>0</v>
      </c>
      <c r="BH124" s="156">
        <f>IF(N124="sníž. přenesená",J124,0)</f>
        <v>0</v>
      </c>
      <c r="BI124" s="156">
        <f>IF(N124="nulová",J124,0)</f>
        <v>0</v>
      </c>
      <c r="BJ124" s="18" t="s">
        <v>78</v>
      </c>
      <c r="BK124" s="156">
        <f>ROUND(I124*H124,2)</f>
        <v>0</v>
      </c>
      <c r="BL124" s="18" t="s">
        <v>134</v>
      </c>
      <c r="BM124" s="155" t="s">
        <v>193</v>
      </c>
    </row>
    <row r="125" spans="1:65" s="2" customFormat="1">
      <c r="A125" s="33"/>
      <c r="B125" s="34"/>
      <c r="C125" s="33"/>
      <c r="D125" s="157" t="s">
        <v>136</v>
      </c>
      <c r="E125" s="33"/>
      <c r="F125" s="158" t="s">
        <v>194</v>
      </c>
      <c r="G125" s="33"/>
      <c r="H125" s="33"/>
      <c r="I125" s="159"/>
      <c r="J125" s="33"/>
      <c r="K125" s="33"/>
      <c r="L125" s="34"/>
      <c r="M125" s="160"/>
      <c r="N125" s="161"/>
      <c r="O125" s="54"/>
      <c r="P125" s="54"/>
      <c r="Q125" s="54"/>
      <c r="R125" s="54"/>
      <c r="S125" s="54"/>
      <c r="T125" s="55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136</v>
      </c>
      <c r="AU125" s="18" t="s">
        <v>80</v>
      </c>
    </row>
    <row r="126" spans="1:65" s="13" customFormat="1">
      <c r="B126" s="162"/>
      <c r="D126" s="163" t="s">
        <v>138</v>
      </c>
      <c r="E126" s="164" t="s">
        <v>3</v>
      </c>
      <c r="F126" s="165" t="s">
        <v>195</v>
      </c>
      <c r="H126" s="166">
        <v>18.763000000000002</v>
      </c>
      <c r="I126" s="167"/>
      <c r="L126" s="162"/>
      <c r="M126" s="168"/>
      <c r="N126" s="169"/>
      <c r="O126" s="169"/>
      <c r="P126" s="169"/>
      <c r="Q126" s="169"/>
      <c r="R126" s="169"/>
      <c r="S126" s="169"/>
      <c r="T126" s="170"/>
      <c r="AT126" s="164" t="s">
        <v>138</v>
      </c>
      <c r="AU126" s="164" t="s">
        <v>80</v>
      </c>
      <c r="AV126" s="13" t="s">
        <v>80</v>
      </c>
      <c r="AW126" s="13" t="s">
        <v>33</v>
      </c>
      <c r="AX126" s="13" t="s">
        <v>78</v>
      </c>
      <c r="AY126" s="164" t="s">
        <v>127</v>
      </c>
    </row>
    <row r="127" spans="1:65" s="2" customFormat="1" ht="66.75" customHeight="1">
      <c r="A127" s="33"/>
      <c r="B127" s="143"/>
      <c r="C127" s="144" t="s">
        <v>196</v>
      </c>
      <c r="D127" s="144" t="s">
        <v>129</v>
      </c>
      <c r="E127" s="145" t="s">
        <v>197</v>
      </c>
      <c r="F127" s="146" t="s">
        <v>198</v>
      </c>
      <c r="G127" s="147" t="s">
        <v>180</v>
      </c>
      <c r="H127" s="148">
        <v>18.763000000000002</v>
      </c>
      <c r="I127" s="149"/>
      <c r="J127" s="150">
        <f>ROUND(I127*H127,2)</f>
        <v>0</v>
      </c>
      <c r="K127" s="146" t="s">
        <v>133</v>
      </c>
      <c r="L127" s="34"/>
      <c r="M127" s="151" t="s">
        <v>3</v>
      </c>
      <c r="N127" s="152" t="s">
        <v>42</v>
      </c>
      <c r="O127" s="54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5" t="s">
        <v>134</v>
      </c>
      <c r="AT127" s="155" t="s">
        <v>129</v>
      </c>
      <c r="AU127" s="155" t="s">
        <v>80</v>
      </c>
      <c r="AY127" s="18" t="s">
        <v>127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8" t="s">
        <v>78</v>
      </c>
      <c r="BK127" s="156">
        <f>ROUND(I127*H127,2)</f>
        <v>0</v>
      </c>
      <c r="BL127" s="18" t="s">
        <v>134</v>
      </c>
      <c r="BM127" s="155" t="s">
        <v>199</v>
      </c>
    </row>
    <row r="128" spans="1:65" s="2" customFormat="1">
      <c r="A128" s="33"/>
      <c r="B128" s="34"/>
      <c r="C128" s="33"/>
      <c r="D128" s="157" t="s">
        <v>136</v>
      </c>
      <c r="E128" s="33"/>
      <c r="F128" s="158" t="s">
        <v>200</v>
      </c>
      <c r="G128" s="33"/>
      <c r="H128" s="33"/>
      <c r="I128" s="159"/>
      <c r="J128" s="33"/>
      <c r="K128" s="33"/>
      <c r="L128" s="34"/>
      <c r="M128" s="160"/>
      <c r="N128" s="161"/>
      <c r="O128" s="54"/>
      <c r="P128" s="54"/>
      <c r="Q128" s="54"/>
      <c r="R128" s="54"/>
      <c r="S128" s="54"/>
      <c r="T128" s="55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136</v>
      </c>
      <c r="AU128" s="18" t="s">
        <v>80</v>
      </c>
    </row>
    <row r="129" spans="1:65" s="2" customFormat="1" ht="19.5">
      <c r="A129" s="33"/>
      <c r="B129" s="34"/>
      <c r="C129" s="33"/>
      <c r="D129" s="163" t="s">
        <v>201</v>
      </c>
      <c r="E129" s="33"/>
      <c r="F129" s="171" t="s">
        <v>202</v>
      </c>
      <c r="G129" s="33"/>
      <c r="H129" s="33"/>
      <c r="I129" s="159"/>
      <c r="J129" s="33"/>
      <c r="K129" s="33"/>
      <c r="L129" s="34"/>
      <c r="M129" s="160"/>
      <c r="N129" s="161"/>
      <c r="O129" s="54"/>
      <c r="P129" s="54"/>
      <c r="Q129" s="54"/>
      <c r="R129" s="54"/>
      <c r="S129" s="54"/>
      <c r="T129" s="55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201</v>
      </c>
      <c r="AU129" s="18" t="s">
        <v>80</v>
      </c>
    </row>
    <row r="130" spans="1:65" s="2" customFormat="1" ht="44.25" customHeight="1">
      <c r="A130" s="33"/>
      <c r="B130" s="143"/>
      <c r="C130" s="144" t="s">
        <v>203</v>
      </c>
      <c r="D130" s="144" t="s">
        <v>129</v>
      </c>
      <c r="E130" s="145" t="s">
        <v>204</v>
      </c>
      <c r="F130" s="146" t="s">
        <v>205</v>
      </c>
      <c r="G130" s="147" t="s">
        <v>180</v>
      </c>
      <c r="H130" s="148">
        <v>18.763000000000002</v>
      </c>
      <c r="I130" s="149"/>
      <c r="J130" s="150">
        <f>ROUND(I130*H130,2)</f>
        <v>0</v>
      </c>
      <c r="K130" s="146" t="s">
        <v>133</v>
      </c>
      <c r="L130" s="34"/>
      <c r="M130" s="151" t="s">
        <v>3</v>
      </c>
      <c r="N130" s="152" t="s">
        <v>42</v>
      </c>
      <c r="O130" s="54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5" t="s">
        <v>134</v>
      </c>
      <c r="AT130" s="155" t="s">
        <v>129</v>
      </c>
      <c r="AU130" s="155" t="s">
        <v>80</v>
      </c>
      <c r="AY130" s="18" t="s">
        <v>127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8" t="s">
        <v>78</v>
      </c>
      <c r="BK130" s="156">
        <f>ROUND(I130*H130,2)</f>
        <v>0</v>
      </c>
      <c r="BL130" s="18" t="s">
        <v>134</v>
      </c>
      <c r="BM130" s="155" t="s">
        <v>206</v>
      </c>
    </row>
    <row r="131" spans="1:65" s="2" customFormat="1">
      <c r="A131" s="33"/>
      <c r="B131" s="34"/>
      <c r="C131" s="33"/>
      <c r="D131" s="157" t="s">
        <v>136</v>
      </c>
      <c r="E131" s="33"/>
      <c r="F131" s="158" t="s">
        <v>207</v>
      </c>
      <c r="G131" s="33"/>
      <c r="H131" s="33"/>
      <c r="I131" s="159"/>
      <c r="J131" s="33"/>
      <c r="K131" s="33"/>
      <c r="L131" s="34"/>
      <c r="M131" s="160"/>
      <c r="N131" s="161"/>
      <c r="O131" s="54"/>
      <c r="P131" s="54"/>
      <c r="Q131" s="54"/>
      <c r="R131" s="54"/>
      <c r="S131" s="54"/>
      <c r="T131" s="55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136</v>
      </c>
      <c r="AU131" s="18" t="s">
        <v>80</v>
      </c>
    </row>
    <row r="132" spans="1:65" s="2" customFormat="1" ht="44.25" customHeight="1">
      <c r="A132" s="33"/>
      <c r="B132" s="143"/>
      <c r="C132" s="144" t="s">
        <v>208</v>
      </c>
      <c r="D132" s="144" t="s">
        <v>129</v>
      </c>
      <c r="E132" s="145" t="s">
        <v>209</v>
      </c>
      <c r="F132" s="146" t="s">
        <v>210</v>
      </c>
      <c r="G132" s="147" t="s">
        <v>180</v>
      </c>
      <c r="H132" s="148">
        <v>18.763000000000002</v>
      </c>
      <c r="I132" s="149"/>
      <c r="J132" s="150">
        <f>ROUND(I132*H132,2)</f>
        <v>0</v>
      </c>
      <c r="K132" s="146" t="s">
        <v>133</v>
      </c>
      <c r="L132" s="34"/>
      <c r="M132" s="151" t="s">
        <v>3</v>
      </c>
      <c r="N132" s="152" t="s">
        <v>42</v>
      </c>
      <c r="O132" s="54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5" t="s">
        <v>134</v>
      </c>
      <c r="AT132" s="155" t="s">
        <v>129</v>
      </c>
      <c r="AU132" s="155" t="s">
        <v>80</v>
      </c>
      <c r="AY132" s="18" t="s">
        <v>127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8" t="s">
        <v>78</v>
      </c>
      <c r="BK132" s="156">
        <f>ROUND(I132*H132,2)</f>
        <v>0</v>
      </c>
      <c r="BL132" s="18" t="s">
        <v>134</v>
      </c>
      <c r="BM132" s="155" t="s">
        <v>211</v>
      </c>
    </row>
    <row r="133" spans="1:65" s="2" customFormat="1">
      <c r="A133" s="33"/>
      <c r="B133" s="34"/>
      <c r="C133" s="33"/>
      <c r="D133" s="157" t="s">
        <v>136</v>
      </c>
      <c r="E133" s="33"/>
      <c r="F133" s="158" t="s">
        <v>212</v>
      </c>
      <c r="G133" s="33"/>
      <c r="H133" s="33"/>
      <c r="I133" s="159"/>
      <c r="J133" s="33"/>
      <c r="K133" s="33"/>
      <c r="L133" s="34"/>
      <c r="M133" s="160"/>
      <c r="N133" s="161"/>
      <c r="O133" s="54"/>
      <c r="P133" s="54"/>
      <c r="Q133" s="54"/>
      <c r="R133" s="54"/>
      <c r="S133" s="54"/>
      <c r="T133" s="55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136</v>
      </c>
      <c r="AU133" s="18" t="s">
        <v>80</v>
      </c>
    </row>
    <row r="134" spans="1:65" s="2" customFormat="1" ht="37.9" customHeight="1">
      <c r="A134" s="33"/>
      <c r="B134" s="143"/>
      <c r="C134" s="144" t="s">
        <v>9</v>
      </c>
      <c r="D134" s="144" t="s">
        <v>129</v>
      </c>
      <c r="E134" s="145" t="s">
        <v>213</v>
      </c>
      <c r="F134" s="146" t="s">
        <v>214</v>
      </c>
      <c r="G134" s="147" t="s">
        <v>180</v>
      </c>
      <c r="H134" s="148">
        <v>18.763000000000002</v>
      </c>
      <c r="I134" s="149"/>
      <c r="J134" s="150">
        <f>ROUND(I134*H134,2)</f>
        <v>0</v>
      </c>
      <c r="K134" s="146" t="s">
        <v>133</v>
      </c>
      <c r="L134" s="34"/>
      <c r="M134" s="151" t="s">
        <v>3</v>
      </c>
      <c r="N134" s="152" t="s">
        <v>42</v>
      </c>
      <c r="O134" s="54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5" t="s">
        <v>134</v>
      </c>
      <c r="AT134" s="155" t="s">
        <v>129</v>
      </c>
      <c r="AU134" s="155" t="s">
        <v>80</v>
      </c>
      <c r="AY134" s="18" t="s">
        <v>127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8" t="s">
        <v>78</v>
      </c>
      <c r="BK134" s="156">
        <f>ROUND(I134*H134,2)</f>
        <v>0</v>
      </c>
      <c r="BL134" s="18" t="s">
        <v>134</v>
      </c>
      <c r="BM134" s="155" t="s">
        <v>215</v>
      </c>
    </row>
    <row r="135" spans="1:65" s="2" customFormat="1">
      <c r="A135" s="33"/>
      <c r="B135" s="34"/>
      <c r="C135" s="33"/>
      <c r="D135" s="157" t="s">
        <v>136</v>
      </c>
      <c r="E135" s="33"/>
      <c r="F135" s="158" t="s">
        <v>216</v>
      </c>
      <c r="G135" s="33"/>
      <c r="H135" s="33"/>
      <c r="I135" s="159"/>
      <c r="J135" s="33"/>
      <c r="K135" s="33"/>
      <c r="L135" s="34"/>
      <c r="M135" s="160"/>
      <c r="N135" s="161"/>
      <c r="O135" s="54"/>
      <c r="P135" s="54"/>
      <c r="Q135" s="54"/>
      <c r="R135" s="54"/>
      <c r="S135" s="54"/>
      <c r="T135" s="55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136</v>
      </c>
      <c r="AU135" s="18" t="s">
        <v>80</v>
      </c>
    </row>
    <row r="136" spans="1:65" s="2" customFormat="1" ht="44.25" customHeight="1">
      <c r="A136" s="33"/>
      <c r="B136" s="143"/>
      <c r="C136" s="144" t="s">
        <v>217</v>
      </c>
      <c r="D136" s="144" t="s">
        <v>129</v>
      </c>
      <c r="E136" s="145" t="s">
        <v>218</v>
      </c>
      <c r="F136" s="146" t="s">
        <v>219</v>
      </c>
      <c r="G136" s="147" t="s">
        <v>220</v>
      </c>
      <c r="H136" s="148">
        <v>35.65</v>
      </c>
      <c r="I136" s="149"/>
      <c r="J136" s="150">
        <f>ROUND(I136*H136,2)</f>
        <v>0</v>
      </c>
      <c r="K136" s="146" t="s">
        <v>133</v>
      </c>
      <c r="L136" s="34"/>
      <c r="M136" s="151" t="s">
        <v>3</v>
      </c>
      <c r="N136" s="152" t="s">
        <v>42</v>
      </c>
      <c r="O136" s="54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5" t="s">
        <v>134</v>
      </c>
      <c r="AT136" s="155" t="s">
        <v>129</v>
      </c>
      <c r="AU136" s="155" t="s">
        <v>80</v>
      </c>
      <c r="AY136" s="18" t="s">
        <v>127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8" t="s">
        <v>78</v>
      </c>
      <c r="BK136" s="156">
        <f>ROUND(I136*H136,2)</f>
        <v>0</v>
      </c>
      <c r="BL136" s="18" t="s">
        <v>134</v>
      </c>
      <c r="BM136" s="155" t="s">
        <v>221</v>
      </c>
    </row>
    <row r="137" spans="1:65" s="2" customFormat="1">
      <c r="A137" s="33"/>
      <c r="B137" s="34"/>
      <c r="C137" s="33"/>
      <c r="D137" s="157" t="s">
        <v>136</v>
      </c>
      <c r="E137" s="33"/>
      <c r="F137" s="158" t="s">
        <v>222</v>
      </c>
      <c r="G137" s="33"/>
      <c r="H137" s="33"/>
      <c r="I137" s="159"/>
      <c r="J137" s="33"/>
      <c r="K137" s="33"/>
      <c r="L137" s="34"/>
      <c r="M137" s="160"/>
      <c r="N137" s="161"/>
      <c r="O137" s="54"/>
      <c r="P137" s="54"/>
      <c r="Q137" s="54"/>
      <c r="R137" s="54"/>
      <c r="S137" s="54"/>
      <c r="T137" s="55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136</v>
      </c>
      <c r="AU137" s="18" t="s">
        <v>80</v>
      </c>
    </row>
    <row r="138" spans="1:65" s="2" customFormat="1" ht="19.5">
      <c r="A138" s="33"/>
      <c r="B138" s="34"/>
      <c r="C138" s="33"/>
      <c r="D138" s="163" t="s">
        <v>201</v>
      </c>
      <c r="E138" s="33"/>
      <c r="F138" s="171" t="s">
        <v>223</v>
      </c>
      <c r="G138" s="33"/>
      <c r="H138" s="33"/>
      <c r="I138" s="159"/>
      <c r="J138" s="33"/>
      <c r="K138" s="33"/>
      <c r="L138" s="34"/>
      <c r="M138" s="160"/>
      <c r="N138" s="161"/>
      <c r="O138" s="54"/>
      <c r="P138" s="54"/>
      <c r="Q138" s="54"/>
      <c r="R138" s="54"/>
      <c r="S138" s="54"/>
      <c r="T138" s="55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201</v>
      </c>
      <c r="AU138" s="18" t="s">
        <v>80</v>
      </c>
    </row>
    <row r="139" spans="1:65" s="13" customFormat="1">
      <c r="B139" s="162"/>
      <c r="D139" s="163" t="s">
        <v>138</v>
      </c>
      <c r="F139" s="165" t="s">
        <v>224</v>
      </c>
      <c r="H139" s="166">
        <v>35.65</v>
      </c>
      <c r="I139" s="167"/>
      <c r="L139" s="162"/>
      <c r="M139" s="168"/>
      <c r="N139" s="169"/>
      <c r="O139" s="169"/>
      <c r="P139" s="169"/>
      <c r="Q139" s="169"/>
      <c r="R139" s="169"/>
      <c r="S139" s="169"/>
      <c r="T139" s="170"/>
      <c r="AT139" s="164" t="s">
        <v>138</v>
      </c>
      <c r="AU139" s="164" t="s">
        <v>80</v>
      </c>
      <c r="AV139" s="13" t="s">
        <v>80</v>
      </c>
      <c r="AW139" s="13" t="s">
        <v>4</v>
      </c>
      <c r="AX139" s="13" t="s">
        <v>78</v>
      </c>
      <c r="AY139" s="164" t="s">
        <v>127</v>
      </c>
    </row>
    <row r="140" spans="1:65" s="2" customFormat="1" ht="44.25" customHeight="1">
      <c r="A140" s="33"/>
      <c r="B140" s="143"/>
      <c r="C140" s="144" t="s">
        <v>225</v>
      </c>
      <c r="D140" s="144" t="s">
        <v>129</v>
      </c>
      <c r="E140" s="145" t="s">
        <v>226</v>
      </c>
      <c r="F140" s="146" t="s">
        <v>227</v>
      </c>
      <c r="G140" s="147" t="s">
        <v>180</v>
      </c>
      <c r="H140" s="148">
        <v>3.1629999999999998</v>
      </c>
      <c r="I140" s="149"/>
      <c r="J140" s="150">
        <f>ROUND(I140*H140,2)</f>
        <v>0</v>
      </c>
      <c r="K140" s="146" t="s">
        <v>133</v>
      </c>
      <c r="L140" s="34"/>
      <c r="M140" s="151" t="s">
        <v>3</v>
      </c>
      <c r="N140" s="152" t="s">
        <v>42</v>
      </c>
      <c r="O140" s="54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5" t="s">
        <v>134</v>
      </c>
      <c r="AT140" s="155" t="s">
        <v>129</v>
      </c>
      <c r="AU140" s="155" t="s">
        <v>80</v>
      </c>
      <c r="AY140" s="18" t="s">
        <v>127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8" t="s">
        <v>78</v>
      </c>
      <c r="BK140" s="156">
        <f>ROUND(I140*H140,2)</f>
        <v>0</v>
      </c>
      <c r="BL140" s="18" t="s">
        <v>134</v>
      </c>
      <c r="BM140" s="155" t="s">
        <v>228</v>
      </c>
    </row>
    <row r="141" spans="1:65" s="2" customFormat="1">
      <c r="A141" s="33"/>
      <c r="B141" s="34"/>
      <c r="C141" s="33"/>
      <c r="D141" s="157" t="s">
        <v>136</v>
      </c>
      <c r="E141" s="33"/>
      <c r="F141" s="158" t="s">
        <v>229</v>
      </c>
      <c r="G141" s="33"/>
      <c r="H141" s="33"/>
      <c r="I141" s="159"/>
      <c r="J141" s="33"/>
      <c r="K141" s="33"/>
      <c r="L141" s="34"/>
      <c r="M141" s="160"/>
      <c r="N141" s="161"/>
      <c r="O141" s="54"/>
      <c r="P141" s="54"/>
      <c r="Q141" s="54"/>
      <c r="R141" s="54"/>
      <c r="S141" s="54"/>
      <c r="T141" s="55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136</v>
      </c>
      <c r="AU141" s="18" t="s">
        <v>80</v>
      </c>
    </row>
    <row r="142" spans="1:65" s="13" customFormat="1">
      <c r="B142" s="162"/>
      <c r="D142" s="163" t="s">
        <v>138</v>
      </c>
      <c r="E142" s="164" t="s">
        <v>3</v>
      </c>
      <c r="F142" s="165" t="s">
        <v>189</v>
      </c>
      <c r="H142" s="166">
        <v>4.0629999999999997</v>
      </c>
      <c r="I142" s="167"/>
      <c r="L142" s="162"/>
      <c r="M142" s="168"/>
      <c r="N142" s="169"/>
      <c r="O142" s="169"/>
      <c r="P142" s="169"/>
      <c r="Q142" s="169"/>
      <c r="R142" s="169"/>
      <c r="S142" s="169"/>
      <c r="T142" s="170"/>
      <c r="AT142" s="164" t="s">
        <v>138</v>
      </c>
      <c r="AU142" s="164" t="s">
        <v>80</v>
      </c>
      <c r="AV142" s="13" t="s">
        <v>80</v>
      </c>
      <c r="AW142" s="13" t="s">
        <v>33</v>
      </c>
      <c r="AX142" s="13" t="s">
        <v>71</v>
      </c>
      <c r="AY142" s="164" t="s">
        <v>127</v>
      </c>
    </row>
    <row r="143" spans="1:65" s="13" customFormat="1">
      <c r="B143" s="162"/>
      <c r="D143" s="163" t="s">
        <v>138</v>
      </c>
      <c r="E143" s="164" t="s">
        <v>3</v>
      </c>
      <c r="F143" s="165" t="s">
        <v>230</v>
      </c>
      <c r="H143" s="166">
        <v>-0.9</v>
      </c>
      <c r="I143" s="167"/>
      <c r="L143" s="162"/>
      <c r="M143" s="168"/>
      <c r="N143" s="169"/>
      <c r="O143" s="169"/>
      <c r="P143" s="169"/>
      <c r="Q143" s="169"/>
      <c r="R143" s="169"/>
      <c r="S143" s="169"/>
      <c r="T143" s="170"/>
      <c r="AT143" s="164" t="s">
        <v>138</v>
      </c>
      <c r="AU143" s="164" t="s">
        <v>80</v>
      </c>
      <c r="AV143" s="13" t="s">
        <v>80</v>
      </c>
      <c r="AW143" s="13" t="s">
        <v>33</v>
      </c>
      <c r="AX143" s="13" t="s">
        <v>71</v>
      </c>
      <c r="AY143" s="164" t="s">
        <v>127</v>
      </c>
    </row>
    <row r="144" spans="1:65" s="14" customFormat="1">
      <c r="B144" s="172"/>
      <c r="D144" s="163" t="s">
        <v>138</v>
      </c>
      <c r="E144" s="173" t="s">
        <v>3</v>
      </c>
      <c r="F144" s="174" t="s">
        <v>231</v>
      </c>
      <c r="H144" s="175">
        <v>3.1629999999999998</v>
      </c>
      <c r="I144" s="176"/>
      <c r="L144" s="172"/>
      <c r="M144" s="177"/>
      <c r="N144" s="178"/>
      <c r="O144" s="178"/>
      <c r="P144" s="178"/>
      <c r="Q144" s="178"/>
      <c r="R144" s="178"/>
      <c r="S144" s="178"/>
      <c r="T144" s="179"/>
      <c r="AT144" s="173" t="s">
        <v>138</v>
      </c>
      <c r="AU144" s="173" t="s">
        <v>80</v>
      </c>
      <c r="AV144" s="14" t="s">
        <v>134</v>
      </c>
      <c r="AW144" s="14" t="s">
        <v>33</v>
      </c>
      <c r="AX144" s="14" t="s">
        <v>78</v>
      </c>
      <c r="AY144" s="173" t="s">
        <v>127</v>
      </c>
    </row>
    <row r="145" spans="1:65" s="2" customFormat="1" ht="16.5" customHeight="1">
      <c r="A145" s="33"/>
      <c r="B145" s="143"/>
      <c r="C145" s="180" t="s">
        <v>232</v>
      </c>
      <c r="D145" s="180" t="s">
        <v>233</v>
      </c>
      <c r="E145" s="181" t="s">
        <v>234</v>
      </c>
      <c r="F145" s="182" t="s">
        <v>235</v>
      </c>
      <c r="G145" s="183" t="s">
        <v>220</v>
      </c>
      <c r="H145" s="184">
        <v>6.01</v>
      </c>
      <c r="I145" s="185"/>
      <c r="J145" s="186">
        <f>ROUND(I145*H145,2)</f>
        <v>0</v>
      </c>
      <c r="K145" s="182" t="s">
        <v>133</v>
      </c>
      <c r="L145" s="187"/>
      <c r="M145" s="188" t="s">
        <v>3</v>
      </c>
      <c r="N145" s="189" t="s">
        <v>42</v>
      </c>
      <c r="O145" s="54"/>
      <c r="P145" s="153">
        <f>O145*H145</f>
        <v>0</v>
      </c>
      <c r="Q145" s="153">
        <v>1</v>
      </c>
      <c r="R145" s="153">
        <f>Q145*H145</f>
        <v>6.01</v>
      </c>
      <c r="S145" s="153">
        <v>0</v>
      </c>
      <c r="T145" s="154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5" t="s">
        <v>171</v>
      </c>
      <c r="AT145" s="155" t="s">
        <v>233</v>
      </c>
      <c r="AU145" s="155" t="s">
        <v>80</v>
      </c>
      <c r="AY145" s="18" t="s">
        <v>127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8" t="s">
        <v>78</v>
      </c>
      <c r="BK145" s="156">
        <f>ROUND(I145*H145,2)</f>
        <v>0</v>
      </c>
      <c r="BL145" s="18" t="s">
        <v>134</v>
      </c>
      <c r="BM145" s="155" t="s">
        <v>236</v>
      </c>
    </row>
    <row r="146" spans="1:65" s="2" customFormat="1" ht="19.5">
      <c r="A146" s="33"/>
      <c r="B146" s="34"/>
      <c r="C146" s="33"/>
      <c r="D146" s="163" t="s">
        <v>201</v>
      </c>
      <c r="E146" s="33"/>
      <c r="F146" s="171" t="s">
        <v>237</v>
      </c>
      <c r="G146" s="33"/>
      <c r="H146" s="33"/>
      <c r="I146" s="159"/>
      <c r="J146" s="33"/>
      <c r="K146" s="33"/>
      <c r="L146" s="34"/>
      <c r="M146" s="160"/>
      <c r="N146" s="161"/>
      <c r="O146" s="54"/>
      <c r="P146" s="54"/>
      <c r="Q146" s="54"/>
      <c r="R146" s="54"/>
      <c r="S146" s="54"/>
      <c r="T146" s="55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201</v>
      </c>
      <c r="AU146" s="18" t="s">
        <v>80</v>
      </c>
    </row>
    <row r="147" spans="1:65" s="13" customFormat="1">
      <c r="B147" s="162"/>
      <c r="D147" s="163" t="s">
        <v>138</v>
      </c>
      <c r="F147" s="165" t="s">
        <v>238</v>
      </c>
      <c r="H147" s="166">
        <v>6.01</v>
      </c>
      <c r="I147" s="167"/>
      <c r="L147" s="162"/>
      <c r="M147" s="168"/>
      <c r="N147" s="169"/>
      <c r="O147" s="169"/>
      <c r="P147" s="169"/>
      <c r="Q147" s="169"/>
      <c r="R147" s="169"/>
      <c r="S147" s="169"/>
      <c r="T147" s="170"/>
      <c r="AT147" s="164" t="s">
        <v>138</v>
      </c>
      <c r="AU147" s="164" t="s">
        <v>80</v>
      </c>
      <c r="AV147" s="13" t="s">
        <v>80</v>
      </c>
      <c r="AW147" s="13" t="s">
        <v>4</v>
      </c>
      <c r="AX147" s="13" t="s">
        <v>78</v>
      </c>
      <c r="AY147" s="164" t="s">
        <v>127</v>
      </c>
    </row>
    <row r="148" spans="1:65" s="2" customFormat="1" ht="37.9" customHeight="1">
      <c r="A148" s="33"/>
      <c r="B148" s="143"/>
      <c r="C148" s="144" t="s">
        <v>239</v>
      </c>
      <c r="D148" s="144" t="s">
        <v>129</v>
      </c>
      <c r="E148" s="145" t="s">
        <v>240</v>
      </c>
      <c r="F148" s="146" t="s">
        <v>241</v>
      </c>
      <c r="G148" s="147" t="s">
        <v>132</v>
      </c>
      <c r="H148" s="148">
        <v>10</v>
      </c>
      <c r="I148" s="149"/>
      <c r="J148" s="150">
        <f>ROUND(I148*H148,2)</f>
        <v>0</v>
      </c>
      <c r="K148" s="146" t="s">
        <v>133</v>
      </c>
      <c r="L148" s="34"/>
      <c r="M148" s="151" t="s">
        <v>3</v>
      </c>
      <c r="N148" s="152" t="s">
        <v>42</v>
      </c>
      <c r="O148" s="54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5" t="s">
        <v>134</v>
      </c>
      <c r="AT148" s="155" t="s">
        <v>129</v>
      </c>
      <c r="AU148" s="155" t="s">
        <v>80</v>
      </c>
      <c r="AY148" s="18" t="s">
        <v>127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8" t="s">
        <v>78</v>
      </c>
      <c r="BK148" s="156">
        <f>ROUND(I148*H148,2)</f>
        <v>0</v>
      </c>
      <c r="BL148" s="18" t="s">
        <v>134</v>
      </c>
      <c r="BM148" s="155" t="s">
        <v>242</v>
      </c>
    </row>
    <row r="149" spans="1:65" s="2" customFormat="1">
      <c r="A149" s="33"/>
      <c r="B149" s="34"/>
      <c r="C149" s="33"/>
      <c r="D149" s="157" t="s">
        <v>136</v>
      </c>
      <c r="E149" s="33"/>
      <c r="F149" s="158" t="s">
        <v>243</v>
      </c>
      <c r="G149" s="33"/>
      <c r="H149" s="33"/>
      <c r="I149" s="159"/>
      <c r="J149" s="33"/>
      <c r="K149" s="33"/>
      <c r="L149" s="34"/>
      <c r="M149" s="160"/>
      <c r="N149" s="161"/>
      <c r="O149" s="54"/>
      <c r="P149" s="54"/>
      <c r="Q149" s="54"/>
      <c r="R149" s="54"/>
      <c r="S149" s="54"/>
      <c r="T149" s="55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8" t="s">
        <v>136</v>
      </c>
      <c r="AU149" s="18" t="s">
        <v>80</v>
      </c>
    </row>
    <row r="150" spans="1:65" s="13" customFormat="1">
      <c r="B150" s="162"/>
      <c r="D150" s="163" t="s">
        <v>138</v>
      </c>
      <c r="E150" s="164" t="s">
        <v>3</v>
      </c>
      <c r="F150" s="165" t="s">
        <v>244</v>
      </c>
      <c r="H150" s="166">
        <v>10</v>
      </c>
      <c r="I150" s="167"/>
      <c r="L150" s="162"/>
      <c r="M150" s="168"/>
      <c r="N150" s="169"/>
      <c r="O150" s="169"/>
      <c r="P150" s="169"/>
      <c r="Q150" s="169"/>
      <c r="R150" s="169"/>
      <c r="S150" s="169"/>
      <c r="T150" s="170"/>
      <c r="AT150" s="164" t="s">
        <v>138</v>
      </c>
      <c r="AU150" s="164" t="s">
        <v>80</v>
      </c>
      <c r="AV150" s="13" t="s">
        <v>80</v>
      </c>
      <c r="AW150" s="13" t="s">
        <v>33</v>
      </c>
      <c r="AX150" s="13" t="s">
        <v>78</v>
      </c>
      <c r="AY150" s="164" t="s">
        <v>127</v>
      </c>
    </row>
    <row r="151" spans="1:65" s="2" customFormat="1" ht="16.5" customHeight="1">
      <c r="A151" s="33"/>
      <c r="B151" s="143"/>
      <c r="C151" s="180" t="s">
        <v>245</v>
      </c>
      <c r="D151" s="180" t="s">
        <v>233</v>
      </c>
      <c r="E151" s="181" t="s">
        <v>246</v>
      </c>
      <c r="F151" s="182" t="s">
        <v>247</v>
      </c>
      <c r="G151" s="183" t="s">
        <v>248</v>
      </c>
      <c r="H151" s="184">
        <v>0.3</v>
      </c>
      <c r="I151" s="185"/>
      <c r="J151" s="186">
        <f>ROUND(I151*H151,2)</f>
        <v>0</v>
      </c>
      <c r="K151" s="182" t="s">
        <v>133</v>
      </c>
      <c r="L151" s="187"/>
      <c r="M151" s="188" t="s">
        <v>3</v>
      </c>
      <c r="N151" s="189" t="s">
        <v>42</v>
      </c>
      <c r="O151" s="54"/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5" t="s">
        <v>171</v>
      </c>
      <c r="AT151" s="155" t="s">
        <v>233</v>
      </c>
      <c r="AU151" s="155" t="s">
        <v>80</v>
      </c>
      <c r="AY151" s="18" t="s">
        <v>127</v>
      </c>
      <c r="BE151" s="156">
        <f>IF(N151="základní",J151,0)</f>
        <v>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8" t="s">
        <v>78</v>
      </c>
      <c r="BK151" s="156">
        <f>ROUND(I151*H151,2)</f>
        <v>0</v>
      </c>
      <c r="BL151" s="18" t="s">
        <v>134</v>
      </c>
      <c r="BM151" s="155" t="s">
        <v>249</v>
      </c>
    </row>
    <row r="152" spans="1:65" s="13" customFormat="1">
      <c r="B152" s="162"/>
      <c r="D152" s="163" t="s">
        <v>138</v>
      </c>
      <c r="F152" s="165" t="s">
        <v>250</v>
      </c>
      <c r="H152" s="166">
        <v>0.3</v>
      </c>
      <c r="I152" s="167"/>
      <c r="L152" s="162"/>
      <c r="M152" s="168"/>
      <c r="N152" s="169"/>
      <c r="O152" s="169"/>
      <c r="P152" s="169"/>
      <c r="Q152" s="169"/>
      <c r="R152" s="169"/>
      <c r="S152" s="169"/>
      <c r="T152" s="170"/>
      <c r="AT152" s="164" t="s">
        <v>138</v>
      </c>
      <c r="AU152" s="164" t="s">
        <v>80</v>
      </c>
      <c r="AV152" s="13" t="s">
        <v>80</v>
      </c>
      <c r="AW152" s="13" t="s">
        <v>4</v>
      </c>
      <c r="AX152" s="13" t="s">
        <v>78</v>
      </c>
      <c r="AY152" s="164" t="s">
        <v>127</v>
      </c>
    </row>
    <row r="153" spans="1:65" s="2" customFormat="1" ht="33" customHeight="1">
      <c r="A153" s="33"/>
      <c r="B153" s="143"/>
      <c r="C153" s="144" t="s">
        <v>8</v>
      </c>
      <c r="D153" s="144" t="s">
        <v>129</v>
      </c>
      <c r="E153" s="145" t="s">
        <v>251</v>
      </c>
      <c r="F153" s="146" t="s">
        <v>252</v>
      </c>
      <c r="G153" s="147" t="s">
        <v>132</v>
      </c>
      <c r="H153" s="148">
        <v>38</v>
      </c>
      <c r="I153" s="149"/>
      <c r="J153" s="150">
        <f>ROUND(I153*H153,2)</f>
        <v>0</v>
      </c>
      <c r="K153" s="146" t="s">
        <v>133</v>
      </c>
      <c r="L153" s="34"/>
      <c r="M153" s="151" t="s">
        <v>3</v>
      </c>
      <c r="N153" s="152" t="s">
        <v>42</v>
      </c>
      <c r="O153" s="54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5" t="s">
        <v>134</v>
      </c>
      <c r="AT153" s="155" t="s">
        <v>129</v>
      </c>
      <c r="AU153" s="155" t="s">
        <v>80</v>
      </c>
      <c r="AY153" s="18" t="s">
        <v>127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8" t="s">
        <v>78</v>
      </c>
      <c r="BK153" s="156">
        <f>ROUND(I153*H153,2)</f>
        <v>0</v>
      </c>
      <c r="BL153" s="18" t="s">
        <v>134</v>
      </c>
      <c r="BM153" s="155" t="s">
        <v>253</v>
      </c>
    </row>
    <row r="154" spans="1:65" s="2" customFormat="1">
      <c r="A154" s="33"/>
      <c r="B154" s="34"/>
      <c r="C154" s="33"/>
      <c r="D154" s="157" t="s">
        <v>136</v>
      </c>
      <c r="E154" s="33"/>
      <c r="F154" s="158" t="s">
        <v>254</v>
      </c>
      <c r="G154" s="33"/>
      <c r="H154" s="33"/>
      <c r="I154" s="159"/>
      <c r="J154" s="33"/>
      <c r="K154" s="33"/>
      <c r="L154" s="34"/>
      <c r="M154" s="160"/>
      <c r="N154" s="161"/>
      <c r="O154" s="54"/>
      <c r="P154" s="54"/>
      <c r="Q154" s="54"/>
      <c r="R154" s="54"/>
      <c r="S154" s="54"/>
      <c r="T154" s="55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136</v>
      </c>
      <c r="AU154" s="18" t="s">
        <v>80</v>
      </c>
    </row>
    <row r="155" spans="1:65" s="13" customFormat="1">
      <c r="B155" s="162"/>
      <c r="D155" s="163" t="s">
        <v>138</v>
      </c>
      <c r="E155" s="164" t="s">
        <v>3</v>
      </c>
      <c r="F155" s="165" t="s">
        <v>255</v>
      </c>
      <c r="H155" s="166">
        <v>35</v>
      </c>
      <c r="I155" s="167"/>
      <c r="L155" s="162"/>
      <c r="M155" s="168"/>
      <c r="N155" s="169"/>
      <c r="O155" s="169"/>
      <c r="P155" s="169"/>
      <c r="Q155" s="169"/>
      <c r="R155" s="169"/>
      <c r="S155" s="169"/>
      <c r="T155" s="170"/>
      <c r="AT155" s="164" t="s">
        <v>138</v>
      </c>
      <c r="AU155" s="164" t="s">
        <v>80</v>
      </c>
      <c r="AV155" s="13" t="s">
        <v>80</v>
      </c>
      <c r="AW155" s="13" t="s">
        <v>33</v>
      </c>
      <c r="AX155" s="13" t="s">
        <v>71</v>
      </c>
      <c r="AY155" s="164" t="s">
        <v>127</v>
      </c>
    </row>
    <row r="156" spans="1:65" s="13" customFormat="1">
      <c r="B156" s="162"/>
      <c r="D156" s="163" t="s">
        <v>138</v>
      </c>
      <c r="E156" s="164" t="s">
        <v>3</v>
      </c>
      <c r="F156" s="165" t="s">
        <v>256</v>
      </c>
      <c r="H156" s="166">
        <v>3</v>
      </c>
      <c r="I156" s="167"/>
      <c r="L156" s="162"/>
      <c r="M156" s="168"/>
      <c r="N156" s="169"/>
      <c r="O156" s="169"/>
      <c r="P156" s="169"/>
      <c r="Q156" s="169"/>
      <c r="R156" s="169"/>
      <c r="S156" s="169"/>
      <c r="T156" s="170"/>
      <c r="AT156" s="164" t="s">
        <v>138</v>
      </c>
      <c r="AU156" s="164" t="s">
        <v>80</v>
      </c>
      <c r="AV156" s="13" t="s">
        <v>80</v>
      </c>
      <c r="AW156" s="13" t="s">
        <v>33</v>
      </c>
      <c r="AX156" s="13" t="s">
        <v>71</v>
      </c>
      <c r="AY156" s="164" t="s">
        <v>127</v>
      </c>
    </row>
    <row r="157" spans="1:65" s="14" customFormat="1">
      <c r="B157" s="172"/>
      <c r="D157" s="163" t="s">
        <v>138</v>
      </c>
      <c r="E157" s="173" t="s">
        <v>3</v>
      </c>
      <c r="F157" s="174" t="s">
        <v>231</v>
      </c>
      <c r="H157" s="175">
        <v>38</v>
      </c>
      <c r="I157" s="176"/>
      <c r="L157" s="172"/>
      <c r="M157" s="177"/>
      <c r="N157" s="178"/>
      <c r="O157" s="178"/>
      <c r="P157" s="178"/>
      <c r="Q157" s="178"/>
      <c r="R157" s="178"/>
      <c r="S157" s="178"/>
      <c r="T157" s="179"/>
      <c r="AT157" s="173" t="s">
        <v>138</v>
      </c>
      <c r="AU157" s="173" t="s">
        <v>80</v>
      </c>
      <c r="AV157" s="14" t="s">
        <v>134</v>
      </c>
      <c r="AW157" s="14" t="s">
        <v>33</v>
      </c>
      <c r="AX157" s="14" t="s">
        <v>78</v>
      </c>
      <c r="AY157" s="173" t="s">
        <v>127</v>
      </c>
    </row>
    <row r="158" spans="1:65" s="2" customFormat="1" ht="37.9" customHeight="1">
      <c r="A158" s="33"/>
      <c r="B158" s="143"/>
      <c r="C158" s="144" t="s">
        <v>257</v>
      </c>
      <c r="D158" s="144" t="s">
        <v>129</v>
      </c>
      <c r="E158" s="145" t="s">
        <v>258</v>
      </c>
      <c r="F158" s="146" t="s">
        <v>259</v>
      </c>
      <c r="G158" s="147" t="s">
        <v>132</v>
      </c>
      <c r="H158" s="148">
        <v>10</v>
      </c>
      <c r="I158" s="149"/>
      <c r="J158" s="150">
        <f>ROUND(I158*H158,2)</f>
        <v>0</v>
      </c>
      <c r="K158" s="146" t="s">
        <v>133</v>
      </c>
      <c r="L158" s="34"/>
      <c r="M158" s="151" t="s">
        <v>3</v>
      </c>
      <c r="N158" s="152" t="s">
        <v>42</v>
      </c>
      <c r="O158" s="54"/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5" t="s">
        <v>134</v>
      </c>
      <c r="AT158" s="155" t="s">
        <v>129</v>
      </c>
      <c r="AU158" s="155" t="s">
        <v>80</v>
      </c>
      <c r="AY158" s="18" t="s">
        <v>127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8" t="s">
        <v>78</v>
      </c>
      <c r="BK158" s="156">
        <f>ROUND(I158*H158,2)</f>
        <v>0</v>
      </c>
      <c r="BL158" s="18" t="s">
        <v>134</v>
      </c>
      <c r="BM158" s="155" t="s">
        <v>260</v>
      </c>
    </row>
    <row r="159" spans="1:65" s="2" customFormat="1">
      <c r="A159" s="33"/>
      <c r="B159" s="34"/>
      <c r="C159" s="33"/>
      <c r="D159" s="157" t="s">
        <v>136</v>
      </c>
      <c r="E159" s="33"/>
      <c r="F159" s="158" t="s">
        <v>261</v>
      </c>
      <c r="G159" s="33"/>
      <c r="H159" s="33"/>
      <c r="I159" s="159"/>
      <c r="J159" s="33"/>
      <c r="K159" s="33"/>
      <c r="L159" s="34"/>
      <c r="M159" s="160"/>
      <c r="N159" s="161"/>
      <c r="O159" s="54"/>
      <c r="P159" s="54"/>
      <c r="Q159" s="54"/>
      <c r="R159" s="54"/>
      <c r="S159" s="54"/>
      <c r="T159" s="55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8" t="s">
        <v>136</v>
      </c>
      <c r="AU159" s="18" t="s">
        <v>80</v>
      </c>
    </row>
    <row r="160" spans="1:65" s="2" customFormat="1" ht="16.5" customHeight="1">
      <c r="A160" s="33"/>
      <c r="B160" s="143"/>
      <c r="C160" s="180" t="s">
        <v>262</v>
      </c>
      <c r="D160" s="180" t="s">
        <v>233</v>
      </c>
      <c r="E160" s="181" t="s">
        <v>263</v>
      </c>
      <c r="F160" s="182" t="s">
        <v>264</v>
      </c>
      <c r="G160" s="183" t="s">
        <v>180</v>
      </c>
      <c r="H160" s="184">
        <v>0.51</v>
      </c>
      <c r="I160" s="185"/>
      <c r="J160" s="186">
        <f>ROUND(I160*H160,2)</f>
        <v>0</v>
      </c>
      <c r="K160" s="182" t="s">
        <v>133</v>
      </c>
      <c r="L160" s="187"/>
      <c r="M160" s="188" t="s">
        <v>3</v>
      </c>
      <c r="N160" s="189" t="s">
        <v>42</v>
      </c>
      <c r="O160" s="54"/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5" t="s">
        <v>171</v>
      </c>
      <c r="AT160" s="155" t="s">
        <v>233</v>
      </c>
      <c r="AU160" s="155" t="s">
        <v>80</v>
      </c>
      <c r="AY160" s="18" t="s">
        <v>127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8" t="s">
        <v>78</v>
      </c>
      <c r="BK160" s="156">
        <f>ROUND(I160*H160,2)</f>
        <v>0</v>
      </c>
      <c r="BL160" s="18" t="s">
        <v>134</v>
      </c>
      <c r="BM160" s="155" t="s">
        <v>265</v>
      </c>
    </row>
    <row r="161" spans="1:65" s="13" customFormat="1">
      <c r="B161" s="162"/>
      <c r="D161" s="163" t="s">
        <v>138</v>
      </c>
      <c r="F161" s="165" t="s">
        <v>266</v>
      </c>
      <c r="H161" s="166">
        <v>0.51</v>
      </c>
      <c r="I161" s="167"/>
      <c r="L161" s="162"/>
      <c r="M161" s="168"/>
      <c r="N161" s="169"/>
      <c r="O161" s="169"/>
      <c r="P161" s="169"/>
      <c r="Q161" s="169"/>
      <c r="R161" s="169"/>
      <c r="S161" s="169"/>
      <c r="T161" s="170"/>
      <c r="AT161" s="164" t="s">
        <v>138</v>
      </c>
      <c r="AU161" s="164" t="s">
        <v>80</v>
      </c>
      <c r="AV161" s="13" t="s">
        <v>80</v>
      </c>
      <c r="AW161" s="13" t="s">
        <v>4</v>
      </c>
      <c r="AX161" s="13" t="s">
        <v>78</v>
      </c>
      <c r="AY161" s="164" t="s">
        <v>127</v>
      </c>
    </row>
    <row r="162" spans="1:65" s="2" customFormat="1" ht="16.5" customHeight="1">
      <c r="A162" s="33"/>
      <c r="B162" s="143"/>
      <c r="C162" s="180" t="s">
        <v>267</v>
      </c>
      <c r="D162" s="180" t="s">
        <v>233</v>
      </c>
      <c r="E162" s="181" t="s">
        <v>268</v>
      </c>
      <c r="F162" s="182" t="s">
        <v>269</v>
      </c>
      <c r="G162" s="183" t="s">
        <v>220</v>
      </c>
      <c r="H162" s="184">
        <v>0.64100000000000001</v>
      </c>
      <c r="I162" s="185"/>
      <c r="J162" s="186">
        <f>ROUND(I162*H162,2)</f>
        <v>0</v>
      </c>
      <c r="K162" s="182" t="s">
        <v>133</v>
      </c>
      <c r="L162" s="187"/>
      <c r="M162" s="188" t="s">
        <v>3</v>
      </c>
      <c r="N162" s="189" t="s">
        <v>42</v>
      </c>
      <c r="O162" s="54"/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5" t="s">
        <v>171</v>
      </c>
      <c r="AT162" s="155" t="s">
        <v>233</v>
      </c>
      <c r="AU162" s="155" t="s">
        <v>80</v>
      </c>
      <c r="AY162" s="18" t="s">
        <v>127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8" t="s">
        <v>78</v>
      </c>
      <c r="BK162" s="156">
        <f>ROUND(I162*H162,2)</f>
        <v>0</v>
      </c>
      <c r="BL162" s="18" t="s">
        <v>134</v>
      </c>
      <c r="BM162" s="155" t="s">
        <v>270</v>
      </c>
    </row>
    <row r="163" spans="1:65" s="13" customFormat="1">
      <c r="B163" s="162"/>
      <c r="D163" s="163" t="s">
        <v>138</v>
      </c>
      <c r="F163" s="165" t="s">
        <v>271</v>
      </c>
      <c r="H163" s="166">
        <v>0.64100000000000001</v>
      </c>
      <c r="I163" s="167"/>
      <c r="L163" s="162"/>
      <c r="M163" s="168"/>
      <c r="N163" s="169"/>
      <c r="O163" s="169"/>
      <c r="P163" s="169"/>
      <c r="Q163" s="169"/>
      <c r="R163" s="169"/>
      <c r="S163" s="169"/>
      <c r="T163" s="170"/>
      <c r="AT163" s="164" t="s">
        <v>138</v>
      </c>
      <c r="AU163" s="164" t="s">
        <v>80</v>
      </c>
      <c r="AV163" s="13" t="s">
        <v>80</v>
      </c>
      <c r="AW163" s="13" t="s">
        <v>4</v>
      </c>
      <c r="AX163" s="13" t="s">
        <v>78</v>
      </c>
      <c r="AY163" s="164" t="s">
        <v>127</v>
      </c>
    </row>
    <row r="164" spans="1:65" s="2" customFormat="1" ht="24.2" customHeight="1">
      <c r="A164" s="33"/>
      <c r="B164" s="143"/>
      <c r="C164" s="144" t="s">
        <v>272</v>
      </c>
      <c r="D164" s="144" t="s">
        <v>129</v>
      </c>
      <c r="E164" s="145" t="s">
        <v>273</v>
      </c>
      <c r="F164" s="146" t="s">
        <v>274</v>
      </c>
      <c r="G164" s="147" t="s">
        <v>132</v>
      </c>
      <c r="H164" s="148">
        <v>10</v>
      </c>
      <c r="I164" s="149"/>
      <c r="J164" s="150">
        <f>ROUND(I164*H164,2)</f>
        <v>0</v>
      </c>
      <c r="K164" s="146" t="s">
        <v>133</v>
      </c>
      <c r="L164" s="34"/>
      <c r="M164" s="151" t="s">
        <v>3</v>
      </c>
      <c r="N164" s="152" t="s">
        <v>42</v>
      </c>
      <c r="O164" s="54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5" t="s">
        <v>134</v>
      </c>
      <c r="AT164" s="155" t="s">
        <v>129</v>
      </c>
      <c r="AU164" s="155" t="s">
        <v>80</v>
      </c>
      <c r="AY164" s="18" t="s">
        <v>127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8" t="s">
        <v>78</v>
      </c>
      <c r="BK164" s="156">
        <f>ROUND(I164*H164,2)</f>
        <v>0</v>
      </c>
      <c r="BL164" s="18" t="s">
        <v>134</v>
      </c>
      <c r="BM164" s="155" t="s">
        <v>275</v>
      </c>
    </row>
    <row r="165" spans="1:65" s="2" customFormat="1">
      <c r="A165" s="33"/>
      <c r="B165" s="34"/>
      <c r="C165" s="33"/>
      <c r="D165" s="157" t="s">
        <v>136</v>
      </c>
      <c r="E165" s="33"/>
      <c r="F165" s="158" t="s">
        <v>276</v>
      </c>
      <c r="G165" s="33"/>
      <c r="H165" s="33"/>
      <c r="I165" s="159"/>
      <c r="J165" s="33"/>
      <c r="K165" s="33"/>
      <c r="L165" s="34"/>
      <c r="M165" s="160"/>
      <c r="N165" s="161"/>
      <c r="O165" s="54"/>
      <c r="P165" s="54"/>
      <c r="Q165" s="54"/>
      <c r="R165" s="54"/>
      <c r="S165" s="54"/>
      <c r="T165" s="55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8" t="s">
        <v>136</v>
      </c>
      <c r="AU165" s="18" t="s">
        <v>80</v>
      </c>
    </row>
    <row r="166" spans="1:65" s="2" customFormat="1" ht="21.75" customHeight="1">
      <c r="A166" s="33"/>
      <c r="B166" s="143"/>
      <c r="C166" s="144" t="s">
        <v>277</v>
      </c>
      <c r="D166" s="144" t="s">
        <v>129</v>
      </c>
      <c r="E166" s="145" t="s">
        <v>278</v>
      </c>
      <c r="F166" s="146" t="s">
        <v>279</v>
      </c>
      <c r="G166" s="147" t="s">
        <v>132</v>
      </c>
      <c r="H166" s="148">
        <v>10</v>
      </c>
      <c r="I166" s="149"/>
      <c r="J166" s="150">
        <f>ROUND(I166*H166,2)</f>
        <v>0</v>
      </c>
      <c r="K166" s="146" t="s">
        <v>133</v>
      </c>
      <c r="L166" s="34"/>
      <c r="M166" s="151" t="s">
        <v>3</v>
      </c>
      <c r="N166" s="152" t="s">
        <v>42</v>
      </c>
      <c r="O166" s="54"/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5" t="s">
        <v>134</v>
      </c>
      <c r="AT166" s="155" t="s">
        <v>129</v>
      </c>
      <c r="AU166" s="155" t="s">
        <v>80</v>
      </c>
      <c r="AY166" s="18" t="s">
        <v>127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8" t="s">
        <v>78</v>
      </c>
      <c r="BK166" s="156">
        <f>ROUND(I166*H166,2)</f>
        <v>0</v>
      </c>
      <c r="BL166" s="18" t="s">
        <v>134</v>
      </c>
      <c r="BM166" s="155" t="s">
        <v>280</v>
      </c>
    </row>
    <row r="167" spans="1:65" s="2" customFormat="1">
      <c r="A167" s="33"/>
      <c r="B167" s="34"/>
      <c r="C167" s="33"/>
      <c r="D167" s="157" t="s">
        <v>136</v>
      </c>
      <c r="E167" s="33"/>
      <c r="F167" s="158" t="s">
        <v>281</v>
      </c>
      <c r="G167" s="33"/>
      <c r="H167" s="33"/>
      <c r="I167" s="159"/>
      <c r="J167" s="33"/>
      <c r="K167" s="33"/>
      <c r="L167" s="34"/>
      <c r="M167" s="160"/>
      <c r="N167" s="161"/>
      <c r="O167" s="54"/>
      <c r="P167" s="54"/>
      <c r="Q167" s="54"/>
      <c r="R167" s="54"/>
      <c r="S167" s="54"/>
      <c r="T167" s="55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136</v>
      </c>
      <c r="AU167" s="18" t="s">
        <v>80</v>
      </c>
    </row>
    <row r="168" spans="1:65" s="12" customFormat="1" ht="22.9" customHeight="1">
      <c r="B168" s="130"/>
      <c r="D168" s="131" t="s">
        <v>70</v>
      </c>
      <c r="E168" s="141" t="s">
        <v>80</v>
      </c>
      <c r="F168" s="141" t="s">
        <v>282</v>
      </c>
      <c r="I168" s="133"/>
      <c r="J168" s="142">
        <f>BK168</f>
        <v>0</v>
      </c>
      <c r="L168" s="130"/>
      <c r="M168" s="135"/>
      <c r="N168" s="136"/>
      <c r="O168" s="136"/>
      <c r="P168" s="137">
        <f>SUM(P169:P175)</f>
        <v>0</v>
      </c>
      <c r="Q168" s="136"/>
      <c r="R168" s="137">
        <f>SUM(R169:R175)</f>
        <v>15.131323089792001</v>
      </c>
      <c r="S168" s="136"/>
      <c r="T168" s="138">
        <f>SUM(T169:T175)</f>
        <v>0</v>
      </c>
      <c r="AR168" s="131" t="s">
        <v>78</v>
      </c>
      <c r="AT168" s="139" t="s">
        <v>70</v>
      </c>
      <c r="AU168" s="139" t="s">
        <v>78</v>
      </c>
      <c r="AY168" s="131" t="s">
        <v>127</v>
      </c>
      <c r="BK168" s="140">
        <f>SUM(BK169:BK175)</f>
        <v>0</v>
      </c>
    </row>
    <row r="169" spans="1:65" s="2" customFormat="1" ht="24.2" customHeight="1">
      <c r="A169" s="33"/>
      <c r="B169" s="143"/>
      <c r="C169" s="144" t="s">
        <v>283</v>
      </c>
      <c r="D169" s="144" t="s">
        <v>129</v>
      </c>
      <c r="E169" s="145" t="s">
        <v>284</v>
      </c>
      <c r="F169" s="146" t="s">
        <v>285</v>
      </c>
      <c r="G169" s="147" t="s">
        <v>180</v>
      </c>
      <c r="H169" s="148">
        <v>6.048</v>
      </c>
      <c r="I169" s="149"/>
      <c r="J169" s="150">
        <f>ROUND(I169*H169,2)</f>
        <v>0</v>
      </c>
      <c r="K169" s="146" t="s">
        <v>133</v>
      </c>
      <c r="L169" s="34"/>
      <c r="M169" s="151" t="s">
        <v>3</v>
      </c>
      <c r="N169" s="152" t="s">
        <v>42</v>
      </c>
      <c r="O169" s="54"/>
      <c r="P169" s="153">
        <f>O169*H169</f>
        <v>0</v>
      </c>
      <c r="Q169" s="153">
        <v>2.5018722040000001</v>
      </c>
      <c r="R169" s="153">
        <f>Q169*H169</f>
        <v>15.131323089792001</v>
      </c>
      <c r="S169" s="153">
        <v>0</v>
      </c>
      <c r="T169" s="154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5" t="s">
        <v>134</v>
      </c>
      <c r="AT169" s="155" t="s">
        <v>129</v>
      </c>
      <c r="AU169" s="155" t="s">
        <v>80</v>
      </c>
      <c r="AY169" s="18" t="s">
        <v>127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8" t="s">
        <v>78</v>
      </c>
      <c r="BK169" s="156">
        <f>ROUND(I169*H169,2)</f>
        <v>0</v>
      </c>
      <c r="BL169" s="18" t="s">
        <v>134</v>
      </c>
      <c r="BM169" s="155" t="s">
        <v>286</v>
      </c>
    </row>
    <row r="170" spans="1:65" s="2" customFormat="1">
      <c r="A170" s="33"/>
      <c r="B170" s="34"/>
      <c r="C170" s="33"/>
      <c r="D170" s="157" t="s">
        <v>136</v>
      </c>
      <c r="E170" s="33"/>
      <c r="F170" s="158" t="s">
        <v>287</v>
      </c>
      <c r="G170" s="33"/>
      <c r="H170" s="33"/>
      <c r="I170" s="159"/>
      <c r="J170" s="33"/>
      <c r="K170" s="33"/>
      <c r="L170" s="34"/>
      <c r="M170" s="160"/>
      <c r="N170" s="161"/>
      <c r="O170" s="54"/>
      <c r="P170" s="54"/>
      <c r="Q170" s="54"/>
      <c r="R170" s="54"/>
      <c r="S170" s="54"/>
      <c r="T170" s="55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136</v>
      </c>
      <c r="AU170" s="18" t="s">
        <v>80</v>
      </c>
    </row>
    <row r="171" spans="1:65" s="15" customFormat="1">
      <c r="B171" s="190"/>
      <c r="D171" s="163" t="s">
        <v>138</v>
      </c>
      <c r="E171" s="191" t="s">
        <v>3</v>
      </c>
      <c r="F171" s="192" t="s">
        <v>288</v>
      </c>
      <c r="H171" s="191" t="s">
        <v>3</v>
      </c>
      <c r="I171" s="193"/>
      <c r="L171" s="190"/>
      <c r="M171" s="194"/>
      <c r="N171" s="195"/>
      <c r="O171" s="195"/>
      <c r="P171" s="195"/>
      <c r="Q171" s="195"/>
      <c r="R171" s="195"/>
      <c r="S171" s="195"/>
      <c r="T171" s="196"/>
      <c r="AT171" s="191" t="s">
        <v>138</v>
      </c>
      <c r="AU171" s="191" t="s">
        <v>80</v>
      </c>
      <c r="AV171" s="15" t="s">
        <v>78</v>
      </c>
      <c r="AW171" s="15" t="s">
        <v>33</v>
      </c>
      <c r="AX171" s="15" t="s">
        <v>71</v>
      </c>
      <c r="AY171" s="191" t="s">
        <v>127</v>
      </c>
    </row>
    <row r="172" spans="1:65" s="13" customFormat="1">
      <c r="B172" s="162"/>
      <c r="D172" s="163" t="s">
        <v>138</v>
      </c>
      <c r="E172" s="164" t="s">
        <v>3</v>
      </c>
      <c r="F172" s="165" t="s">
        <v>289</v>
      </c>
      <c r="H172" s="166">
        <v>3.2</v>
      </c>
      <c r="I172" s="167"/>
      <c r="L172" s="162"/>
      <c r="M172" s="168"/>
      <c r="N172" s="169"/>
      <c r="O172" s="169"/>
      <c r="P172" s="169"/>
      <c r="Q172" s="169"/>
      <c r="R172" s="169"/>
      <c r="S172" s="169"/>
      <c r="T172" s="170"/>
      <c r="AT172" s="164" t="s">
        <v>138</v>
      </c>
      <c r="AU172" s="164" t="s">
        <v>80</v>
      </c>
      <c r="AV172" s="13" t="s">
        <v>80</v>
      </c>
      <c r="AW172" s="13" t="s">
        <v>33</v>
      </c>
      <c r="AX172" s="13" t="s">
        <v>71</v>
      </c>
      <c r="AY172" s="164" t="s">
        <v>127</v>
      </c>
    </row>
    <row r="173" spans="1:65" s="13" customFormat="1">
      <c r="B173" s="162"/>
      <c r="D173" s="163" t="s">
        <v>138</v>
      </c>
      <c r="E173" s="164" t="s">
        <v>3</v>
      </c>
      <c r="F173" s="165" t="s">
        <v>290</v>
      </c>
      <c r="H173" s="166">
        <v>2.56</v>
      </c>
      <c r="I173" s="167"/>
      <c r="L173" s="162"/>
      <c r="M173" s="168"/>
      <c r="N173" s="169"/>
      <c r="O173" s="169"/>
      <c r="P173" s="169"/>
      <c r="Q173" s="169"/>
      <c r="R173" s="169"/>
      <c r="S173" s="169"/>
      <c r="T173" s="170"/>
      <c r="AT173" s="164" t="s">
        <v>138</v>
      </c>
      <c r="AU173" s="164" t="s">
        <v>80</v>
      </c>
      <c r="AV173" s="13" t="s">
        <v>80</v>
      </c>
      <c r="AW173" s="13" t="s">
        <v>33</v>
      </c>
      <c r="AX173" s="13" t="s">
        <v>71</v>
      </c>
      <c r="AY173" s="164" t="s">
        <v>127</v>
      </c>
    </row>
    <row r="174" spans="1:65" s="14" customFormat="1">
      <c r="B174" s="172"/>
      <c r="D174" s="163" t="s">
        <v>138</v>
      </c>
      <c r="E174" s="173" t="s">
        <v>3</v>
      </c>
      <c r="F174" s="174" t="s">
        <v>231</v>
      </c>
      <c r="H174" s="175">
        <v>5.76</v>
      </c>
      <c r="I174" s="176"/>
      <c r="L174" s="172"/>
      <c r="M174" s="177"/>
      <c r="N174" s="178"/>
      <c r="O174" s="178"/>
      <c r="P174" s="178"/>
      <c r="Q174" s="178"/>
      <c r="R174" s="178"/>
      <c r="S174" s="178"/>
      <c r="T174" s="179"/>
      <c r="AT174" s="173" t="s">
        <v>138</v>
      </c>
      <c r="AU174" s="173" t="s">
        <v>80</v>
      </c>
      <c r="AV174" s="14" t="s">
        <v>134</v>
      </c>
      <c r="AW174" s="14" t="s">
        <v>33</v>
      </c>
      <c r="AX174" s="14" t="s">
        <v>78</v>
      </c>
      <c r="AY174" s="173" t="s">
        <v>127</v>
      </c>
    </row>
    <row r="175" spans="1:65" s="13" customFormat="1">
      <c r="B175" s="162"/>
      <c r="D175" s="163" t="s">
        <v>138</v>
      </c>
      <c r="F175" s="165" t="s">
        <v>291</v>
      </c>
      <c r="H175" s="166">
        <v>6.048</v>
      </c>
      <c r="I175" s="167"/>
      <c r="L175" s="162"/>
      <c r="M175" s="168"/>
      <c r="N175" s="169"/>
      <c r="O175" s="169"/>
      <c r="P175" s="169"/>
      <c r="Q175" s="169"/>
      <c r="R175" s="169"/>
      <c r="S175" s="169"/>
      <c r="T175" s="170"/>
      <c r="AT175" s="164" t="s">
        <v>138</v>
      </c>
      <c r="AU175" s="164" t="s">
        <v>80</v>
      </c>
      <c r="AV175" s="13" t="s">
        <v>80</v>
      </c>
      <c r="AW175" s="13" t="s">
        <v>4</v>
      </c>
      <c r="AX175" s="13" t="s">
        <v>78</v>
      </c>
      <c r="AY175" s="164" t="s">
        <v>127</v>
      </c>
    </row>
    <row r="176" spans="1:65" s="12" customFormat="1" ht="22.9" customHeight="1">
      <c r="B176" s="130"/>
      <c r="D176" s="131" t="s">
        <v>70</v>
      </c>
      <c r="E176" s="141" t="s">
        <v>154</v>
      </c>
      <c r="F176" s="141" t="s">
        <v>292</v>
      </c>
      <c r="I176" s="133"/>
      <c r="J176" s="142">
        <f>BK176</f>
        <v>0</v>
      </c>
      <c r="L176" s="130"/>
      <c r="M176" s="135"/>
      <c r="N176" s="136"/>
      <c r="O176" s="136"/>
      <c r="P176" s="137">
        <f>SUM(P177:P201)</f>
        <v>0</v>
      </c>
      <c r="Q176" s="136"/>
      <c r="R176" s="137">
        <f>SUM(R177:R201)</f>
        <v>0</v>
      </c>
      <c r="S176" s="136"/>
      <c r="T176" s="138">
        <f>SUM(T177:T201)</f>
        <v>0</v>
      </c>
      <c r="AR176" s="131" t="s">
        <v>78</v>
      </c>
      <c r="AT176" s="139" t="s">
        <v>70</v>
      </c>
      <c r="AU176" s="139" t="s">
        <v>78</v>
      </c>
      <c r="AY176" s="131" t="s">
        <v>127</v>
      </c>
      <c r="BK176" s="140">
        <f>SUM(BK177:BK201)</f>
        <v>0</v>
      </c>
    </row>
    <row r="177" spans="1:65" s="2" customFormat="1" ht="33" customHeight="1">
      <c r="A177" s="33"/>
      <c r="B177" s="143"/>
      <c r="C177" s="144" t="s">
        <v>293</v>
      </c>
      <c r="D177" s="144" t="s">
        <v>129</v>
      </c>
      <c r="E177" s="145" t="s">
        <v>294</v>
      </c>
      <c r="F177" s="146" t="s">
        <v>295</v>
      </c>
      <c r="G177" s="147" t="s">
        <v>132</v>
      </c>
      <c r="H177" s="148">
        <v>38</v>
      </c>
      <c r="I177" s="149"/>
      <c r="J177" s="150">
        <f>ROUND(I177*H177,2)</f>
        <v>0</v>
      </c>
      <c r="K177" s="146" t="s">
        <v>133</v>
      </c>
      <c r="L177" s="34"/>
      <c r="M177" s="151" t="s">
        <v>3</v>
      </c>
      <c r="N177" s="152" t="s">
        <v>42</v>
      </c>
      <c r="O177" s="54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5" t="s">
        <v>134</v>
      </c>
      <c r="AT177" s="155" t="s">
        <v>129</v>
      </c>
      <c r="AU177" s="155" t="s">
        <v>80</v>
      </c>
      <c r="AY177" s="18" t="s">
        <v>127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8" t="s">
        <v>78</v>
      </c>
      <c r="BK177" s="156">
        <f>ROUND(I177*H177,2)</f>
        <v>0</v>
      </c>
      <c r="BL177" s="18" t="s">
        <v>134</v>
      </c>
      <c r="BM177" s="155" t="s">
        <v>296</v>
      </c>
    </row>
    <row r="178" spans="1:65" s="2" customFormat="1">
      <c r="A178" s="33"/>
      <c r="B178" s="34"/>
      <c r="C178" s="33"/>
      <c r="D178" s="157" t="s">
        <v>136</v>
      </c>
      <c r="E178" s="33"/>
      <c r="F178" s="158" t="s">
        <v>297</v>
      </c>
      <c r="G178" s="33"/>
      <c r="H178" s="33"/>
      <c r="I178" s="159"/>
      <c r="J178" s="33"/>
      <c r="K178" s="33"/>
      <c r="L178" s="34"/>
      <c r="M178" s="160"/>
      <c r="N178" s="161"/>
      <c r="O178" s="54"/>
      <c r="P178" s="54"/>
      <c r="Q178" s="54"/>
      <c r="R178" s="54"/>
      <c r="S178" s="54"/>
      <c r="T178" s="55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8" t="s">
        <v>136</v>
      </c>
      <c r="AU178" s="18" t="s">
        <v>80</v>
      </c>
    </row>
    <row r="179" spans="1:65" s="13" customFormat="1">
      <c r="B179" s="162"/>
      <c r="D179" s="163" t="s">
        <v>138</v>
      </c>
      <c r="E179" s="164" t="s">
        <v>3</v>
      </c>
      <c r="F179" s="165" t="s">
        <v>255</v>
      </c>
      <c r="H179" s="166">
        <v>35</v>
      </c>
      <c r="I179" s="167"/>
      <c r="L179" s="162"/>
      <c r="M179" s="168"/>
      <c r="N179" s="169"/>
      <c r="O179" s="169"/>
      <c r="P179" s="169"/>
      <c r="Q179" s="169"/>
      <c r="R179" s="169"/>
      <c r="S179" s="169"/>
      <c r="T179" s="170"/>
      <c r="AT179" s="164" t="s">
        <v>138</v>
      </c>
      <c r="AU179" s="164" t="s">
        <v>80</v>
      </c>
      <c r="AV179" s="13" t="s">
        <v>80</v>
      </c>
      <c r="AW179" s="13" t="s">
        <v>33</v>
      </c>
      <c r="AX179" s="13" t="s">
        <v>71</v>
      </c>
      <c r="AY179" s="164" t="s">
        <v>127</v>
      </c>
    </row>
    <row r="180" spans="1:65" s="13" customFormat="1">
      <c r="B180" s="162"/>
      <c r="D180" s="163" t="s">
        <v>138</v>
      </c>
      <c r="E180" s="164" t="s">
        <v>3</v>
      </c>
      <c r="F180" s="165" t="s">
        <v>256</v>
      </c>
      <c r="H180" s="166">
        <v>3</v>
      </c>
      <c r="I180" s="167"/>
      <c r="L180" s="162"/>
      <c r="M180" s="168"/>
      <c r="N180" s="169"/>
      <c r="O180" s="169"/>
      <c r="P180" s="169"/>
      <c r="Q180" s="169"/>
      <c r="R180" s="169"/>
      <c r="S180" s="169"/>
      <c r="T180" s="170"/>
      <c r="AT180" s="164" t="s">
        <v>138</v>
      </c>
      <c r="AU180" s="164" t="s">
        <v>80</v>
      </c>
      <c r="AV180" s="13" t="s">
        <v>80</v>
      </c>
      <c r="AW180" s="13" t="s">
        <v>33</v>
      </c>
      <c r="AX180" s="13" t="s">
        <v>71</v>
      </c>
      <c r="AY180" s="164" t="s">
        <v>127</v>
      </c>
    </row>
    <row r="181" spans="1:65" s="14" customFormat="1">
      <c r="B181" s="172"/>
      <c r="D181" s="163" t="s">
        <v>138</v>
      </c>
      <c r="E181" s="173" t="s">
        <v>3</v>
      </c>
      <c r="F181" s="174" t="s">
        <v>231</v>
      </c>
      <c r="H181" s="175">
        <v>38</v>
      </c>
      <c r="I181" s="176"/>
      <c r="L181" s="172"/>
      <c r="M181" s="177"/>
      <c r="N181" s="178"/>
      <c r="O181" s="178"/>
      <c r="P181" s="178"/>
      <c r="Q181" s="178"/>
      <c r="R181" s="178"/>
      <c r="S181" s="178"/>
      <c r="T181" s="179"/>
      <c r="AT181" s="173" t="s">
        <v>138</v>
      </c>
      <c r="AU181" s="173" t="s">
        <v>80</v>
      </c>
      <c r="AV181" s="14" t="s">
        <v>134</v>
      </c>
      <c r="AW181" s="14" t="s">
        <v>33</v>
      </c>
      <c r="AX181" s="14" t="s">
        <v>78</v>
      </c>
      <c r="AY181" s="173" t="s">
        <v>127</v>
      </c>
    </row>
    <row r="182" spans="1:65" s="2" customFormat="1" ht="37.9" customHeight="1">
      <c r="A182" s="33"/>
      <c r="B182" s="143"/>
      <c r="C182" s="144" t="s">
        <v>298</v>
      </c>
      <c r="D182" s="144" t="s">
        <v>129</v>
      </c>
      <c r="E182" s="145" t="s">
        <v>299</v>
      </c>
      <c r="F182" s="146" t="s">
        <v>300</v>
      </c>
      <c r="G182" s="147" t="s">
        <v>132</v>
      </c>
      <c r="H182" s="148">
        <v>35</v>
      </c>
      <c r="I182" s="149"/>
      <c r="J182" s="150">
        <f>ROUND(I182*H182,2)</f>
        <v>0</v>
      </c>
      <c r="K182" s="146" t="s">
        <v>133</v>
      </c>
      <c r="L182" s="34"/>
      <c r="M182" s="151" t="s">
        <v>3</v>
      </c>
      <c r="N182" s="152" t="s">
        <v>42</v>
      </c>
      <c r="O182" s="54"/>
      <c r="P182" s="153">
        <f>O182*H182</f>
        <v>0</v>
      </c>
      <c r="Q182" s="153">
        <v>0</v>
      </c>
      <c r="R182" s="153">
        <f>Q182*H182</f>
        <v>0</v>
      </c>
      <c r="S182" s="153">
        <v>0</v>
      </c>
      <c r="T182" s="154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5" t="s">
        <v>134</v>
      </c>
      <c r="AT182" s="155" t="s">
        <v>129</v>
      </c>
      <c r="AU182" s="155" t="s">
        <v>80</v>
      </c>
      <c r="AY182" s="18" t="s">
        <v>127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8" t="s">
        <v>78</v>
      </c>
      <c r="BK182" s="156">
        <f>ROUND(I182*H182,2)</f>
        <v>0</v>
      </c>
      <c r="BL182" s="18" t="s">
        <v>134</v>
      </c>
      <c r="BM182" s="155" t="s">
        <v>301</v>
      </c>
    </row>
    <row r="183" spans="1:65" s="2" customFormat="1">
      <c r="A183" s="33"/>
      <c r="B183" s="34"/>
      <c r="C183" s="33"/>
      <c r="D183" s="157" t="s">
        <v>136</v>
      </c>
      <c r="E183" s="33"/>
      <c r="F183" s="158" t="s">
        <v>302</v>
      </c>
      <c r="G183" s="33"/>
      <c r="H183" s="33"/>
      <c r="I183" s="159"/>
      <c r="J183" s="33"/>
      <c r="K183" s="33"/>
      <c r="L183" s="34"/>
      <c r="M183" s="160"/>
      <c r="N183" s="161"/>
      <c r="O183" s="54"/>
      <c r="P183" s="54"/>
      <c r="Q183" s="54"/>
      <c r="R183" s="54"/>
      <c r="S183" s="54"/>
      <c r="T183" s="55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8" t="s">
        <v>136</v>
      </c>
      <c r="AU183" s="18" t="s">
        <v>80</v>
      </c>
    </row>
    <row r="184" spans="1:65" s="13" customFormat="1">
      <c r="B184" s="162"/>
      <c r="D184" s="163" t="s">
        <v>138</v>
      </c>
      <c r="E184" s="164" t="s">
        <v>3</v>
      </c>
      <c r="F184" s="165" t="s">
        <v>255</v>
      </c>
      <c r="H184" s="166">
        <v>35</v>
      </c>
      <c r="I184" s="167"/>
      <c r="L184" s="162"/>
      <c r="M184" s="168"/>
      <c r="N184" s="169"/>
      <c r="O184" s="169"/>
      <c r="P184" s="169"/>
      <c r="Q184" s="169"/>
      <c r="R184" s="169"/>
      <c r="S184" s="169"/>
      <c r="T184" s="170"/>
      <c r="AT184" s="164" t="s">
        <v>138</v>
      </c>
      <c r="AU184" s="164" t="s">
        <v>80</v>
      </c>
      <c r="AV184" s="13" t="s">
        <v>80</v>
      </c>
      <c r="AW184" s="13" t="s">
        <v>33</v>
      </c>
      <c r="AX184" s="13" t="s">
        <v>78</v>
      </c>
      <c r="AY184" s="164" t="s">
        <v>127</v>
      </c>
    </row>
    <row r="185" spans="1:65" s="2" customFormat="1" ht="49.15" customHeight="1">
      <c r="A185" s="33"/>
      <c r="B185" s="143"/>
      <c r="C185" s="144" t="s">
        <v>303</v>
      </c>
      <c r="D185" s="144" t="s">
        <v>129</v>
      </c>
      <c r="E185" s="145" t="s">
        <v>304</v>
      </c>
      <c r="F185" s="146" t="s">
        <v>305</v>
      </c>
      <c r="G185" s="147" t="s">
        <v>132</v>
      </c>
      <c r="H185" s="148">
        <v>3</v>
      </c>
      <c r="I185" s="149"/>
      <c r="J185" s="150">
        <f>ROUND(I185*H185,2)</f>
        <v>0</v>
      </c>
      <c r="K185" s="146" t="s">
        <v>133</v>
      </c>
      <c r="L185" s="34"/>
      <c r="M185" s="151" t="s">
        <v>3</v>
      </c>
      <c r="N185" s="152" t="s">
        <v>42</v>
      </c>
      <c r="O185" s="54"/>
      <c r="P185" s="153">
        <f>O185*H185</f>
        <v>0</v>
      </c>
      <c r="Q185" s="153">
        <v>0</v>
      </c>
      <c r="R185" s="153">
        <f>Q185*H185</f>
        <v>0</v>
      </c>
      <c r="S185" s="153">
        <v>0</v>
      </c>
      <c r="T185" s="154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5" t="s">
        <v>134</v>
      </c>
      <c r="AT185" s="155" t="s">
        <v>129</v>
      </c>
      <c r="AU185" s="155" t="s">
        <v>80</v>
      </c>
      <c r="AY185" s="18" t="s">
        <v>127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8" t="s">
        <v>78</v>
      </c>
      <c r="BK185" s="156">
        <f>ROUND(I185*H185,2)</f>
        <v>0</v>
      </c>
      <c r="BL185" s="18" t="s">
        <v>134</v>
      </c>
      <c r="BM185" s="155" t="s">
        <v>306</v>
      </c>
    </row>
    <row r="186" spans="1:65" s="2" customFormat="1">
      <c r="A186" s="33"/>
      <c r="B186" s="34"/>
      <c r="C186" s="33"/>
      <c r="D186" s="157" t="s">
        <v>136</v>
      </c>
      <c r="E186" s="33"/>
      <c r="F186" s="158" t="s">
        <v>307</v>
      </c>
      <c r="G186" s="33"/>
      <c r="H186" s="33"/>
      <c r="I186" s="159"/>
      <c r="J186" s="33"/>
      <c r="K186" s="33"/>
      <c r="L186" s="34"/>
      <c r="M186" s="160"/>
      <c r="N186" s="161"/>
      <c r="O186" s="54"/>
      <c r="P186" s="54"/>
      <c r="Q186" s="54"/>
      <c r="R186" s="54"/>
      <c r="S186" s="54"/>
      <c r="T186" s="55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8" t="s">
        <v>136</v>
      </c>
      <c r="AU186" s="18" t="s">
        <v>80</v>
      </c>
    </row>
    <row r="187" spans="1:65" s="13" customFormat="1">
      <c r="B187" s="162"/>
      <c r="D187" s="163" t="s">
        <v>138</v>
      </c>
      <c r="E187" s="164" t="s">
        <v>3</v>
      </c>
      <c r="F187" s="165" t="s">
        <v>256</v>
      </c>
      <c r="H187" s="166">
        <v>3</v>
      </c>
      <c r="I187" s="167"/>
      <c r="L187" s="162"/>
      <c r="M187" s="168"/>
      <c r="N187" s="169"/>
      <c r="O187" s="169"/>
      <c r="P187" s="169"/>
      <c r="Q187" s="169"/>
      <c r="R187" s="169"/>
      <c r="S187" s="169"/>
      <c r="T187" s="170"/>
      <c r="AT187" s="164" t="s">
        <v>138</v>
      </c>
      <c r="AU187" s="164" t="s">
        <v>80</v>
      </c>
      <c r="AV187" s="13" t="s">
        <v>80</v>
      </c>
      <c r="AW187" s="13" t="s">
        <v>33</v>
      </c>
      <c r="AX187" s="13" t="s">
        <v>78</v>
      </c>
      <c r="AY187" s="164" t="s">
        <v>127</v>
      </c>
    </row>
    <row r="188" spans="1:65" s="2" customFormat="1" ht="24.2" customHeight="1">
      <c r="A188" s="33"/>
      <c r="B188" s="143"/>
      <c r="C188" s="144" t="s">
        <v>308</v>
      </c>
      <c r="D188" s="144" t="s">
        <v>129</v>
      </c>
      <c r="E188" s="145" t="s">
        <v>309</v>
      </c>
      <c r="F188" s="146" t="s">
        <v>310</v>
      </c>
      <c r="G188" s="147" t="s">
        <v>132</v>
      </c>
      <c r="H188" s="148">
        <v>38</v>
      </c>
      <c r="I188" s="149"/>
      <c r="J188" s="150">
        <f>ROUND(I188*H188,2)</f>
        <v>0</v>
      </c>
      <c r="K188" s="146" t="s">
        <v>133</v>
      </c>
      <c r="L188" s="34"/>
      <c r="M188" s="151" t="s">
        <v>3</v>
      </c>
      <c r="N188" s="152" t="s">
        <v>42</v>
      </c>
      <c r="O188" s="54"/>
      <c r="P188" s="153">
        <f>O188*H188</f>
        <v>0</v>
      </c>
      <c r="Q188" s="153">
        <v>0</v>
      </c>
      <c r="R188" s="153">
        <f>Q188*H188</f>
        <v>0</v>
      </c>
      <c r="S188" s="153">
        <v>0</v>
      </c>
      <c r="T188" s="154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5" t="s">
        <v>134</v>
      </c>
      <c r="AT188" s="155" t="s">
        <v>129</v>
      </c>
      <c r="AU188" s="155" t="s">
        <v>80</v>
      </c>
      <c r="AY188" s="18" t="s">
        <v>127</v>
      </c>
      <c r="BE188" s="156">
        <f>IF(N188="základní",J188,0)</f>
        <v>0</v>
      </c>
      <c r="BF188" s="156">
        <f>IF(N188="snížená",J188,0)</f>
        <v>0</v>
      </c>
      <c r="BG188" s="156">
        <f>IF(N188="zákl. přenesená",J188,0)</f>
        <v>0</v>
      </c>
      <c r="BH188" s="156">
        <f>IF(N188="sníž. přenesená",J188,0)</f>
        <v>0</v>
      </c>
      <c r="BI188" s="156">
        <f>IF(N188="nulová",J188,0)</f>
        <v>0</v>
      </c>
      <c r="BJ188" s="18" t="s">
        <v>78</v>
      </c>
      <c r="BK188" s="156">
        <f>ROUND(I188*H188,2)</f>
        <v>0</v>
      </c>
      <c r="BL188" s="18" t="s">
        <v>134</v>
      </c>
      <c r="BM188" s="155" t="s">
        <v>311</v>
      </c>
    </row>
    <row r="189" spans="1:65" s="2" customFormat="1">
      <c r="A189" s="33"/>
      <c r="B189" s="34"/>
      <c r="C189" s="33"/>
      <c r="D189" s="157" t="s">
        <v>136</v>
      </c>
      <c r="E189" s="33"/>
      <c r="F189" s="158" t="s">
        <v>312</v>
      </c>
      <c r="G189" s="33"/>
      <c r="H189" s="33"/>
      <c r="I189" s="159"/>
      <c r="J189" s="33"/>
      <c r="K189" s="33"/>
      <c r="L189" s="34"/>
      <c r="M189" s="160"/>
      <c r="N189" s="161"/>
      <c r="O189" s="54"/>
      <c r="P189" s="54"/>
      <c r="Q189" s="54"/>
      <c r="R189" s="54"/>
      <c r="S189" s="54"/>
      <c r="T189" s="55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8" t="s">
        <v>136</v>
      </c>
      <c r="AU189" s="18" t="s">
        <v>80</v>
      </c>
    </row>
    <row r="190" spans="1:65" s="13" customFormat="1">
      <c r="B190" s="162"/>
      <c r="D190" s="163" t="s">
        <v>138</v>
      </c>
      <c r="E190" s="164" t="s">
        <v>3</v>
      </c>
      <c r="F190" s="165" t="s">
        <v>255</v>
      </c>
      <c r="H190" s="166">
        <v>35</v>
      </c>
      <c r="I190" s="167"/>
      <c r="L190" s="162"/>
      <c r="M190" s="168"/>
      <c r="N190" s="169"/>
      <c r="O190" s="169"/>
      <c r="P190" s="169"/>
      <c r="Q190" s="169"/>
      <c r="R190" s="169"/>
      <c r="S190" s="169"/>
      <c r="T190" s="170"/>
      <c r="AT190" s="164" t="s">
        <v>138</v>
      </c>
      <c r="AU190" s="164" t="s">
        <v>80</v>
      </c>
      <c r="AV190" s="13" t="s">
        <v>80</v>
      </c>
      <c r="AW190" s="13" t="s">
        <v>33</v>
      </c>
      <c r="AX190" s="13" t="s">
        <v>71</v>
      </c>
      <c r="AY190" s="164" t="s">
        <v>127</v>
      </c>
    </row>
    <row r="191" spans="1:65" s="13" customFormat="1">
      <c r="B191" s="162"/>
      <c r="D191" s="163" t="s">
        <v>138</v>
      </c>
      <c r="E191" s="164" t="s">
        <v>3</v>
      </c>
      <c r="F191" s="165" t="s">
        <v>256</v>
      </c>
      <c r="H191" s="166">
        <v>3</v>
      </c>
      <c r="I191" s="167"/>
      <c r="L191" s="162"/>
      <c r="M191" s="168"/>
      <c r="N191" s="169"/>
      <c r="O191" s="169"/>
      <c r="P191" s="169"/>
      <c r="Q191" s="169"/>
      <c r="R191" s="169"/>
      <c r="S191" s="169"/>
      <c r="T191" s="170"/>
      <c r="AT191" s="164" t="s">
        <v>138</v>
      </c>
      <c r="AU191" s="164" t="s">
        <v>80</v>
      </c>
      <c r="AV191" s="13" t="s">
        <v>80</v>
      </c>
      <c r="AW191" s="13" t="s">
        <v>33</v>
      </c>
      <c r="AX191" s="13" t="s">
        <v>71</v>
      </c>
      <c r="AY191" s="164" t="s">
        <v>127</v>
      </c>
    </row>
    <row r="192" spans="1:65" s="14" customFormat="1">
      <c r="B192" s="172"/>
      <c r="D192" s="163" t="s">
        <v>138</v>
      </c>
      <c r="E192" s="173" t="s">
        <v>3</v>
      </c>
      <c r="F192" s="174" t="s">
        <v>231</v>
      </c>
      <c r="H192" s="175">
        <v>38</v>
      </c>
      <c r="I192" s="176"/>
      <c r="L192" s="172"/>
      <c r="M192" s="177"/>
      <c r="N192" s="178"/>
      <c r="O192" s="178"/>
      <c r="P192" s="178"/>
      <c r="Q192" s="178"/>
      <c r="R192" s="178"/>
      <c r="S192" s="178"/>
      <c r="T192" s="179"/>
      <c r="AT192" s="173" t="s">
        <v>138</v>
      </c>
      <c r="AU192" s="173" t="s">
        <v>80</v>
      </c>
      <c r="AV192" s="14" t="s">
        <v>134</v>
      </c>
      <c r="AW192" s="14" t="s">
        <v>33</v>
      </c>
      <c r="AX192" s="14" t="s">
        <v>78</v>
      </c>
      <c r="AY192" s="173" t="s">
        <v>127</v>
      </c>
    </row>
    <row r="193" spans="1:65" s="2" customFormat="1" ht="24.2" customHeight="1">
      <c r="A193" s="33"/>
      <c r="B193" s="143"/>
      <c r="C193" s="144" t="s">
        <v>313</v>
      </c>
      <c r="D193" s="144" t="s">
        <v>129</v>
      </c>
      <c r="E193" s="145" t="s">
        <v>314</v>
      </c>
      <c r="F193" s="146" t="s">
        <v>315</v>
      </c>
      <c r="G193" s="147" t="s">
        <v>132</v>
      </c>
      <c r="H193" s="148">
        <v>3</v>
      </c>
      <c r="I193" s="149"/>
      <c r="J193" s="150">
        <f>ROUND(I193*H193,2)</f>
        <v>0</v>
      </c>
      <c r="K193" s="146" t="s">
        <v>133</v>
      </c>
      <c r="L193" s="34"/>
      <c r="M193" s="151" t="s">
        <v>3</v>
      </c>
      <c r="N193" s="152" t="s">
        <v>42</v>
      </c>
      <c r="O193" s="54"/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55" t="s">
        <v>134</v>
      </c>
      <c r="AT193" s="155" t="s">
        <v>129</v>
      </c>
      <c r="AU193" s="155" t="s">
        <v>80</v>
      </c>
      <c r="AY193" s="18" t="s">
        <v>127</v>
      </c>
      <c r="BE193" s="156">
        <f>IF(N193="základní",J193,0)</f>
        <v>0</v>
      </c>
      <c r="BF193" s="156">
        <f>IF(N193="snížená",J193,0)</f>
        <v>0</v>
      </c>
      <c r="BG193" s="156">
        <f>IF(N193="zákl. přenesená",J193,0)</f>
        <v>0</v>
      </c>
      <c r="BH193" s="156">
        <f>IF(N193="sníž. přenesená",J193,0)</f>
        <v>0</v>
      </c>
      <c r="BI193" s="156">
        <f>IF(N193="nulová",J193,0)</f>
        <v>0</v>
      </c>
      <c r="BJ193" s="18" t="s">
        <v>78</v>
      </c>
      <c r="BK193" s="156">
        <f>ROUND(I193*H193,2)</f>
        <v>0</v>
      </c>
      <c r="BL193" s="18" t="s">
        <v>134</v>
      </c>
      <c r="BM193" s="155" t="s">
        <v>316</v>
      </c>
    </row>
    <row r="194" spans="1:65" s="2" customFormat="1">
      <c r="A194" s="33"/>
      <c r="B194" s="34"/>
      <c r="C194" s="33"/>
      <c r="D194" s="157" t="s">
        <v>136</v>
      </c>
      <c r="E194" s="33"/>
      <c r="F194" s="158" t="s">
        <v>317</v>
      </c>
      <c r="G194" s="33"/>
      <c r="H194" s="33"/>
      <c r="I194" s="159"/>
      <c r="J194" s="33"/>
      <c r="K194" s="33"/>
      <c r="L194" s="34"/>
      <c r="M194" s="160"/>
      <c r="N194" s="161"/>
      <c r="O194" s="54"/>
      <c r="P194" s="54"/>
      <c r="Q194" s="54"/>
      <c r="R194" s="54"/>
      <c r="S194" s="54"/>
      <c r="T194" s="55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8" t="s">
        <v>136</v>
      </c>
      <c r="AU194" s="18" t="s">
        <v>80</v>
      </c>
    </row>
    <row r="195" spans="1:65" s="13" customFormat="1">
      <c r="B195" s="162"/>
      <c r="D195" s="163" t="s">
        <v>138</v>
      </c>
      <c r="E195" s="164" t="s">
        <v>3</v>
      </c>
      <c r="F195" s="165" t="s">
        <v>256</v>
      </c>
      <c r="H195" s="166">
        <v>3</v>
      </c>
      <c r="I195" s="167"/>
      <c r="L195" s="162"/>
      <c r="M195" s="168"/>
      <c r="N195" s="169"/>
      <c r="O195" s="169"/>
      <c r="P195" s="169"/>
      <c r="Q195" s="169"/>
      <c r="R195" s="169"/>
      <c r="S195" s="169"/>
      <c r="T195" s="170"/>
      <c r="AT195" s="164" t="s">
        <v>138</v>
      </c>
      <c r="AU195" s="164" t="s">
        <v>80</v>
      </c>
      <c r="AV195" s="13" t="s">
        <v>80</v>
      </c>
      <c r="AW195" s="13" t="s">
        <v>33</v>
      </c>
      <c r="AX195" s="13" t="s">
        <v>78</v>
      </c>
      <c r="AY195" s="164" t="s">
        <v>127</v>
      </c>
    </row>
    <row r="196" spans="1:65" s="2" customFormat="1" ht="44.25" customHeight="1">
      <c r="A196" s="33"/>
      <c r="B196" s="143"/>
      <c r="C196" s="144" t="s">
        <v>318</v>
      </c>
      <c r="D196" s="144" t="s">
        <v>129</v>
      </c>
      <c r="E196" s="145" t="s">
        <v>319</v>
      </c>
      <c r="F196" s="146" t="s">
        <v>320</v>
      </c>
      <c r="G196" s="147" t="s">
        <v>132</v>
      </c>
      <c r="H196" s="148">
        <v>3</v>
      </c>
      <c r="I196" s="149"/>
      <c r="J196" s="150">
        <f>ROUND(I196*H196,2)</f>
        <v>0</v>
      </c>
      <c r="K196" s="146" t="s">
        <v>133</v>
      </c>
      <c r="L196" s="34"/>
      <c r="M196" s="151" t="s">
        <v>3</v>
      </c>
      <c r="N196" s="152" t="s">
        <v>42</v>
      </c>
      <c r="O196" s="54"/>
      <c r="P196" s="153">
        <f>O196*H196</f>
        <v>0</v>
      </c>
      <c r="Q196" s="153">
        <v>0</v>
      </c>
      <c r="R196" s="153">
        <f>Q196*H196</f>
        <v>0</v>
      </c>
      <c r="S196" s="153">
        <v>0</v>
      </c>
      <c r="T196" s="154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55" t="s">
        <v>134</v>
      </c>
      <c r="AT196" s="155" t="s">
        <v>129</v>
      </c>
      <c r="AU196" s="155" t="s">
        <v>80</v>
      </c>
      <c r="AY196" s="18" t="s">
        <v>127</v>
      </c>
      <c r="BE196" s="156">
        <f>IF(N196="základní",J196,0)</f>
        <v>0</v>
      </c>
      <c r="BF196" s="156">
        <f>IF(N196="snížená",J196,0)</f>
        <v>0</v>
      </c>
      <c r="BG196" s="156">
        <f>IF(N196="zákl. přenesená",J196,0)</f>
        <v>0</v>
      </c>
      <c r="BH196" s="156">
        <f>IF(N196="sníž. přenesená",J196,0)</f>
        <v>0</v>
      </c>
      <c r="BI196" s="156">
        <f>IF(N196="nulová",J196,0)</f>
        <v>0</v>
      </c>
      <c r="BJ196" s="18" t="s">
        <v>78</v>
      </c>
      <c r="BK196" s="156">
        <f>ROUND(I196*H196,2)</f>
        <v>0</v>
      </c>
      <c r="BL196" s="18" t="s">
        <v>134</v>
      </c>
      <c r="BM196" s="155" t="s">
        <v>321</v>
      </c>
    </row>
    <row r="197" spans="1:65" s="2" customFormat="1">
      <c r="A197" s="33"/>
      <c r="B197" s="34"/>
      <c r="C197" s="33"/>
      <c r="D197" s="157" t="s">
        <v>136</v>
      </c>
      <c r="E197" s="33"/>
      <c r="F197" s="158" t="s">
        <v>322</v>
      </c>
      <c r="G197" s="33"/>
      <c r="H197" s="33"/>
      <c r="I197" s="159"/>
      <c r="J197" s="33"/>
      <c r="K197" s="33"/>
      <c r="L197" s="34"/>
      <c r="M197" s="160"/>
      <c r="N197" s="161"/>
      <c r="O197" s="54"/>
      <c r="P197" s="54"/>
      <c r="Q197" s="54"/>
      <c r="R197" s="54"/>
      <c r="S197" s="54"/>
      <c r="T197" s="55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8" t="s">
        <v>136</v>
      </c>
      <c r="AU197" s="18" t="s">
        <v>80</v>
      </c>
    </row>
    <row r="198" spans="1:65" s="13" customFormat="1">
      <c r="B198" s="162"/>
      <c r="D198" s="163" t="s">
        <v>138</v>
      </c>
      <c r="E198" s="164" t="s">
        <v>3</v>
      </c>
      <c r="F198" s="165" t="s">
        <v>256</v>
      </c>
      <c r="H198" s="166">
        <v>3</v>
      </c>
      <c r="I198" s="167"/>
      <c r="L198" s="162"/>
      <c r="M198" s="168"/>
      <c r="N198" s="169"/>
      <c r="O198" s="169"/>
      <c r="P198" s="169"/>
      <c r="Q198" s="169"/>
      <c r="R198" s="169"/>
      <c r="S198" s="169"/>
      <c r="T198" s="170"/>
      <c r="AT198" s="164" t="s">
        <v>138</v>
      </c>
      <c r="AU198" s="164" t="s">
        <v>80</v>
      </c>
      <c r="AV198" s="13" t="s">
        <v>80</v>
      </c>
      <c r="AW198" s="13" t="s">
        <v>33</v>
      </c>
      <c r="AX198" s="13" t="s">
        <v>78</v>
      </c>
      <c r="AY198" s="164" t="s">
        <v>127</v>
      </c>
    </row>
    <row r="199" spans="1:65" s="2" customFormat="1" ht="44.25" customHeight="1">
      <c r="A199" s="33"/>
      <c r="B199" s="143"/>
      <c r="C199" s="144" t="s">
        <v>323</v>
      </c>
      <c r="D199" s="144" t="s">
        <v>129</v>
      </c>
      <c r="E199" s="145" t="s">
        <v>324</v>
      </c>
      <c r="F199" s="146" t="s">
        <v>325</v>
      </c>
      <c r="G199" s="147" t="s">
        <v>132</v>
      </c>
      <c r="H199" s="148">
        <v>35</v>
      </c>
      <c r="I199" s="149"/>
      <c r="J199" s="150">
        <f>ROUND(I199*H199,2)</f>
        <v>0</v>
      </c>
      <c r="K199" s="146" t="s">
        <v>133</v>
      </c>
      <c r="L199" s="34"/>
      <c r="M199" s="151" t="s">
        <v>3</v>
      </c>
      <c r="N199" s="152" t="s">
        <v>42</v>
      </c>
      <c r="O199" s="54"/>
      <c r="P199" s="153">
        <f>O199*H199</f>
        <v>0</v>
      </c>
      <c r="Q199" s="153">
        <v>0</v>
      </c>
      <c r="R199" s="153">
        <f>Q199*H199</f>
        <v>0</v>
      </c>
      <c r="S199" s="153">
        <v>0</v>
      </c>
      <c r="T199" s="154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55" t="s">
        <v>134</v>
      </c>
      <c r="AT199" s="155" t="s">
        <v>129</v>
      </c>
      <c r="AU199" s="155" t="s">
        <v>80</v>
      </c>
      <c r="AY199" s="18" t="s">
        <v>127</v>
      </c>
      <c r="BE199" s="156">
        <f>IF(N199="základní",J199,0)</f>
        <v>0</v>
      </c>
      <c r="BF199" s="156">
        <f>IF(N199="snížená",J199,0)</f>
        <v>0</v>
      </c>
      <c r="BG199" s="156">
        <f>IF(N199="zákl. přenesená",J199,0)</f>
        <v>0</v>
      </c>
      <c r="BH199" s="156">
        <f>IF(N199="sníž. přenesená",J199,0)</f>
        <v>0</v>
      </c>
      <c r="BI199" s="156">
        <f>IF(N199="nulová",J199,0)</f>
        <v>0</v>
      </c>
      <c r="BJ199" s="18" t="s">
        <v>78</v>
      </c>
      <c r="BK199" s="156">
        <f>ROUND(I199*H199,2)</f>
        <v>0</v>
      </c>
      <c r="BL199" s="18" t="s">
        <v>134</v>
      </c>
      <c r="BM199" s="155" t="s">
        <v>326</v>
      </c>
    </row>
    <row r="200" spans="1:65" s="2" customFormat="1">
      <c r="A200" s="33"/>
      <c r="B200" s="34"/>
      <c r="C200" s="33"/>
      <c r="D200" s="157" t="s">
        <v>136</v>
      </c>
      <c r="E200" s="33"/>
      <c r="F200" s="158" t="s">
        <v>327</v>
      </c>
      <c r="G200" s="33"/>
      <c r="H200" s="33"/>
      <c r="I200" s="159"/>
      <c r="J200" s="33"/>
      <c r="K200" s="33"/>
      <c r="L200" s="34"/>
      <c r="M200" s="160"/>
      <c r="N200" s="161"/>
      <c r="O200" s="54"/>
      <c r="P200" s="54"/>
      <c r="Q200" s="54"/>
      <c r="R200" s="54"/>
      <c r="S200" s="54"/>
      <c r="T200" s="55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8" t="s">
        <v>136</v>
      </c>
      <c r="AU200" s="18" t="s">
        <v>80</v>
      </c>
    </row>
    <row r="201" spans="1:65" s="13" customFormat="1">
      <c r="B201" s="162"/>
      <c r="D201" s="163" t="s">
        <v>138</v>
      </c>
      <c r="E201" s="164" t="s">
        <v>3</v>
      </c>
      <c r="F201" s="165" t="s">
        <v>255</v>
      </c>
      <c r="H201" s="166">
        <v>35</v>
      </c>
      <c r="I201" s="167"/>
      <c r="L201" s="162"/>
      <c r="M201" s="168"/>
      <c r="N201" s="169"/>
      <c r="O201" s="169"/>
      <c r="P201" s="169"/>
      <c r="Q201" s="169"/>
      <c r="R201" s="169"/>
      <c r="S201" s="169"/>
      <c r="T201" s="170"/>
      <c r="AT201" s="164" t="s">
        <v>138</v>
      </c>
      <c r="AU201" s="164" t="s">
        <v>80</v>
      </c>
      <c r="AV201" s="13" t="s">
        <v>80</v>
      </c>
      <c r="AW201" s="13" t="s">
        <v>33</v>
      </c>
      <c r="AX201" s="13" t="s">
        <v>78</v>
      </c>
      <c r="AY201" s="164" t="s">
        <v>127</v>
      </c>
    </row>
    <row r="202" spans="1:65" s="12" customFormat="1" ht="22.9" customHeight="1">
      <c r="B202" s="130"/>
      <c r="D202" s="131" t="s">
        <v>70</v>
      </c>
      <c r="E202" s="141" t="s">
        <v>177</v>
      </c>
      <c r="F202" s="141" t="s">
        <v>328</v>
      </c>
      <c r="I202" s="133"/>
      <c r="J202" s="142">
        <f>BK202</f>
        <v>0</v>
      </c>
      <c r="L202" s="130"/>
      <c r="M202" s="135"/>
      <c r="N202" s="136"/>
      <c r="O202" s="136"/>
      <c r="P202" s="137">
        <f>SUM(P203:P238)</f>
        <v>0</v>
      </c>
      <c r="Q202" s="136"/>
      <c r="R202" s="137">
        <f>SUM(R203:R238)</f>
        <v>8.0133226200000003</v>
      </c>
      <c r="S202" s="136"/>
      <c r="T202" s="138">
        <f>SUM(T203:T238)</f>
        <v>0.58831600000000006</v>
      </c>
      <c r="AR202" s="131" t="s">
        <v>78</v>
      </c>
      <c r="AT202" s="139" t="s">
        <v>70</v>
      </c>
      <c r="AU202" s="139" t="s">
        <v>78</v>
      </c>
      <c r="AY202" s="131" t="s">
        <v>127</v>
      </c>
      <c r="BK202" s="140">
        <f>SUM(BK203:BK238)</f>
        <v>0</v>
      </c>
    </row>
    <row r="203" spans="1:65" s="2" customFormat="1" ht="24.2" customHeight="1">
      <c r="A203" s="33"/>
      <c r="B203" s="143"/>
      <c r="C203" s="144" t="s">
        <v>329</v>
      </c>
      <c r="D203" s="144" t="s">
        <v>129</v>
      </c>
      <c r="E203" s="145" t="s">
        <v>330</v>
      </c>
      <c r="F203" s="146" t="s">
        <v>331</v>
      </c>
      <c r="G203" s="147" t="s">
        <v>332</v>
      </c>
      <c r="H203" s="148">
        <v>2</v>
      </c>
      <c r="I203" s="149"/>
      <c r="J203" s="150">
        <f>ROUND(I203*H203,2)</f>
        <v>0</v>
      </c>
      <c r="K203" s="146" t="s">
        <v>133</v>
      </c>
      <c r="L203" s="34"/>
      <c r="M203" s="151" t="s">
        <v>3</v>
      </c>
      <c r="N203" s="152" t="s">
        <v>42</v>
      </c>
      <c r="O203" s="54"/>
      <c r="P203" s="153">
        <f>O203*H203</f>
        <v>0</v>
      </c>
      <c r="Q203" s="153">
        <v>0</v>
      </c>
      <c r="R203" s="153">
        <f>Q203*H203</f>
        <v>0</v>
      </c>
      <c r="S203" s="153">
        <v>0</v>
      </c>
      <c r="T203" s="154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55" t="s">
        <v>134</v>
      </c>
      <c r="AT203" s="155" t="s">
        <v>129</v>
      </c>
      <c r="AU203" s="155" t="s">
        <v>80</v>
      </c>
      <c r="AY203" s="18" t="s">
        <v>127</v>
      </c>
      <c r="BE203" s="156">
        <f>IF(N203="základní",J203,0)</f>
        <v>0</v>
      </c>
      <c r="BF203" s="156">
        <f>IF(N203="snížená",J203,0)</f>
        <v>0</v>
      </c>
      <c r="BG203" s="156">
        <f>IF(N203="zákl. přenesená",J203,0)</f>
        <v>0</v>
      </c>
      <c r="BH203" s="156">
        <f>IF(N203="sníž. přenesená",J203,0)</f>
        <v>0</v>
      </c>
      <c r="BI203" s="156">
        <f>IF(N203="nulová",J203,0)</f>
        <v>0</v>
      </c>
      <c r="BJ203" s="18" t="s">
        <v>78</v>
      </c>
      <c r="BK203" s="156">
        <f>ROUND(I203*H203,2)</f>
        <v>0</v>
      </c>
      <c r="BL203" s="18" t="s">
        <v>134</v>
      </c>
      <c r="BM203" s="155" t="s">
        <v>333</v>
      </c>
    </row>
    <row r="204" spans="1:65" s="2" customFormat="1">
      <c r="A204" s="33"/>
      <c r="B204" s="34"/>
      <c r="C204" s="33"/>
      <c r="D204" s="157" t="s">
        <v>136</v>
      </c>
      <c r="E204" s="33"/>
      <c r="F204" s="158" t="s">
        <v>334</v>
      </c>
      <c r="G204" s="33"/>
      <c r="H204" s="33"/>
      <c r="I204" s="159"/>
      <c r="J204" s="33"/>
      <c r="K204" s="33"/>
      <c r="L204" s="34"/>
      <c r="M204" s="160"/>
      <c r="N204" s="161"/>
      <c r="O204" s="54"/>
      <c r="P204" s="54"/>
      <c r="Q204" s="54"/>
      <c r="R204" s="54"/>
      <c r="S204" s="54"/>
      <c r="T204" s="55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136</v>
      </c>
      <c r="AU204" s="18" t="s">
        <v>80</v>
      </c>
    </row>
    <row r="205" spans="1:65" s="13" customFormat="1">
      <c r="B205" s="162"/>
      <c r="D205" s="163" t="s">
        <v>138</v>
      </c>
      <c r="E205" s="164" t="s">
        <v>3</v>
      </c>
      <c r="F205" s="165" t="s">
        <v>335</v>
      </c>
      <c r="H205" s="166">
        <v>2</v>
      </c>
      <c r="I205" s="167"/>
      <c r="L205" s="162"/>
      <c r="M205" s="168"/>
      <c r="N205" s="169"/>
      <c r="O205" s="169"/>
      <c r="P205" s="169"/>
      <c r="Q205" s="169"/>
      <c r="R205" s="169"/>
      <c r="S205" s="169"/>
      <c r="T205" s="170"/>
      <c r="AT205" s="164" t="s">
        <v>138</v>
      </c>
      <c r="AU205" s="164" t="s">
        <v>80</v>
      </c>
      <c r="AV205" s="13" t="s">
        <v>80</v>
      </c>
      <c r="AW205" s="13" t="s">
        <v>33</v>
      </c>
      <c r="AX205" s="13" t="s">
        <v>78</v>
      </c>
      <c r="AY205" s="164" t="s">
        <v>127</v>
      </c>
    </row>
    <row r="206" spans="1:65" s="2" customFormat="1" ht="16.5" customHeight="1">
      <c r="A206" s="33"/>
      <c r="B206" s="143"/>
      <c r="C206" s="180" t="s">
        <v>336</v>
      </c>
      <c r="D206" s="180" t="s">
        <v>233</v>
      </c>
      <c r="E206" s="181" t="s">
        <v>337</v>
      </c>
      <c r="F206" s="182" t="s">
        <v>338</v>
      </c>
      <c r="G206" s="183" t="s">
        <v>332</v>
      </c>
      <c r="H206" s="184">
        <v>2</v>
      </c>
      <c r="I206" s="185"/>
      <c r="J206" s="186">
        <f>ROUND(I206*H206,2)</f>
        <v>0</v>
      </c>
      <c r="K206" s="182" t="s">
        <v>339</v>
      </c>
      <c r="L206" s="187"/>
      <c r="M206" s="188" t="s">
        <v>3</v>
      </c>
      <c r="N206" s="189" t="s">
        <v>42</v>
      </c>
      <c r="O206" s="54"/>
      <c r="P206" s="153">
        <f>O206*H206</f>
        <v>0</v>
      </c>
      <c r="Q206" s="153">
        <v>1.4499999999999999E-3</v>
      </c>
      <c r="R206" s="153">
        <f>Q206*H206</f>
        <v>2.8999999999999998E-3</v>
      </c>
      <c r="S206" s="153">
        <v>0</v>
      </c>
      <c r="T206" s="154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55" t="s">
        <v>171</v>
      </c>
      <c r="AT206" s="155" t="s">
        <v>233</v>
      </c>
      <c r="AU206" s="155" t="s">
        <v>80</v>
      </c>
      <c r="AY206" s="18" t="s">
        <v>127</v>
      </c>
      <c r="BE206" s="156">
        <f>IF(N206="základní",J206,0)</f>
        <v>0</v>
      </c>
      <c r="BF206" s="156">
        <f>IF(N206="snížená",J206,0)</f>
        <v>0</v>
      </c>
      <c r="BG206" s="156">
        <f>IF(N206="zákl. přenesená",J206,0)</f>
        <v>0</v>
      </c>
      <c r="BH206" s="156">
        <f>IF(N206="sníž. přenesená",J206,0)</f>
        <v>0</v>
      </c>
      <c r="BI206" s="156">
        <f>IF(N206="nulová",J206,0)</f>
        <v>0</v>
      </c>
      <c r="BJ206" s="18" t="s">
        <v>78</v>
      </c>
      <c r="BK206" s="156">
        <f>ROUND(I206*H206,2)</f>
        <v>0</v>
      </c>
      <c r="BL206" s="18" t="s">
        <v>134</v>
      </c>
      <c r="BM206" s="155" t="s">
        <v>340</v>
      </c>
    </row>
    <row r="207" spans="1:65" s="13" customFormat="1">
      <c r="B207" s="162"/>
      <c r="D207" s="163" t="s">
        <v>138</v>
      </c>
      <c r="E207" s="164" t="s">
        <v>3</v>
      </c>
      <c r="F207" s="165" t="s">
        <v>335</v>
      </c>
      <c r="H207" s="166">
        <v>2</v>
      </c>
      <c r="I207" s="167"/>
      <c r="L207" s="162"/>
      <c r="M207" s="168"/>
      <c r="N207" s="169"/>
      <c r="O207" s="169"/>
      <c r="P207" s="169"/>
      <c r="Q207" s="169"/>
      <c r="R207" s="169"/>
      <c r="S207" s="169"/>
      <c r="T207" s="170"/>
      <c r="AT207" s="164" t="s">
        <v>138</v>
      </c>
      <c r="AU207" s="164" t="s">
        <v>80</v>
      </c>
      <c r="AV207" s="13" t="s">
        <v>80</v>
      </c>
      <c r="AW207" s="13" t="s">
        <v>33</v>
      </c>
      <c r="AX207" s="13" t="s">
        <v>78</v>
      </c>
      <c r="AY207" s="164" t="s">
        <v>127</v>
      </c>
    </row>
    <row r="208" spans="1:65" s="2" customFormat="1" ht="24.2" customHeight="1">
      <c r="A208" s="33"/>
      <c r="B208" s="143"/>
      <c r="C208" s="144" t="s">
        <v>341</v>
      </c>
      <c r="D208" s="144" t="s">
        <v>129</v>
      </c>
      <c r="E208" s="145" t="s">
        <v>342</v>
      </c>
      <c r="F208" s="146" t="s">
        <v>343</v>
      </c>
      <c r="G208" s="147" t="s">
        <v>167</v>
      </c>
      <c r="H208" s="148">
        <v>45</v>
      </c>
      <c r="I208" s="149"/>
      <c r="J208" s="150">
        <f>ROUND(I208*H208,2)</f>
        <v>0</v>
      </c>
      <c r="K208" s="146" t="s">
        <v>133</v>
      </c>
      <c r="L208" s="34"/>
      <c r="M208" s="151" t="s">
        <v>3</v>
      </c>
      <c r="N208" s="152" t="s">
        <v>42</v>
      </c>
      <c r="O208" s="54"/>
      <c r="P208" s="153">
        <f>O208*H208</f>
        <v>0</v>
      </c>
      <c r="Q208" s="153">
        <v>2.0000000000000001E-4</v>
      </c>
      <c r="R208" s="153">
        <f>Q208*H208</f>
        <v>9.0000000000000011E-3</v>
      </c>
      <c r="S208" s="153">
        <v>0</v>
      </c>
      <c r="T208" s="154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55" t="s">
        <v>134</v>
      </c>
      <c r="AT208" s="155" t="s">
        <v>129</v>
      </c>
      <c r="AU208" s="155" t="s">
        <v>80</v>
      </c>
      <c r="AY208" s="18" t="s">
        <v>127</v>
      </c>
      <c r="BE208" s="156">
        <f>IF(N208="základní",J208,0)</f>
        <v>0</v>
      </c>
      <c r="BF208" s="156">
        <f>IF(N208="snížená",J208,0)</f>
        <v>0</v>
      </c>
      <c r="BG208" s="156">
        <f>IF(N208="zákl. přenesená",J208,0)</f>
        <v>0</v>
      </c>
      <c r="BH208" s="156">
        <f>IF(N208="sníž. přenesená",J208,0)</f>
        <v>0</v>
      </c>
      <c r="BI208" s="156">
        <f>IF(N208="nulová",J208,0)</f>
        <v>0</v>
      </c>
      <c r="BJ208" s="18" t="s">
        <v>78</v>
      </c>
      <c r="BK208" s="156">
        <f>ROUND(I208*H208,2)</f>
        <v>0</v>
      </c>
      <c r="BL208" s="18" t="s">
        <v>134</v>
      </c>
      <c r="BM208" s="155" t="s">
        <v>344</v>
      </c>
    </row>
    <row r="209" spans="1:65" s="2" customFormat="1">
      <c r="A209" s="33"/>
      <c r="B209" s="34"/>
      <c r="C209" s="33"/>
      <c r="D209" s="157" t="s">
        <v>136</v>
      </c>
      <c r="E209" s="33"/>
      <c r="F209" s="158" t="s">
        <v>345</v>
      </c>
      <c r="G209" s="33"/>
      <c r="H209" s="33"/>
      <c r="I209" s="159"/>
      <c r="J209" s="33"/>
      <c r="K209" s="33"/>
      <c r="L209" s="34"/>
      <c r="M209" s="160"/>
      <c r="N209" s="161"/>
      <c r="O209" s="54"/>
      <c r="P209" s="54"/>
      <c r="Q209" s="54"/>
      <c r="R209" s="54"/>
      <c r="S209" s="54"/>
      <c r="T209" s="55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8" t="s">
        <v>136</v>
      </c>
      <c r="AU209" s="18" t="s">
        <v>80</v>
      </c>
    </row>
    <row r="210" spans="1:65" s="13" customFormat="1">
      <c r="B210" s="162"/>
      <c r="D210" s="163" t="s">
        <v>138</v>
      </c>
      <c r="E210" s="164" t="s">
        <v>3</v>
      </c>
      <c r="F210" s="165" t="s">
        <v>346</v>
      </c>
      <c r="H210" s="166">
        <v>45</v>
      </c>
      <c r="I210" s="167"/>
      <c r="L210" s="162"/>
      <c r="M210" s="168"/>
      <c r="N210" s="169"/>
      <c r="O210" s="169"/>
      <c r="P210" s="169"/>
      <c r="Q210" s="169"/>
      <c r="R210" s="169"/>
      <c r="S210" s="169"/>
      <c r="T210" s="170"/>
      <c r="AT210" s="164" t="s">
        <v>138</v>
      </c>
      <c r="AU210" s="164" t="s">
        <v>80</v>
      </c>
      <c r="AV210" s="13" t="s">
        <v>80</v>
      </c>
      <c r="AW210" s="13" t="s">
        <v>33</v>
      </c>
      <c r="AX210" s="13" t="s">
        <v>78</v>
      </c>
      <c r="AY210" s="164" t="s">
        <v>127</v>
      </c>
    </row>
    <row r="211" spans="1:65" s="2" customFormat="1" ht="49.15" customHeight="1">
      <c r="A211" s="33"/>
      <c r="B211" s="143"/>
      <c r="C211" s="144" t="s">
        <v>347</v>
      </c>
      <c r="D211" s="144" t="s">
        <v>129</v>
      </c>
      <c r="E211" s="145" t="s">
        <v>348</v>
      </c>
      <c r="F211" s="146" t="s">
        <v>349</v>
      </c>
      <c r="G211" s="147" t="s">
        <v>167</v>
      </c>
      <c r="H211" s="148">
        <v>36</v>
      </c>
      <c r="I211" s="149"/>
      <c r="J211" s="150">
        <f>ROUND(I211*H211,2)</f>
        <v>0</v>
      </c>
      <c r="K211" s="146" t="s">
        <v>133</v>
      </c>
      <c r="L211" s="34"/>
      <c r="M211" s="151" t="s">
        <v>3</v>
      </c>
      <c r="N211" s="152" t="s">
        <v>42</v>
      </c>
      <c r="O211" s="54"/>
      <c r="P211" s="153">
        <f>O211*H211</f>
        <v>0</v>
      </c>
      <c r="Q211" s="153">
        <v>0.15539952000000001</v>
      </c>
      <c r="R211" s="153">
        <f>Q211*H211</f>
        <v>5.5943827200000005</v>
      </c>
      <c r="S211" s="153">
        <v>0</v>
      </c>
      <c r="T211" s="154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5" t="s">
        <v>134</v>
      </c>
      <c r="AT211" s="155" t="s">
        <v>129</v>
      </c>
      <c r="AU211" s="155" t="s">
        <v>80</v>
      </c>
      <c r="AY211" s="18" t="s">
        <v>127</v>
      </c>
      <c r="BE211" s="156">
        <f>IF(N211="základní",J211,0)</f>
        <v>0</v>
      </c>
      <c r="BF211" s="156">
        <f>IF(N211="snížená",J211,0)</f>
        <v>0</v>
      </c>
      <c r="BG211" s="156">
        <f>IF(N211="zákl. přenesená",J211,0)</f>
        <v>0</v>
      </c>
      <c r="BH211" s="156">
        <f>IF(N211="sníž. přenesená",J211,0)</f>
        <v>0</v>
      </c>
      <c r="BI211" s="156">
        <f>IF(N211="nulová",J211,0)</f>
        <v>0</v>
      </c>
      <c r="BJ211" s="18" t="s">
        <v>78</v>
      </c>
      <c r="BK211" s="156">
        <f>ROUND(I211*H211,2)</f>
        <v>0</v>
      </c>
      <c r="BL211" s="18" t="s">
        <v>134</v>
      </c>
      <c r="BM211" s="155" t="s">
        <v>350</v>
      </c>
    </row>
    <row r="212" spans="1:65" s="2" customFormat="1">
      <c r="A212" s="33"/>
      <c r="B212" s="34"/>
      <c r="C212" s="33"/>
      <c r="D212" s="157" t="s">
        <v>136</v>
      </c>
      <c r="E212" s="33"/>
      <c r="F212" s="158" t="s">
        <v>351</v>
      </c>
      <c r="G212" s="33"/>
      <c r="H212" s="33"/>
      <c r="I212" s="159"/>
      <c r="J212" s="33"/>
      <c r="K212" s="33"/>
      <c r="L212" s="34"/>
      <c r="M212" s="160"/>
      <c r="N212" s="161"/>
      <c r="O212" s="54"/>
      <c r="P212" s="54"/>
      <c r="Q212" s="54"/>
      <c r="R212" s="54"/>
      <c r="S212" s="54"/>
      <c r="T212" s="55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8" t="s">
        <v>136</v>
      </c>
      <c r="AU212" s="18" t="s">
        <v>80</v>
      </c>
    </row>
    <row r="213" spans="1:65" s="13" customFormat="1">
      <c r="B213" s="162"/>
      <c r="D213" s="163" t="s">
        <v>138</v>
      </c>
      <c r="E213" s="164" t="s">
        <v>3</v>
      </c>
      <c r="F213" s="165" t="s">
        <v>352</v>
      </c>
      <c r="H213" s="166">
        <v>20</v>
      </c>
      <c r="I213" s="167"/>
      <c r="L213" s="162"/>
      <c r="M213" s="168"/>
      <c r="N213" s="169"/>
      <c r="O213" s="169"/>
      <c r="P213" s="169"/>
      <c r="Q213" s="169"/>
      <c r="R213" s="169"/>
      <c r="S213" s="169"/>
      <c r="T213" s="170"/>
      <c r="AT213" s="164" t="s">
        <v>138</v>
      </c>
      <c r="AU213" s="164" t="s">
        <v>80</v>
      </c>
      <c r="AV213" s="13" t="s">
        <v>80</v>
      </c>
      <c r="AW213" s="13" t="s">
        <v>33</v>
      </c>
      <c r="AX213" s="13" t="s">
        <v>71</v>
      </c>
      <c r="AY213" s="164" t="s">
        <v>127</v>
      </c>
    </row>
    <row r="214" spans="1:65" s="13" customFormat="1">
      <c r="B214" s="162"/>
      <c r="D214" s="163" t="s">
        <v>138</v>
      </c>
      <c r="E214" s="164" t="s">
        <v>3</v>
      </c>
      <c r="F214" s="165" t="s">
        <v>353</v>
      </c>
      <c r="H214" s="166">
        <v>16</v>
      </c>
      <c r="I214" s="167"/>
      <c r="L214" s="162"/>
      <c r="M214" s="168"/>
      <c r="N214" s="169"/>
      <c r="O214" s="169"/>
      <c r="P214" s="169"/>
      <c r="Q214" s="169"/>
      <c r="R214" s="169"/>
      <c r="S214" s="169"/>
      <c r="T214" s="170"/>
      <c r="AT214" s="164" t="s">
        <v>138</v>
      </c>
      <c r="AU214" s="164" t="s">
        <v>80</v>
      </c>
      <c r="AV214" s="13" t="s">
        <v>80</v>
      </c>
      <c r="AW214" s="13" t="s">
        <v>33</v>
      </c>
      <c r="AX214" s="13" t="s">
        <v>71</v>
      </c>
      <c r="AY214" s="164" t="s">
        <v>127</v>
      </c>
    </row>
    <row r="215" spans="1:65" s="14" customFormat="1">
      <c r="B215" s="172"/>
      <c r="D215" s="163" t="s">
        <v>138</v>
      </c>
      <c r="E215" s="173" t="s">
        <v>3</v>
      </c>
      <c r="F215" s="174" t="s">
        <v>231</v>
      </c>
      <c r="H215" s="175">
        <v>36</v>
      </c>
      <c r="I215" s="176"/>
      <c r="L215" s="172"/>
      <c r="M215" s="177"/>
      <c r="N215" s="178"/>
      <c r="O215" s="178"/>
      <c r="P215" s="178"/>
      <c r="Q215" s="178"/>
      <c r="R215" s="178"/>
      <c r="S215" s="178"/>
      <c r="T215" s="179"/>
      <c r="AT215" s="173" t="s">
        <v>138</v>
      </c>
      <c r="AU215" s="173" t="s">
        <v>80</v>
      </c>
      <c r="AV215" s="14" t="s">
        <v>134</v>
      </c>
      <c r="AW215" s="14" t="s">
        <v>33</v>
      </c>
      <c r="AX215" s="14" t="s">
        <v>78</v>
      </c>
      <c r="AY215" s="173" t="s">
        <v>127</v>
      </c>
    </row>
    <row r="216" spans="1:65" s="2" customFormat="1" ht="24.2" customHeight="1">
      <c r="A216" s="33"/>
      <c r="B216" s="143"/>
      <c r="C216" s="180" t="s">
        <v>354</v>
      </c>
      <c r="D216" s="180" t="s">
        <v>233</v>
      </c>
      <c r="E216" s="181" t="s">
        <v>355</v>
      </c>
      <c r="F216" s="182" t="s">
        <v>356</v>
      </c>
      <c r="G216" s="183" t="s">
        <v>167</v>
      </c>
      <c r="H216" s="184">
        <v>22</v>
      </c>
      <c r="I216" s="185"/>
      <c r="J216" s="186">
        <f>ROUND(I216*H216,2)</f>
        <v>0</v>
      </c>
      <c r="K216" s="182" t="s">
        <v>133</v>
      </c>
      <c r="L216" s="187"/>
      <c r="M216" s="188" t="s">
        <v>3</v>
      </c>
      <c r="N216" s="189" t="s">
        <v>42</v>
      </c>
      <c r="O216" s="54"/>
      <c r="P216" s="153">
        <f>O216*H216</f>
        <v>0</v>
      </c>
      <c r="Q216" s="153">
        <v>4.8300000000000003E-2</v>
      </c>
      <c r="R216" s="153">
        <f>Q216*H216</f>
        <v>1.0626</v>
      </c>
      <c r="S216" s="153">
        <v>0</v>
      </c>
      <c r="T216" s="154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55" t="s">
        <v>171</v>
      </c>
      <c r="AT216" s="155" t="s">
        <v>233</v>
      </c>
      <c r="AU216" s="155" t="s">
        <v>80</v>
      </c>
      <c r="AY216" s="18" t="s">
        <v>127</v>
      </c>
      <c r="BE216" s="156">
        <f>IF(N216="základní",J216,0)</f>
        <v>0</v>
      </c>
      <c r="BF216" s="156">
        <f>IF(N216="snížená",J216,0)</f>
        <v>0</v>
      </c>
      <c r="BG216" s="156">
        <f>IF(N216="zákl. přenesená",J216,0)</f>
        <v>0</v>
      </c>
      <c r="BH216" s="156">
        <f>IF(N216="sníž. přenesená",J216,0)</f>
        <v>0</v>
      </c>
      <c r="BI216" s="156">
        <f>IF(N216="nulová",J216,0)</f>
        <v>0</v>
      </c>
      <c r="BJ216" s="18" t="s">
        <v>78</v>
      </c>
      <c r="BK216" s="156">
        <f>ROUND(I216*H216,2)</f>
        <v>0</v>
      </c>
      <c r="BL216" s="18" t="s">
        <v>134</v>
      </c>
      <c r="BM216" s="155" t="s">
        <v>357</v>
      </c>
    </row>
    <row r="217" spans="1:65" s="13" customFormat="1">
      <c r="B217" s="162"/>
      <c r="D217" s="163" t="s">
        <v>138</v>
      </c>
      <c r="F217" s="165" t="s">
        <v>358</v>
      </c>
      <c r="H217" s="166">
        <v>22</v>
      </c>
      <c r="I217" s="167"/>
      <c r="L217" s="162"/>
      <c r="M217" s="168"/>
      <c r="N217" s="169"/>
      <c r="O217" s="169"/>
      <c r="P217" s="169"/>
      <c r="Q217" s="169"/>
      <c r="R217" s="169"/>
      <c r="S217" s="169"/>
      <c r="T217" s="170"/>
      <c r="AT217" s="164" t="s">
        <v>138</v>
      </c>
      <c r="AU217" s="164" t="s">
        <v>80</v>
      </c>
      <c r="AV217" s="13" t="s">
        <v>80</v>
      </c>
      <c r="AW217" s="13" t="s">
        <v>4</v>
      </c>
      <c r="AX217" s="13" t="s">
        <v>78</v>
      </c>
      <c r="AY217" s="164" t="s">
        <v>127</v>
      </c>
    </row>
    <row r="218" spans="1:65" s="2" customFormat="1" ht="16.5" customHeight="1">
      <c r="A218" s="33"/>
      <c r="B218" s="143"/>
      <c r="C218" s="180" t="s">
        <v>359</v>
      </c>
      <c r="D218" s="180" t="s">
        <v>233</v>
      </c>
      <c r="E218" s="181" t="s">
        <v>360</v>
      </c>
      <c r="F218" s="182" t="s">
        <v>361</v>
      </c>
      <c r="G218" s="183" t="s">
        <v>167</v>
      </c>
      <c r="H218" s="184">
        <v>13.2</v>
      </c>
      <c r="I218" s="185"/>
      <c r="J218" s="186">
        <f>ROUND(I218*H218,2)</f>
        <v>0</v>
      </c>
      <c r="K218" s="182" t="s">
        <v>133</v>
      </c>
      <c r="L218" s="187"/>
      <c r="M218" s="188" t="s">
        <v>3</v>
      </c>
      <c r="N218" s="189" t="s">
        <v>42</v>
      </c>
      <c r="O218" s="54"/>
      <c r="P218" s="153">
        <f>O218*H218</f>
        <v>0</v>
      </c>
      <c r="Q218" s="153">
        <v>0.08</v>
      </c>
      <c r="R218" s="153">
        <f>Q218*H218</f>
        <v>1.056</v>
      </c>
      <c r="S218" s="153">
        <v>0</v>
      </c>
      <c r="T218" s="154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55" t="s">
        <v>171</v>
      </c>
      <c r="AT218" s="155" t="s">
        <v>233</v>
      </c>
      <c r="AU218" s="155" t="s">
        <v>80</v>
      </c>
      <c r="AY218" s="18" t="s">
        <v>127</v>
      </c>
      <c r="BE218" s="156">
        <f>IF(N218="základní",J218,0)</f>
        <v>0</v>
      </c>
      <c r="BF218" s="156">
        <f>IF(N218="snížená",J218,0)</f>
        <v>0</v>
      </c>
      <c r="BG218" s="156">
        <f>IF(N218="zákl. přenesená",J218,0)</f>
        <v>0</v>
      </c>
      <c r="BH218" s="156">
        <f>IF(N218="sníž. přenesená",J218,0)</f>
        <v>0</v>
      </c>
      <c r="BI218" s="156">
        <f>IF(N218="nulová",J218,0)</f>
        <v>0</v>
      </c>
      <c r="BJ218" s="18" t="s">
        <v>78</v>
      </c>
      <c r="BK218" s="156">
        <f>ROUND(I218*H218,2)</f>
        <v>0</v>
      </c>
      <c r="BL218" s="18" t="s">
        <v>134</v>
      </c>
      <c r="BM218" s="155" t="s">
        <v>362</v>
      </c>
    </row>
    <row r="219" spans="1:65" s="13" customFormat="1">
      <c r="B219" s="162"/>
      <c r="D219" s="163" t="s">
        <v>138</v>
      </c>
      <c r="E219" s="164" t="s">
        <v>3</v>
      </c>
      <c r="F219" s="165" t="s">
        <v>363</v>
      </c>
      <c r="H219" s="166">
        <v>12</v>
      </c>
      <c r="I219" s="167"/>
      <c r="L219" s="162"/>
      <c r="M219" s="168"/>
      <c r="N219" s="169"/>
      <c r="O219" s="169"/>
      <c r="P219" s="169"/>
      <c r="Q219" s="169"/>
      <c r="R219" s="169"/>
      <c r="S219" s="169"/>
      <c r="T219" s="170"/>
      <c r="AT219" s="164" t="s">
        <v>138</v>
      </c>
      <c r="AU219" s="164" t="s">
        <v>80</v>
      </c>
      <c r="AV219" s="13" t="s">
        <v>80</v>
      </c>
      <c r="AW219" s="13" t="s">
        <v>33</v>
      </c>
      <c r="AX219" s="13" t="s">
        <v>78</v>
      </c>
      <c r="AY219" s="164" t="s">
        <v>127</v>
      </c>
    </row>
    <row r="220" spans="1:65" s="13" customFormat="1">
      <c r="B220" s="162"/>
      <c r="D220" s="163" t="s">
        <v>138</v>
      </c>
      <c r="F220" s="165" t="s">
        <v>364</v>
      </c>
      <c r="H220" s="166">
        <v>13.2</v>
      </c>
      <c r="I220" s="167"/>
      <c r="L220" s="162"/>
      <c r="M220" s="168"/>
      <c r="N220" s="169"/>
      <c r="O220" s="169"/>
      <c r="P220" s="169"/>
      <c r="Q220" s="169"/>
      <c r="R220" s="169"/>
      <c r="S220" s="169"/>
      <c r="T220" s="170"/>
      <c r="AT220" s="164" t="s">
        <v>138</v>
      </c>
      <c r="AU220" s="164" t="s">
        <v>80</v>
      </c>
      <c r="AV220" s="13" t="s">
        <v>80</v>
      </c>
      <c r="AW220" s="13" t="s">
        <v>4</v>
      </c>
      <c r="AX220" s="13" t="s">
        <v>78</v>
      </c>
      <c r="AY220" s="164" t="s">
        <v>127</v>
      </c>
    </row>
    <row r="221" spans="1:65" s="2" customFormat="1" ht="16.5" customHeight="1">
      <c r="A221" s="33"/>
      <c r="B221" s="143"/>
      <c r="C221" s="180" t="s">
        <v>365</v>
      </c>
      <c r="D221" s="180" t="s">
        <v>233</v>
      </c>
      <c r="E221" s="181" t="s">
        <v>366</v>
      </c>
      <c r="F221" s="182" t="s">
        <v>367</v>
      </c>
      <c r="G221" s="183" t="s">
        <v>167</v>
      </c>
      <c r="H221" s="184">
        <v>4.4000000000000004</v>
      </c>
      <c r="I221" s="185"/>
      <c r="J221" s="186">
        <f>ROUND(I221*H221,2)</f>
        <v>0</v>
      </c>
      <c r="K221" s="182" t="s">
        <v>339</v>
      </c>
      <c r="L221" s="187"/>
      <c r="M221" s="188" t="s">
        <v>3</v>
      </c>
      <c r="N221" s="189" t="s">
        <v>42</v>
      </c>
      <c r="O221" s="54"/>
      <c r="P221" s="153">
        <f>O221*H221</f>
        <v>0</v>
      </c>
      <c r="Q221" s="153">
        <v>6.0999999999999999E-2</v>
      </c>
      <c r="R221" s="153">
        <f>Q221*H221</f>
        <v>0.26840000000000003</v>
      </c>
      <c r="S221" s="153">
        <v>0</v>
      </c>
      <c r="T221" s="154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5" t="s">
        <v>171</v>
      </c>
      <c r="AT221" s="155" t="s">
        <v>233</v>
      </c>
      <c r="AU221" s="155" t="s">
        <v>80</v>
      </c>
      <c r="AY221" s="18" t="s">
        <v>127</v>
      </c>
      <c r="BE221" s="156">
        <f>IF(N221="základní",J221,0)</f>
        <v>0</v>
      </c>
      <c r="BF221" s="156">
        <f>IF(N221="snížená",J221,0)</f>
        <v>0</v>
      </c>
      <c r="BG221" s="156">
        <f>IF(N221="zákl. přenesená",J221,0)</f>
        <v>0</v>
      </c>
      <c r="BH221" s="156">
        <f>IF(N221="sníž. přenesená",J221,0)</f>
        <v>0</v>
      </c>
      <c r="BI221" s="156">
        <f>IF(N221="nulová",J221,0)</f>
        <v>0</v>
      </c>
      <c r="BJ221" s="18" t="s">
        <v>78</v>
      </c>
      <c r="BK221" s="156">
        <f>ROUND(I221*H221,2)</f>
        <v>0</v>
      </c>
      <c r="BL221" s="18" t="s">
        <v>134</v>
      </c>
      <c r="BM221" s="155" t="s">
        <v>368</v>
      </c>
    </row>
    <row r="222" spans="1:65" s="13" customFormat="1">
      <c r="B222" s="162"/>
      <c r="D222" s="163" t="s">
        <v>138</v>
      </c>
      <c r="F222" s="165" t="s">
        <v>369</v>
      </c>
      <c r="H222" s="166">
        <v>4.4000000000000004</v>
      </c>
      <c r="I222" s="167"/>
      <c r="L222" s="162"/>
      <c r="M222" s="168"/>
      <c r="N222" s="169"/>
      <c r="O222" s="169"/>
      <c r="P222" s="169"/>
      <c r="Q222" s="169"/>
      <c r="R222" s="169"/>
      <c r="S222" s="169"/>
      <c r="T222" s="170"/>
      <c r="AT222" s="164" t="s">
        <v>138</v>
      </c>
      <c r="AU222" s="164" t="s">
        <v>80</v>
      </c>
      <c r="AV222" s="13" t="s">
        <v>80</v>
      </c>
      <c r="AW222" s="13" t="s">
        <v>4</v>
      </c>
      <c r="AX222" s="13" t="s">
        <v>78</v>
      </c>
      <c r="AY222" s="164" t="s">
        <v>127</v>
      </c>
    </row>
    <row r="223" spans="1:65" s="2" customFormat="1" ht="24.2" customHeight="1">
      <c r="A223" s="33"/>
      <c r="B223" s="143"/>
      <c r="C223" s="144" t="s">
        <v>370</v>
      </c>
      <c r="D223" s="144" t="s">
        <v>129</v>
      </c>
      <c r="E223" s="145" t="s">
        <v>371</v>
      </c>
      <c r="F223" s="146" t="s">
        <v>372</v>
      </c>
      <c r="G223" s="147" t="s">
        <v>167</v>
      </c>
      <c r="H223" s="148">
        <v>20</v>
      </c>
      <c r="I223" s="149"/>
      <c r="J223" s="150">
        <f>ROUND(I223*H223,2)</f>
        <v>0</v>
      </c>
      <c r="K223" s="146" t="s">
        <v>133</v>
      </c>
      <c r="L223" s="34"/>
      <c r="M223" s="151" t="s">
        <v>3</v>
      </c>
      <c r="N223" s="152" t="s">
        <v>42</v>
      </c>
      <c r="O223" s="54"/>
      <c r="P223" s="153">
        <f>O223*H223</f>
        <v>0</v>
      </c>
      <c r="Q223" s="153">
        <v>1.995E-6</v>
      </c>
      <c r="R223" s="153">
        <f>Q223*H223</f>
        <v>3.9900000000000001E-5</v>
      </c>
      <c r="S223" s="153">
        <v>0</v>
      </c>
      <c r="T223" s="154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55" t="s">
        <v>134</v>
      </c>
      <c r="AT223" s="155" t="s">
        <v>129</v>
      </c>
      <c r="AU223" s="155" t="s">
        <v>80</v>
      </c>
      <c r="AY223" s="18" t="s">
        <v>127</v>
      </c>
      <c r="BE223" s="156">
        <f>IF(N223="základní",J223,0)</f>
        <v>0</v>
      </c>
      <c r="BF223" s="156">
        <f>IF(N223="snížená",J223,0)</f>
        <v>0</v>
      </c>
      <c r="BG223" s="156">
        <f>IF(N223="zákl. přenesená",J223,0)</f>
        <v>0</v>
      </c>
      <c r="BH223" s="156">
        <f>IF(N223="sníž. přenesená",J223,0)</f>
        <v>0</v>
      </c>
      <c r="BI223" s="156">
        <f>IF(N223="nulová",J223,0)</f>
        <v>0</v>
      </c>
      <c r="BJ223" s="18" t="s">
        <v>78</v>
      </c>
      <c r="BK223" s="156">
        <f>ROUND(I223*H223,2)</f>
        <v>0</v>
      </c>
      <c r="BL223" s="18" t="s">
        <v>134</v>
      </c>
      <c r="BM223" s="155" t="s">
        <v>373</v>
      </c>
    </row>
    <row r="224" spans="1:65" s="2" customFormat="1">
      <c r="A224" s="33"/>
      <c r="B224" s="34"/>
      <c r="C224" s="33"/>
      <c r="D224" s="157" t="s">
        <v>136</v>
      </c>
      <c r="E224" s="33"/>
      <c r="F224" s="158" t="s">
        <v>374</v>
      </c>
      <c r="G224" s="33"/>
      <c r="H224" s="33"/>
      <c r="I224" s="159"/>
      <c r="J224" s="33"/>
      <c r="K224" s="33"/>
      <c r="L224" s="34"/>
      <c r="M224" s="160"/>
      <c r="N224" s="161"/>
      <c r="O224" s="54"/>
      <c r="P224" s="54"/>
      <c r="Q224" s="54"/>
      <c r="R224" s="54"/>
      <c r="S224" s="54"/>
      <c r="T224" s="55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8" t="s">
        <v>136</v>
      </c>
      <c r="AU224" s="18" t="s">
        <v>80</v>
      </c>
    </row>
    <row r="225" spans="1:65" s="13" customFormat="1">
      <c r="B225" s="162"/>
      <c r="D225" s="163" t="s">
        <v>138</v>
      </c>
      <c r="E225" s="164" t="s">
        <v>3</v>
      </c>
      <c r="F225" s="165" t="s">
        <v>375</v>
      </c>
      <c r="H225" s="166">
        <v>20</v>
      </c>
      <c r="I225" s="167"/>
      <c r="L225" s="162"/>
      <c r="M225" s="168"/>
      <c r="N225" s="169"/>
      <c r="O225" s="169"/>
      <c r="P225" s="169"/>
      <c r="Q225" s="169"/>
      <c r="R225" s="169"/>
      <c r="S225" s="169"/>
      <c r="T225" s="170"/>
      <c r="AT225" s="164" t="s">
        <v>138</v>
      </c>
      <c r="AU225" s="164" t="s">
        <v>80</v>
      </c>
      <c r="AV225" s="13" t="s">
        <v>80</v>
      </c>
      <c r="AW225" s="13" t="s">
        <v>33</v>
      </c>
      <c r="AX225" s="13" t="s">
        <v>78</v>
      </c>
      <c r="AY225" s="164" t="s">
        <v>127</v>
      </c>
    </row>
    <row r="226" spans="1:65" s="2" customFormat="1" ht="37.9" customHeight="1">
      <c r="A226" s="33"/>
      <c r="B226" s="143"/>
      <c r="C226" s="144" t="s">
        <v>376</v>
      </c>
      <c r="D226" s="144" t="s">
        <v>129</v>
      </c>
      <c r="E226" s="145" t="s">
        <v>377</v>
      </c>
      <c r="F226" s="146" t="s">
        <v>378</v>
      </c>
      <c r="G226" s="147" t="s">
        <v>132</v>
      </c>
      <c r="H226" s="148">
        <v>2</v>
      </c>
      <c r="I226" s="149"/>
      <c r="J226" s="150">
        <f>ROUND(I226*H226,2)</f>
        <v>0</v>
      </c>
      <c r="K226" s="146" t="s">
        <v>133</v>
      </c>
      <c r="L226" s="34"/>
      <c r="M226" s="151" t="s">
        <v>3</v>
      </c>
      <c r="N226" s="152" t="s">
        <v>42</v>
      </c>
      <c r="O226" s="54"/>
      <c r="P226" s="153">
        <f>O226*H226</f>
        <v>0</v>
      </c>
      <c r="Q226" s="153">
        <v>0</v>
      </c>
      <c r="R226" s="153">
        <f>Q226*H226</f>
        <v>0</v>
      </c>
      <c r="S226" s="153">
        <v>0</v>
      </c>
      <c r="T226" s="154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55" t="s">
        <v>134</v>
      </c>
      <c r="AT226" s="155" t="s">
        <v>129</v>
      </c>
      <c r="AU226" s="155" t="s">
        <v>80</v>
      </c>
      <c r="AY226" s="18" t="s">
        <v>127</v>
      </c>
      <c r="BE226" s="156">
        <f>IF(N226="základní",J226,0)</f>
        <v>0</v>
      </c>
      <c r="BF226" s="156">
        <f>IF(N226="snížená",J226,0)</f>
        <v>0</v>
      </c>
      <c r="BG226" s="156">
        <f>IF(N226="zákl. přenesená",J226,0)</f>
        <v>0</v>
      </c>
      <c r="BH226" s="156">
        <f>IF(N226="sníž. přenesená",J226,0)</f>
        <v>0</v>
      </c>
      <c r="BI226" s="156">
        <f>IF(N226="nulová",J226,0)</f>
        <v>0</v>
      </c>
      <c r="BJ226" s="18" t="s">
        <v>78</v>
      </c>
      <c r="BK226" s="156">
        <f>ROUND(I226*H226,2)</f>
        <v>0</v>
      </c>
      <c r="BL226" s="18" t="s">
        <v>134</v>
      </c>
      <c r="BM226" s="155" t="s">
        <v>379</v>
      </c>
    </row>
    <row r="227" spans="1:65" s="2" customFormat="1">
      <c r="A227" s="33"/>
      <c r="B227" s="34"/>
      <c r="C227" s="33"/>
      <c r="D227" s="157" t="s">
        <v>136</v>
      </c>
      <c r="E227" s="33"/>
      <c r="F227" s="158" t="s">
        <v>380</v>
      </c>
      <c r="G227" s="33"/>
      <c r="H227" s="33"/>
      <c r="I227" s="159"/>
      <c r="J227" s="33"/>
      <c r="K227" s="33"/>
      <c r="L227" s="34"/>
      <c r="M227" s="160"/>
      <c r="N227" s="161"/>
      <c r="O227" s="54"/>
      <c r="P227" s="54"/>
      <c r="Q227" s="54"/>
      <c r="R227" s="54"/>
      <c r="S227" s="54"/>
      <c r="T227" s="55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8" t="s">
        <v>136</v>
      </c>
      <c r="AU227" s="18" t="s">
        <v>80</v>
      </c>
    </row>
    <row r="228" spans="1:65" s="2" customFormat="1" ht="19.5">
      <c r="A228" s="33"/>
      <c r="B228" s="34"/>
      <c r="C228" s="33"/>
      <c r="D228" s="163" t="s">
        <v>201</v>
      </c>
      <c r="E228" s="33"/>
      <c r="F228" s="171" t="s">
        <v>381</v>
      </c>
      <c r="G228" s="33"/>
      <c r="H228" s="33"/>
      <c r="I228" s="159"/>
      <c r="J228" s="33"/>
      <c r="K228" s="33"/>
      <c r="L228" s="34"/>
      <c r="M228" s="160"/>
      <c r="N228" s="161"/>
      <c r="O228" s="54"/>
      <c r="P228" s="54"/>
      <c r="Q228" s="54"/>
      <c r="R228" s="54"/>
      <c r="S228" s="54"/>
      <c r="T228" s="55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8" t="s">
        <v>201</v>
      </c>
      <c r="AU228" s="18" t="s">
        <v>80</v>
      </c>
    </row>
    <row r="229" spans="1:65" s="13" customFormat="1">
      <c r="B229" s="162"/>
      <c r="D229" s="163" t="s">
        <v>138</v>
      </c>
      <c r="F229" s="165" t="s">
        <v>382</v>
      </c>
      <c r="H229" s="166">
        <v>2</v>
      </c>
      <c r="I229" s="167"/>
      <c r="L229" s="162"/>
      <c r="M229" s="168"/>
      <c r="N229" s="169"/>
      <c r="O229" s="169"/>
      <c r="P229" s="169"/>
      <c r="Q229" s="169"/>
      <c r="R229" s="169"/>
      <c r="S229" s="169"/>
      <c r="T229" s="170"/>
      <c r="AT229" s="164" t="s">
        <v>138</v>
      </c>
      <c r="AU229" s="164" t="s">
        <v>80</v>
      </c>
      <c r="AV229" s="13" t="s">
        <v>80</v>
      </c>
      <c r="AW229" s="13" t="s">
        <v>4</v>
      </c>
      <c r="AX229" s="13" t="s">
        <v>78</v>
      </c>
      <c r="AY229" s="164" t="s">
        <v>127</v>
      </c>
    </row>
    <row r="230" spans="1:65" s="2" customFormat="1" ht="21.75" customHeight="1">
      <c r="A230" s="33"/>
      <c r="B230" s="143"/>
      <c r="C230" s="180" t="s">
        <v>383</v>
      </c>
      <c r="D230" s="180" t="s">
        <v>233</v>
      </c>
      <c r="E230" s="181" t="s">
        <v>384</v>
      </c>
      <c r="F230" s="182" t="s">
        <v>385</v>
      </c>
      <c r="G230" s="183" t="s">
        <v>220</v>
      </c>
      <c r="H230" s="184">
        <v>0.02</v>
      </c>
      <c r="I230" s="185"/>
      <c r="J230" s="186">
        <f>ROUND(I230*H230,2)</f>
        <v>0</v>
      </c>
      <c r="K230" s="182" t="s">
        <v>133</v>
      </c>
      <c r="L230" s="187"/>
      <c r="M230" s="188" t="s">
        <v>3</v>
      </c>
      <c r="N230" s="189" t="s">
        <v>42</v>
      </c>
      <c r="O230" s="54"/>
      <c r="P230" s="153">
        <f>O230*H230</f>
        <v>0</v>
      </c>
      <c r="Q230" s="153">
        <v>1</v>
      </c>
      <c r="R230" s="153">
        <f>Q230*H230</f>
        <v>0.02</v>
      </c>
      <c r="S230" s="153">
        <v>0</v>
      </c>
      <c r="T230" s="154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55" t="s">
        <v>171</v>
      </c>
      <c r="AT230" s="155" t="s">
        <v>233</v>
      </c>
      <c r="AU230" s="155" t="s">
        <v>80</v>
      </c>
      <c r="AY230" s="18" t="s">
        <v>127</v>
      </c>
      <c r="BE230" s="156">
        <f>IF(N230="základní",J230,0)</f>
        <v>0</v>
      </c>
      <c r="BF230" s="156">
        <f>IF(N230="snížená",J230,0)</f>
        <v>0</v>
      </c>
      <c r="BG230" s="156">
        <f>IF(N230="zákl. přenesená",J230,0)</f>
        <v>0</v>
      </c>
      <c r="BH230" s="156">
        <f>IF(N230="sníž. přenesená",J230,0)</f>
        <v>0</v>
      </c>
      <c r="BI230" s="156">
        <f>IF(N230="nulová",J230,0)</f>
        <v>0</v>
      </c>
      <c r="BJ230" s="18" t="s">
        <v>78</v>
      </c>
      <c r="BK230" s="156">
        <f>ROUND(I230*H230,2)</f>
        <v>0</v>
      </c>
      <c r="BL230" s="18" t="s">
        <v>134</v>
      </c>
      <c r="BM230" s="155" t="s">
        <v>386</v>
      </c>
    </row>
    <row r="231" spans="1:65" s="2" customFormat="1" ht="19.5">
      <c r="A231" s="33"/>
      <c r="B231" s="34"/>
      <c r="C231" s="33"/>
      <c r="D231" s="163" t="s">
        <v>201</v>
      </c>
      <c r="E231" s="33"/>
      <c r="F231" s="171" t="s">
        <v>381</v>
      </c>
      <c r="G231" s="33"/>
      <c r="H231" s="33"/>
      <c r="I231" s="159"/>
      <c r="J231" s="33"/>
      <c r="K231" s="33"/>
      <c r="L231" s="34"/>
      <c r="M231" s="160"/>
      <c r="N231" s="161"/>
      <c r="O231" s="54"/>
      <c r="P231" s="54"/>
      <c r="Q231" s="54"/>
      <c r="R231" s="54"/>
      <c r="S231" s="54"/>
      <c r="T231" s="55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8" t="s">
        <v>201</v>
      </c>
      <c r="AU231" s="18" t="s">
        <v>80</v>
      </c>
    </row>
    <row r="232" spans="1:65" s="13" customFormat="1">
      <c r="B232" s="162"/>
      <c r="D232" s="163" t="s">
        <v>138</v>
      </c>
      <c r="F232" s="165" t="s">
        <v>387</v>
      </c>
      <c r="H232" s="166">
        <v>0.02</v>
      </c>
      <c r="I232" s="167"/>
      <c r="L232" s="162"/>
      <c r="M232" s="168"/>
      <c r="N232" s="169"/>
      <c r="O232" s="169"/>
      <c r="P232" s="169"/>
      <c r="Q232" s="169"/>
      <c r="R232" s="169"/>
      <c r="S232" s="169"/>
      <c r="T232" s="170"/>
      <c r="AT232" s="164" t="s">
        <v>138</v>
      </c>
      <c r="AU232" s="164" t="s">
        <v>80</v>
      </c>
      <c r="AV232" s="13" t="s">
        <v>80</v>
      </c>
      <c r="AW232" s="13" t="s">
        <v>4</v>
      </c>
      <c r="AX232" s="13" t="s">
        <v>78</v>
      </c>
      <c r="AY232" s="164" t="s">
        <v>127</v>
      </c>
    </row>
    <row r="233" spans="1:65" s="2" customFormat="1" ht="16.5" customHeight="1">
      <c r="A233" s="33"/>
      <c r="B233" s="143"/>
      <c r="C233" s="144" t="s">
        <v>388</v>
      </c>
      <c r="D233" s="144" t="s">
        <v>129</v>
      </c>
      <c r="E233" s="145" t="s">
        <v>389</v>
      </c>
      <c r="F233" s="146" t="s">
        <v>390</v>
      </c>
      <c r="G233" s="147" t="s">
        <v>180</v>
      </c>
      <c r="H233" s="148">
        <v>0.2</v>
      </c>
      <c r="I233" s="149"/>
      <c r="J233" s="150">
        <f>ROUND(I233*H233,2)</f>
        <v>0</v>
      </c>
      <c r="K233" s="146" t="s">
        <v>133</v>
      </c>
      <c r="L233" s="34"/>
      <c r="M233" s="151" t="s">
        <v>3</v>
      </c>
      <c r="N233" s="152" t="s">
        <v>42</v>
      </c>
      <c r="O233" s="54"/>
      <c r="P233" s="153">
        <f>O233*H233</f>
        <v>0</v>
      </c>
      <c r="Q233" s="153">
        <v>0</v>
      </c>
      <c r="R233" s="153">
        <f>Q233*H233</f>
        <v>0</v>
      </c>
      <c r="S233" s="153">
        <v>2</v>
      </c>
      <c r="T233" s="154">
        <f>S233*H233</f>
        <v>0.4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55" t="s">
        <v>134</v>
      </c>
      <c r="AT233" s="155" t="s">
        <v>129</v>
      </c>
      <c r="AU233" s="155" t="s">
        <v>80</v>
      </c>
      <c r="AY233" s="18" t="s">
        <v>127</v>
      </c>
      <c r="BE233" s="156">
        <f>IF(N233="základní",J233,0)</f>
        <v>0</v>
      </c>
      <c r="BF233" s="156">
        <f>IF(N233="snížená",J233,0)</f>
        <v>0</v>
      </c>
      <c r="BG233" s="156">
        <f>IF(N233="zákl. přenesená",J233,0)</f>
        <v>0</v>
      </c>
      <c r="BH233" s="156">
        <f>IF(N233="sníž. přenesená",J233,0)</f>
        <v>0</v>
      </c>
      <c r="BI233" s="156">
        <f>IF(N233="nulová",J233,0)</f>
        <v>0</v>
      </c>
      <c r="BJ233" s="18" t="s">
        <v>78</v>
      </c>
      <c r="BK233" s="156">
        <f>ROUND(I233*H233,2)</f>
        <v>0</v>
      </c>
      <c r="BL233" s="18" t="s">
        <v>134</v>
      </c>
      <c r="BM233" s="155" t="s">
        <v>391</v>
      </c>
    </row>
    <row r="234" spans="1:65" s="2" customFormat="1">
      <c r="A234" s="33"/>
      <c r="B234" s="34"/>
      <c r="C234" s="33"/>
      <c r="D234" s="157" t="s">
        <v>136</v>
      </c>
      <c r="E234" s="33"/>
      <c r="F234" s="158" t="s">
        <v>392</v>
      </c>
      <c r="G234" s="33"/>
      <c r="H234" s="33"/>
      <c r="I234" s="159"/>
      <c r="J234" s="33"/>
      <c r="K234" s="33"/>
      <c r="L234" s="34"/>
      <c r="M234" s="160"/>
      <c r="N234" s="161"/>
      <c r="O234" s="54"/>
      <c r="P234" s="54"/>
      <c r="Q234" s="54"/>
      <c r="R234" s="54"/>
      <c r="S234" s="54"/>
      <c r="T234" s="55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8" t="s">
        <v>136</v>
      </c>
      <c r="AU234" s="18" t="s">
        <v>80</v>
      </c>
    </row>
    <row r="235" spans="1:65" s="13" customFormat="1">
      <c r="B235" s="162"/>
      <c r="D235" s="163" t="s">
        <v>138</v>
      </c>
      <c r="E235" s="164" t="s">
        <v>3</v>
      </c>
      <c r="F235" s="165" t="s">
        <v>393</v>
      </c>
      <c r="H235" s="166">
        <v>0.2</v>
      </c>
      <c r="I235" s="167"/>
      <c r="L235" s="162"/>
      <c r="M235" s="168"/>
      <c r="N235" s="169"/>
      <c r="O235" s="169"/>
      <c r="P235" s="169"/>
      <c r="Q235" s="169"/>
      <c r="R235" s="169"/>
      <c r="S235" s="169"/>
      <c r="T235" s="170"/>
      <c r="AT235" s="164" t="s">
        <v>138</v>
      </c>
      <c r="AU235" s="164" t="s">
        <v>80</v>
      </c>
      <c r="AV235" s="13" t="s">
        <v>80</v>
      </c>
      <c r="AW235" s="13" t="s">
        <v>33</v>
      </c>
      <c r="AX235" s="13" t="s">
        <v>78</v>
      </c>
      <c r="AY235" s="164" t="s">
        <v>127</v>
      </c>
    </row>
    <row r="236" spans="1:65" s="2" customFormat="1" ht="33" customHeight="1">
      <c r="A236" s="33"/>
      <c r="B236" s="143"/>
      <c r="C236" s="144" t="s">
        <v>394</v>
      </c>
      <c r="D236" s="144" t="s">
        <v>129</v>
      </c>
      <c r="E236" s="145" t="s">
        <v>395</v>
      </c>
      <c r="F236" s="146" t="s">
        <v>396</v>
      </c>
      <c r="G236" s="147" t="s">
        <v>332</v>
      </c>
      <c r="H236" s="148">
        <v>1</v>
      </c>
      <c r="I236" s="149"/>
      <c r="J236" s="150">
        <f>ROUND(I236*H236,2)</f>
        <v>0</v>
      </c>
      <c r="K236" s="146" t="s">
        <v>339</v>
      </c>
      <c r="L236" s="34"/>
      <c r="M236" s="151" t="s">
        <v>3</v>
      </c>
      <c r="N236" s="152" t="s">
        <v>42</v>
      </c>
      <c r="O236" s="54"/>
      <c r="P236" s="153">
        <f>O236*H236</f>
        <v>0</v>
      </c>
      <c r="Q236" s="153">
        <v>0</v>
      </c>
      <c r="R236" s="153">
        <f>Q236*H236</f>
        <v>0</v>
      </c>
      <c r="S236" s="153">
        <v>0.16500000000000001</v>
      </c>
      <c r="T236" s="154">
        <f>S236*H236</f>
        <v>0.16500000000000001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55" t="s">
        <v>134</v>
      </c>
      <c r="AT236" s="155" t="s">
        <v>129</v>
      </c>
      <c r="AU236" s="155" t="s">
        <v>80</v>
      </c>
      <c r="AY236" s="18" t="s">
        <v>127</v>
      </c>
      <c r="BE236" s="156">
        <f>IF(N236="základní",J236,0)</f>
        <v>0</v>
      </c>
      <c r="BF236" s="156">
        <f>IF(N236="snížená",J236,0)</f>
        <v>0</v>
      </c>
      <c r="BG236" s="156">
        <f>IF(N236="zákl. přenesená",J236,0)</f>
        <v>0</v>
      </c>
      <c r="BH236" s="156">
        <f>IF(N236="sníž. přenesená",J236,0)</f>
        <v>0</v>
      </c>
      <c r="BI236" s="156">
        <f>IF(N236="nulová",J236,0)</f>
        <v>0</v>
      </c>
      <c r="BJ236" s="18" t="s">
        <v>78</v>
      </c>
      <c r="BK236" s="156">
        <f>ROUND(I236*H236,2)</f>
        <v>0</v>
      </c>
      <c r="BL236" s="18" t="s">
        <v>134</v>
      </c>
      <c r="BM236" s="155" t="s">
        <v>397</v>
      </c>
    </row>
    <row r="237" spans="1:65" s="2" customFormat="1" ht="24.2" customHeight="1">
      <c r="A237" s="33"/>
      <c r="B237" s="143"/>
      <c r="C237" s="144" t="s">
        <v>398</v>
      </c>
      <c r="D237" s="144" t="s">
        <v>129</v>
      </c>
      <c r="E237" s="145" t="s">
        <v>399</v>
      </c>
      <c r="F237" s="146" t="s">
        <v>400</v>
      </c>
      <c r="G237" s="147" t="s">
        <v>167</v>
      </c>
      <c r="H237" s="148">
        <v>6.7</v>
      </c>
      <c r="I237" s="149"/>
      <c r="J237" s="150">
        <f>ROUND(I237*H237,2)</f>
        <v>0</v>
      </c>
      <c r="K237" s="146" t="s">
        <v>133</v>
      </c>
      <c r="L237" s="34"/>
      <c r="M237" s="151" t="s">
        <v>3</v>
      </c>
      <c r="N237" s="152" t="s">
        <v>42</v>
      </c>
      <c r="O237" s="54"/>
      <c r="P237" s="153">
        <f>O237*H237</f>
        <v>0</v>
      </c>
      <c r="Q237" s="153">
        <v>0</v>
      </c>
      <c r="R237" s="153">
        <f>Q237*H237</f>
        <v>0</v>
      </c>
      <c r="S237" s="153">
        <v>3.48E-3</v>
      </c>
      <c r="T237" s="154">
        <f>S237*H237</f>
        <v>2.3316E-2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55" t="s">
        <v>134</v>
      </c>
      <c r="AT237" s="155" t="s">
        <v>129</v>
      </c>
      <c r="AU237" s="155" t="s">
        <v>80</v>
      </c>
      <c r="AY237" s="18" t="s">
        <v>127</v>
      </c>
      <c r="BE237" s="156">
        <f>IF(N237="základní",J237,0)</f>
        <v>0</v>
      </c>
      <c r="BF237" s="156">
        <f>IF(N237="snížená",J237,0)</f>
        <v>0</v>
      </c>
      <c r="BG237" s="156">
        <f>IF(N237="zákl. přenesená",J237,0)</f>
        <v>0</v>
      </c>
      <c r="BH237" s="156">
        <f>IF(N237="sníž. přenesená",J237,0)</f>
        <v>0</v>
      </c>
      <c r="BI237" s="156">
        <f>IF(N237="nulová",J237,0)</f>
        <v>0</v>
      </c>
      <c r="BJ237" s="18" t="s">
        <v>78</v>
      </c>
      <c r="BK237" s="156">
        <f>ROUND(I237*H237,2)</f>
        <v>0</v>
      </c>
      <c r="BL237" s="18" t="s">
        <v>134</v>
      </c>
      <c r="BM237" s="155" t="s">
        <v>401</v>
      </c>
    </row>
    <row r="238" spans="1:65" s="2" customFormat="1">
      <c r="A238" s="33"/>
      <c r="B238" s="34"/>
      <c r="C238" s="33"/>
      <c r="D238" s="157" t="s">
        <v>136</v>
      </c>
      <c r="E238" s="33"/>
      <c r="F238" s="158" t="s">
        <v>402</v>
      </c>
      <c r="G238" s="33"/>
      <c r="H238" s="33"/>
      <c r="I238" s="159"/>
      <c r="J238" s="33"/>
      <c r="K238" s="33"/>
      <c r="L238" s="34"/>
      <c r="M238" s="160"/>
      <c r="N238" s="161"/>
      <c r="O238" s="54"/>
      <c r="P238" s="54"/>
      <c r="Q238" s="54"/>
      <c r="R238" s="54"/>
      <c r="S238" s="54"/>
      <c r="T238" s="55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8" t="s">
        <v>136</v>
      </c>
      <c r="AU238" s="18" t="s">
        <v>80</v>
      </c>
    </row>
    <row r="239" spans="1:65" s="12" customFormat="1" ht="22.9" customHeight="1">
      <c r="B239" s="130"/>
      <c r="D239" s="131" t="s">
        <v>70</v>
      </c>
      <c r="E239" s="141" t="s">
        <v>403</v>
      </c>
      <c r="F239" s="141" t="s">
        <v>404</v>
      </c>
      <c r="I239" s="133"/>
      <c r="J239" s="142">
        <f>BK239</f>
        <v>0</v>
      </c>
      <c r="L239" s="130"/>
      <c r="M239" s="135"/>
      <c r="N239" s="136"/>
      <c r="O239" s="136"/>
      <c r="P239" s="137">
        <f>SUM(P240:P258)</f>
        <v>0</v>
      </c>
      <c r="Q239" s="136"/>
      <c r="R239" s="137">
        <f>SUM(R240:R258)</f>
        <v>0</v>
      </c>
      <c r="S239" s="136"/>
      <c r="T239" s="138">
        <f>SUM(T240:T258)</f>
        <v>7.5</v>
      </c>
      <c r="AR239" s="131" t="s">
        <v>78</v>
      </c>
      <c r="AT239" s="139" t="s">
        <v>70</v>
      </c>
      <c r="AU239" s="139" t="s">
        <v>78</v>
      </c>
      <c r="AY239" s="131" t="s">
        <v>127</v>
      </c>
      <c r="BK239" s="140">
        <f>SUM(BK240:BK258)</f>
        <v>0</v>
      </c>
    </row>
    <row r="240" spans="1:65" s="2" customFormat="1" ht="49.15" customHeight="1">
      <c r="A240" s="33"/>
      <c r="B240" s="143"/>
      <c r="C240" s="144" t="s">
        <v>405</v>
      </c>
      <c r="D240" s="144" t="s">
        <v>129</v>
      </c>
      <c r="E240" s="145" t="s">
        <v>406</v>
      </c>
      <c r="F240" s="146" t="s">
        <v>407</v>
      </c>
      <c r="G240" s="147" t="s">
        <v>180</v>
      </c>
      <c r="H240" s="148">
        <v>5</v>
      </c>
      <c r="I240" s="149"/>
      <c r="J240" s="150">
        <f>ROUND(I240*H240,2)</f>
        <v>0</v>
      </c>
      <c r="K240" s="146" t="s">
        <v>133</v>
      </c>
      <c r="L240" s="34"/>
      <c r="M240" s="151" t="s">
        <v>3</v>
      </c>
      <c r="N240" s="152" t="s">
        <v>42</v>
      </c>
      <c r="O240" s="54"/>
      <c r="P240" s="153">
        <f>O240*H240</f>
        <v>0</v>
      </c>
      <c r="Q240" s="153">
        <v>0</v>
      </c>
      <c r="R240" s="153">
        <f>Q240*H240</f>
        <v>0</v>
      </c>
      <c r="S240" s="153">
        <v>1.5</v>
      </c>
      <c r="T240" s="154">
        <f>S240*H240</f>
        <v>7.5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55" t="s">
        <v>134</v>
      </c>
      <c r="AT240" s="155" t="s">
        <v>129</v>
      </c>
      <c r="AU240" s="155" t="s">
        <v>80</v>
      </c>
      <c r="AY240" s="18" t="s">
        <v>127</v>
      </c>
      <c r="BE240" s="156">
        <f>IF(N240="základní",J240,0)</f>
        <v>0</v>
      </c>
      <c r="BF240" s="156">
        <f>IF(N240="snížená",J240,0)</f>
        <v>0</v>
      </c>
      <c r="BG240" s="156">
        <f>IF(N240="zákl. přenesená",J240,0)</f>
        <v>0</v>
      </c>
      <c r="BH240" s="156">
        <f>IF(N240="sníž. přenesená",J240,0)</f>
        <v>0</v>
      </c>
      <c r="BI240" s="156">
        <f>IF(N240="nulová",J240,0)</f>
        <v>0</v>
      </c>
      <c r="BJ240" s="18" t="s">
        <v>78</v>
      </c>
      <c r="BK240" s="156">
        <f>ROUND(I240*H240,2)</f>
        <v>0</v>
      </c>
      <c r="BL240" s="18" t="s">
        <v>134</v>
      </c>
      <c r="BM240" s="155" t="s">
        <v>408</v>
      </c>
    </row>
    <row r="241" spans="1:65" s="2" customFormat="1">
      <c r="A241" s="33"/>
      <c r="B241" s="34"/>
      <c r="C241" s="33"/>
      <c r="D241" s="157" t="s">
        <v>136</v>
      </c>
      <c r="E241" s="33"/>
      <c r="F241" s="158" t="s">
        <v>409</v>
      </c>
      <c r="G241" s="33"/>
      <c r="H241" s="33"/>
      <c r="I241" s="159"/>
      <c r="J241" s="33"/>
      <c r="K241" s="33"/>
      <c r="L241" s="34"/>
      <c r="M241" s="160"/>
      <c r="N241" s="161"/>
      <c r="O241" s="54"/>
      <c r="P241" s="54"/>
      <c r="Q241" s="54"/>
      <c r="R241" s="54"/>
      <c r="S241" s="54"/>
      <c r="T241" s="55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8" t="s">
        <v>136</v>
      </c>
      <c r="AU241" s="18" t="s">
        <v>80</v>
      </c>
    </row>
    <row r="242" spans="1:65" s="13" customFormat="1">
      <c r="B242" s="162"/>
      <c r="D242" s="163" t="s">
        <v>138</v>
      </c>
      <c r="E242" s="164" t="s">
        <v>3</v>
      </c>
      <c r="F242" s="165" t="s">
        <v>410</v>
      </c>
      <c r="H242" s="166">
        <v>5</v>
      </c>
      <c r="I242" s="167"/>
      <c r="L242" s="162"/>
      <c r="M242" s="168"/>
      <c r="N242" s="169"/>
      <c r="O242" s="169"/>
      <c r="P242" s="169"/>
      <c r="Q242" s="169"/>
      <c r="R242" s="169"/>
      <c r="S242" s="169"/>
      <c r="T242" s="170"/>
      <c r="AT242" s="164" t="s">
        <v>138</v>
      </c>
      <c r="AU242" s="164" t="s">
        <v>80</v>
      </c>
      <c r="AV242" s="13" t="s">
        <v>80</v>
      </c>
      <c r="AW242" s="13" t="s">
        <v>33</v>
      </c>
      <c r="AX242" s="13" t="s">
        <v>78</v>
      </c>
      <c r="AY242" s="164" t="s">
        <v>127</v>
      </c>
    </row>
    <row r="243" spans="1:65" s="2" customFormat="1" ht="37.9" customHeight="1">
      <c r="A243" s="33"/>
      <c r="B243" s="143"/>
      <c r="C243" s="144" t="s">
        <v>411</v>
      </c>
      <c r="D243" s="144" t="s">
        <v>129</v>
      </c>
      <c r="E243" s="145" t="s">
        <v>412</v>
      </c>
      <c r="F243" s="146" t="s">
        <v>413</v>
      </c>
      <c r="G243" s="147" t="s">
        <v>220</v>
      </c>
      <c r="H243" s="148">
        <v>13.608000000000001</v>
      </c>
      <c r="I243" s="149"/>
      <c r="J243" s="150">
        <f>ROUND(I243*H243,2)</f>
        <v>0</v>
      </c>
      <c r="K243" s="146" t="s">
        <v>133</v>
      </c>
      <c r="L243" s="34"/>
      <c r="M243" s="151" t="s">
        <v>3</v>
      </c>
      <c r="N243" s="152" t="s">
        <v>42</v>
      </c>
      <c r="O243" s="54"/>
      <c r="P243" s="153">
        <f>O243*H243</f>
        <v>0</v>
      </c>
      <c r="Q243" s="153">
        <v>0</v>
      </c>
      <c r="R243" s="153">
        <f>Q243*H243</f>
        <v>0</v>
      </c>
      <c r="S243" s="153">
        <v>0</v>
      </c>
      <c r="T243" s="154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55" t="s">
        <v>134</v>
      </c>
      <c r="AT243" s="155" t="s">
        <v>129</v>
      </c>
      <c r="AU243" s="155" t="s">
        <v>80</v>
      </c>
      <c r="AY243" s="18" t="s">
        <v>127</v>
      </c>
      <c r="BE243" s="156">
        <f>IF(N243="základní",J243,0)</f>
        <v>0</v>
      </c>
      <c r="BF243" s="156">
        <f>IF(N243="snížená",J243,0)</f>
        <v>0</v>
      </c>
      <c r="BG243" s="156">
        <f>IF(N243="zákl. přenesená",J243,0)</f>
        <v>0</v>
      </c>
      <c r="BH243" s="156">
        <f>IF(N243="sníž. přenesená",J243,0)</f>
        <v>0</v>
      </c>
      <c r="BI243" s="156">
        <f>IF(N243="nulová",J243,0)</f>
        <v>0</v>
      </c>
      <c r="BJ243" s="18" t="s">
        <v>78</v>
      </c>
      <c r="BK243" s="156">
        <f>ROUND(I243*H243,2)</f>
        <v>0</v>
      </c>
      <c r="BL243" s="18" t="s">
        <v>134</v>
      </c>
      <c r="BM243" s="155" t="s">
        <v>414</v>
      </c>
    </row>
    <row r="244" spans="1:65" s="2" customFormat="1">
      <c r="A244" s="33"/>
      <c r="B244" s="34"/>
      <c r="C244" s="33"/>
      <c r="D244" s="157" t="s">
        <v>136</v>
      </c>
      <c r="E244" s="33"/>
      <c r="F244" s="158" t="s">
        <v>415</v>
      </c>
      <c r="G244" s="33"/>
      <c r="H244" s="33"/>
      <c r="I244" s="159"/>
      <c r="J244" s="33"/>
      <c r="K244" s="33"/>
      <c r="L244" s="34"/>
      <c r="M244" s="160"/>
      <c r="N244" s="161"/>
      <c r="O244" s="54"/>
      <c r="P244" s="54"/>
      <c r="Q244" s="54"/>
      <c r="R244" s="54"/>
      <c r="S244" s="54"/>
      <c r="T244" s="55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8" t="s">
        <v>136</v>
      </c>
      <c r="AU244" s="18" t="s">
        <v>80</v>
      </c>
    </row>
    <row r="245" spans="1:65" s="2" customFormat="1" ht="37.9" customHeight="1">
      <c r="A245" s="33"/>
      <c r="B245" s="143"/>
      <c r="C245" s="144" t="s">
        <v>416</v>
      </c>
      <c r="D245" s="144" t="s">
        <v>129</v>
      </c>
      <c r="E245" s="145" t="s">
        <v>417</v>
      </c>
      <c r="F245" s="146" t="s">
        <v>418</v>
      </c>
      <c r="G245" s="147" t="s">
        <v>220</v>
      </c>
      <c r="H245" s="148">
        <v>136.08000000000001</v>
      </c>
      <c r="I245" s="149"/>
      <c r="J245" s="150">
        <f>ROUND(I245*H245,2)</f>
        <v>0</v>
      </c>
      <c r="K245" s="146" t="s">
        <v>133</v>
      </c>
      <c r="L245" s="34"/>
      <c r="M245" s="151" t="s">
        <v>3</v>
      </c>
      <c r="N245" s="152" t="s">
        <v>42</v>
      </c>
      <c r="O245" s="54"/>
      <c r="P245" s="153">
        <f>O245*H245</f>
        <v>0</v>
      </c>
      <c r="Q245" s="153">
        <v>0</v>
      </c>
      <c r="R245" s="153">
        <f>Q245*H245</f>
        <v>0</v>
      </c>
      <c r="S245" s="153">
        <v>0</v>
      </c>
      <c r="T245" s="154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55" t="s">
        <v>134</v>
      </c>
      <c r="AT245" s="155" t="s">
        <v>129</v>
      </c>
      <c r="AU245" s="155" t="s">
        <v>80</v>
      </c>
      <c r="AY245" s="18" t="s">
        <v>127</v>
      </c>
      <c r="BE245" s="156">
        <f>IF(N245="základní",J245,0)</f>
        <v>0</v>
      </c>
      <c r="BF245" s="156">
        <f>IF(N245="snížená",J245,0)</f>
        <v>0</v>
      </c>
      <c r="BG245" s="156">
        <f>IF(N245="zákl. přenesená",J245,0)</f>
        <v>0</v>
      </c>
      <c r="BH245" s="156">
        <f>IF(N245="sníž. přenesená",J245,0)</f>
        <v>0</v>
      </c>
      <c r="BI245" s="156">
        <f>IF(N245="nulová",J245,0)</f>
        <v>0</v>
      </c>
      <c r="BJ245" s="18" t="s">
        <v>78</v>
      </c>
      <c r="BK245" s="156">
        <f>ROUND(I245*H245,2)</f>
        <v>0</v>
      </c>
      <c r="BL245" s="18" t="s">
        <v>134</v>
      </c>
      <c r="BM245" s="155" t="s">
        <v>419</v>
      </c>
    </row>
    <row r="246" spans="1:65" s="2" customFormat="1">
      <c r="A246" s="33"/>
      <c r="B246" s="34"/>
      <c r="C246" s="33"/>
      <c r="D246" s="157" t="s">
        <v>136</v>
      </c>
      <c r="E246" s="33"/>
      <c r="F246" s="158" t="s">
        <v>420</v>
      </c>
      <c r="G246" s="33"/>
      <c r="H246" s="33"/>
      <c r="I246" s="159"/>
      <c r="J246" s="33"/>
      <c r="K246" s="33"/>
      <c r="L246" s="34"/>
      <c r="M246" s="160"/>
      <c r="N246" s="161"/>
      <c r="O246" s="54"/>
      <c r="P246" s="54"/>
      <c r="Q246" s="54"/>
      <c r="R246" s="54"/>
      <c r="S246" s="54"/>
      <c r="T246" s="55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8" t="s">
        <v>136</v>
      </c>
      <c r="AU246" s="18" t="s">
        <v>80</v>
      </c>
    </row>
    <row r="247" spans="1:65" s="2" customFormat="1" ht="19.5">
      <c r="A247" s="33"/>
      <c r="B247" s="34"/>
      <c r="C247" s="33"/>
      <c r="D247" s="163" t="s">
        <v>201</v>
      </c>
      <c r="E247" s="33"/>
      <c r="F247" s="171" t="s">
        <v>202</v>
      </c>
      <c r="G247" s="33"/>
      <c r="H247" s="33"/>
      <c r="I247" s="159"/>
      <c r="J247" s="33"/>
      <c r="K247" s="33"/>
      <c r="L247" s="34"/>
      <c r="M247" s="160"/>
      <c r="N247" s="161"/>
      <c r="O247" s="54"/>
      <c r="P247" s="54"/>
      <c r="Q247" s="54"/>
      <c r="R247" s="54"/>
      <c r="S247" s="54"/>
      <c r="T247" s="55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8" t="s">
        <v>201</v>
      </c>
      <c r="AU247" s="18" t="s">
        <v>80</v>
      </c>
    </row>
    <row r="248" spans="1:65" s="13" customFormat="1">
      <c r="B248" s="162"/>
      <c r="D248" s="163" t="s">
        <v>138</v>
      </c>
      <c r="F248" s="165" t="s">
        <v>421</v>
      </c>
      <c r="H248" s="166">
        <v>136.08000000000001</v>
      </c>
      <c r="I248" s="167"/>
      <c r="L248" s="162"/>
      <c r="M248" s="168"/>
      <c r="N248" s="169"/>
      <c r="O248" s="169"/>
      <c r="P248" s="169"/>
      <c r="Q248" s="169"/>
      <c r="R248" s="169"/>
      <c r="S248" s="169"/>
      <c r="T248" s="170"/>
      <c r="AT248" s="164" t="s">
        <v>138</v>
      </c>
      <c r="AU248" s="164" t="s">
        <v>80</v>
      </c>
      <c r="AV248" s="13" t="s">
        <v>80</v>
      </c>
      <c r="AW248" s="13" t="s">
        <v>4</v>
      </c>
      <c r="AX248" s="13" t="s">
        <v>78</v>
      </c>
      <c r="AY248" s="164" t="s">
        <v>127</v>
      </c>
    </row>
    <row r="249" spans="1:65" s="2" customFormat="1" ht="24.2" customHeight="1">
      <c r="A249" s="33"/>
      <c r="B249" s="143"/>
      <c r="C249" s="144" t="s">
        <v>422</v>
      </c>
      <c r="D249" s="144" t="s">
        <v>129</v>
      </c>
      <c r="E249" s="145" t="s">
        <v>423</v>
      </c>
      <c r="F249" s="146" t="s">
        <v>424</v>
      </c>
      <c r="G249" s="147" t="s">
        <v>220</v>
      </c>
      <c r="H249" s="148">
        <v>13.608000000000001</v>
      </c>
      <c r="I249" s="149"/>
      <c r="J249" s="150">
        <f>ROUND(I249*H249,2)</f>
        <v>0</v>
      </c>
      <c r="K249" s="146" t="s">
        <v>133</v>
      </c>
      <c r="L249" s="34"/>
      <c r="M249" s="151" t="s">
        <v>3</v>
      </c>
      <c r="N249" s="152" t="s">
        <v>42</v>
      </c>
      <c r="O249" s="54"/>
      <c r="P249" s="153">
        <f>O249*H249</f>
        <v>0</v>
      </c>
      <c r="Q249" s="153">
        <v>0</v>
      </c>
      <c r="R249" s="153">
        <f>Q249*H249</f>
        <v>0</v>
      </c>
      <c r="S249" s="153">
        <v>0</v>
      </c>
      <c r="T249" s="154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55" t="s">
        <v>134</v>
      </c>
      <c r="AT249" s="155" t="s">
        <v>129</v>
      </c>
      <c r="AU249" s="155" t="s">
        <v>80</v>
      </c>
      <c r="AY249" s="18" t="s">
        <v>127</v>
      </c>
      <c r="BE249" s="156">
        <f>IF(N249="základní",J249,0)</f>
        <v>0</v>
      </c>
      <c r="BF249" s="156">
        <f>IF(N249="snížená",J249,0)</f>
        <v>0</v>
      </c>
      <c r="BG249" s="156">
        <f>IF(N249="zákl. přenesená",J249,0)</f>
        <v>0</v>
      </c>
      <c r="BH249" s="156">
        <f>IF(N249="sníž. přenesená",J249,0)</f>
        <v>0</v>
      </c>
      <c r="BI249" s="156">
        <f>IF(N249="nulová",J249,0)</f>
        <v>0</v>
      </c>
      <c r="BJ249" s="18" t="s">
        <v>78</v>
      </c>
      <c r="BK249" s="156">
        <f>ROUND(I249*H249,2)</f>
        <v>0</v>
      </c>
      <c r="BL249" s="18" t="s">
        <v>134</v>
      </c>
      <c r="BM249" s="155" t="s">
        <v>425</v>
      </c>
    </row>
    <row r="250" spans="1:65" s="2" customFormat="1">
      <c r="A250" s="33"/>
      <c r="B250" s="34"/>
      <c r="C250" s="33"/>
      <c r="D250" s="157" t="s">
        <v>136</v>
      </c>
      <c r="E250" s="33"/>
      <c r="F250" s="158" t="s">
        <v>426</v>
      </c>
      <c r="G250" s="33"/>
      <c r="H250" s="33"/>
      <c r="I250" s="159"/>
      <c r="J250" s="33"/>
      <c r="K250" s="33"/>
      <c r="L250" s="34"/>
      <c r="M250" s="160"/>
      <c r="N250" s="161"/>
      <c r="O250" s="54"/>
      <c r="P250" s="54"/>
      <c r="Q250" s="54"/>
      <c r="R250" s="54"/>
      <c r="S250" s="54"/>
      <c r="T250" s="55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8" t="s">
        <v>136</v>
      </c>
      <c r="AU250" s="18" t="s">
        <v>80</v>
      </c>
    </row>
    <row r="251" spans="1:65" s="2" customFormat="1" ht="49.15" customHeight="1">
      <c r="A251" s="33"/>
      <c r="B251" s="143"/>
      <c r="C251" s="144" t="s">
        <v>427</v>
      </c>
      <c r="D251" s="144" t="s">
        <v>129</v>
      </c>
      <c r="E251" s="145" t="s">
        <v>428</v>
      </c>
      <c r="F251" s="146" t="s">
        <v>429</v>
      </c>
      <c r="G251" s="147" t="s">
        <v>220</v>
      </c>
      <c r="H251" s="148">
        <v>0.29399999999999998</v>
      </c>
      <c r="I251" s="149"/>
      <c r="J251" s="150">
        <f>ROUND(I251*H251,2)</f>
        <v>0</v>
      </c>
      <c r="K251" s="146" t="s">
        <v>133</v>
      </c>
      <c r="L251" s="34"/>
      <c r="M251" s="151" t="s">
        <v>3</v>
      </c>
      <c r="N251" s="152" t="s">
        <v>42</v>
      </c>
      <c r="O251" s="54"/>
      <c r="P251" s="153">
        <f>O251*H251</f>
        <v>0</v>
      </c>
      <c r="Q251" s="153">
        <v>0</v>
      </c>
      <c r="R251" s="153">
        <f>Q251*H251</f>
        <v>0</v>
      </c>
      <c r="S251" s="153">
        <v>0</v>
      </c>
      <c r="T251" s="154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55" t="s">
        <v>134</v>
      </c>
      <c r="AT251" s="155" t="s">
        <v>129</v>
      </c>
      <c r="AU251" s="155" t="s">
        <v>80</v>
      </c>
      <c r="AY251" s="18" t="s">
        <v>127</v>
      </c>
      <c r="BE251" s="156">
        <f>IF(N251="základní",J251,0)</f>
        <v>0</v>
      </c>
      <c r="BF251" s="156">
        <f>IF(N251="snížená",J251,0)</f>
        <v>0</v>
      </c>
      <c r="BG251" s="156">
        <f>IF(N251="zákl. přenesená",J251,0)</f>
        <v>0</v>
      </c>
      <c r="BH251" s="156">
        <f>IF(N251="sníž. přenesená",J251,0)</f>
        <v>0</v>
      </c>
      <c r="BI251" s="156">
        <f>IF(N251="nulová",J251,0)</f>
        <v>0</v>
      </c>
      <c r="BJ251" s="18" t="s">
        <v>78</v>
      </c>
      <c r="BK251" s="156">
        <f>ROUND(I251*H251,2)</f>
        <v>0</v>
      </c>
      <c r="BL251" s="18" t="s">
        <v>134</v>
      </c>
      <c r="BM251" s="155" t="s">
        <v>430</v>
      </c>
    </row>
    <row r="252" spans="1:65" s="2" customFormat="1">
      <c r="A252" s="33"/>
      <c r="B252" s="34"/>
      <c r="C252" s="33"/>
      <c r="D252" s="157" t="s">
        <v>136</v>
      </c>
      <c r="E252" s="33"/>
      <c r="F252" s="158" t="s">
        <v>431</v>
      </c>
      <c r="G252" s="33"/>
      <c r="H252" s="33"/>
      <c r="I252" s="159"/>
      <c r="J252" s="33"/>
      <c r="K252" s="33"/>
      <c r="L252" s="34"/>
      <c r="M252" s="160"/>
      <c r="N252" s="161"/>
      <c r="O252" s="54"/>
      <c r="P252" s="54"/>
      <c r="Q252" s="54"/>
      <c r="R252" s="54"/>
      <c r="S252" s="54"/>
      <c r="T252" s="55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8" t="s">
        <v>136</v>
      </c>
      <c r="AU252" s="18" t="s">
        <v>80</v>
      </c>
    </row>
    <row r="253" spans="1:65" s="2" customFormat="1" ht="44.25" customHeight="1">
      <c r="A253" s="33"/>
      <c r="B253" s="143"/>
      <c r="C253" s="144" t="s">
        <v>432</v>
      </c>
      <c r="D253" s="144" t="s">
        <v>129</v>
      </c>
      <c r="E253" s="145" t="s">
        <v>433</v>
      </c>
      <c r="F253" s="146" t="s">
        <v>434</v>
      </c>
      <c r="G253" s="147" t="s">
        <v>220</v>
      </c>
      <c r="H253" s="148">
        <v>0.72</v>
      </c>
      <c r="I253" s="149"/>
      <c r="J253" s="150">
        <f>ROUND(I253*H253,2)</f>
        <v>0</v>
      </c>
      <c r="K253" s="146" t="s">
        <v>133</v>
      </c>
      <c r="L253" s="34"/>
      <c r="M253" s="151" t="s">
        <v>3</v>
      </c>
      <c r="N253" s="152" t="s">
        <v>42</v>
      </c>
      <c r="O253" s="54"/>
      <c r="P253" s="153">
        <f>O253*H253</f>
        <v>0</v>
      </c>
      <c r="Q253" s="153">
        <v>0</v>
      </c>
      <c r="R253" s="153">
        <f>Q253*H253</f>
        <v>0</v>
      </c>
      <c r="S253" s="153">
        <v>0</v>
      </c>
      <c r="T253" s="154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55" t="s">
        <v>134</v>
      </c>
      <c r="AT253" s="155" t="s">
        <v>129</v>
      </c>
      <c r="AU253" s="155" t="s">
        <v>80</v>
      </c>
      <c r="AY253" s="18" t="s">
        <v>127</v>
      </c>
      <c r="BE253" s="156">
        <f>IF(N253="základní",J253,0)</f>
        <v>0</v>
      </c>
      <c r="BF253" s="156">
        <f>IF(N253="snížená",J253,0)</f>
        <v>0</v>
      </c>
      <c r="BG253" s="156">
        <f>IF(N253="zákl. přenesená",J253,0)</f>
        <v>0</v>
      </c>
      <c r="BH253" s="156">
        <f>IF(N253="sníž. přenesená",J253,0)</f>
        <v>0</v>
      </c>
      <c r="BI253" s="156">
        <f>IF(N253="nulová",J253,0)</f>
        <v>0</v>
      </c>
      <c r="BJ253" s="18" t="s">
        <v>78</v>
      </c>
      <c r="BK253" s="156">
        <f>ROUND(I253*H253,2)</f>
        <v>0</v>
      </c>
      <c r="BL253" s="18" t="s">
        <v>134</v>
      </c>
      <c r="BM253" s="155" t="s">
        <v>435</v>
      </c>
    </row>
    <row r="254" spans="1:65" s="2" customFormat="1">
      <c r="A254" s="33"/>
      <c r="B254" s="34"/>
      <c r="C254" s="33"/>
      <c r="D254" s="157" t="s">
        <v>136</v>
      </c>
      <c r="E254" s="33"/>
      <c r="F254" s="158" t="s">
        <v>436</v>
      </c>
      <c r="G254" s="33"/>
      <c r="H254" s="33"/>
      <c r="I254" s="159"/>
      <c r="J254" s="33"/>
      <c r="K254" s="33"/>
      <c r="L254" s="34"/>
      <c r="M254" s="160"/>
      <c r="N254" s="161"/>
      <c r="O254" s="54"/>
      <c r="P254" s="54"/>
      <c r="Q254" s="54"/>
      <c r="R254" s="54"/>
      <c r="S254" s="54"/>
      <c r="T254" s="55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8" t="s">
        <v>136</v>
      </c>
      <c r="AU254" s="18" t="s">
        <v>80</v>
      </c>
    </row>
    <row r="255" spans="1:65" s="2" customFormat="1" ht="44.25" customHeight="1">
      <c r="A255" s="33"/>
      <c r="B255" s="143"/>
      <c r="C255" s="144" t="s">
        <v>437</v>
      </c>
      <c r="D255" s="144" t="s">
        <v>129</v>
      </c>
      <c r="E255" s="145" t="s">
        <v>438</v>
      </c>
      <c r="F255" s="146" t="s">
        <v>219</v>
      </c>
      <c r="G255" s="147" t="s">
        <v>220</v>
      </c>
      <c r="H255" s="148">
        <v>11.79</v>
      </c>
      <c r="I255" s="149"/>
      <c r="J255" s="150">
        <f>ROUND(I255*H255,2)</f>
        <v>0</v>
      </c>
      <c r="K255" s="146" t="s">
        <v>133</v>
      </c>
      <c r="L255" s="34"/>
      <c r="M255" s="151" t="s">
        <v>3</v>
      </c>
      <c r="N255" s="152" t="s">
        <v>42</v>
      </c>
      <c r="O255" s="54"/>
      <c r="P255" s="153">
        <f>O255*H255</f>
        <v>0</v>
      </c>
      <c r="Q255" s="153">
        <v>0</v>
      </c>
      <c r="R255" s="153">
        <f>Q255*H255</f>
        <v>0</v>
      </c>
      <c r="S255" s="153">
        <v>0</v>
      </c>
      <c r="T255" s="154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55" t="s">
        <v>134</v>
      </c>
      <c r="AT255" s="155" t="s">
        <v>129</v>
      </c>
      <c r="AU255" s="155" t="s">
        <v>80</v>
      </c>
      <c r="AY255" s="18" t="s">
        <v>127</v>
      </c>
      <c r="BE255" s="156">
        <f>IF(N255="základní",J255,0)</f>
        <v>0</v>
      </c>
      <c r="BF255" s="156">
        <f>IF(N255="snížená",J255,0)</f>
        <v>0</v>
      </c>
      <c r="BG255" s="156">
        <f>IF(N255="zákl. přenesená",J255,0)</f>
        <v>0</v>
      </c>
      <c r="BH255" s="156">
        <f>IF(N255="sníž. přenesená",J255,0)</f>
        <v>0</v>
      </c>
      <c r="BI255" s="156">
        <f>IF(N255="nulová",J255,0)</f>
        <v>0</v>
      </c>
      <c r="BJ255" s="18" t="s">
        <v>78</v>
      </c>
      <c r="BK255" s="156">
        <f>ROUND(I255*H255,2)</f>
        <v>0</v>
      </c>
      <c r="BL255" s="18" t="s">
        <v>134</v>
      </c>
      <c r="BM255" s="155" t="s">
        <v>439</v>
      </c>
    </row>
    <row r="256" spans="1:65" s="2" customFormat="1">
      <c r="A256" s="33"/>
      <c r="B256" s="34"/>
      <c r="C256" s="33"/>
      <c r="D256" s="157" t="s">
        <v>136</v>
      </c>
      <c r="E256" s="33"/>
      <c r="F256" s="158" t="s">
        <v>440</v>
      </c>
      <c r="G256" s="33"/>
      <c r="H256" s="33"/>
      <c r="I256" s="159"/>
      <c r="J256" s="33"/>
      <c r="K256" s="33"/>
      <c r="L256" s="34"/>
      <c r="M256" s="160"/>
      <c r="N256" s="161"/>
      <c r="O256" s="54"/>
      <c r="P256" s="54"/>
      <c r="Q256" s="54"/>
      <c r="R256" s="54"/>
      <c r="S256" s="54"/>
      <c r="T256" s="55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8" t="s">
        <v>136</v>
      </c>
      <c r="AU256" s="18" t="s">
        <v>80</v>
      </c>
    </row>
    <row r="257" spans="1:65" s="2" customFormat="1" ht="44.25" customHeight="1">
      <c r="A257" s="33"/>
      <c r="B257" s="143"/>
      <c r="C257" s="144" t="s">
        <v>441</v>
      </c>
      <c r="D257" s="144" t="s">
        <v>129</v>
      </c>
      <c r="E257" s="145" t="s">
        <v>442</v>
      </c>
      <c r="F257" s="146" t="s">
        <v>443</v>
      </c>
      <c r="G257" s="147" t="s">
        <v>220</v>
      </c>
      <c r="H257" s="148">
        <v>0.27600000000000002</v>
      </c>
      <c r="I257" s="149"/>
      <c r="J257" s="150">
        <f>ROUND(I257*H257,2)</f>
        <v>0</v>
      </c>
      <c r="K257" s="146" t="s">
        <v>133</v>
      </c>
      <c r="L257" s="34"/>
      <c r="M257" s="151" t="s">
        <v>3</v>
      </c>
      <c r="N257" s="152" t="s">
        <v>42</v>
      </c>
      <c r="O257" s="54"/>
      <c r="P257" s="153">
        <f>O257*H257</f>
        <v>0</v>
      </c>
      <c r="Q257" s="153">
        <v>0</v>
      </c>
      <c r="R257" s="153">
        <f>Q257*H257</f>
        <v>0</v>
      </c>
      <c r="S257" s="153">
        <v>0</v>
      </c>
      <c r="T257" s="154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55" t="s">
        <v>134</v>
      </c>
      <c r="AT257" s="155" t="s">
        <v>129</v>
      </c>
      <c r="AU257" s="155" t="s">
        <v>80</v>
      </c>
      <c r="AY257" s="18" t="s">
        <v>127</v>
      </c>
      <c r="BE257" s="156">
        <f>IF(N257="základní",J257,0)</f>
        <v>0</v>
      </c>
      <c r="BF257" s="156">
        <f>IF(N257="snížená",J257,0)</f>
        <v>0</v>
      </c>
      <c r="BG257" s="156">
        <f>IF(N257="zákl. přenesená",J257,0)</f>
        <v>0</v>
      </c>
      <c r="BH257" s="156">
        <f>IF(N257="sníž. přenesená",J257,0)</f>
        <v>0</v>
      </c>
      <c r="BI257" s="156">
        <f>IF(N257="nulová",J257,0)</f>
        <v>0</v>
      </c>
      <c r="BJ257" s="18" t="s">
        <v>78</v>
      </c>
      <c r="BK257" s="156">
        <f>ROUND(I257*H257,2)</f>
        <v>0</v>
      </c>
      <c r="BL257" s="18" t="s">
        <v>134</v>
      </c>
      <c r="BM257" s="155" t="s">
        <v>444</v>
      </c>
    </row>
    <row r="258" spans="1:65" s="2" customFormat="1">
      <c r="A258" s="33"/>
      <c r="B258" s="34"/>
      <c r="C258" s="33"/>
      <c r="D258" s="157" t="s">
        <v>136</v>
      </c>
      <c r="E258" s="33"/>
      <c r="F258" s="158" t="s">
        <v>445</v>
      </c>
      <c r="G258" s="33"/>
      <c r="H258" s="33"/>
      <c r="I258" s="159"/>
      <c r="J258" s="33"/>
      <c r="K258" s="33"/>
      <c r="L258" s="34"/>
      <c r="M258" s="160"/>
      <c r="N258" s="161"/>
      <c r="O258" s="54"/>
      <c r="P258" s="54"/>
      <c r="Q258" s="54"/>
      <c r="R258" s="54"/>
      <c r="S258" s="54"/>
      <c r="T258" s="55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8" t="s">
        <v>136</v>
      </c>
      <c r="AU258" s="18" t="s">
        <v>80</v>
      </c>
    </row>
    <row r="259" spans="1:65" s="12" customFormat="1" ht="22.9" customHeight="1">
      <c r="B259" s="130"/>
      <c r="D259" s="131" t="s">
        <v>70</v>
      </c>
      <c r="E259" s="141" t="s">
        <v>446</v>
      </c>
      <c r="F259" s="141" t="s">
        <v>447</v>
      </c>
      <c r="I259" s="133"/>
      <c r="J259" s="142">
        <f>BK259</f>
        <v>0</v>
      </c>
      <c r="L259" s="130"/>
      <c r="M259" s="135"/>
      <c r="N259" s="136"/>
      <c r="O259" s="136"/>
      <c r="P259" s="137">
        <f>SUM(P260:P261)</f>
        <v>0</v>
      </c>
      <c r="Q259" s="136"/>
      <c r="R259" s="137">
        <f>SUM(R260:R261)</f>
        <v>0</v>
      </c>
      <c r="S259" s="136"/>
      <c r="T259" s="138">
        <f>SUM(T260:T261)</f>
        <v>0</v>
      </c>
      <c r="AR259" s="131" t="s">
        <v>78</v>
      </c>
      <c r="AT259" s="139" t="s">
        <v>70</v>
      </c>
      <c r="AU259" s="139" t="s">
        <v>78</v>
      </c>
      <c r="AY259" s="131" t="s">
        <v>127</v>
      </c>
      <c r="BK259" s="140">
        <f>SUM(BK260:BK261)</f>
        <v>0</v>
      </c>
    </row>
    <row r="260" spans="1:65" s="2" customFormat="1" ht="44.25" customHeight="1">
      <c r="A260" s="33"/>
      <c r="B260" s="143"/>
      <c r="C260" s="144" t="s">
        <v>448</v>
      </c>
      <c r="D260" s="144" t="s">
        <v>129</v>
      </c>
      <c r="E260" s="145" t="s">
        <v>449</v>
      </c>
      <c r="F260" s="146" t="s">
        <v>450</v>
      </c>
      <c r="G260" s="147" t="s">
        <v>220</v>
      </c>
      <c r="H260" s="148">
        <v>29.155000000000001</v>
      </c>
      <c r="I260" s="149"/>
      <c r="J260" s="150">
        <f>ROUND(I260*H260,2)</f>
        <v>0</v>
      </c>
      <c r="K260" s="146" t="s">
        <v>133</v>
      </c>
      <c r="L260" s="34"/>
      <c r="M260" s="151" t="s">
        <v>3</v>
      </c>
      <c r="N260" s="152" t="s">
        <v>42</v>
      </c>
      <c r="O260" s="54"/>
      <c r="P260" s="153">
        <f>O260*H260</f>
        <v>0</v>
      </c>
      <c r="Q260" s="153">
        <v>0</v>
      </c>
      <c r="R260" s="153">
        <f>Q260*H260</f>
        <v>0</v>
      </c>
      <c r="S260" s="153">
        <v>0</v>
      </c>
      <c r="T260" s="154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55" t="s">
        <v>134</v>
      </c>
      <c r="AT260" s="155" t="s">
        <v>129</v>
      </c>
      <c r="AU260" s="155" t="s">
        <v>80</v>
      </c>
      <c r="AY260" s="18" t="s">
        <v>127</v>
      </c>
      <c r="BE260" s="156">
        <f>IF(N260="základní",J260,0)</f>
        <v>0</v>
      </c>
      <c r="BF260" s="156">
        <f>IF(N260="snížená",J260,0)</f>
        <v>0</v>
      </c>
      <c r="BG260" s="156">
        <f>IF(N260="zákl. přenesená",J260,0)</f>
        <v>0</v>
      </c>
      <c r="BH260" s="156">
        <f>IF(N260="sníž. přenesená",J260,0)</f>
        <v>0</v>
      </c>
      <c r="BI260" s="156">
        <f>IF(N260="nulová",J260,0)</f>
        <v>0</v>
      </c>
      <c r="BJ260" s="18" t="s">
        <v>78</v>
      </c>
      <c r="BK260" s="156">
        <f>ROUND(I260*H260,2)</f>
        <v>0</v>
      </c>
      <c r="BL260" s="18" t="s">
        <v>134</v>
      </c>
      <c r="BM260" s="155" t="s">
        <v>451</v>
      </c>
    </row>
    <row r="261" spans="1:65" s="2" customFormat="1">
      <c r="A261" s="33"/>
      <c r="B261" s="34"/>
      <c r="C261" s="33"/>
      <c r="D261" s="157" t="s">
        <v>136</v>
      </c>
      <c r="E261" s="33"/>
      <c r="F261" s="158" t="s">
        <v>452</v>
      </c>
      <c r="G261" s="33"/>
      <c r="H261" s="33"/>
      <c r="I261" s="159"/>
      <c r="J261" s="33"/>
      <c r="K261" s="33"/>
      <c r="L261" s="34"/>
      <c r="M261" s="160"/>
      <c r="N261" s="161"/>
      <c r="O261" s="54"/>
      <c r="P261" s="54"/>
      <c r="Q261" s="54"/>
      <c r="R261" s="54"/>
      <c r="S261" s="54"/>
      <c r="T261" s="55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8" t="s">
        <v>136</v>
      </c>
      <c r="AU261" s="18" t="s">
        <v>80</v>
      </c>
    </row>
    <row r="262" spans="1:65" s="12" customFormat="1" ht="25.9" customHeight="1">
      <c r="B262" s="130"/>
      <c r="D262" s="131" t="s">
        <v>70</v>
      </c>
      <c r="E262" s="132" t="s">
        <v>233</v>
      </c>
      <c r="F262" s="132" t="s">
        <v>453</v>
      </c>
      <c r="I262" s="133"/>
      <c r="J262" s="134">
        <f>BK262</f>
        <v>0</v>
      </c>
      <c r="L262" s="130"/>
      <c r="M262" s="135"/>
      <c r="N262" s="136"/>
      <c r="O262" s="136"/>
      <c r="P262" s="137">
        <f>P263</f>
        <v>0</v>
      </c>
      <c r="Q262" s="136"/>
      <c r="R262" s="137">
        <f>R263</f>
        <v>1.621</v>
      </c>
      <c r="S262" s="136"/>
      <c r="T262" s="138">
        <f>T263</f>
        <v>0</v>
      </c>
      <c r="AR262" s="131" t="s">
        <v>145</v>
      </c>
      <c r="AT262" s="139" t="s">
        <v>70</v>
      </c>
      <c r="AU262" s="139" t="s">
        <v>71</v>
      </c>
      <c r="AY262" s="131" t="s">
        <v>127</v>
      </c>
      <c r="BK262" s="140">
        <f>BK263</f>
        <v>0</v>
      </c>
    </row>
    <row r="263" spans="1:65" s="12" customFormat="1" ht="22.9" customHeight="1">
      <c r="B263" s="130"/>
      <c r="D263" s="131" t="s">
        <v>70</v>
      </c>
      <c r="E263" s="141" t="s">
        <v>454</v>
      </c>
      <c r="F263" s="141" t="s">
        <v>455</v>
      </c>
      <c r="I263" s="133"/>
      <c r="J263" s="142">
        <f>BK263</f>
        <v>0</v>
      </c>
      <c r="L263" s="130"/>
      <c r="M263" s="135"/>
      <c r="N263" s="136"/>
      <c r="O263" s="136"/>
      <c r="P263" s="137">
        <f>SUM(P264:P268)</f>
        <v>0</v>
      </c>
      <c r="Q263" s="136"/>
      <c r="R263" s="137">
        <f>SUM(R264:R268)</f>
        <v>1.621</v>
      </c>
      <c r="S263" s="136"/>
      <c r="T263" s="138">
        <f>SUM(T264:T268)</f>
        <v>0</v>
      </c>
      <c r="AR263" s="131" t="s">
        <v>145</v>
      </c>
      <c r="AT263" s="139" t="s">
        <v>70</v>
      </c>
      <c r="AU263" s="139" t="s">
        <v>78</v>
      </c>
      <c r="AY263" s="131" t="s">
        <v>127</v>
      </c>
      <c r="BK263" s="140">
        <f>SUM(BK264:BK268)</f>
        <v>0</v>
      </c>
    </row>
    <row r="264" spans="1:65" s="2" customFormat="1" ht="37.9" customHeight="1">
      <c r="A264" s="33"/>
      <c r="B264" s="143"/>
      <c r="C264" s="144" t="s">
        <v>456</v>
      </c>
      <c r="D264" s="144" t="s">
        <v>129</v>
      </c>
      <c r="E264" s="145" t="s">
        <v>457</v>
      </c>
      <c r="F264" s="146" t="s">
        <v>458</v>
      </c>
      <c r="G264" s="147" t="s">
        <v>132</v>
      </c>
      <c r="H264" s="148">
        <v>6</v>
      </c>
      <c r="I264" s="149"/>
      <c r="J264" s="150">
        <f>ROUND(I264*H264,2)</f>
        <v>0</v>
      </c>
      <c r="K264" s="146" t="s">
        <v>133</v>
      </c>
      <c r="L264" s="34"/>
      <c r="M264" s="151" t="s">
        <v>3</v>
      </c>
      <c r="N264" s="152" t="s">
        <v>42</v>
      </c>
      <c r="O264" s="54"/>
      <c r="P264" s="153">
        <f>O264*H264</f>
        <v>0</v>
      </c>
      <c r="Q264" s="153">
        <v>8.3500000000000005E-2</v>
      </c>
      <c r="R264" s="153">
        <f>Q264*H264</f>
        <v>0.501</v>
      </c>
      <c r="S264" s="153">
        <v>0</v>
      </c>
      <c r="T264" s="154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55" t="s">
        <v>459</v>
      </c>
      <c r="AT264" s="155" t="s">
        <v>129</v>
      </c>
      <c r="AU264" s="155" t="s">
        <v>80</v>
      </c>
      <c r="AY264" s="18" t="s">
        <v>127</v>
      </c>
      <c r="BE264" s="156">
        <f>IF(N264="základní",J264,0)</f>
        <v>0</v>
      </c>
      <c r="BF264" s="156">
        <f>IF(N264="snížená",J264,0)</f>
        <v>0</v>
      </c>
      <c r="BG264" s="156">
        <f>IF(N264="zákl. přenesená",J264,0)</f>
        <v>0</v>
      </c>
      <c r="BH264" s="156">
        <f>IF(N264="sníž. přenesená",J264,0)</f>
        <v>0</v>
      </c>
      <c r="BI264" s="156">
        <f>IF(N264="nulová",J264,0)</f>
        <v>0</v>
      </c>
      <c r="BJ264" s="18" t="s">
        <v>78</v>
      </c>
      <c r="BK264" s="156">
        <f>ROUND(I264*H264,2)</f>
        <v>0</v>
      </c>
      <c r="BL264" s="18" t="s">
        <v>459</v>
      </c>
      <c r="BM264" s="155" t="s">
        <v>460</v>
      </c>
    </row>
    <row r="265" spans="1:65" s="2" customFormat="1">
      <c r="A265" s="33"/>
      <c r="B265" s="34"/>
      <c r="C265" s="33"/>
      <c r="D265" s="157" t="s">
        <v>136</v>
      </c>
      <c r="E265" s="33"/>
      <c r="F265" s="158" t="s">
        <v>461</v>
      </c>
      <c r="G265" s="33"/>
      <c r="H265" s="33"/>
      <c r="I265" s="159"/>
      <c r="J265" s="33"/>
      <c r="K265" s="33"/>
      <c r="L265" s="34"/>
      <c r="M265" s="160"/>
      <c r="N265" s="161"/>
      <c r="O265" s="54"/>
      <c r="P265" s="54"/>
      <c r="Q265" s="54"/>
      <c r="R265" s="54"/>
      <c r="S265" s="54"/>
      <c r="T265" s="55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8" t="s">
        <v>136</v>
      </c>
      <c r="AU265" s="18" t="s">
        <v>80</v>
      </c>
    </row>
    <row r="266" spans="1:65" s="13" customFormat="1">
      <c r="B266" s="162"/>
      <c r="D266" s="163" t="s">
        <v>138</v>
      </c>
      <c r="E266" s="164" t="s">
        <v>3</v>
      </c>
      <c r="F266" s="165" t="s">
        <v>462</v>
      </c>
      <c r="H266" s="166">
        <v>6</v>
      </c>
      <c r="I266" s="167"/>
      <c r="L266" s="162"/>
      <c r="M266" s="168"/>
      <c r="N266" s="169"/>
      <c r="O266" s="169"/>
      <c r="P266" s="169"/>
      <c r="Q266" s="169"/>
      <c r="R266" s="169"/>
      <c r="S266" s="169"/>
      <c r="T266" s="170"/>
      <c r="AT266" s="164" t="s">
        <v>138</v>
      </c>
      <c r="AU266" s="164" t="s">
        <v>80</v>
      </c>
      <c r="AV266" s="13" t="s">
        <v>80</v>
      </c>
      <c r="AW266" s="13" t="s">
        <v>33</v>
      </c>
      <c r="AX266" s="13" t="s">
        <v>78</v>
      </c>
      <c r="AY266" s="164" t="s">
        <v>127</v>
      </c>
    </row>
    <row r="267" spans="1:65" s="2" customFormat="1" ht="16.5" customHeight="1">
      <c r="A267" s="33"/>
      <c r="B267" s="143"/>
      <c r="C267" s="180" t="s">
        <v>463</v>
      </c>
      <c r="D267" s="180" t="s">
        <v>233</v>
      </c>
      <c r="E267" s="181" t="s">
        <v>464</v>
      </c>
      <c r="F267" s="182" t="s">
        <v>465</v>
      </c>
      <c r="G267" s="183" t="s">
        <v>332</v>
      </c>
      <c r="H267" s="184">
        <v>1</v>
      </c>
      <c r="I267" s="185"/>
      <c r="J267" s="186">
        <f>ROUND(I267*H267,2)</f>
        <v>0</v>
      </c>
      <c r="K267" s="182" t="s">
        <v>133</v>
      </c>
      <c r="L267" s="187"/>
      <c r="M267" s="188" t="s">
        <v>3</v>
      </c>
      <c r="N267" s="189" t="s">
        <v>42</v>
      </c>
      <c r="O267" s="54"/>
      <c r="P267" s="153">
        <f>O267*H267</f>
        <v>0</v>
      </c>
      <c r="Q267" s="153">
        <v>1.1200000000000001</v>
      </c>
      <c r="R267" s="153">
        <f>Q267*H267</f>
        <v>1.1200000000000001</v>
      </c>
      <c r="S267" s="153">
        <v>0</v>
      </c>
      <c r="T267" s="154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55" t="s">
        <v>466</v>
      </c>
      <c r="AT267" s="155" t="s">
        <v>233</v>
      </c>
      <c r="AU267" s="155" t="s">
        <v>80</v>
      </c>
      <c r="AY267" s="18" t="s">
        <v>127</v>
      </c>
      <c r="BE267" s="156">
        <f>IF(N267="základní",J267,0)</f>
        <v>0</v>
      </c>
      <c r="BF267" s="156">
        <f>IF(N267="snížená",J267,0)</f>
        <v>0</v>
      </c>
      <c r="BG267" s="156">
        <f>IF(N267="zákl. přenesená",J267,0)</f>
        <v>0</v>
      </c>
      <c r="BH267" s="156">
        <f>IF(N267="sníž. přenesená",J267,0)</f>
        <v>0</v>
      </c>
      <c r="BI267" s="156">
        <f>IF(N267="nulová",J267,0)</f>
        <v>0</v>
      </c>
      <c r="BJ267" s="18" t="s">
        <v>78</v>
      </c>
      <c r="BK267" s="156">
        <f>ROUND(I267*H267,2)</f>
        <v>0</v>
      </c>
      <c r="BL267" s="18" t="s">
        <v>466</v>
      </c>
      <c r="BM267" s="155" t="s">
        <v>467</v>
      </c>
    </row>
    <row r="268" spans="1:65" s="13" customFormat="1">
      <c r="B268" s="162"/>
      <c r="D268" s="163" t="s">
        <v>138</v>
      </c>
      <c r="F268" s="165" t="s">
        <v>468</v>
      </c>
      <c r="H268" s="166">
        <v>1</v>
      </c>
      <c r="I268" s="167"/>
      <c r="L268" s="162"/>
      <c r="M268" s="197"/>
      <c r="N268" s="198"/>
      <c r="O268" s="198"/>
      <c r="P268" s="198"/>
      <c r="Q268" s="198"/>
      <c r="R268" s="198"/>
      <c r="S268" s="198"/>
      <c r="T268" s="199"/>
      <c r="AT268" s="164" t="s">
        <v>138</v>
      </c>
      <c r="AU268" s="164" t="s">
        <v>80</v>
      </c>
      <c r="AV268" s="13" t="s">
        <v>80</v>
      </c>
      <c r="AW268" s="13" t="s">
        <v>4</v>
      </c>
      <c r="AX268" s="13" t="s">
        <v>78</v>
      </c>
      <c r="AY268" s="164" t="s">
        <v>127</v>
      </c>
    </row>
    <row r="269" spans="1:65" s="2" customFormat="1" ht="6.95" customHeight="1">
      <c r="A269" s="33"/>
      <c r="B269" s="43"/>
      <c r="C269" s="44"/>
      <c r="D269" s="44"/>
      <c r="E269" s="44"/>
      <c r="F269" s="44"/>
      <c r="G269" s="44"/>
      <c r="H269" s="44"/>
      <c r="I269" s="44"/>
      <c r="J269" s="44"/>
      <c r="K269" s="44"/>
      <c r="L269" s="34"/>
      <c r="M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</row>
  </sheetData>
  <autoFilter ref="C93:K268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/>
    <hyperlink ref="F101" r:id="rId2"/>
    <hyperlink ref="F104" r:id="rId3"/>
    <hyperlink ref="F106" r:id="rId4"/>
    <hyperlink ref="F108" r:id="rId5"/>
    <hyperlink ref="F110" r:id="rId6"/>
    <hyperlink ref="F113" r:id="rId7"/>
    <hyperlink ref="F116" r:id="rId8"/>
    <hyperlink ref="F119" r:id="rId9"/>
    <hyperlink ref="F122" r:id="rId10"/>
    <hyperlink ref="F125" r:id="rId11"/>
    <hyperlink ref="F128" r:id="rId12"/>
    <hyperlink ref="F131" r:id="rId13"/>
    <hyperlink ref="F133" r:id="rId14"/>
    <hyperlink ref="F135" r:id="rId15"/>
    <hyperlink ref="F137" r:id="rId16"/>
    <hyperlink ref="F141" r:id="rId17"/>
    <hyperlink ref="F149" r:id="rId18"/>
    <hyperlink ref="F154" r:id="rId19"/>
    <hyperlink ref="F159" r:id="rId20"/>
    <hyperlink ref="F165" r:id="rId21"/>
    <hyperlink ref="F167" r:id="rId22"/>
    <hyperlink ref="F170" r:id="rId23"/>
    <hyperlink ref="F178" r:id="rId24"/>
    <hyperlink ref="F183" r:id="rId25"/>
    <hyperlink ref="F186" r:id="rId26"/>
    <hyperlink ref="F189" r:id="rId27"/>
    <hyperlink ref="F194" r:id="rId28"/>
    <hyperlink ref="F197" r:id="rId29"/>
    <hyperlink ref="F200" r:id="rId30"/>
    <hyperlink ref="F204" r:id="rId31"/>
    <hyperlink ref="F209" r:id="rId32"/>
    <hyperlink ref="F212" r:id="rId33"/>
    <hyperlink ref="F224" r:id="rId34"/>
    <hyperlink ref="F227" r:id="rId35"/>
    <hyperlink ref="F234" r:id="rId36"/>
    <hyperlink ref="F238" r:id="rId37"/>
    <hyperlink ref="F241" r:id="rId38"/>
    <hyperlink ref="F244" r:id="rId39"/>
    <hyperlink ref="F246" r:id="rId40"/>
    <hyperlink ref="F250" r:id="rId41"/>
    <hyperlink ref="F252" r:id="rId42"/>
    <hyperlink ref="F254" r:id="rId43"/>
    <hyperlink ref="F256" r:id="rId44"/>
    <hyperlink ref="F258" r:id="rId45"/>
    <hyperlink ref="F261" r:id="rId46"/>
    <hyperlink ref="F265" r:id="rId4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5" t="s">
        <v>6</v>
      </c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8" t="s">
        <v>87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pans="1:46" s="1" customFormat="1" ht="24.95" customHeight="1">
      <c r="B4" s="21"/>
      <c r="D4" s="22" t="s">
        <v>94</v>
      </c>
      <c r="L4" s="21"/>
      <c r="M4" s="94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17</v>
      </c>
      <c r="L6" s="21"/>
    </row>
    <row r="7" spans="1:46" s="1" customFormat="1" ht="16.5" customHeight="1">
      <c r="B7" s="21"/>
      <c r="E7" s="328" t="str">
        <f>'Rekapitulace stavby'!K6</f>
        <v>Odstavná plocha a zřízení sjezdu na ul. Moravská v Kopřivnici</v>
      </c>
      <c r="F7" s="329"/>
      <c r="G7" s="329"/>
      <c r="H7" s="329"/>
      <c r="L7" s="21"/>
    </row>
    <row r="8" spans="1:46" s="1" customFormat="1" ht="12" customHeight="1">
      <c r="B8" s="21"/>
      <c r="D8" s="28" t="s">
        <v>95</v>
      </c>
      <c r="L8" s="21"/>
    </row>
    <row r="9" spans="1:46" s="2" customFormat="1" ht="16.5" customHeight="1">
      <c r="A9" s="33"/>
      <c r="B9" s="34"/>
      <c r="C9" s="33"/>
      <c r="D9" s="33"/>
      <c r="E9" s="328" t="s">
        <v>96</v>
      </c>
      <c r="F9" s="327"/>
      <c r="G9" s="327"/>
      <c r="H9" s="327"/>
      <c r="I9" s="33"/>
      <c r="J9" s="33"/>
      <c r="K9" s="33"/>
      <c r="L9" s="9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97</v>
      </c>
      <c r="E10" s="33"/>
      <c r="F10" s="33"/>
      <c r="G10" s="33"/>
      <c r="H10" s="33"/>
      <c r="I10" s="33"/>
      <c r="J10" s="33"/>
      <c r="K10" s="33"/>
      <c r="L10" s="9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318" t="s">
        <v>469</v>
      </c>
      <c r="F11" s="327"/>
      <c r="G11" s="327"/>
      <c r="H11" s="327"/>
      <c r="I11" s="33"/>
      <c r="J11" s="33"/>
      <c r="K11" s="33"/>
      <c r="L11" s="9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9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19</v>
      </c>
      <c r="E13" s="33"/>
      <c r="F13" s="26" t="s">
        <v>3</v>
      </c>
      <c r="G13" s="33"/>
      <c r="H13" s="33"/>
      <c r="I13" s="28" t="s">
        <v>20</v>
      </c>
      <c r="J13" s="26" t="s">
        <v>3</v>
      </c>
      <c r="K13" s="33"/>
      <c r="L13" s="9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21</v>
      </c>
      <c r="E14" s="33"/>
      <c r="F14" s="26" t="s">
        <v>22</v>
      </c>
      <c r="G14" s="33"/>
      <c r="H14" s="33"/>
      <c r="I14" s="28" t="s">
        <v>23</v>
      </c>
      <c r="J14" s="51" t="str">
        <f>'Rekapitulace stavby'!AN8</f>
        <v>1. 7. 2022</v>
      </c>
      <c r="K14" s="33"/>
      <c r="L14" s="9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9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25</v>
      </c>
      <c r="E16" s="33"/>
      <c r="F16" s="33"/>
      <c r="G16" s="33"/>
      <c r="H16" s="33"/>
      <c r="I16" s="28" t="s">
        <v>26</v>
      </c>
      <c r="J16" s="26" t="s">
        <v>3</v>
      </c>
      <c r="K16" s="33"/>
      <c r="L16" s="9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27</v>
      </c>
      <c r="F17" s="33"/>
      <c r="G17" s="33"/>
      <c r="H17" s="33"/>
      <c r="I17" s="28" t="s">
        <v>28</v>
      </c>
      <c r="J17" s="26" t="s">
        <v>3</v>
      </c>
      <c r="K17" s="33"/>
      <c r="L17" s="9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9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28" t="s">
        <v>26</v>
      </c>
      <c r="J19" s="29" t="str">
        <f>'Rekapitulace stavby'!AN13</f>
        <v>Vyplň údaj</v>
      </c>
      <c r="K19" s="33"/>
      <c r="L19" s="9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330" t="str">
        <f>'Rekapitulace stavby'!E14</f>
        <v>Vyplň údaj</v>
      </c>
      <c r="F20" s="297"/>
      <c r="G20" s="297"/>
      <c r="H20" s="297"/>
      <c r="I20" s="28" t="s">
        <v>28</v>
      </c>
      <c r="J20" s="29" t="str">
        <f>'Rekapitulace stavby'!AN14</f>
        <v>Vyplň údaj</v>
      </c>
      <c r="K20" s="33"/>
      <c r="L20" s="9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9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31</v>
      </c>
      <c r="E22" s="33"/>
      <c r="F22" s="33"/>
      <c r="G22" s="33"/>
      <c r="H22" s="33"/>
      <c r="I22" s="28" t="s">
        <v>26</v>
      </c>
      <c r="J22" s="26" t="s">
        <v>3</v>
      </c>
      <c r="K22" s="33"/>
      <c r="L22" s="9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32</v>
      </c>
      <c r="F23" s="33"/>
      <c r="G23" s="33"/>
      <c r="H23" s="33"/>
      <c r="I23" s="28" t="s">
        <v>28</v>
      </c>
      <c r="J23" s="26" t="s">
        <v>3</v>
      </c>
      <c r="K23" s="33"/>
      <c r="L23" s="9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9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34</v>
      </c>
      <c r="E25" s="33"/>
      <c r="F25" s="33"/>
      <c r="G25" s="33"/>
      <c r="H25" s="33"/>
      <c r="I25" s="28" t="s">
        <v>26</v>
      </c>
      <c r="J25" s="26" t="s">
        <v>3</v>
      </c>
      <c r="K25" s="33"/>
      <c r="L25" s="9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28</v>
      </c>
      <c r="J26" s="26" t="s">
        <v>3</v>
      </c>
      <c r="K26" s="33"/>
      <c r="L26" s="9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9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35</v>
      </c>
      <c r="E28" s="33"/>
      <c r="F28" s="33"/>
      <c r="G28" s="33"/>
      <c r="H28" s="33"/>
      <c r="I28" s="33"/>
      <c r="J28" s="33"/>
      <c r="K28" s="33"/>
      <c r="L28" s="9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96"/>
      <c r="B29" s="97"/>
      <c r="C29" s="96"/>
      <c r="D29" s="96"/>
      <c r="E29" s="301" t="s">
        <v>3</v>
      </c>
      <c r="F29" s="301"/>
      <c r="G29" s="301"/>
      <c r="H29" s="301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9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9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99" t="s">
        <v>37</v>
      </c>
      <c r="E32" s="33"/>
      <c r="F32" s="33"/>
      <c r="G32" s="33"/>
      <c r="H32" s="33"/>
      <c r="I32" s="33"/>
      <c r="J32" s="67">
        <f>ROUND(J89, 2)</f>
        <v>0</v>
      </c>
      <c r="K32" s="33"/>
      <c r="L32" s="9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2"/>
      <c r="E33" s="62"/>
      <c r="F33" s="62"/>
      <c r="G33" s="62"/>
      <c r="H33" s="62"/>
      <c r="I33" s="62"/>
      <c r="J33" s="62"/>
      <c r="K33" s="62"/>
      <c r="L33" s="9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39</v>
      </c>
      <c r="G34" s="33"/>
      <c r="H34" s="33"/>
      <c r="I34" s="37" t="s">
        <v>38</v>
      </c>
      <c r="J34" s="37" t="s">
        <v>40</v>
      </c>
      <c r="K34" s="33"/>
      <c r="L34" s="9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0" t="s">
        <v>41</v>
      </c>
      <c r="E35" s="28" t="s">
        <v>42</v>
      </c>
      <c r="F35" s="101">
        <f>ROUND((SUM(BE89:BE121)),  2)</f>
        <v>0</v>
      </c>
      <c r="G35" s="33"/>
      <c r="H35" s="33"/>
      <c r="I35" s="102">
        <v>0.21</v>
      </c>
      <c r="J35" s="101">
        <f>ROUND(((SUM(BE89:BE121))*I35),  2)</f>
        <v>0</v>
      </c>
      <c r="K35" s="33"/>
      <c r="L35" s="9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43</v>
      </c>
      <c r="F36" s="101">
        <f>ROUND((SUM(BF89:BF121)),  2)</f>
        <v>0</v>
      </c>
      <c r="G36" s="33"/>
      <c r="H36" s="33"/>
      <c r="I36" s="102">
        <v>0.15</v>
      </c>
      <c r="J36" s="101">
        <f>ROUND(((SUM(BF89:BF121))*I36),  2)</f>
        <v>0</v>
      </c>
      <c r="K36" s="33"/>
      <c r="L36" s="9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1">
        <f>ROUND((SUM(BG89:BG121)),  2)</f>
        <v>0</v>
      </c>
      <c r="G37" s="33"/>
      <c r="H37" s="33"/>
      <c r="I37" s="102">
        <v>0.21</v>
      </c>
      <c r="J37" s="101">
        <f>0</f>
        <v>0</v>
      </c>
      <c r="K37" s="33"/>
      <c r="L37" s="9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45</v>
      </c>
      <c r="F38" s="101">
        <f>ROUND((SUM(BH89:BH121)),  2)</f>
        <v>0</v>
      </c>
      <c r="G38" s="33"/>
      <c r="H38" s="33"/>
      <c r="I38" s="102">
        <v>0.15</v>
      </c>
      <c r="J38" s="101">
        <f>0</f>
        <v>0</v>
      </c>
      <c r="K38" s="33"/>
      <c r="L38" s="9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46</v>
      </c>
      <c r="F39" s="101">
        <f>ROUND((SUM(BI89:BI121)),  2)</f>
        <v>0</v>
      </c>
      <c r="G39" s="33"/>
      <c r="H39" s="33"/>
      <c r="I39" s="102">
        <v>0</v>
      </c>
      <c r="J39" s="101">
        <f>0</f>
        <v>0</v>
      </c>
      <c r="K39" s="33"/>
      <c r="L39" s="9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9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3"/>
      <c r="D41" s="104" t="s">
        <v>47</v>
      </c>
      <c r="E41" s="56"/>
      <c r="F41" s="56"/>
      <c r="G41" s="105" t="s">
        <v>48</v>
      </c>
      <c r="H41" s="106" t="s">
        <v>49</v>
      </c>
      <c r="I41" s="56"/>
      <c r="J41" s="107">
        <f>SUM(J32:J39)</f>
        <v>0</v>
      </c>
      <c r="K41" s="108"/>
      <c r="L41" s="9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9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45"/>
      <c r="C46" s="46"/>
      <c r="D46" s="46"/>
      <c r="E46" s="46"/>
      <c r="F46" s="46"/>
      <c r="G46" s="46"/>
      <c r="H46" s="46"/>
      <c r="I46" s="46"/>
      <c r="J46" s="46"/>
      <c r="K46" s="46"/>
      <c r="L46" s="9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99</v>
      </c>
      <c r="D47" s="33"/>
      <c r="E47" s="33"/>
      <c r="F47" s="33"/>
      <c r="G47" s="33"/>
      <c r="H47" s="33"/>
      <c r="I47" s="33"/>
      <c r="J47" s="33"/>
      <c r="K47" s="33"/>
      <c r="L47" s="9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9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17</v>
      </c>
      <c r="D49" s="33"/>
      <c r="E49" s="33"/>
      <c r="F49" s="33"/>
      <c r="G49" s="33"/>
      <c r="H49" s="33"/>
      <c r="I49" s="33"/>
      <c r="J49" s="33"/>
      <c r="K49" s="33"/>
      <c r="L49" s="9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3"/>
      <c r="D50" s="33"/>
      <c r="E50" s="328" t="str">
        <f>E7</f>
        <v>Odstavná plocha a zřízení sjezdu na ul. Moravská v Kopřivnici</v>
      </c>
      <c r="F50" s="329"/>
      <c r="G50" s="329"/>
      <c r="H50" s="329"/>
      <c r="I50" s="33"/>
      <c r="J50" s="33"/>
      <c r="K50" s="33"/>
      <c r="L50" s="9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1"/>
      <c r="C51" s="28" t="s">
        <v>95</v>
      </c>
      <c r="L51" s="21"/>
    </row>
    <row r="52" spans="1:47" s="2" customFormat="1" ht="16.5" customHeight="1">
      <c r="A52" s="33"/>
      <c r="B52" s="34"/>
      <c r="C52" s="33"/>
      <c r="D52" s="33"/>
      <c r="E52" s="328" t="s">
        <v>96</v>
      </c>
      <c r="F52" s="327"/>
      <c r="G52" s="327"/>
      <c r="H52" s="327"/>
      <c r="I52" s="33"/>
      <c r="J52" s="33"/>
      <c r="K52" s="33"/>
      <c r="L52" s="9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97</v>
      </c>
      <c r="D53" s="33"/>
      <c r="E53" s="33"/>
      <c r="F53" s="33"/>
      <c r="G53" s="33"/>
      <c r="H53" s="33"/>
      <c r="I53" s="33"/>
      <c r="J53" s="33"/>
      <c r="K53" s="33"/>
      <c r="L53" s="9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3"/>
      <c r="D54" s="33"/>
      <c r="E54" s="318" t="str">
        <f>E11</f>
        <v>SO 101.2 - Sjezd z komunikace ul. Moravská - sanace</v>
      </c>
      <c r="F54" s="327"/>
      <c r="G54" s="327"/>
      <c r="H54" s="327"/>
      <c r="I54" s="33"/>
      <c r="J54" s="33"/>
      <c r="K54" s="33"/>
      <c r="L54" s="9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3"/>
      <c r="D55" s="33"/>
      <c r="E55" s="33"/>
      <c r="F55" s="33"/>
      <c r="G55" s="33"/>
      <c r="H55" s="33"/>
      <c r="I55" s="33"/>
      <c r="J55" s="33"/>
      <c r="K55" s="33"/>
      <c r="L55" s="9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3"/>
      <c r="E56" s="33"/>
      <c r="F56" s="26" t="str">
        <f>F14</f>
        <v>parcely č. 1377/56, 1377/3</v>
      </c>
      <c r="G56" s="33"/>
      <c r="H56" s="33"/>
      <c r="I56" s="28" t="s">
        <v>23</v>
      </c>
      <c r="J56" s="51" t="str">
        <f>IF(J14="","",J14)</f>
        <v>1. 7. 2022</v>
      </c>
      <c r="K56" s="33"/>
      <c r="L56" s="9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3"/>
      <c r="D57" s="33"/>
      <c r="E57" s="33"/>
      <c r="F57" s="33"/>
      <c r="G57" s="33"/>
      <c r="H57" s="33"/>
      <c r="I57" s="33"/>
      <c r="J57" s="33"/>
      <c r="K57" s="33"/>
      <c r="L57" s="9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28" t="s">
        <v>25</v>
      </c>
      <c r="D58" s="33"/>
      <c r="E58" s="33"/>
      <c r="F58" s="26" t="str">
        <f>E17</f>
        <v>Město Kopřivnice, Štefánikova 1163, Kopřivnice 742</v>
      </c>
      <c r="G58" s="33"/>
      <c r="H58" s="33"/>
      <c r="I58" s="28" t="s">
        <v>31</v>
      </c>
      <c r="J58" s="31" t="str">
        <f>E23</f>
        <v>Dopravní projekce Bojko s.r.o.</v>
      </c>
      <c r="K58" s="33"/>
      <c r="L58" s="9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5.7" customHeight="1">
      <c r="A59" s="33"/>
      <c r="B59" s="34"/>
      <c r="C59" s="28" t="s">
        <v>29</v>
      </c>
      <c r="D59" s="33"/>
      <c r="E59" s="33"/>
      <c r="F59" s="26" t="str">
        <f>IF(E20="","",E20)</f>
        <v>Vyplň údaj</v>
      </c>
      <c r="G59" s="33"/>
      <c r="H59" s="33"/>
      <c r="I59" s="28" t="s">
        <v>34</v>
      </c>
      <c r="J59" s="31" t="str">
        <f>E26</f>
        <v>Dopravní projekce Bojko s.r.o.</v>
      </c>
      <c r="K59" s="33"/>
      <c r="L59" s="9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3"/>
      <c r="D60" s="33"/>
      <c r="E60" s="33"/>
      <c r="F60" s="33"/>
      <c r="G60" s="33"/>
      <c r="H60" s="33"/>
      <c r="I60" s="33"/>
      <c r="J60" s="33"/>
      <c r="K60" s="33"/>
      <c r="L60" s="9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09" t="s">
        <v>100</v>
      </c>
      <c r="D61" s="103"/>
      <c r="E61" s="103"/>
      <c r="F61" s="103"/>
      <c r="G61" s="103"/>
      <c r="H61" s="103"/>
      <c r="I61" s="103"/>
      <c r="J61" s="110" t="s">
        <v>101</v>
      </c>
      <c r="K61" s="103"/>
      <c r="L61" s="9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3"/>
      <c r="D62" s="33"/>
      <c r="E62" s="33"/>
      <c r="F62" s="33"/>
      <c r="G62" s="33"/>
      <c r="H62" s="33"/>
      <c r="I62" s="33"/>
      <c r="J62" s="33"/>
      <c r="K62" s="33"/>
      <c r="L62" s="9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11" t="s">
        <v>69</v>
      </c>
      <c r="D63" s="33"/>
      <c r="E63" s="33"/>
      <c r="F63" s="33"/>
      <c r="G63" s="33"/>
      <c r="H63" s="33"/>
      <c r="I63" s="33"/>
      <c r="J63" s="67">
        <f>J89</f>
        <v>0</v>
      </c>
      <c r="K63" s="33"/>
      <c r="L63" s="9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102</v>
      </c>
    </row>
    <row r="64" spans="1:47" s="9" customFormat="1" ht="24.95" customHeight="1">
      <c r="B64" s="112"/>
      <c r="D64" s="113" t="s">
        <v>103</v>
      </c>
      <c r="E64" s="114"/>
      <c r="F64" s="114"/>
      <c r="G64" s="114"/>
      <c r="H64" s="114"/>
      <c r="I64" s="114"/>
      <c r="J64" s="115">
        <f>J90</f>
        <v>0</v>
      </c>
      <c r="L64" s="112"/>
    </row>
    <row r="65" spans="1:31" s="10" customFormat="1" ht="19.899999999999999" customHeight="1">
      <c r="B65" s="116"/>
      <c r="D65" s="117" t="s">
        <v>104</v>
      </c>
      <c r="E65" s="118"/>
      <c r="F65" s="118"/>
      <c r="G65" s="118"/>
      <c r="H65" s="118"/>
      <c r="I65" s="118"/>
      <c r="J65" s="119">
        <f>J91</f>
        <v>0</v>
      </c>
      <c r="L65" s="116"/>
    </row>
    <row r="66" spans="1:31" s="10" customFormat="1" ht="19.899999999999999" customHeight="1">
      <c r="B66" s="116"/>
      <c r="D66" s="117" t="s">
        <v>106</v>
      </c>
      <c r="E66" s="118"/>
      <c r="F66" s="118"/>
      <c r="G66" s="118"/>
      <c r="H66" s="118"/>
      <c r="I66" s="118"/>
      <c r="J66" s="119">
        <f>J113</f>
        <v>0</v>
      </c>
      <c r="L66" s="116"/>
    </row>
    <row r="67" spans="1:31" s="10" customFormat="1" ht="19.899999999999999" customHeight="1">
      <c r="B67" s="116"/>
      <c r="D67" s="117" t="s">
        <v>107</v>
      </c>
      <c r="E67" s="118"/>
      <c r="F67" s="118"/>
      <c r="G67" s="118"/>
      <c r="H67" s="118"/>
      <c r="I67" s="118"/>
      <c r="J67" s="119">
        <f>J117</f>
        <v>0</v>
      </c>
      <c r="L67" s="116"/>
    </row>
    <row r="68" spans="1:31" s="2" customFormat="1" ht="21.75" customHeight="1">
      <c r="A68" s="33"/>
      <c r="B68" s="34"/>
      <c r="C68" s="33"/>
      <c r="D68" s="33"/>
      <c r="E68" s="33"/>
      <c r="F68" s="33"/>
      <c r="G68" s="33"/>
      <c r="H68" s="33"/>
      <c r="I68" s="33"/>
      <c r="J68" s="33"/>
      <c r="K68" s="33"/>
      <c r="L68" s="9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9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5" customHeight="1">
      <c r="A73" s="33"/>
      <c r="B73" s="45"/>
      <c r="C73" s="46"/>
      <c r="D73" s="46"/>
      <c r="E73" s="46"/>
      <c r="F73" s="46"/>
      <c r="G73" s="46"/>
      <c r="H73" s="46"/>
      <c r="I73" s="46"/>
      <c r="J73" s="46"/>
      <c r="K73" s="46"/>
      <c r="L73" s="9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5" customHeight="1">
      <c r="A74" s="33"/>
      <c r="B74" s="34"/>
      <c r="C74" s="22" t="s">
        <v>112</v>
      </c>
      <c r="D74" s="33"/>
      <c r="E74" s="33"/>
      <c r="F74" s="33"/>
      <c r="G74" s="33"/>
      <c r="H74" s="33"/>
      <c r="I74" s="33"/>
      <c r="J74" s="33"/>
      <c r="K74" s="33"/>
      <c r="L74" s="9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3"/>
      <c r="D75" s="33"/>
      <c r="E75" s="33"/>
      <c r="F75" s="33"/>
      <c r="G75" s="33"/>
      <c r="H75" s="33"/>
      <c r="I75" s="33"/>
      <c r="J75" s="33"/>
      <c r="K75" s="33"/>
      <c r="L75" s="9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17</v>
      </c>
      <c r="D76" s="33"/>
      <c r="E76" s="33"/>
      <c r="F76" s="33"/>
      <c r="G76" s="33"/>
      <c r="H76" s="33"/>
      <c r="I76" s="33"/>
      <c r="J76" s="33"/>
      <c r="K76" s="33"/>
      <c r="L76" s="9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3"/>
      <c r="D77" s="33"/>
      <c r="E77" s="328" t="str">
        <f>E7</f>
        <v>Odstavná plocha a zřízení sjezdu na ul. Moravská v Kopřivnici</v>
      </c>
      <c r="F77" s="329"/>
      <c r="G77" s="329"/>
      <c r="H77" s="329"/>
      <c r="I77" s="33"/>
      <c r="J77" s="33"/>
      <c r="K77" s="33"/>
      <c r="L77" s="9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1" customFormat="1" ht="12" customHeight="1">
      <c r="B78" s="21"/>
      <c r="C78" s="28" t="s">
        <v>95</v>
      </c>
      <c r="L78" s="21"/>
    </row>
    <row r="79" spans="1:31" s="2" customFormat="1" ht="16.5" customHeight="1">
      <c r="A79" s="33"/>
      <c r="B79" s="34"/>
      <c r="C79" s="33"/>
      <c r="D79" s="33"/>
      <c r="E79" s="328" t="s">
        <v>96</v>
      </c>
      <c r="F79" s="327"/>
      <c r="G79" s="327"/>
      <c r="H79" s="327"/>
      <c r="I79" s="33"/>
      <c r="J79" s="33"/>
      <c r="K79" s="33"/>
      <c r="L79" s="9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97</v>
      </c>
      <c r="D80" s="33"/>
      <c r="E80" s="33"/>
      <c r="F80" s="33"/>
      <c r="G80" s="33"/>
      <c r="H80" s="33"/>
      <c r="I80" s="33"/>
      <c r="J80" s="33"/>
      <c r="K80" s="33"/>
      <c r="L80" s="9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6.5" customHeight="1">
      <c r="A81" s="33"/>
      <c r="B81" s="34"/>
      <c r="C81" s="33"/>
      <c r="D81" s="33"/>
      <c r="E81" s="318" t="str">
        <f>E11</f>
        <v>SO 101.2 - Sjezd z komunikace ul. Moravská - sanace</v>
      </c>
      <c r="F81" s="327"/>
      <c r="G81" s="327"/>
      <c r="H81" s="327"/>
      <c r="I81" s="33"/>
      <c r="J81" s="33"/>
      <c r="K81" s="33"/>
      <c r="L81" s="9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5" customHeight="1">
      <c r="A82" s="33"/>
      <c r="B82" s="34"/>
      <c r="C82" s="33"/>
      <c r="D82" s="33"/>
      <c r="E82" s="33"/>
      <c r="F82" s="33"/>
      <c r="G82" s="33"/>
      <c r="H82" s="33"/>
      <c r="I82" s="33"/>
      <c r="J82" s="33"/>
      <c r="K82" s="33"/>
      <c r="L82" s="9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2" customHeight="1">
      <c r="A83" s="33"/>
      <c r="B83" s="34"/>
      <c r="C83" s="28" t="s">
        <v>21</v>
      </c>
      <c r="D83" s="33"/>
      <c r="E83" s="33"/>
      <c r="F83" s="26" t="str">
        <f>F14</f>
        <v>parcely č. 1377/56, 1377/3</v>
      </c>
      <c r="G83" s="33"/>
      <c r="H83" s="33"/>
      <c r="I83" s="28" t="s">
        <v>23</v>
      </c>
      <c r="J83" s="51" t="str">
        <f>IF(J14="","",J14)</f>
        <v>1. 7. 2022</v>
      </c>
      <c r="K83" s="33"/>
      <c r="L83" s="9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6.95" customHeight="1">
      <c r="A84" s="33"/>
      <c r="B84" s="34"/>
      <c r="C84" s="33"/>
      <c r="D84" s="33"/>
      <c r="E84" s="33"/>
      <c r="F84" s="33"/>
      <c r="G84" s="33"/>
      <c r="H84" s="33"/>
      <c r="I84" s="33"/>
      <c r="J84" s="33"/>
      <c r="K84" s="33"/>
      <c r="L84" s="9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25.7" customHeight="1">
      <c r="A85" s="33"/>
      <c r="B85" s="34"/>
      <c r="C85" s="28" t="s">
        <v>25</v>
      </c>
      <c r="D85" s="33"/>
      <c r="E85" s="33"/>
      <c r="F85" s="26" t="str">
        <f>E17</f>
        <v>Město Kopřivnice, Štefánikova 1163, Kopřivnice 742</v>
      </c>
      <c r="G85" s="33"/>
      <c r="H85" s="33"/>
      <c r="I85" s="28" t="s">
        <v>31</v>
      </c>
      <c r="J85" s="31" t="str">
        <f>E23</f>
        <v>Dopravní projekce Bojko s.r.o.</v>
      </c>
      <c r="K85" s="33"/>
      <c r="L85" s="9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25.7" customHeight="1">
      <c r="A86" s="33"/>
      <c r="B86" s="34"/>
      <c r="C86" s="28" t="s">
        <v>29</v>
      </c>
      <c r="D86" s="33"/>
      <c r="E86" s="33"/>
      <c r="F86" s="26" t="str">
        <f>IF(E20="","",E20)</f>
        <v>Vyplň údaj</v>
      </c>
      <c r="G86" s="33"/>
      <c r="H86" s="33"/>
      <c r="I86" s="28" t="s">
        <v>34</v>
      </c>
      <c r="J86" s="31" t="str">
        <f>E26</f>
        <v>Dopravní projekce Bojko s.r.o.</v>
      </c>
      <c r="K86" s="33"/>
      <c r="L86" s="9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10.35" customHeight="1">
      <c r="A87" s="33"/>
      <c r="B87" s="34"/>
      <c r="C87" s="33"/>
      <c r="D87" s="33"/>
      <c r="E87" s="33"/>
      <c r="F87" s="33"/>
      <c r="G87" s="33"/>
      <c r="H87" s="33"/>
      <c r="I87" s="33"/>
      <c r="J87" s="33"/>
      <c r="K87" s="33"/>
      <c r="L87" s="9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11" customFormat="1" ht="29.25" customHeight="1">
      <c r="A88" s="120"/>
      <c r="B88" s="121"/>
      <c r="C88" s="122" t="s">
        <v>113</v>
      </c>
      <c r="D88" s="123" t="s">
        <v>56</v>
      </c>
      <c r="E88" s="123" t="s">
        <v>52</v>
      </c>
      <c r="F88" s="123" t="s">
        <v>53</v>
      </c>
      <c r="G88" s="123" t="s">
        <v>114</v>
      </c>
      <c r="H88" s="123" t="s">
        <v>115</v>
      </c>
      <c r="I88" s="123" t="s">
        <v>116</v>
      </c>
      <c r="J88" s="123" t="s">
        <v>101</v>
      </c>
      <c r="K88" s="124" t="s">
        <v>117</v>
      </c>
      <c r="L88" s="125"/>
      <c r="M88" s="58" t="s">
        <v>3</v>
      </c>
      <c r="N88" s="59" t="s">
        <v>41</v>
      </c>
      <c r="O88" s="59" t="s">
        <v>118</v>
      </c>
      <c r="P88" s="59" t="s">
        <v>119</v>
      </c>
      <c r="Q88" s="59" t="s">
        <v>120</v>
      </c>
      <c r="R88" s="59" t="s">
        <v>121</v>
      </c>
      <c r="S88" s="59" t="s">
        <v>122</v>
      </c>
      <c r="T88" s="60" t="s">
        <v>123</v>
      </c>
      <c r="U88" s="120"/>
      <c r="V88" s="120"/>
      <c r="W88" s="120"/>
      <c r="X88" s="120"/>
      <c r="Y88" s="120"/>
      <c r="Z88" s="120"/>
      <c r="AA88" s="120"/>
      <c r="AB88" s="120"/>
      <c r="AC88" s="120"/>
      <c r="AD88" s="120"/>
      <c r="AE88" s="120"/>
    </row>
    <row r="89" spans="1:65" s="2" customFormat="1" ht="22.9" customHeight="1">
      <c r="A89" s="33"/>
      <c r="B89" s="34"/>
      <c r="C89" s="65" t="s">
        <v>124</v>
      </c>
      <c r="D89" s="33"/>
      <c r="E89" s="33"/>
      <c r="F89" s="33"/>
      <c r="G89" s="33"/>
      <c r="H89" s="33"/>
      <c r="I89" s="33"/>
      <c r="J89" s="126">
        <f>BK89</f>
        <v>0</v>
      </c>
      <c r="K89" s="33"/>
      <c r="L89" s="34"/>
      <c r="M89" s="61"/>
      <c r="N89" s="52"/>
      <c r="O89" s="62"/>
      <c r="P89" s="127">
        <f>P90</f>
        <v>0</v>
      </c>
      <c r="Q89" s="62"/>
      <c r="R89" s="127">
        <f>R90</f>
        <v>3.9289249999999998E-2</v>
      </c>
      <c r="S89" s="62"/>
      <c r="T89" s="128">
        <f>T90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70</v>
      </c>
      <c r="AU89" s="18" t="s">
        <v>102</v>
      </c>
      <c r="BK89" s="129">
        <f>BK90</f>
        <v>0</v>
      </c>
    </row>
    <row r="90" spans="1:65" s="12" customFormat="1" ht="25.9" customHeight="1">
      <c r="B90" s="130"/>
      <c r="D90" s="131" t="s">
        <v>70</v>
      </c>
      <c r="E90" s="132" t="s">
        <v>125</v>
      </c>
      <c r="F90" s="132" t="s">
        <v>126</v>
      </c>
      <c r="I90" s="133"/>
      <c r="J90" s="134">
        <f>BK90</f>
        <v>0</v>
      </c>
      <c r="L90" s="130"/>
      <c r="M90" s="135"/>
      <c r="N90" s="136"/>
      <c r="O90" s="136"/>
      <c r="P90" s="137">
        <f>P91+P113+P117</f>
        <v>0</v>
      </c>
      <c r="Q90" s="136"/>
      <c r="R90" s="137">
        <f>R91+R113+R117</f>
        <v>3.9289249999999998E-2</v>
      </c>
      <c r="S90" s="136"/>
      <c r="T90" s="138">
        <f>T91+T113+T117</f>
        <v>0</v>
      </c>
      <c r="AR90" s="131" t="s">
        <v>78</v>
      </c>
      <c r="AT90" s="139" t="s">
        <v>70</v>
      </c>
      <c r="AU90" s="139" t="s">
        <v>71</v>
      </c>
      <c r="AY90" s="131" t="s">
        <v>127</v>
      </c>
      <c r="BK90" s="140">
        <f>BK91+BK113+BK117</f>
        <v>0</v>
      </c>
    </row>
    <row r="91" spans="1:65" s="12" customFormat="1" ht="22.9" customHeight="1">
      <c r="B91" s="130"/>
      <c r="D91" s="131" t="s">
        <v>70</v>
      </c>
      <c r="E91" s="141" t="s">
        <v>78</v>
      </c>
      <c r="F91" s="141" t="s">
        <v>128</v>
      </c>
      <c r="I91" s="133"/>
      <c r="J91" s="142">
        <f>BK91</f>
        <v>0</v>
      </c>
      <c r="L91" s="130"/>
      <c r="M91" s="135"/>
      <c r="N91" s="136"/>
      <c r="O91" s="136"/>
      <c r="P91" s="137">
        <f>SUM(P92:P112)</f>
        <v>0</v>
      </c>
      <c r="Q91" s="136"/>
      <c r="R91" s="137">
        <f>SUM(R92:R112)</f>
        <v>0</v>
      </c>
      <c r="S91" s="136"/>
      <c r="T91" s="138">
        <f>SUM(T92:T112)</f>
        <v>0</v>
      </c>
      <c r="AR91" s="131" t="s">
        <v>78</v>
      </c>
      <c r="AT91" s="139" t="s">
        <v>70</v>
      </c>
      <c r="AU91" s="139" t="s">
        <v>78</v>
      </c>
      <c r="AY91" s="131" t="s">
        <v>127</v>
      </c>
      <c r="BK91" s="140">
        <f>SUM(BK92:BK112)</f>
        <v>0</v>
      </c>
    </row>
    <row r="92" spans="1:65" s="2" customFormat="1" ht="37.9" customHeight="1">
      <c r="A92" s="33"/>
      <c r="B92" s="143"/>
      <c r="C92" s="144" t="s">
        <v>78</v>
      </c>
      <c r="D92" s="144" t="s">
        <v>129</v>
      </c>
      <c r="E92" s="145" t="s">
        <v>470</v>
      </c>
      <c r="F92" s="146" t="s">
        <v>471</v>
      </c>
      <c r="G92" s="147" t="s">
        <v>180</v>
      </c>
      <c r="H92" s="148">
        <v>10.5</v>
      </c>
      <c r="I92" s="149"/>
      <c r="J92" s="150">
        <f>ROUND(I92*H92,2)</f>
        <v>0</v>
      </c>
      <c r="K92" s="146" t="s">
        <v>133</v>
      </c>
      <c r="L92" s="34"/>
      <c r="M92" s="151" t="s">
        <v>3</v>
      </c>
      <c r="N92" s="152" t="s">
        <v>42</v>
      </c>
      <c r="O92" s="54"/>
      <c r="P92" s="153">
        <f>O92*H92</f>
        <v>0</v>
      </c>
      <c r="Q92" s="153">
        <v>0</v>
      </c>
      <c r="R92" s="153">
        <f>Q92*H92</f>
        <v>0</v>
      </c>
      <c r="S92" s="153">
        <v>0</v>
      </c>
      <c r="T92" s="154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55" t="s">
        <v>134</v>
      </c>
      <c r="AT92" s="155" t="s">
        <v>129</v>
      </c>
      <c r="AU92" s="155" t="s">
        <v>80</v>
      </c>
      <c r="AY92" s="18" t="s">
        <v>127</v>
      </c>
      <c r="BE92" s="156">
        <f>IF(N92="základní",J92,0)</f>
        <v>0</v>
      </c>
      <c r="BF92" s="156">
        <f>IF(N92="snížená",J92,0)</f>
        <v>0</v>
      </c>
      <c r="BG92" s="156">
        <f>IF(N92="zákl. přenesená",J92,0)</f>
        <v>0</v>
      </c>
      <c r="BH92" s="156">
        <f>IF(N92="sníž. přenesená",J92,0)</f>
        <v>0</v>
      </c>
      <c r="BI92" s="156">
        <f>IF(N92="nulová",J92,0)</f>
        <v>0</v>
      </c>
      <c r="BJ92" s="18" t="s">
        <v>78</v>
      </c>
      <c r="BK92" s="156">
        <f>ROUND(I92*H92,2)</f>
        <v>0</v>
      </c>
      <c r="BL92" s="18" t="s">
        <v>134</v>
      </c>
      <c r="BM92" s="155" t="s">
        <v>472</v>
      </c>
    </row>
    <row r="93" spans="1:65" s="2" customFormat="1">
      <c r="A93" s="33"/>
      <c r="B93" s="34"/>
      <c r="C93" s="33"/>
      <c r="D93" s="157" t="s">
        <v>136</v>
      </c>
      <c r="E93" s="33"/>
      <c r="F93" s="158" t="s">
        <v>473</v>
      </c>
      <c r="G93" s="33"/>
      <c r="H93" s="33"/>
      <c r="I93" s="159"/>
      <c r="J93" s="33"/>
      <c r="K93" s="33"/>
      <c r="L93" s="34"/>
      <c r="M93" s="160"/>
      <c r="N93" s="161"/>
      <c r="O93" s="54"/>
      <c r="P93" s="54"/>
      <c r="Q93" s="54"/>
      <c r="R93" s="54"/>
      <c r="S93" s="54"/>
      <c r="T93" s="55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136</v>
      </c>
      <c r="AU93" s="18" t="s">
        <v>80</v>
      </c>
    </row>
    <row r="94" spans="1:65" s="13" customFormat="1">
      <c r="B94" s="162"/>
      <c r="D94" s="163" t="s">
        <v>138</v>
      </c>
      <c r="E94" s="164" t="s">
        <v>3</v>
      </c>
      <c r="F94" s="165" t="s">
        <v>474</v>
      </c>
      <c r="H94" s="166">
        <v>10.5</v>
      </c>
      <c r="I94" s="167"/>
      <c r="L94" s="162"/>
      <c r="M94" s="168"/>
      <c r="N94" s="169"/>
      <c r="O94" s="169"/>
      <c r="P94" s="169"/>
      <c r="Q94" s="169"/>
      <c r="R94" s="169"/>
      <c r="S94" s="169"/>
      <c r="T94" s="170"/>
      <c r="AT94" s="164" t="s">
        <v>138</v>
      </c>
      <c r="AU94" s="164" t="s">
        <v>80</v>
      </c>
      <c r="AV94" s="13" t="s">
        <v>80</v>
      </c>
      <c r="AW94" s="13" t="s">
        <v>33</v>
      </c>
      <c r="AX94" s="13" t="s">
        <v>78</v>
      </c>
      <c r="AY94" s="164" t="s">
        <v>127</v>
      </c>
    </row>
    <row r="95" spans="1:65" s="2" customFormat="1" ht="62.65" customHeight="1">
      <c r="A95" s="33"/>
      <c r="B95" s="143"/>
      <c r="C95" s="144" t="s">
        <v>80</v>
      </c>
      <c r="D95" s="144" t="s">
        <v>129</v>
      </c>
      <c r="E95" s="145" t="s">
        <v>191</v>
      </c>
      <c r="F95" s="146" t="s">
        <v>192</v>
      </c>
      <c r="G95" s="147" t="s">
        <v>180</v>
      </c>
      <c r="H95" s="148">
        <v>10.5</v>
      </c>
      <c r="I95" s="149"/>
      <c r="J95" s="150">
        <f>ROUND(I95*H95,2)</f>
        <v>0</v>
      </c>
      <c r="K95" s="146" t="s">
        <v>133</v>
      </c>
      <c r="L95" s="34"/>
      <c r="M95" s="151" t="s">
        <v>3</v>
      </c>
      <c r="N95" s="152" t="s">
        <v>42</v>
      </c>
      <c r="O95" s="54"/>
      <c r="P95" s="153">
        <f>O95*H95</f>
        <v>0</v>
      </c>
      <c r="Q95" s="153">
        <v>0</v>
      </c>
      <c r="R95" s="153">
        <f>Q95*H95</f>
        <v>0</v>
      </c>
      <c r="S95" s="153">
        <v>0</v>
      </c>
      <c r="T95" s="154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55" t="s">
        <v>134</v>
      </c>
      <c r="AT95" s="155" t="s">
        <v>129</v>
      </c>
      <c r="AU95" s="155" t="s">
        <v>80</v>
      </c>
      <c r="AY95" s="18" t="s">
        <v>127</v>
      </c>
      <c r="BE95" s="156">
        <f>IF(N95="základní",J95,0)</f>
        <v>0</v>
      </c>
      <c r="BF95" s="156">
        <f>IF(N95="snížená",J95,0)</f>
        <v>0</v>
      </c>
      <c r="BG95" s="156">
        <f>IF(N95="zákl. přenesená",J95,0)</f>
        <v>0</v>
      </c>
      <c r="BH95" s="156">
        <f>IF(N95="sníž. přenesená",J95,0)</f>
        <v>0</v>
      </c>
      <c r="BI95" s="156">
        <f>IF(N95="nulová",J95,0)</f>
        <v>0</v>
      </c>
      <c r="BJ95" s="18" t="s">
        <v>78</v>
      </c>
      <c r="BK95" s="156">
        <f>ROUND(I95*H95,2)</f>
        <v>0</v>
      </c>
      <c r="BL95" s="18" t="s">
        <v>134</v>
      </c>
      <c r="BM95" s="155" t="s">
        <v>475</v>
      </c>
    </row>
    <row r="96" spans="1:65" s="2" customFormat="1">
      <c r="A96" s="33"/>
      <c r="B96" s="34"/>
      <c r="C96" s="33"/>
      <c r="D96" s="157" t="s">
        <v>136</v>
      </c>
      <c r="E96" s="33"/>
      <c r="F96" s="158" t="s">
        <v>194</v>
      </c>
      <c r="G96" s="33"/>
      <c r="H96" s="33"/>
      <c r="I96" s="159"/>
      <c r="J96" s="33"/>
      <c r="K96" s="33"/>
      <c r="L96" s="34"/>
      <c r="M96" s="160"/>
      <c r="N96" s="161"/>
      <c r="O96" s="54"/>
      <c r="P96" s="54"/>
      <c r="Q96" s="54"/>
      <c r="R96" s="54"/>
      <c r="S96" s="54"/>
      <c r="T96" s="55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8" t="s">
        <v>136</v>
      </c>
      <c r="AU96" s="18" t="s">
        <v>80</v>
      </c>
    </row>
    <row r="97" spans="1:65" s="2" customFormat="1" ht="66.75" customHeight="1">
      <c r="A97" s="33"/>
      <c r="B97" s="143"/>
      <c r="C97" s="144" t="s">
        <v>145</v>
      </c>
      <c r="D97" s="144" t="s">
        <v>129</v>
      </c>
      <c r="E97" s="145" t="s">
        <v>197</v>
      </c>
      <c r="F97" s="146" t="s">
        <v>198</v>
      </c>
      <c r="G97" s="147" t="s">
        <v>180</v>
      </c>
      <c r="H97" s="148">
        <v>10.5</v>
      </c>
      <c r="I97" s="149"/>
      <c r="J97" s="150">
        <f>ROUND(I97*H97,2)</f>
        <v>0</v>
      </c>
      <c r="K97" s="146" t="s">
        <v>133</v>
      </c>
      <c r="L97" s="34"/>
      <c r="M97" s="151" t="s">
        <v>3</v>
      </c>
      <c r="N97" s="152" t="s">
        <v>42</v>
      </c>
      <c r="O97" s="54"/>
      <c r="P97" s="153">
        <f>O97*H97</f>
        <v>0</v>
      </c>
      <c r="Q97" s="153">
        <v>0</v>
      </c>
      <c r="R97" s="153">
        <f>Q97*H97</f>
        <v>0</v>
      </c>
      <c r="S97" s="153">
        <v>0</v>
      </c>
      <c r="T97" s="154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55" t="s">
        <v>134</v>
      </c>
      <c r="AT97" s="155" t="s">
        <v>129</v>
      </c>
      <c r="AU97" s="155" t="s">
        <v>80</v>
      </c>
      <c r="AY97" s="18" t="s">
        <v>127</v>
      </c>
      <c r="BE97" s="156">
        <f>IF(N97="základní",J97,0)</f>
        <v>0</v>
      </c>
      <c r="BF97" s="156">
        <f>IF(N97="snížená",J97,0)</f>
        <v>0</v>
      </c>
      <c r="BG97" s="156">
        <f>IF(N97="zákl. přenesená",J97,0)</f>
        <v>0</v>
      </c>
      <c r="BH97" s="156">
        <f>IF(N97="sníž. přenesená",J97,0)</f>
        <v>0</v>
      </c>
      <c r="BI97" s="156">
        <f>IF(N97="nulová",J97,0)</f>
        <v>0</v>
      </c>
      <c r="BJ97" s="18" t="s">
        <v>78</v>
      </c>
      <c r="BK97" s="156">
        <f>ROUND(I97*H97,2)</f>
        <v>0</v>
      </c>
      <c r="BL97" s="18" t="s">
        <v>134</v>
      </c>
      <c r="BM97" s="155" t="s">
        <v>476</v>
      </c>
    </row>
    <row r="98" spans="1:65" s="2" customFormat="1">
      <c r="A98" s="33"/>
      <c r="B98" s="34"/>
      <c r="C98" s="33"/>
      <c r="D98" s="157" t="s">
        <v>136</v>
      </c>
      <c r="E98" s="33"/>
      <c r="F98" s="158" t="s">
        <v>200</v>
      </c>
      <c r="G98" s="33"/>
      <c r="H98" s="33"/>
      <c r="I98" s="159"/>
      <c r="J98" s="33"/>
      <c r="K98" s="33"/>
      <c r="L98" s="34"/>
      <c r="M98" s="160"/>
      <c r="N98" s="161"/>
      <c r="O98" s="54"/>
      <c r="P98" s="54"/>
      <c r="Q98" s="54"/>
      <c r="R98" s="54"/>
      <c r="S98" s="54"/>
      <c r="T98" s="55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8" t="s">
        <v>136</v>
      </c>
      <c r="AU98" s="18" t="s">
        <v>80</v>
      </c>
    </row>
    <row r="99" spans="1:65" s="2" customFormat="1" ht="19.5">
      <c r="A99" s="33"/>
      <c r="B99" s="34"/>
      <c r="C99" s="33"/>
      <c r="D99" s="163" t="s">
        <v>201</v>
      </c>
      <c r="E99" s="33"/>
      <c r="F99" s="171" t="s">
        <v>202</v>
      </c>
      <c r="G99" s="33"/>
      <c r="H99" s="33"/>
      <c r="I99" s="159"/>
      <c r="J99" s="33"/>
      <c r="K99" s="33"/>
      <c r="L99" s="34"/>
      <c r="M99" s="160"/>
      <c r="N99" s="161"/>
      <c r="O99" s="54"/>
      <c r="P99" s="54"/>
      <c r="Q99" s="54"/>
      <c r="R99" s="54"/>
      <c r="S99" s="54"/>
      <c r="T99" s="55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8" t="s">
        <v>201</v>
      </c>
      <c r="AU99" s="18" t="s">
        <v>80</v>
      </c>
    </row>
    <row r="100" spans="1:65" s="2" customFormat="1" ht="44.25" customHeight="1">
      <c r="A100" s="33"/>
      <c r="B100" s="143"/>
      <c r="C100" s="144" t="s">
        <v>134</v>
      </c>
      <c r="D100" s="144" t="s">
        <v>129</v>
      </c>
      <c r="E100" s="145" t="s">
        <v>204</v>
      </c>
      <c r="F100" s="146" t="s">
        <v>205</v>
      </c>
      <c r="G100" s="147" t="s">
        <v>180</v>
      </c>
      <c r="H100" s="148">
        <v>10.5</v>
      </c>
      <c r="I100" s="149"/>
      <c r="J100" s="150">
        <f>ROUND(I100*H100,2)</f>
        <v>0</v>
      </c>
      <c r="K100" s="146" t="s">
        <v>133</v>
      </c>
      <c r="L100" s="34"/>
      <c r="M100" s="151" t="s">
        <v>3</v>
      </c>
      <c r="N100" s="152" t="s">
        <v>42</v>
      </c>
      <c r="O100" s="54"/>
      <c r="P100" s="153">
        <f>O100*H100</f>
        <v>0</v>
      </c>
      <c r="Q100" s="153">
        <v>0</v>
      </c>
      <c r="R100" s="153">
        <f>Q100*H100</f>
        <v>0</v>
      </c>
      <c r="S100" s="153">
        <v>0</v>
      </c>
      <c r="T100" s="154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55" t="s">
        <v>134</v>
      </c>
      <c r="AT100" s="155" t="s">
        <v>129</v>
      </c>
      <c r="AU100" s="155" t="s">
        <v>80</v>
      </c>
      <c r="AY100" s="18" t="s">
        <v>127</v>
      </c>
      <c r="BE100" s="156">
        <f>IF(N100="základní",J100,0)</f>
        <v>0</v>
      </c>
      <c r="BF100" s="156">
        <f>IF(N100="snížená",J100,0)</f>
        <v>0</v>
      </c>
      <c r="BG100" s="156">
        <f>IF(N100="zákl. přenesená",J100,0)</f>
        <v>0</v>
      </c>
      <c r="BH100" s="156">
        <f>IF(N100="sníž. přenesená",J100,0)</f>
        <v>0</v>
      </c>
      <c r="BI100" s="156">
        <f>IF(N100="nulová",J100,0)</f>
        <v>0</v>
      </c>
      <c r="BJ100" s="18" t="s">
        <v>78</v>
      </c>
      <c r="BK100" s="156">
        <f>ROUND(I100*H100,2)</f>
        <v>0</v>
      </c>
      <c r="BL100" s="18" t="s">
        <v>134</v>
      </c>
      <c r="BM100" s="155" t="s">
        <v>477</v>
      </c>
    </row>
    <row r="101" spans="1:65" s="2" customFormat="1">
      <c r="A101" s="33"/>
      <c r="B101" s="34"/>
      <c r="C101" s="33"/>
      <c r="D101" s="157" t="s">
        <v>136</v>
      </c>
      <c r="E101" s="33"/>
      <c r="F101" s="158" t="s">
        <v>207</v>
      </c>
      <c r="G101" s="33"/>
      <c r="H101" s="33"/>
      <c r="I101" s="159"/>
      <c r="J101" s="33"/>
      <c r="K101" s="33"/>
      <c r="L101" s="34"/>
      <c r="M101" s="160"/>
      <c r="N101" s="161"/>
      <c r="O101" s="54"/>
      <c r="P101" s="54"/>
      <c r="Q101" s="54"/>
      <c r="R101" s="54"/>
      <c r="S101" s="54"/>
      <c r="T101" s="55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8" t="s">
        <v>136</v>
      </c>
      <c r="AU101" s="18" t="s">
        <v>80</v>
      </c>
    </row>
    <row r="102" spans="1:65" s="2" customFormat="1" ht="44.25" customHeight="1">
      <c r="A102" s="33"/>
      <c r="B102" s="143"/>
      <c r="C102" s="144" t="s">
        <v>154</v>
      </c>
      <c r="D102" s="144" t="s">
        <v>129</v>
      </c>
      <c r="E102" s="145" t="s">
        <v>209</v>
      </c>
      <c r="F102" s="146" t="s">
        <v>210</v>
      </c>
      <c r="G102" s="147" t="s">
        <v>180</v>
      </c>
      <c r="H102" s="148">
        <v>10.5</v>
      </c>
      <c r="I102" s="149"/>
      <c r="J102" s="150">
        <f>ROUND(I102*H102,2)</f>
        <v>0</v>
      </c>
      <c r="K102" s="146" t="s">
        <v>133</v>
      </c>
      <c r="L102" s="34"/>
      <c r="M102" s="151" t="s">
        <v>3</v>
      </c>
      <c r="N102" s="152" t="s">
        <v>42</v>
      </c>
      <c r="O102" s="54"/>
      <c r="P102" s="153">
        <f>O102*H102</f>
        <v>0</v>
      </c>
      <c r="Q102" s="153">
        <v>0</v>
      </c>
      <c r="R102" s="153">
        <f>Q102*H102</f>
        <v>0</v>
      </c>
      <c r="S102" s="153">
        <v>0</v>
      </c>
      <c r="T102" s="154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55" t="s">
        <v>134</v>
      </c>
      <c r="AT102" s="155" t="s">
        <v>129</v>
      </c>
      <c r="AU102" s="155" t="s">
        <v>80</v>
      </c>
      <c r="AY102" s="18" t="s">
        <v>127</v>
      </c>
      <c r="BE102" s="156">
        <f>IF(N102="základní",J102,0)</f>
        <v>0</v>
      </c>
      <c r="BF102" s="156">
        <f>IF(N102="snížená",J102,0)</f>
        <v>0</v>
      </c>
      <c r="BG102" s="156">
        <f>IF(N102="zákl. přenesená",J102,0)</f>
        <v>0</v>
      </c>
      <c r="BH102" s="156">
        <f>IF(N102="sníž. přenesená",J102,0)</f>
        <v>0</v>
      </c>
      <c r="BI102" s="156">
        <f>IF(N102="nulová",J102,0)</f>
        <v>0</v>
      </c>
      <c r="BJ102" s="18" t="s">
        <v>78</v>
      </c>
      <c r="BK102" s="156">
        <f>ROUND(I102*H102,2)</f>
        <v>0</v>
      </c>
      <c r="BL102" s="18" t="s">
        <v>134</v>
      </c>
      <c r="BM102" s="155" t="s">
        <v>478</v>
      </c>
    </row>
    <row r="103" spans="1:65" s="2" customFormat="1">
      <c r="A103" s="33"/>
      <c r="B103" s="34"/>
      <c r="C103" s="33"/>
      <c r="D103" s="157" t="s">
        <v>136</v>
      </c>
      <c r="E103" s="33"/>
      <c r="F103" s="158" t="s">
        <v>212</v>
      </c>
      <c r="G103" s="33"/>
      <c r="H103" s="33"/>
      <c r="I103" s="159"/>
      <c r="J103" s="33"/>
      <c r="K103" s="33"/>
      <c r="L103" s="34"/>
      <c r="M103" s="160"/>
      <c r="N103" s="161"/>
      <c r="O103" s="54"/>
      <c r="P103" s="54"/>
      <c r="Q103" s="54"/>
      <c r="R103" s="54"/>
      <c r="S103" s="54"/>
      <c r="T103" s="55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8" t="s">
        <v>136</v>
      </c>
      <c r="AU103" s="18" t="s">
        <v>80</v>
      </c>
    </row>
    <row r="104" spans="1:65" s="2" customFormat="1" ht="37.9" customHeight="1">
      <c r="A104" s="33"/>
      <c r="B104" s="143"/>
      <c r="C104" s="144" t="s">
        <v>159</v>
      </c>
      <c r="D104" s="144" t="s">
        <v>129</v>
      </c>
      <c r="E104" s="145" t="s">
        <v>213</v>
      </c>
      <c r="F104" s="146" t="s">
        <v>214</v>
      </c>
      <c r="G104" s="147" t="s">
        <v>180</v>
      </c>
      <c r="H104" s="148">
        <v>10.5</v>
      </c>
      <c r="I104" s="149"/>
      <c r="J104" s="150">
        <f>ROUND(I104*H104,2)</f>
        <v>0</v>
      </c>
      <c r="K104" s="146" t="s">
        <v>133</v>
      </c>
      <c r="L104" s="34"/>
      <c r="M104" s="151" t="s">
        <v>3</v>
      </c>
      <c r="N104" s="152" t="s">
        <v>42</v>
      </c>
      <c r="O104" s="54"/>
      <c r="P104" s="153">
        <f>O104*H104</f>
        <v>0</v>
      </c>
      <c r="Q104" s="153">
        <v>0</v>
      </c>
      <c r="R104" s="153">
        <f>Q104*H104</f>
        <v>0</v>
      </c>
      <c r="S104" s="153">
        <v>0</v>
      </c>
      <c r="T104" s="154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55" t="s">
        <v>134</v>
      </c>
      <c r="AT104" s="155" t="s">
        <v>129</v>
      </c>
      <c r="AU104" s="155" t="s">
        <v>80</v>
      </c>
      <c r="AY104" s="18" t="s">
        <v>127</v>
      </c>
      <c r="BE104" s="156">
        <f>IF(N104="základní",J104,0)</f>
        <v>0</v>
      </c>
      <c r="BF104" s="156">
        <f>IF(N104="snížená",J104,0)</f>
        <v>0</v>
      </c>
      <c r="BG104" s="156">
        <f>IF(N104="zákl. přenesená",J104,0)</f>
        <v>0</v>
      </c>
      <c r="BH104" s="156">
        <f>IF(N104="sníž. přenesená",J104,0)</f>
        <v>0</v>
      </c>
      <c r="BI104" s="156">
        <f>IF(N104="nulová",J104,0)</f>
        <v>0</v>
      </c>
      <c r="BJ104" s="18" t="s">
        <v>78</v>
      </c>
      <c r="BK104" s="156">
        <f>ROUND(I104*H104,2)</f>
        <v>0</v>
      </c>
      <c r="BL104" s="18" t="s">
        <v>134</v>
      </c>
      <c r="BM104" s="155" t="s">
        <v>479</v>
      </c>
    </row>
    <row r="105" spans="1:65" s="2" customFormat="1">
      <c r="A105" s="33"/>
      <c r="B105" s="34"/>
      <c r="C105" s="33"/>
      <c r="D105" s="157" t="s">
        <v>136</v>
      </c>
      <c r="E105" s="33"/>
      <c r="F105" s="158" t="s">
        <v>216</v>
      </c>
      <c r="G105" s="33"/>
      <c r="H105" s="33"/>
      <c r="I105" s="159"/>
      <c r="J105" s="33"/>
      <c r="K105" s="33"/>
      <c r="L105" s="34"/>
      <c r="M105" s="160"/>
      <c r="N105" s="161"/>
      <c r="O105" s="54"/>
      <c r="P105" s="54"/>
      <c r="Q105" s="54"/>
      <c r="R105" s="54"/>
      <c r="S105" s="54"/>
      <c r="T105" s="55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136</v>
      </c>
      <c r="AU105" s="18" t="s">
        <v>80</v>
      </c>
    </row>
    <row r="106" spans="1:65" s="2" customFormat="1" ht="44.25" customHeight="1">
      <c r="A106" s="33"/>
      <c r="B106" s="143"/>
      <c r="C106" s="144" t="s">
        <v>164</v>
      </c>
      <c r="D106" s="144" t="s">
        <v>129</v>
      </c>
      <c r="E106" s="145" t="s">
        <v>218</v>
      </c>
      <c r="F106" s="146" t="s">
        <v>219</v>
      </c>
      <c r="G106" s="147" t="s">
        <v>220</v>
      </c>
      <c r="H106" s="148">
        <v>19.95</v>
      </c>
      <c r="I106" s="149"/>
      <c r="J106" s="150">
        <f>ROUND(I106*H106,2)</f>
        <v>0</v>
      </c>
      <c r="K106" s="146" t="s">
        <v>133</v>
      </c>
      <c r="L106" s="34"/>
      <c r="M106" s="151" t="s">
        <v>3</v>
      </c>
      <c r="N106" s="152" t="s">
        <v>42</v>
      </c>
      <c r="O106" s="54"/>
      <c r="P106" s="153">
        <f>O106*H106</f>
        <v>0</v>
      </c>
      <c r="Q106" s="153">
        <v>0</v>
      </c>
      <c r="R106" s="153">
        <f>Q106*H106</f>
        <v>0</v>
      </c>
      <c r="S106" s="153">
        <v>0</v>
      </c>
      <c r="T106" s="154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55" t="s">
        <v>134</v>
      </c>
      <c r="AT106" s="155" t="s">
        <v>129</v>
      </c>
      <c r="AU106" s="155" t="s">
        <v>80</v>
      </c>
      <c r="AY106" s="18" t="s">
        <v>127</v>
      </c>
      <c r="BE106" s="156">
        <f>IF(N106="základní",J106,0)</f>
        <v>0</v>
      </c>
      <c r="BF106" s="156">
        <f>IF(N106="snížená",J106,0)</f>
        <v>0</v>
      </c>
      <c r="BG106" s="156">
        <f>IF(N106="zákl. přenesená",J106,0)</f>
        <v>0</v>
      </c>
      <c r="BH106" s="156">
        <f>IF(N106="sníž. přenesená",J106,0)</f>
        <v>0</v>
      </c>
      <c r="BI106" s="156">
        <f>IF(N106="nulová",J106,0)</f>
        <v>0</v>
      </c>
      <c r="BJ106" s="18" t="s">
        <v>78</v>
      </c>
      <c r="BK106" s="156">
        <f>ROUND(I106*H106,2)</f>
        <v>0</v>
      </c>
      <c r="BL106" s="18" t="s">
        <v>134</v>
      </c>
      <c r="BM106" s="155" t="s">
        <v>480</v>
      </c>
    </row>
    <row r="107" spans="1:65" s="2" customFormat="1">
      <c r="A107" s="33"/>
      <c r="B107" s="34"/>
      <c r="C107" s="33"/>
      <c r="D107" s="157" t="s">
        <v>136</v>
      </c>
      <c r="E107" s="33"/>
      <c r="F107" s="158" t="s">
        <v>222</v>
      </c>
      <c r="G107" s="33"/>
      <c r="H107" s="33"/>
      <c r="I107" s="159"/>
      <c r="J107" s="33"/>
      <c r="K107" s="33"/>
      <c r="L107" s="34"/>
      <c r="M107" s="160"/>
      <c r="N107" s="161"/>
      <c r="O107" s="54"/>
      <c r="P107" s="54"/>
      <c r="Q107" s="54"/>
      <c r="R107" s="54"/>
      <c r="S107" s="54"/>
      <c r="T107" s="55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8" t="s">
        <v>136</v>
      </c>
      <c r="AU107" s="18" t="s">
        <v>80</v>
      </c>
    </row>
    <row r="108" spans="1:65" s="2" customFormat="1" ht="19.5">
      <c r="A108" s="33"/>
      <c r="B108" s="34"/>
      <c r="C108" s="33"/>
      <c r="D108" s="163" t="s">
        <v>201</v>
      </c>
      <c r="E108" s="33"/>
      <c r="F108" s="171" t="s">
        <v>223</v>
      </c>
      <c r="G108" s="33"/>
      <c r="H108" s="33"/>
      <c r="I108" s="159"/>
      <c r="J108" s="33"/>
      <c r="K108" s="33"/>
      <c r="L108" s="34"/>
      <c r="M108" s="160"/>
      <c r="N108" s="161"/>
      <c r="O108" s="54"/>
      <c r="P108" s="54"/>
      <c r="Q108" s="54"/>
      <c r="R108" s="54"/>
      <c r="S108" s="54"/>
      <c r="T108" s="55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8" t="s">
        <v>201</v>
      </c>
      <c r="AU108" s="18" t="s">
        <v>80</v>
      </c>
    </row>
    <row r="109" spans="1:65" s="13" customFormat="1">
      <c r="B109" s="162"/>
      <c r="D109" s="163" t="s">
        <v>138</v>
      </c>
      <c r="F109" s="165" t="s">
        <v>481</v>
      </c>
      <c r="H109" s="166">
        <v>19.95</v>
      </c>
      <c r="I109" s="167"/>
      <c r="L109" s="162"/>
      <c r="M109" s="168"/>
      <c r="N109" s="169"/>
      <c r="O109" s="169"/>
      <c r="P109" s="169"/>
      <c r="Q109" s="169"/>
      <c r="R109" s="169"/>
      <c r="S109" s="169"/>
      <c r="T109" s="170"/>
      <c r="AT109" s="164" t="s">
        <v>138</v>
      </c>
      <c r="AU109" s="164" t="s">
        <v>80</v>
      </c>
      <c r="AV109" s="13" t="s">
        <v>80</v>
      </c>
      <c r="AW109" s="13" t="s">
        <v>4</v>
      </c>
      <c r="AX109" s="13" t="s">
        <v>78</v>
      </c>
      <c r="AY109" s="164" t="s">
        <v>127</v>
      </c>
    </row>
    <row r="110" spans="1:65" s="2" customFormat="1" ht="33" customHeight="1">
      <c r="A110" s="33"/>
      <c r="B110" s="143"/>
      <c r="C110" s="144" t="s">
        <v>171</v>
      </c>
      <c r="D110" s="144" t="s">
        <v>129</v>
      </c>
      <c r="E110" s="145" t="s">
        <v>251</v>
      </c>
      <c r="F110" s="146" t="s">
        <v>252</v>
      </c>
      <c r="G110" s="147" t="s">
        <v>132</v>
      </c>
      <c r="H110" s="148">
        <v>35</v>
      </c>
      <c r="I110" s="149"/>
      <c r="J110" s="150">
        <f>ROUND(I110*H110,2)</f>
        <v>0</v>
      </c>
      <c r="K110" s="146" t="s">
        <v>133</v>
      </c>
      <c r="L110" s="34"/>
      <c r="M110" s="151" t="s">
        <v>3</v>
      </c>
      <c r="N110" s="152" t="s">
        <v>42</v>
      </c>
      <c r="O110" s="54"/>
      <c r="P110" s="153">
        <f>O110*H110</f>
        <v>0</v>
      </c>
      <c r="Q110" s="153">
        <v>0</v>
      </c>
      <c r="R110" s="153">
        <f>Q110*H110</f>
        <v>0</v>
      </c>
      <c r="S110" s="153">
        <v>0</v>
      </c>
      <c r="T110" s="154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55" t="s">
        <v>134</v>
      </c>
      <c r="AT110" s="155" t="s">
        <v>129</v>
      </c>
      <c r="AU110" s="155" t="s">
        <v>80</v>
      </c>
      <c r="AY110" s="18" t="s">
        <v>127</v>
      </c>
      <c r="BE110" s="156">
        <f>IF(N110="základní",J110,0)</f>
        <v>0</v>
      </c>
      <c r="BF110" s="156">
        <f>IF(N110="snížená",J110,0)</f>
        <v>0</v>
      </c>
      <c r="BG110" s="156">
        <f>IF(N110="zákl. přenesená",J110,0)</f>
        <v>0</v>
      </c>
      <c r="BH110" s="156">
        <f>IF(N110="sníž. přenesená",J110,0)</f>
        <v>0</v>
      </c>
      <c r="BI110" s="156">
        <f>IF(N110="nulová",J110,0)</f>
        <v>0</v>
      </c>
      <c r="BJ110" s="18" t="s">
        <v>78</v>
      </c>
      <c r="BK110" s="156">
        <f>ROUND(I110*H110,2)</f>
        <v>0</v>
      </c>
      <c r="BL110" s="18" t="s">
        <v>134</v>
      </c>
      <c r="BM110" s="155" t="s">
        <v>482</v>
      </c>
    </row>
    <row r="111" spans="1:65" s="2" customFormat="1">
      <c r="A111" s="33"/>
      <c r="B111" s="34"/>
      <c r="C111" s="33"/>
      <c r="D111" s="157" t="s">
        <v>136</v>
      </c>
      <c r="E111" s="33"/>
      <c r="F111" s="158" t="s">
        <v>254</v>
      </c>
      <c r="G111" s="33"/>
      <c r="H111" s="33"/>
      <c r="I111" s="159"/>
      <c r="J111" s="33"/>
      <c r="K111" s="33"/>
      <c r="L111" s="34"/>
      <c r="M111" s="160"/>
      <c r="N111" s="161"/>
      <c r="O111" s="54"/>
      <c r="P111" s="54"/>
      <c r="Q111" s="54"/>
      <c r="R111" s="54"/>
      <c r="S111" s="54"/>
      <c r="T111" s="55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8" t="s">
        <v>136</v>
      </c>
      <c r="AU111" s="18" t="s">
        <v>80</v>
      </c>
    </row>
    <row r="112" spans="1:65" s="13" customFormat="1">
      <c r="B112" s="162"/>
      <c r="D112" s="163" t="s">
        <v>138</v>
      </c>
      <c r="E112" s="164" t="s">
        <v>3</v>
      </c>
      <c r="F112" s="165" t="s">
        <v>255</v>
      </c>
      <c r="H112" s="166">
        <v>35</v>
      </c>
      <c r="I112" s="167"/>
      <c r="L112" s="162"/>
      <c r="M112" s="168"/>
      <c r="N112" s="169"/>
      <c r="O112" s="169"/>
      <c r="P112" s="169"/>
      <c r="Q112" s="169"/>
      <c r="R112" s="169"/>
      <c r="S112" s="169"/>
      <c r="T112" s="170"/>
      <c r="AT112" s="164" t="s">
        <v>138</v>
      </c>
      <c r="AU112" s="164" t="s">
        <v>80</v>
      </c>
      <c r="AV112" s="13" t="s">
        <v>80</v>
      </c>
      <c r="AW112" s="13" t="s">
        <v>33</v>
      </c>
      <c r="AX112" s="13" t="s">
        <v>78</v>
      </c>
      <c r="AY112" s="164" t="s">
        <v>127</v>
      </c>
    </row>
    <row r="113" spans="1:65" s="12" customFormat="1" ht="22.9" customHeight="1">
      <c r="B113" s="130"/>
      <c r="D113" s="131" t="s">
        <v>70</v>
      </c>
      <c r="E113" s="141" t="s">
        <v>154</v>
      </c>
      <c r="F113" s="141" t="s">
        <v>292</v>
      </c>
      <c r="I113" s="133"/>
      <c r="J113" s="142">
        <f>BK113</f>
        <v>0</v>
      </c>
      <c r="L113" s="130"/>
      <c r="M113" s="135"/>
      <c r="N113" s="136"/>
      <c r="O113" s="136"/>
      <c r="P113" s="137">
        <f>SUM(P114:P116)</f>
        <v>0</v>
      </c>
      <c r="Q113" s="136"/>
      <c r="R113" s="137">
        <f>SUM(R114:R116)</f>
        <v>0</v>
      </c>
      <c r="S113" s="136"/>
      <c r="T113" s="138">
        <f>SUM(T114:T116)</f>
        <v>0</v>
      </c>
      <c r="AR113" s="131" t="s">
        <v>78</v>
      </c>
      <c r="AT113" s="139" t="s">
        <v>70</v>
      </c>
      <c r="AU113" s="139" t="s">
        <v>78</v>
      </c>
      <c r="AY113" s="131" t="s">
        <v>127</v>
      </c>
      <c r="BK113" s="140">
        <f>SUM(BK114:BK116)</f>
        <v>0</v>
      </c>
    </row>
    <row r="114" spans="1:65" s="2" customFormat="1" ht="33" customHeight="1">
      <c r="A114" s="33"/>
      <c r="B114" s="143"/>
      <c r="C114" s="144" t="s">
        <v>177</v>
      </c>
      <c r="D114" s="144" t="s">
        <v>129</v>
      </c>
      <c r="E114" s="145" t="s">
        <v>483</v>
      </c>
      <c r="F114" s="146" t="s">
        <v>484</v>
      </c>
      <c r="G114" s="147" t="s">
        <v>132</v>
      </c>
      <c r="H114" s="148">
        <v>70</v>
      </c>
      <c r="I114" s="149"/>
      <c r="J114" s="150">
        <f>ROUND(I114*H114,2)</f>
        <v>0</v>
      </c>
      <c r="K114" s="146" t="s">
        <v>133</v>
      </c>
      <c r="L114" s="34"/>
      <c r="M114" s="151" t="s">
        <v>3</v>
      </c>
      <c r="N114" s="152" t="s">
        <v>42</v>
      </c>
      <c r="O114" s="54"/>
      <c r="P114" s="153">
        <f>O114*H114</f>
        <v>0</v>
      </c>
      <c r="Q114" s="153">
        <v>0</v>
      </c>
      <c r="R114" s="153">
        <f>Q114*H114</f>
        <v>0</v>
      </c>
      <c r="S114" s="153">
        <v>0</v>
      </c>
      <c r="T114" s="154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55" t="s">
        <v>134</v>
      </c>
      <c r="AT114" s="155" t="s">
        <v>129</v>
      </c>
      <c r="AU114" s="155" t="s">
        <v>80</v>
      </c>
      <c r="AY114" s="18" t="s">
        <v>127</v>
      </c>
      <c r="BE114" s="156">
        <f>IF(N114="základní",J114,0)</f>
        <v>0</v>
      </c>
      <c r="BF114" s="156">
        <f>IF(N114="snížená",J114,0)</f>
        <v>0</v>
      </c>
      <c r="BG114" s="156">
        <f>IF(N114="zákl. přenesená",J114,0)</f>
        <v>0</v>
      </c>
      <c r="BH114" s="156">
        <f>IF(N114="sníž. přenesená",J114,0)</f>
        <v>0</v>
      </c>
      <c r="BI114" s="156">
        <f>IF(N114="nulová",J114,0)</f>
        <v>0</v>
      </c>
      <c r="BJ114" s="18" t="s">
        <v>78</v>
      </c>
      <c r="BK114" s="156">
        <f>ROUND(I114*H114,2)</f>
        <v>0</v>
      </c>
      <c r="BL114" s="18" t="s">
        <v>134</v>
      </c>
      <c r="BM114" s="155" t="s">
        <v>485</v>
      </c>
    </row>
    <row r="115" spans="1:65" s="2" customFormat="1">
      <c r="A115" s="33"/>
      <c r="B115" s="34"/>
      <c r="C115" s="33"/>
      <c r="D115" s="157" t="s">
        <v>136</v>
      </c>
      <c r="E115" s="33"/>
      <c r="F115" s="158" t="s">
        <v>486</v>
      </c>
      <c r="G115" s="33"/>
      <c r="H115" s="33"/>
      <c r="I115" s="159"/>
      <c r="J115" s="33"/>
      <c r="K115" s="33"/>
      <c r="L115" s="34"/>
      <c r="M115" s="160"/>
      <c r="N115" s="161"/>
      <c r="O115" s="54"/>
      <c r="P115" s="54"/>
      <c r="Q115" s="54"/>
      <c r="R115" s="54"/>
      <c r="S115" s="54"/>
      <c r="T115" s="55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8" t="s">
        <v>136</v>
      </c>
      <c r="AU115" s="18" t="s">
        <v>80</v>
      </c>
    </row>
    <row r="116" spans="1:65" s="13" customFormat="1">
      <c r="B116" s="162"/>
      <c r="D116" s="163" t="s">
        <v>138</v>
      </c>
      <c r="E116" s="164" t="s">
        <v>3</v>
      </c>
      <c r="F116" s="165" t="s">
        <v>487</v>
      </c>
      <c r="H116" s="166">
        <v>70</v>
      </c>
      <c r="I116" s="167"/>
      <c r="L116" s="162"/>
      <c r="M116" s="168"/>
      <c r="N116" s="169"/>
      <c r="O116" s="169"/>
      <c r="P116" s="169"/>
      <c r="Q116" s="169"/>
      <c r="R116" s="169"/>
      <c r="S116" s="169"/>
      <c r="T116" s="170"/>
      <c r="AT116" s="164" t="s">
        <v>138</v>
      </c>
      <c r="AU116" s="164" t="s">
        <v>80</v>
      </c>
      <c r="AV116" s="13" t="s">
        <v>80</v>
      </c>
      <c r="AW116" s="13" t="s">
        <v>33</v>
      </c>
      <c r="AX116" s="13" t="s">
        <v>78</v>
      </c>
      <c r="AY116" s="164" t="s">
        <v>127</v>
      </c>
    </row>
    <row r="117" spans="1:65" s="12" customFormat="1" ht="22.9" customHeight="1">
      <c r="B117" s="130"/>
      <c r="D117" s="131" t="s">
        <v>70</v>
      </c>
      <c r="E117" s="141" t="s">
        <v>177</v>
      </c>
      <c r="F117" s="141" t="s">
        <v>328</v>
      </c>
      <c r="I117" s="133"/>
      <c r="J117" s="142">
        <f>BK117</f>
        <v>0</v>
      </c>
      <c r="L117" s="130"/>
      <c r="M117" s="135"/>
      <c r="N117" s="136"/>
      <c r="O117" s="136"/>
      <c r="P117" s="137">
        <f>SUM(P118:P121)</f>
        <v>0</v>
      </c>
      <c r="Q117" s="136"/>
      <c r="R117" s="137">
        <f>SUM(R118:R121)</f>
        <v>3.9289249999999998E-2</v>
      </c>
      <c r="S117" s="136"/>
      <c r="T117" s="138">
        <f>SUM(T118:T121)</f>
        <v>0</v>
      </c>
      <c r="AR117" s="131" t="s">
        <v>78</v>
      </c>
      <c r="AT117" s="139" t="s">
        <v>70</v>
      </c>
      <c r="AU117" s="139" t="s">
        <v>78</v>
      </c>
      <c r="AY117" s="131" t="s">
        <v>127</v>
      </c>
      <c r="BK117" s="140">
        <f>SUM(BK118:BK121)</f>
        <v>0</v>
      </c>
    </row>
    <row r="118" spans="1:65" s="2" customFormat="1" ht="33" customHeight="1">
      <c r="A118" s="33"/>
      <c r="B118" s="143"/>
      <c r="C118" s="144" t="s">
        <v>184</v>
      </c>
      <c r="D118" s="144" t="s">
        <v>129</v>
      </c>
      <c r="E118" s="145" t="s">
        <v>488</v>
      </c>
      <c r="F118" s="146" t="s">
        <v>489</v>
      </c>
      <c r="G118" s="147" t="s">
        <v>132</v>
      </c>
      <c r="H118" s="148">
        <v>45.5</v>
      </c>
      <c r="I118" s="149"/>
      <c r="J118" s="150">
        <f>ROUND(I118*H118,2)</f>
        <v>0</v>
      </c>
      <c r="K118" s="146" t="s">
        <v>133</v>
      </c>
      <c r="L118" s="34"/>
      <c r="M118" s="151" t="s">
        <v>3</v>
      </c>
      <c r="N118" s="152" t="s">
        <v>42</v>
      </c>
      <c r="O118" s="54"/>
      <c r="P118" s="153">
        <f>O118*H118</f>
        <v>0</v>
      </c>
      <c r="Q118" s="153">
        <v>8.6350000000000001E-4</v>
      </c>
      <c r="R118" s="153">
        <f>Q118*H118</f>
        <v>3.9289249999999998E-2</v>
      </c>
      <c r="S118" s="153">
        <v>0</v>
      </c>
      <c r="T118" s="154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55" t="s">
        <v>134</v>
      </c>
      <c r="AT118" s="155" t="s">
        <v>129</v>
      </c>
      <c r="AU118" s="155" t="s">
        <v>80</v>
      </c>
      <c r="AY118" s="18" t="s">
        <v>127</v>
      </c>
      <c r="BE118" s="156">
        <f>IF(N118="základní",J118,0)</f>
        <v>0</v>
      </c>
      <c r="BF118" s="156">
        <f>IF(N118="snížená",J118,0)</f>
        <v>0</v>
      </c>
      <c r="BG118" s="156">
        <f>IF(N118="zákl. přenesená",J118,0)</f>
        <v>0</v>
      </c>
      <c r="BH118" s="156">
        <f>IF(N118="sníž. přenesená",J118,0)</f>
        <v>0</v>
      </c>
      <c r="BI118" s="156">
        <f>IF(N118="nulová",J118,0)</f>
        <v>0</v>
      </c>
      <c r="BJ118" s="18" t="s">
        <v>78</v>
      </c>
      <c r="BK118" s="156">
        <f>ROUND(I118*H118,2)</f>
        <v>0</v>
      </c>
      <c r="BL118" s="18" t="s">
        <v>134</v>
      </c>
      <c r="BM118" s="155" t="s">
        <v>490</v>
      </c>
    </row>
    <row r="119" spans="1:65" s="2" customFormat="1">
      <c r="A119" s="33"/>
      <c r="B119" s="34"/>
      <c r="C119" s="33"/>
      <c r="D119" s="157" t="s">
        <v>136</v>
      </c>
      <c r="E119" s="33"/>
      <c r="F119" s="158" t="s">
        <v>491</v>
      </c>
      <c r="G119" s="33"/>
      <c r="H119" s="33"/>
      <c r="I119" s="159"/>
      <c r="J119" s="33"/>
      <c r="K119" s="33"/>
      <c r="L119" s="34"/>
      <c r="M119" s="160"/>
      <c r="N119" s="161"/>
      <c r="O119" s="54"/>
      <c r="P119" s="54"/>
      <c r="Q119" s="54"/>
      <c r="R119" s="54"/>
      <c r="S119" s="54"/>
      <c r="T119" s="55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8" t="s">
        <v>136</v>
      </c>
      <c r="AU119" s="18" t="s">
        <v>80</v>
      </c>
    </row>
    <row r="120" spans="1:65" s="13" customFormat="1">
      <c r="B120" s="162"/>
      <c r="D120" s="163" t="s">
        <v>138</v>
      </c>
      <c r="E120" s="164" t="s">
        <v>3</v>
      </c>
      <c r="F120" s="165" t="s">
        <v>255</v>
      </c>
      <c r="H120" s="166">
        <v>35</v>
      </c>
      <c r="I120" s="167"/>
      <c r="L120" s="162"/>
      <c r="M120" s="168"/>
      <c r="N120" s="169"/>
      <c r="O120" s="169"/>
      <c r="P120" s="169"/>
      <c r="Q120" s="169"/>
      <c r="R120" s="169"/>
      <c r="S120" s="169"/>
      <c r="T120" s="170"/>
      <c r="AT120" s="164" t="s">
        <v>138</v>
      </c>
      <c r="AU120" s="164" t="s">
        <v>80</v>
      </c>
      <c r="AV120" s="13" t="s">
        <v>80</v>
      </c>
      <c r="AW120" s="13" t="s">
        <v>33</v>
      </c>
      <c r="AX120" s="13" t="s">
        <v>78</v>
      </c>
      <c r="AY120" s="164" t="s">
        <v>127</v>
      </c>
    </row>
    <row r="121" spans="1:65" s="13" customFormat="1">
      <c r="B121" s="162"/>
      <c r="D121" s="163" t="s">
        <v>138</v>
      </c>
      <c r="F121" s="165" t="s">
        <v>492</v>
      </c>
      <c r="H121" s="166">
        <v>45.5</v>
      </c>
      <c r="I121" s="167"/>
      <c r="L121" s="162"/>
      <c r="M121" s="197"/>
      <c r="N121" s="198"/>
      <c r="O121" s="198"/>
      <c r="P121" s="198"/>
      <c r="Q121" s="198"/>
      <c r="R121" s="198"/>
      <c r="S121" s="198"/>
      <c r="T121" s="199"/>
      <c r="AT121" s="164" t="s">
        <v>138</v>
      </c>
      <c r="AU121" s="164" t="s">
        <v>80</v>
      </c>
      <c r="AV121" s="13" t="s">
        <v>80</v>
      </c>
      <c r="AW121" s="13" t="s">
        <v>4</v>
      </c>
      <c r="AX121" s="13" t="s">
        <v>78</v>
      </c>
      <c r="AY121" s="164" t="s">
        <v>127</v>
      </c>
    </row>
    <row r="122" spans="1:65" s="2" customFormat="1" ht="6.95" customHeight="1">
      <c r="A122" s="33"/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34"/>
      <c r="M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</sheetData>
  <autoFilter ref="C88:K121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3" r:id="rId1"/>
    <hyperlink ref="F96" r:id="rId2"/>
    <hyperlink ref="F98" r:id="rId3"/>
    <hyperlink ref="F101" r:id="rId4"/>
    <hyperlink ref="F103" r:id="rId5"/>
    <hyperlink ref="F105" r:id="rId6"/>
    <hyperlink ref="F107" r:id="rId7"/>
    <hyperlink ref="F111" r:id="rId8"/>
    <hyperlink ref="F115" r:id="rId9"/>
    <hyperlink ref="F119" r:id="rId1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3"/>
  <sheetViews>
    <sheetView showGridLines="0" tabSelected="1" topLeftCell="A182" workbookViewId="0">
      <selection activeCell="K198" sqref="K19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5" t="s">
        <v>6</v>
      </c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8" t="s">
        <v>90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pans="1:46" s="1" customFormat="1" ht="24.95" customHeight="1">
      <c r="B4" s="21"/>
      <c r="D4" s="22" t="s">
        <v>94</v>
      </c>
      <c r="L4" s="21"/>
      <c r="M4" s="94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17</v>
      </c>
      <c r="L6" s="21"/>
    </row>
    <row r="7" spans="1:46" s="1" customFormat="1" ht="16.5" customHeight="1">
      <c r="B7" s="21"/>
      <c r="E7" s="328" t="str">
        <f>'Rekapitulace stavby'!K6</f>
        <v>Odstavná plocha a zřízení sjezdu na ul. Moravská v Kopřivnici</v>
      </c>
      <c r="F7" s="329"/>
      <c r="G7" s="329"/>
      <c r="H7" s="329"/>
      <c r="L7" s="21"/>
    </row>
    <row r="8" spans="1:46" s="2" customFormat="1" ht="12" customHeight="1">
      <c r="A8" s="33"/>
      <c r="B8" s="34"/>
      <c r="C8" s="33"/>
      <c r="D8" s="28" t="s">
        <v>95</v>
      </c>
      <c r="E8" s="33"/>
      <c r="F8" s="33"/>
      <c r="G8" s="33"/>
      <c r="H8" s="33"/>
      <c r="I8" s="33"/>
      <c r="J8" s="33"/>
      <c r="K8" s="33"/>
      <c r="L8" s="9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318" t="s">
        <v>493</v>
      </c>
      <c r="F9" s="327"/>
      <c r="G9" s="327"/>
      <c r="H9" s="327"/>
      <c r="I9" s="33"/>
      <c r="J9" s="33"/>
      <c r="K9" s="33"/>
      <c r="L9" s="9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9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19</v>
      </c>
      <c r="E11" s="33"/>
      <c r="F11" s="26" t="s">
        <v>3</v>
      </c>
      <c r="G11" s="33"/>
      <c r="H11" s="33"/>
      <c r="I11" s="28" t="s">
        <v>20</v>
      </c>
      <c r="J11" s="26" t="s">
        <v>3</v>
      </c>
      <c r="K11" s="33"/>
      <c r="L11" s="9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28" t="s">
        <v>23</v>
      </c>
      <c r="J12" s="51" t="str">
        <f>'Rekapitulace stavby'!AN8</f>
        <v>1. 7. 2022</v>
      </c>
      <c r="K12" s="33"/>
      <c r="L12" s="9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9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25</v>
      </c>
      <c r="E14" s="33"/>
      <c r="F14" s="33"/>
      <c r="G14" s="33"/>
      <c r="H14" s="33"/>
      <c r="I14" s="28" t="s">
        <v>26</v>
      </c>
      <c r="J14" s="26" t="s">
        <v>3</v>
      </c>
      <c r="K14" s="33"/>
      <c r="L14" s="9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3</v>
      </c>
      <c r="K15" s="33"/>
      <c r="L15" s="9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9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26</v>
      </c>
      <c r="J17" s="29" t="str">
        <f>'Rekapitulace stavby'!AN13</f>
        <v>Vyplň údaj</v>
      </c>
      <c r="K17" s="33"/>
      <c r="L17" s="9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330" t="str">
        <f>'Rekapitulace stavby'!E14</f>
        <v>Vyplň údaj</v>
      </c>
      <c r="F18" s="297"/>
      <c r="G18" s="297"/>
      <c r="H18" s="297"/>
      <c r="I18" s="28" t="s">
        <v>28</v>
      </c>
      <c r="J18" s="29" t="str">
        <f>'Rekapitulace stavby'!AN14</f>
        <v>Vyplň údaj</v>
      </c>
      <c r="K18" s="33"/>
      <c r="L18" s="9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9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26</v>
      </c>
      <c r="J20" s="26" t="s">
        <v>3</v>
      </c>
      <c r="K20" s="33"/>
      <c r="L20" s="9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32</v>
      </c>
      <c r="F21" s="33"/>
      <c r="G21" s="33"/>
      <c r="H21" s="33"/>
      <c r="I21" s="28" t="s">
        <v>28</v>
      </c>
      <c r="J21" s="26" t="s">
        <v>3</v>
      </c>
      <c r="K21" s="33"/>
      <c r="L21" s="9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9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34</v>
      </c>
      <c r="E23" s="33"/>
      <c r="F23" s="33"/>
      <c r="G23" s="33"/>
      <c r="H23" s="33"/>
      <c r="I23" s="28" t="s">
        <v>26</v>
      </c>
      <c r="J23" s="26" t="s">
        <v>3</v>
      </c>
      <c r="K23" s="33"/>
      <c r="L23" s="9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32</v>
      </c>
      <c r="F24" s="33"/>
      <c r="G24" s="33"/>
      <c r="H24" s="33"/>
      <c r="I24" s="28" t="s">
        <v>28</v>
      </c>
      <c r="J24" s="26" t="s">
        <v>3</v>
      </c>
      <c r="K24" s="33"/>
      <c r="L24" s="9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9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35</v>
      </c>
      <c r="E26" s="33"/>
      <c r="F26" s="33"/>
      <c r="G26" s="33"/>
      <c r="H26" s="33"/>
      <c r="I26" s="33"/>
      <c r="J26" s="33"/>
      <c r="K26" s="33"/>
      <c r="L26" s="9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6"/>
      <c r="B27" s="97"/>
      <c r="C27" s="96"/>
      <c r="D27" s="96"/>
      <c r="E27" s="301" t="s">
        <v>3</v>
      </c>
      <c r="F27" s="301"/>
      <c r="G27" s="301"/>
      <c r="H27" s="301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9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2"/>
      <c r="E29" s="62"/>
      <c r="F29" s="62"/>
      <c r="G29" s="62"/>
      <c r="H29" s="62"/>
      <c r="I29" s="62"/>
      <c r="J29" s="62"/>
      <c r="K29" s="62"/>
      <c r="L29" s="9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9" t="s">
        <v>37</v>
      </c>
      <c r="E30" s="33"/>
      <c r="F30" s="33"/>
      <c r="G30" s="33"/>
      <c r="H30" s="33"/>
      <c r="I30" s="33"/>
      <c r="J30" s="67">
        <f>ROUND(J86, 2)</f>
        <v>0</v>
      </c>
      <c r="K30" s="33"/>
      <c r="L30" s="9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9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39</v>
      </c>
      <c r="G32" s="33"/>
      <c r="H32" s="33"/>
      <c r="I32" s="37" t="s">
        <v>38</v>
      </c>
      <c r="J32" s="37" t="s">
        <v>40</v>
      </c>
      <c r="K32" s="33"/>
      <c r="L32" s="9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0" t="s">
        <v>41</v>
      </c>
      <c r="E33" s="28" t="s">
        <v>42</v>
      </c>
      <c r="F33" s="101">
        <f>ROUND((SUM(BE86:BE242)),  2)</f>
        <v>0</v>
      </c>
      <c r="G33" s="33"/>
      <c r="H33" s="33"/>
      <c r="I33" s="102">
        <v>0.21</v>
      </c>
      <c r="J33" s="101">
        <f>ROUND(((SUM(BE86:BE242))*I33),  2)</f>
        <v>0</v>
      </c>
      <c r="K33" s="33"/>
      <c r="L33" s="9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43</v>
      </c>
      <c r="F34" s="101">
        <f>ROUND((SUM(BF86:BF242)),  2)</f>
        <v>0</v>
      </c>
      <c r="G34" s="33"/>
      <c r="H34" s="33"/>
      <c r="I34" s="102">
        <v>0.15</v>
      </c>
      <c r="J34" s="101">
        <f>ROUND(((SUM(BF86:BF242))*I34),  2)</f>
        <v>0</v>
      </c>
      <c r="K34" s="33"/>
      <c r="L34" s="9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44</v>
      </c>
      <c r="F35" s="101">
        <f>ROUND((SUM(BG86:BG242)),  2)</f>
        <v>0</v>
      </c>
      <c r="G35" s="33"/>
      <c r="H35" s="33"/>
      <c r="I35" s="102">
        <v>0.21</v>
      </c>
      <c r="J35" s="101">
        <f>0</f>
        <v>0</v>
      </c>
      <c r="K35" s="33"/>
      <c r="L35" s="9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45</v>
      </c>
      <c r="F36" s="101">
        <f>ROUND((SUM(BH86:BH242)),  2)</f>
        <v>0</v>
      </c>
      <c r="G36" s="33"/>
      <c r="H36" s="33"/>
      <c r="I36" s="102">
        <v>0.15</v>
      </c>
      <c r="J36" s="101">
        <f>0</f>
        <v>0</v>
      </c>
      <c r="K36" s="33"/>
      <c r="L36" s="9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101">
        <f>ROUND((SUM(BI86:BI242)),  2)</f>
        <v>0</v>
      </c>
      <c r="G37" s="33"/>
      <c r="H37" s="33"/>
      <c r="I37" s="102">
        <v>0</v>
      </c>
      <c r="J37" s="101">
        <f>0</f>
        <v>0</v>
      </c>
      <c r="K37" s="33"/>
      <c r="L37" s="9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9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3"/>
      <c r="D39" s="104" t="s">
        <v>47</v>
      </c>
      <c r="E39" s="56"/>
      <c r="F39" s="56"/>
      <c r="G39" s="105" t="s">
        <v>48</v>
      </c>
      <c r="H39" s="106" t="s">
        <v>49</v>
      </c>
      <c r="I39" s="56"/>
      <c r="J39" s="107">
        <f>SUM(J30:J37)</f>
        <v>0</v>
      </c>
      <c r="K39" s="108"/>
      <c r="L39" s="9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9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9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99</v>
      </c>
      <c r="D45" s="33"/>
      <c r="E45" s="33"/>
      <c r="F45" s="33"/>
      <c r="G45" s="33"/>
      <c r="H45" s="33"/>
      <c r="I45" s="33"/>
      <c r="J45" s="33"/>
      <c r="K45" s="33"/>
      <c r="L45" s="9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9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17</v>
      </c>
      <c r="D47" s="33"/>
      <c r="E47" s="33"/>
      <c r="F47" s="33"/>
      <c r="G47" s="33"/>
      <c r="H47" s="33"/>
      <c r="I47" s="33"/>
      <c r="J47" s="33"/>
      <c r="K47" s="33"/>
      <c r="L47" s="9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3"/>
      <c r="D48" s="33"/>
      <c r="E48" s="328" t="str">
        <f>E7</f>
        <v>Odstavná plocha a zřízení sjezdu na ul. Moravská v Kopřivnici</v>
      </c>
      <c r="F48" s="329"/>
      <c r="G48" s="329"/>
      <c r="H48" s="329"/>
      <c r="I48" s="33"/>
      <c r="J48" s="33"/>
      <c r="K48" s="33"/>
      <c r="L48" s="9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95</v>
      </c>
      <c r="D49" s="33"/>
      <c r="E49" s="33"/>
      <c r="F49" s="33"/>
      <c r="G49" s="33"/>
      <c r="H49" s="33"/>
      <c r="I49" s="33"/>
      <c r="J49" s="33"/>
      <c r="K49" s="33"/>
      <c r="L49" s="9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3"/>
      <c r="D50" s="33"/>
      <c r="E50" s="318" t="str">
        <f>E9</f>
        <v>SO 102 - Odstavná plocha</v>
      </c>
      <c r="F50" s="327"/>
      <c r="G50" s="327"/>
      <c r="H50" s="327"/>
      <c r="I50" s="33"/>
      <c r="J50" s="33"/>
      <c r="K50" s="33"/>
      <c r="L50" s="9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9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3"/>
      <c r="E52" s="33"/>
      <c r="F52" s="26" t="str">
        <f>F12</f>
        <v>parcely č. 1377/56, 1377/3</v>
      </c>
      <c r="G52" s="33"/>
      <c r="H52" s="33"/>
      <c r="I52" s="28" t="s">
        <v>23</v>
      </c>
      <c r="J52" s="51" t="str">
        <f>IF(J12="","",J12)</f>
        <v>1. 7. 2022</v>
      </c>
      <c r="K52" s="33"/>
      <c r="L52" s="9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9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3"/>
      <c r="E54" s="33"/>
      <c r="F54" s="26" t="str">
        <f>E15</f>
        <v>Město Kopřivnice, Štefánikova 1163, Kopřivnice 742</v>
      </c>
      <c r="G54" s="33"/>
      <c r="H54" s="33"/>
      <c r="I54" s="28" t="s">
        <v>31</v>
      </c>
      <c r="J54" s="31" t="str">
        <f>E21</f>
        <v>Dopravní projekce Bojko s.r.o.</v>
      </c>
      <c r="K54" s="33"/>
      <c r="L54" s="9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5.7" customHeight="1">
      <c r="A55" s="33"/>
      <c r="B55" s="34"/>
      <c r="C55" s="28" t="s">
        <v>29</v>
      </c>
      <c r="D55" s="33"/>
      <c r="E55" s="33"/>
      <c r="F55" s="26" t="str">
        <f>IF(E18="","",E18)</f>
        <v>Vyplň údaj</v>
      </c>
      <c r="G55" s="33"/>
      <c r="H55" s="33"/>
      <c r="I55" s="28" t="s">
        <v>34</v>
      </c>
      <c r="J55" s="31" t="str">
        <f>E24</f>
        <v>Dopravní projekce Bojko s.r.o.</v>
      </c>
      <c r="K55" s="33"/>
      <c r="L55" s="9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9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09" t="s">
        <v>100</v>
      </c>
      <c r="D57" s="103"/>
      <c r="E57" s="103"/>
      <c r="F57" s="103"/>
      <c r="G57" s="103"/>
      <c r="H57" s="103"/>
      <c r="I57" s="103"/>
      <c r="J57" s="110" t="s">
        <v>101</v>
      </c>
      <c r="K57" s="103"/>
      <c r="L57" s="9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9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11" t="s">
        <v>69</v>
      </c>
      <c r="D59" s="33"/>
      <c r="E59" s="33"/>
      <c r="F59" s="33"/>
      <c r="G59" s="33"/>
      <c r="H59" s="33"/>
      <c r="I59" s="33"/>
      <c r="J59" s="67">
        <f>J86</f>
        <v>0</v>
      </c>
      <c r="K59" s="33"/>
      <c r="L59" s="9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102</v>
      </c>
    </row>
    <row r="60" spans="1:47" s="9" customFormat="1" ht="24.95" customHeight="1">
      <c r="B60" s="112"/>
      <c r="D60" s="113" t="s">
        <v>103</v>
      </c>
      <c r="E60" s="114"/>
      <c r="F60" s="114"/>
      <c r="G60" s="114"/>
      <c r="H60" s="114"/>
      <c r="I60" s="114"/>
      <c r="J60" s="115">
        <f>J87</f>
        <v>0</v>
      </c>
      <c r="L60" s="112"/>
    </row>
    <row r="61" spans="1:47" s="10" customFormat="1" ht="19.899999999999999" customHeight="1">
      <c r="B61" s="116"/>
      <c r="D61" s="117" t="s">
        <v>104</v>
      </c>
      <c r="E61" s="118"/>
      <c r="F61" s="118"/>
      <c r="G61" s="118"/>
      <c r="H61" s="118"/>
      <c r="I61" s="118"/>
      <c r="J61" s="119">
        <f>J88</f>
        <v>0</v>
      </c>
      <c r="L61" s="116"/>
    </row>
    <row r="62" spans="1:47" s="10" customFormat="1" ht="19.899999999999999" customHeight="1">
      <c r="B62" s="116"/>
      <c r="D62" s="117" t="s">
        <v>105</v>
      </c>
      <c r="E62" s="118"/>
      <c r="F62" s="118"/>
      <c r="G62" s="118"/>
      <c r="H62" s="118"/>
      <c r="I62" s="118"/>
      <c r="J62" s="119">
        <f>J151</f>
        <v>0</v>
      </c>
      <c r="L62" s="116"/>
    </row>
    <row r="63" spans="1:47" s="10" customFormat="1" ht="19.899999999999999" customHeight="1">
      <c r="B63" s="116"/>
      <c r="D63" s="117" t="s">
        <v>494</v>
      </c>
      <c r="E63" s="118"/>
      <c r="F63" s="118"/>
      <c r="G63" s="118"/>
      <c r="H63" s="118"/>
      <c r="I63" s="118"/>
      <c r="J63" s="119">
        <f>J166</f>
        <v>0</v>
      </c>
      <c r="L63" s="116"/>
    </row>
    <row r="64" spans="1:47" s="10" customFormat="1" ht="19.899999999999999" customHeight="1">
      <c r="B64" s="116"/>
      <c r="D64" s="117" t="s">
        <v>106</v>
      </c>
      <c r="E64" s="118"/>
      <c r="F64" s="118"/>
      <c r="G64" s="118"/>
      <c r="H64" s="118"/>
      <c r="I64" s="118"/>
      <c r="J64" s="119">
        <f>J197</f>
        <v>0</v>
      </c>
      <c r="L64" s="116"/>
    </row>
    <row r="65" spans="1:31" s="10" customFormat="1" ht="19.899999999999999" customHeight="1">
      <c r="B65" s="116"/>
      <c r="D65" s="117" t="s">
        <v>107</v>
      </c>
      <c r="E65" s="118"/>
      <c r="F65" s="118"/>
      <c r="G65" s="118"/>
      <c r="H65" s="118"/>
      <c r="I65" s="118"/>
      <c r="J65" s="119">
        <f>J204</f>
        <v>0</v>
      </c>
      <c r="L65" s="116"/>
    </row>
    <row r="66" spans="1:31" s="10" customFormat="1" ht="19.899999999999999" customHeight="1">
      <c r="B66" s="116"/>
      <c r="D66" s="117" t="s">
        <v>108</v>
      </c>
      <c r="E66" s="118"/>
      <c r="F66" s="118"/>
      <c r="G66" s="118"/>
      <c r="H66" s="118"/>
      <c r="I66" s="118"/>
      <c r="J66" s="119">
        <f>J228</f>
        <v>0</v>
      </c>
      <c r="L66" s="116"/>
    </row>
    <row r="67" spans="1:31" s="2" customFormat="1" ht="21.75" customHeight="1">
      <c r="A67" s="33"/>
      <c r="B67" s="34"/>
      <c r="C67" s="33"/>
      <c r="D67" s="33"/>
      <c r="E67" s="33"/>
      <c r="F67" s="33"/>
      <c r="G67" s="33"/>
      <c r="H67" s="33"/>
      <c r="I67" s="33"/>
      <c r="J67" s="33"/>
      <c r="K67" s="33"/>
      <c r="L67" s="9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9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5"/>
      <c r="C72" s="46"/>
      <c r="D72" s="46"/>
      <c r="E72" s="46"/>
      <c r="F72" s="46"/>
      <c r="G72" s="46"/>
      <c r="H72" s="46"/>
      <c r="I72" s="46"/>
      <c r="J72" s="46"/>
      <c r="K72" s="46"/>
      <c r="L72" s="9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112</v>
      </c>
      <c r="D73" s="33"/>
      <c r="E73" s="33"/>
      <c r="F73" s="33"/>
      <c r="G73" s="33"/>
      <c r="H73" s="33"/>
      <c r="I73" s="33"/>
      <c r="J73" s="33"/>
      <c r="K73" s="33"/>
      <c r="L73" s="9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3"/>
      <c r="D74" s="33"/>
      <c r="E74" s="33"/>
      <c r="F74" s="33"/>
      <c r="G74" s="33"/>
      <c r="H74" s="33"/>
      <c r="I74" s="33"/>
      <c r="J74" s="33"/>
      <c r="K74" s="33"/>
      <c r="L74" s="9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17</v>
      </c>
      <c r="D75" s="33"/>
      <c r="E75" s="33"/>
      <c r="F75" s="33"/>
      <c r="G75" s="33"/>
      <c r="H75" s="33"/>
      <c r="I75" s="33"/>
      <c r="J75" s="33"/>
      <c r="K75" s="33"/>
      <c r="L75" s="9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3"/>
      <c r="D76" s="33"/>
      <c r="E76" s="328" t="str">
        <f>E7</f>
        <v>Odstavná plocha a zřízení sjezdu na ul. Moravská v Kopřivnici</v>
      </c>
      <c r="F76" s="329"/>
      <c r="G76" s="329"/>
      <c r="H76" s="329"/>
      <c r="I76" s="33"/>
      <c r="J76" s="33"/>
      <c r="K76" s="33"/>
      <c r="L76" s="9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95</v>
      </c>
      <c r="D77" s="33"/>
      <c r="E77" s="33"/>
      <c r="F77" s="33"/>
      <c r="G77" s="33"/>
      <c r="H77" s="33"/>
      <c r="I77" s="33"/>
      <c r="J77" s="33"/>
      <c r="K77" s="33"/>
      <c r="L77" s="9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3"/>
      <c r="D78" s="33"/>
      <c r="E78" s="318" t="str">
        <f>E9</f>
        <v>SO 102 - Odstavná plocha</v>
      </c>
      <c r="F78" s="327"/>
      <c r="G78" s="327"/>
      <c r="H78" s="327"/>
      <c r="I78" s="33"/>
      <c r="J78" s="33"/>
      <c r="K78" s="33"/>
      <c r="L78" s="9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3"/>
      <c r="D79" s="33"/>
      <c r="E79" s="33"/>
      <c r="F79" s="33"/>
      <c r="G79" s="33"/>
      <c r="H79" s="33"/>
      <c r="I79" s="33"/>
      <c r="J79" s="33"/>
      <c r="K79" s="33"/>
      <c r="L79" s="9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3"/>
      <c r="E80" s="33"/>
      <c r="F80" s="26" t="str">
        <f>F12</f>
        <v>parcely č. 1377/56, 1377/3</v>
      </c>
      <c r="G80" s="33"/>
      <c r="H80" s="33"/>
      <c r="I80" s="28" t="s">
        <v>23</v>
      </c>
      <c r="J80" s="51" t="str">
        <f>IF(J12="","",J12)</f>
        <v>1. 7. 2022</v>
      </c>
      <c r="K80" s="33"/>
      <c r="L80" s="9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3"/>
      <c r="D81" s="33"/>
      <c r="E81" s="33"/>
      <c r="F81" s="33"/>
      <c r="G81" s="33"/>
      <c r="H81" s="33"/>
      <c r="I81" s="33"/>
      <c r="J81" s="33"/>
      <c r="K81" s="33"/>
      <c r="L81" s="9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25.7" customHeight="1">
      <c r="A82" s="33"/>
      <c r="B82" s="34"/>
      <c r="C82" s="28" t="s">
        <v>25</v>
      </c>
      <c r="D82" s="33"/>
      <c r="E82" s="33"/>
      <c r="F82" s="26" t="str">
        <f>E15</f>
        <v>Město Kopřivnice, Štefánikova 1163, Kopřivnice 742</v>
      </c>
      <c r="G82" s="33"/>
      <c r="H82" s="33"/>
      <c r="I82" s="28" t="s">
        <v>31</v>
      </c>
      <c r="J82" s="31" t="str">
        <f>E21</f>
        <v>Dopravní projekce Bojko s.r.o.</v>
      </c>
      <c r="K82" s="33"/>
      <c r="L82" s="9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25.7" customHeight="1">
      <c r="A83" s="33"/>
      <c r="B83" s="34"/>
      <c r="C83" s="28" t="s">
        <v>29</v>
      </c>
      <c r="D83" s="33"/>
      <c r="E83" s="33"/>
      <c r="F83" s="26" t="str">
        <f>IF(E18="","",E18)</f>
        <v>Vyplň údaj</v>
      </c>
      <c r="G83" s="33"/>
      <c r="H83" s="33"/>
      <c r="I83" s="28" t="s">
        <v>34</v>
      </c>
      <c r="J83" s="31" t="str">
        <f>E24</f>
        <v>Dopravní projekce Bojko s.r.o.</v>
      </c>
      <c r="K83" s="33"/>
      <c r="L83" s="9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3"/>
      <c r="D84" s="33"/>
      <c r="E84" s="33"/>
      <c r="F84" s="33"/>
      <c r="G84" s="33"/>
      <c r="H84" s="33"/>
      <c r="I84" s="33"/>
      <c r="J84" s="33"/>
      <c r="K84" s="33"/>
      <c r="L84" s="9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20"/>
      <c r="B85" s="121"/>
      <c r="C85" s="122" t="s">
        <v>113</v>
      </c>
      <c r="D85" s="123" t="s">
        <v>56</v>
      </c>
      <c r="E85" s="123" t="s">
        <v>52</v>
      </c>
      <c r="F85" s="123" t="s">
        <v>53</v>
      </c>
      <c r="G85" s="123" t="s">
        <v>114</v>
      </c>
      <c r="H85" s="123" t="s">
        <v>115</v>
      </c>
      <c r="I85" s="123" t="s">
        <v>116</v>
      </c>
      <c r="J85" s="123" t="s">
        <v>101</v>
      </c>
      <c r="K85" s="124" t="s">
        <v>117</v>
      </c>
      <c r="L85" s="125"/>
      <c r="M85" s="58" t="s">
        <v>3</v>
      </c>
      <c r="N85" s="59" t="s">
        <v>41</v>
      </c>
      <c r="O85" s="59" t="s">
        <v>118</v>
      </c>
      <c r="P85" s="59" t="s">
        <v>119</v>
      </c>
      <c r="Q85" s="59" t="s">
        <v>120</v>
      </c>
      <c r="R85" s="59" t="s">
        <v>121</v>
      </c>
      <c r="S85" s="59" t="s">
        <v>122</v>
      </c>
      <c r="T85" s="60" t="s">
        <v>123</v>
      </c>
      <c r="U85" s="120"/>
      <c r="V85" s="120"/>
      <c r="W85" s="120"/>
      <c r="X85" s="120"/>
      <c r="Y85" s="120"/>
      <c r="Z85" s="120"/>
      <c r="AA85" s="120"/>
      <c r="AB85" s="120"/>
      <c r="AC85" s="120"/>
      <c r="AD85" s="120"/>
      <c r="AE85" s="120"/>
    </row>
    <row r="86" spans="1:65" s="2" customFormat="1" ht="22.9" customHeight="1">
      <c r="A86" s="33"/>
      <c r="B86" s="34"/>
      <c r="C86" s="65" t="s">
        <v>124</v>
      </c>
      <c r="D86" s="33"/>
      <c r="E86" s="33"/>
      <c r="F86" s="33"/>
      <c r="G86" s="33"/>
      <c r="H86" s="33"/>
      <c r="I86" s="33"/>
      <c r="J86" s="126">
        <f>BK86</f>
        <v>0</v>
      </c>
      <c r="K86" s="33"/>
      <c r="L86" s="34"/>
      <c r="M86" s="61"/>
      <c r="N86" s="52"/>
      <c r="O86" s="62"/>
      <c r="P86" s="127">
        <f>P87</f>
        <v>0</v>
      </c>
      <c r="Q86" s="62"/>
      <c r="R86" s="127">
        <f>R87</f>
        <v>87.57313632087201</v>
      </c>
      <c r="S86" s="62"/>
      <c r="T86" s="128">
        <f>T87</f>
        <v>130.13695999999999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8" t="s">
        <v>70</v>
      </c>
      <c r="AU86" s="18" t="s">
        <v>102</v>
      </c>
      <c r="BK86" s="129">
        <f>BK87</f>
        <v>0</v>
      </c>
    </row>
    <row r="87" spans="1:65" s="12" customFormat="1" ht="25.9" customHeight="1">
      <c r="B87" s="130"/>
      <c r="D87" s="131" t="s">
        <v>70</v>
      </c>
      <c r="E87" s="132" t="s">
        <v>125</v>
      </c>
      <c r="F87" s="132" t="s">
        <v>126</v>
      </c>
      <c r="I87" s="133"/>
      <c r="J87" s="134">
        <f>BK87</f>
        <v>0</v>
      </c>
      <c r="L87" s="130"/>
      <c r="M87" s="135"/>
      <c r="N87" s="136"/>
      <c r="O87" s="136"/>
      <c r="P87" s="137">
        <f>P88+P151+P166+P197+P204+P228</f>
        <v>0</v>
      </c>
      <c r="Q87" s="136"/>
      <c r="R87" s="137">
        <f>R88+R151+R166+R197+R204+R228</f>
        <v>87.57313632087201</v>
      </c>
      <c r="S87" s="136"/>
      <c r="T87" s="138">
        <f>T88+T151+T166+T197+T204+T228</f>
        <v>130.13695999999999</v>
      </c>
      <c r="AR87" s="131" t="s">
        <v>78</v>
      </c>
      <c r="AT87" s="139" t="s">
        <v>70</v>
      </c>
      <c r="AU87" s="139" t="s">
        <v>71</v>
      </c>
      <c r="AY87" s="131" t="s">
        <v>127</v>
      </c>
      <c r="BK87" s="140">
        <f>BK88+BK151+BK166+BK197+BK204+BK228</f>
        <v>0</v>
      </c>
    </row>
    <row r="88" spans="1:65" s="12" customFormat="1" ht="22.9" customHeight="1">
      <c r="B88" s="130"/>
      <c r="D88" s="131" t="s">
        <v>70</v>
      </c>
      <c r="E88" s="141" t="s">
        <v>78</v>
      </c>
      <c r="F88" s="141" t="s">
        <v>128</v>
      </c>
      <c r="I88" s="133"/>
      <c r="J88" s="142">
        <f>BK88</f>
        <v>0</v>
      </c>
      <c r="L88" s="130"/>
      <c r="M88" s="135"/>
      <c r="N88" s="136"/>
      <c r="O88" s="136"/>
      <c r="P88" s="137">
        <f>SUM(P89:P150)</f>
        <v>0</v>
      </c>
      <c r="Q88" s="136"/>
      <c r="R88" s="137">
        <f>SUM(R89:R150)</f>
        <v>41.42</v>
      </c>
      <c r="S88" s="136"/>
      <c r="T88" s="138">
        <f>SUM(T89:T150)</f>
        <v>126</v>
      </c>
      <c r="AR88" s="131" t="s">
        <v>78</v>
      </c>
      <c r="AT88" s="139" t="s">
        <v>70</v>
      </c>
      <c r="AU88" s="139" t="s">
        <v>78</v>
      </c>
      <c r="AY88" s="131" t="s">
        <v>127</v>
      </c>
      <c r="BK88" s="140">
        <f>SUM(BK89:BK150)</f>
        <v>0</v>
      </c>
    </row>
    <row r="89" spans="1:65" s="2" customFormat="1" ht="24.2" customHeight="1">
      <c r="A89" s="33"/>
      <c r="B89" s="143"/>
      <c r="C89" s="144" t="s">
        <v>78</v>
      </c>
      <c r="D89" s="144" t="s">
        <v>129</v>
      </c>
      <c r="E89" s="145" t="s">
        <v>130</v>
      </c>
      <c r="F89" s="146" t="s">
        <v>131</v>
      </c>
      <c r="G89" s="147" t="s">
        <v>132</v>
      </c>
      <c r="H89" s="148">
        <v>115</v>
      </c>
      <c r="I89" s="149"/>
      <c r="J89" s="150">
        <f>ROUND(I89*H89,2)</f>
        <v>0</v>
      </c>
      <c r="K89" s="146" t="s">
        <v>133</v>
      </c>
      <c r="L89" s="34"/>
      <c r="M89" s="151" t="s">
        <v>3</v>
      </c>
      <c r="N89" s="152" t="s">
        <v>42</v>
      </c>
      <c r="O89" s="54"/>
      <c r="P89" s="153">
        <f>O89*H89</f>
        <v>0</v>
      </c>
      <c r="Q89" s="153">
        <v>0</v>
      </c>
      <c r="R89" s="153">
        <f>Q89*H89</f>
        <v>0</v>
      </c>
      <c r="S89" s="153">
        <v>0</v>
      </c>
      <c r="T89" s="154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55" t="s">
        <v>134</v>
      </c>
      <c r="AT89" s="155" t="s">
        <v>129</v>
      </c>
      <c r="AU89" s="155" t="s">
        <v>80</v>
      </c>
      <c r="AY89" s="18" t="s">
        <v>127</v>
      </c>
      <c r="BE89" s="156">
        <f>IF(N89="základní",J89,0)</f>
        <v>0</v>
      </c>
      <c r="BF89" s="156">
        <f>IF(N89="snížená",J89,0)</f>
        <v>0</v>
      </c>
      <c r="BG89" s="156">
        <f>IF(N89="zákl. přenesená",J89,0)</f>
        <v>0</v>
      </c>
      <c r="BH89" s="156">
        <f>IF(N89="sníž. přenesená",J89,0)</f>
        <v>0</v>
      </c>
      <c r="BI89" s="156">
        <f>IF(N89="nulová",J89,0)</f>
        <v>0</v>
      </c>
      <c r="BJ89" s="18" t="s">
        <v>78</v>
      </c>
      <c r="BK89" s="156">
        <f>ROUND(I89*H89,2)</f>
        <v>0</v>
      </c>
      <c r="BL89" s="18" t="s">
        <v>134</v>
      </c>
      <c r="BM89" s="155" t="s">
        <v>495</v>
      </c>
    </row>
    <row r="90" spans="1:65" s="2" customFormat="1">
      <c r="A90" s="33"/>
      <c r="B90" s="34"/>
      <c r="C90" s="33"/>
      <c r="D90" s="157" t="s">
        <v>136</v>
      </c>
      <c r="E90" s="33"/>
      <c r="F90" s="158" t="s">
        <v>137</v>
      </c>
      <c r="G90" s="33"/>
      <c r="H90" s="33"/>
      <c r="I90" s="159"/>
      <c r="J90" s="33"/>
      <c r="K90" s="33"/>
      <c r="L90" s="34"/>
      <c r="M90" s="160"/>
      <c r="N90" s="161"/>
      <c r="O90" s="54"/>
      <c r="P90" s="54"/>
      <c r="Q90" s="54"/>
      <c r="R90" s="54"/>
      <c r="S90" s="54"/>
      <c r="T90" s="55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8" t="s">
        <v>136</v>
      </c>
      <c r="AU90" s="18" t="s">
        <v>80</v>
      </c>
    </row>
    <row r="91" spans="1:65" s="2" customFormat="1" ht="55.5" customHeight="1">
      <c r="A91" s="33"/>
      <c r="B91" s="143"/>
      <c r="C91" s="144" t="s">
        <v>80</v>
      </c>
      <c r="D91" s="144" t="s">
        <v>129</v>
      </c>
      <c r="E91" s="145" t="s">
        <v>496</v>
      </c>
      <c r="F91" s="146" t="s">
        <v>497</v>
      </c>
      <c r="G91" s="147" t="s">
        <v>132</v>
      </c>
      <c r="H91" s="148">
        <v>700</v>
      </c>
      <c r="I91" s="149"/>
      <c r="J91" s="150">
        <f>ROUND(I91*H91,2)</f>
        <v>0</v>
      </c>
      <c r="K91" s="146" t="s">
        <v>133</v>
      </c>
      <c r="L91" s="34"/>
      <c r="M91" s="151" t="s">
        <v>3</v>
      </c>
      <c r="N91" s="152" t="s">
        <v>42</v>
      </c>
      <c r="O91" s="54"/>
      <c r="P91" s="153">
        <f>O91*H91</f>
        <v>0</v>
      </c>
      <c r="Q91" s="153">
        <v>0</v>
      </c>
      <c r="R91" s="153">
        <f>Q91*H91</f>
        <v>0</v>
      </c>
      <c r="S91" s="153">
        <v>0.18</v>
      </c>
      <c r="T91" s="154">
        <f>S91*H91</f>
        <v>126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55" t="s">
        <v>134</v>
      </c>
      <c r="AT91" s="155" t="s">
        <v>129</v>
      </c>
      <c r="AU91" s="155" t="s">
        <v>80</v>
      </c>
      <c r="AY91" s="18" t="s">
        <v>127</v>
      </c>
      <c r="BE91" s="156">
        <f>IF(N91="základní",J91,0)</f>
        <v>0</v>
      </c>
      <c r="BF91" s="156">
        <f>IF(N91="snížená",J91,0)</f>
        <v>0</v>
      </c>
      <c r="BG91" s="156">
        <f>IF(N91="zákl. přenesená",J91,0)</f>
        <v>0</v>
      </c>
      <c r="BH91" s="156">
        <f>IF(N91="sníž. přenesená",J91,0)</f>
        <v>0</v>
      </c>
      <c r="BI91" s="156">
        <f>IF(N91="nulová",J91,0)</f>
        <v>0</v>
      </c>
      <c r="BJ91" s="18" t="s">
        <v>78</v>
      </c>
      <c r="BK91" s="156">
        <f>ROUND(I91*H91,2)</f>
        <v>0</v>
      </c>
      <c r="BL91" s="18" t="s">
        <v>134</v>
      </c>
      <c r="BM91" s="155" t="s">
        <v>498</v>
      </c>
    </row>
    <row r="92" spans="1:65" s="2" customFormat="1">
      <c r="A92" s="33"/>
      <c r="B92" s="34"/>
      <c r="C92" s="33"/>
      <c r="D92" s="157" t="s">
        <v>136</v>
      </c>
      <c r="E92" s="33"/>
      <c r="F92" s="158" t="s">
        <v>499</v>
      </c>
      <c r="G92" s="33"/>
      <c r="H92" s="33"/>
      <c r="I92" s="159"/>
      <c r="J92" s="33"/>
      <c r="K92" s="33"/>
      <c r="L92" s="34"/>
      <c r="M92" s="160"/>
      <c r="N92" s="161"/>
      <c r="O92" s="54"/>
      <c r="P92" s="54"/>
      <c r="Q92" s="54"/>
      <c r="R92" s="54"/>
      <c r="S92" s="54"/>
      <c r="T92" s="55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136</v>
      </c>
      <c r="AU92" s="18" t="s">
        <v>80</v>
      </c>
    </row>
    <row r="93" spans="1:65" s="13" customFormat="1">
      <c r="B93" s="162"/>
      <c r="D93" s="163" t="s">
        <v>138</v>
      </c>
      <c r="E93" s="164" t="s">
        <v>3</v>
      </c>
      <c r="F93" s="165" t="s">
        <v>500</v>
      </c>
      <c r="H93" s="166">
        <v>700</v>
      </c>
      <c r="I93" s="167"/>
      <c r="L93" s="162"/>
      <c r="M93" s="168"/>
      <c r="N93" s="169"/>
      <c r="O93" s="169"/>
      <c r="P93" s="169"/>
      <c r="Q93" s="169"/>
      <c r="R93" s="169"/>
      <c r="S93" s="169"/>
      <c r="T93" s="170"/>
      <c r="AT93" s="164" t="s">
        <v>138</v>
      </c>
      <c r="AU93" s="164" t="s">
        <v>80</v>
      </c>
      <c r="AV93" s="13" t="s">
        <v>80</v>
      </c>
      <c r="AW93" s="13" t="s">
        <v>33</v>
      </c>
      <c r="AX93" s="13" t="s">
        <v>78</v>
      </c>
      <c r="AY93" s="164" t="s">
        <v>127</v>
      </c>
    </row>
    <row r="94" spans="1:65" s="2" customFormat="1" ht="24.2" customHeight="1">
      <c r="A94" s="33"/>
      <c r="B94" s="143"/>
      <c r="C94" s="144" t="s">
        <v>145</v>
      </c>
      <c r="D94" s="144" t="s">
        <v>129</v>
      </c>
      <c r="E94" s="145" t="s">
        <v>172</v>
      </c>
      <c r="F94" s="146" t="s">
        <v>173</v>
      </c>
      <c r="G94" s="147" t="s">
        <v>132</v>
      </c>
      <c r="H94" s="148">
        <v>115</v>
      </c>
      <c r="I94" s="149"/>
      <c r="J94" s="150">
        <f>ROUND(I94*H94,2)</f>
        <v>0</v>
      </c>
      <c r="K94" s="146" t="s">
        <v>133</v>
      </c>
      <c r="L94" s="34"/>
      <c r="M94" s="151" t="s">
        <v>3</v>
      </c>
      <c r="N94" s="152" t="s">
        <v>42</v>
      </c>
      <c r="O94" s="54"/>
      <c r="P94" s="153">
        <f>O94*H94</f>
        <v>0</v>
      </c>
      <c r="Q94" s="153">
        <v>0</v>
      </c>
      <c r="R94" s="153">
        <f>Q94*H94</f>
        <v>0</v>
      </c>
      <c r="S94" s="153">
        <v>0</v>
      </c>
      <c r="T94" s="154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55" t="s">
        <v>134</v>
      </c>
      <c r="AT94" s="155" t="s">
        <v>129</v>
      </c>
      <c r="AU94" s="155" t="s">
        <v>80</v>
      </c>
      <c r="AY94" s="18" t="s">
        <v>127</v>
      </c>
      <c r="BE94" s="156">
        <f>IF(N94="základní",J94,0)</f>
        <v>0</v>
      </c>
      <c r="BF94" s="156">
        <f>IF(N94="snížená",J94,0)</f>
        <v>0</v>
      </c>
      <c r="BG94" s="156">
        <f>IF(N94="zákl. přenesená",J94,0)</f>
        <v>0</v>
      </c>
      <c r="BH94" s="156">
        <f>IF(N94="sníž. přenesená",J94,0)</f>
        <v>0</v>
      </c>
      <c r="BI94" s="156">
        <f>IF(N94="nulová",J94,0)</f>
        <v>0</v>
      </c>
      <c r="BJ94" s="18" t="s">
        <v>78</v>
      </c>
      <c r="BK94" s="156">
        <f>ROUND(I94*H94,2)</f>
        <v>0</v>
      </c>
      <c r="BL94" s="18" t="s">
        <v>134</v>
      </c>
      <c r="BM94" s="155" t="s">
        <v>501</v>
      </c>
    </row>
    <row r="95" spans="1:65" s="2" customFormat="1">
      <c r="A95" s="33"/>
      <c r="B95" s="34"/>
      <c r="C95" s="33"/>
      <c r="D95" s="157" t="s">
        <v>136</v>
      </c>
      <c r="E95" s="33"/>
      <c r="F95" s="158" t="s">
        <v>175</v>
      </c>
      <c r="G95" s="33"/>
      <c r="H95" s="33"/>
      <c r="I95" s="159"/>
      <c r="J95" s="33"/>
      <c r="K95" s="33"/>
      <c r="L95" s="34"/>
      <c r="M95" s="160"/>
      <c r="N95" s="161"/>
      <c r="O95" s="54"/>
      <c r="P95" s="54"/>
      <c r="Q95" s="54"/>
      <c r="R95" s="54"/>
      <c r="S95" s="54"/>
      <c r="T95" s="55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8" t="s">
        <v>136</v>
      </c>
      <c r="AU95" s="18" t="s">
        <v>80</v>
      </c>
    </row>
    <row r="96" spans="1:65" s="13" customFormat="1">
      <c r="B96" s="162"/>
      <c r="D96" s="163" t="s">
        <v>138</v>
      </c>
      <c r="E96" s="164" t="s">
        <v>3</v>
      </c>
      <c r="F96" s="165" t="s">
        <v>502</v>
      </c>
      <c r="H96" s="166">
        <v>115</v>
      </c>
      <c r="I96" s="167"/>
      <c r="L96" s="162"/>
      <c r="M96" s="168"/>
      <c r="N96" s="169"/>
      <c r="O96" s="169"/>
      <c r="P96" s="169"/>
      <c r="Q96" s="169"/>
      <c r="R96" s="169"/>
      <c r="S96" s="169"/>
      <c r="T96" s="170"/>
      <c r="AT96" s="164" t="s">
        <v>138</v>
      </c>
      <c r="AU96" s="164" t="s">
        <v>80</v>
      </c>
      <c r="AV96" s="13" t="s">
        <v>80</v>
      </c>
      <c r="AW96" s="13" t="s">
        <v>33</v>
      </c>
      <c r="AX96" s="13" t="s">
        <v>78</v>
      </c>
      <c r="AY96" s="164" t="s">
        <v>127</v>
      </c>
    </row>
    <row r="97" spans="1:65" s="2" customFormat="1" ht="33" customHeight="1">
      <c r="A97" s="33"/>
      <c r="B97" s="143"/>
      <c r="C97" s="144" t="s">
        <v>134</v>
      </c>
      <c r="D97" s="144" t="s">
        <v>129</v>
      </c>
      <c r="E97" s="145" t="s">
        <v>178</v>
      </c>
      <c r="F97" s="146" t="s">
        <v>179</v>
      </c>
      <c r="G97" s="147" t="s">
        <v>180</v>
      </c>
      <c r="H97" s="148">
        <v>37.5</v>
      </c>
      <c r="I97" s="149"/>
      <c r="J97" s="150">
        <f>ROUND(I97*H97,2)</f>
        <v>0</v>
      </c>
      <c r="K97" s="146" t="s">
        <v>133</v>
      </c>
      <c r="L97" s="34"/>
      <c r="M97" s="151" t="s">
        <v>3</v>
      </c>
      <c r="N97" s="152" t="s">
        <v>42</v>
      </c>
      <c r="O97" s="54"/>
      <c r="P97" s="153">
        <f>O97*H97</f>
        <v>0</v>
      </c>
      <c r="Q97" s="153">
        <v>0</v>
      </c>
      <c r="R97" s="153">
        <f>Q97*H97</f>
        <v>0</v>
      </c>
      <c r="S97" s="153">
        <v>0</v>
      </c>
      <c r="T97" s="154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55" t="s">
        <v>134</v>
      </c>
      <c r="AT97" s="155" t="s">
        <v>129</v>
      </c>
      <c r="AU97" s="155" t="s">
        <v>80</v>
      </c>
      <c r="AY97" s="18" t="s">
        <v>127</v>
      </c>
      <c r="BE97" s="156">
        <f>IF(N97="základní",J97,0)</f>
        <v>0</v>
      </c>
      <c r="BF97" s="156">
        <f>IF(N97="snížená",J97,0)</f>
        <v>0</v>
      </c>
      <c r="BG97" s="156">
        <f>IF(N97="zákl. přenesená",J97,0)</f>
        <v>0</v>
      </c>
      <c r="BH97" s="156">
        <f>IF(N97="sníž. přenesená",J97,0)</f>
        <v>0</v>
      </c>
      <c r="BI97" s="156">
        <f>IF(N97="nulová",J97,0)</f>
        <v>0</v>
      </c>
      <c r="BJ97" s="18" t="s">
        <v>78</v>
      </c>
      <c r="BK97" s="156">
        <f>ROUND(I97*H97,2)</f>
        <v>0</v>
      </c>
      <c r="BL97" s="18" t="s">
        <v>134</v>
      </c>
      <c r="BM97" s="155" t="s">
        <v>503</v>
      </c>
    </row>
    <row r="98" spans="1:65" s="2" customFormat="1">
      <c r="A98" s="33"/>
      <c r="B98" s="34"/>
      <c r="C98" s="33"/>
      <c r="D98" s="157" t="s">
        <v>136</v>
      </c>
      <c r="E98" s="33"/>
      <c r="F98" s="158" t="s">
        <v>182</v>
      </c>
      <c r="G98" s="33"/>
      <c r="H98" s="33"/>
      <c r="I98" s="159"/>
      <c r="J98" s="33"/>
      <c r="K98" s="33"/>
      <c r="L98" s="34"/>
      <c r="M98" s="160"/>
      <c r="N98" s="161"/>
      <c r="O98" s="54"/>
      <c r="P98" s="54"/>
      <c r="Q98" s="54"/>
      <c r="R98" s="54"/>
      <c r="S98" s="54"/>
      <c r="T98" s="55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8" t="s">
        <v>136</v>
      </c>
      <c r="AU98" s="18" t="s">
        <v>80</v>
      </c>
    </row>
    <row r="99" spans="1:65" s="13" customFormat="1">
      <c r="B99" s="162"/>
      <c r="D99" s="163" t="s">
        <v>138</v>
      </c>
      <c r="E99" s="164" t="s">
        <v>3</v>
      </c>
      <c r="F99" s="165" t="s">
        <v>504</v>
      </c>
      <c r="H99" s="166">
        <v>37.5</v>
      </c>
      <c r="I99" s="167"/>
      <c r="L99" s="162"/>
      <c r="M99" s="168"/>
      <c r="N99" s="169"/>
      <c r="O99" s="169"/>
      <c r="P99" s="169"/>
      <c r="Q99" s="169"/>
      <c r="R99" s="169"/>
      <c r="S99" s="169"/>
      <c r="T99" s="170"/>
      <c r="AT99" s="164" t="s">
        <v>138</v>
      </c>
      <c r="AU99" s="164" t="s">
        <v>80</v>
      </c>
      <c r="AV99" s="13" t="s">
        <v>80</v>
      </c>
      <c r="AW99" s="13" t="s">
        <v>33</v>
      </c>
      <c r="AX99" s="13" t="s">
        <v>78</v>
      </c>
      <c r="AY99" s="164" t="s">
        <v>127</v>
      </c>
    </row>
    <row r="100" spans="1:65" s="2" customFormat="1" ht="44.25" customHeight="1">
      <c r="A100" s="33"/>
      <c r="B100" s="143"/>
      <c r="C100" s="144" t="s">
        <v>154</v>
      </c>
      <c r="D100" s="144" t="s">
        <v>129</v>
      </c>
      <c r="E100" s="145" t="s">
        <v>505</v>
      </c>
      <c r="F100" s="146" t="s">
        <v>506</v>
      </c>
      <c r="G100" s="147" t="s">
        <v>180</v>
      </c>
      <c r="H100" s="148">
        <v>7.2</v>
      </c>
      <c r="I100" s="149"/>
      <c r="J100" s="150">
        <f>ROUND(I100*H100,2)</f>
        <v>0</v>
      </c>
      <c r="K100" s="146" t="s">
        <v>133</v>
      </c>
      <c r="L100" s="34"/>
      <c r="M100" s="151" t="s">
        <v>3</v>
      </c>
      <c r="N100" s="152" t="s">
        <v>42</v>
      </c>
      <c r="O100" s="54"/>
      <c r="P100" s="153">
        <f>O100*H100</f>
        <v>0</v>
      </c>
      <c r="Q100" s="153">
        <v>0</v>
      </c>
      <c r="R100" s="153">
        <f>Q100*H100</f>
        <v>0</v>
      </c>
      <c r="S100" s="153">
        <v>0</v>
      </c>
      <c r="T100" s="154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55" t="s">
        <v>134</v>
      </c>
      <c r="AT100" s="155" t="s">
        <v>129</v>
      </c>
      <c r="AU100" s="155" t="s">
        <v>80</v>
      </c>
      <c r="AY100" s="18" t="s">
        <v>127</v>
      </c>
      <c r="BE100" s="156">
        <f>IF(N100="základní",J100,0)</f>
        <v>0</v>
      </c>
      <c r="BF100" s="156">
        <f>IF(N100="snížená",J100,0)</f>
        <v>0</v>
      </c>
      <c r="BG100" s="156">
        <f>IF(N100="zákl. přenesená",J100,0)</f>
        <v>0</v>
      </c>
      <c r="BH100" s="156">
        <f>IF(N100="sníž. přenesená",J100,0)</f>
        <v>0</v>
      </c>
      <c r="BI100" s="156">
        <f>IF(N100="nulová",J100,0)</f>
        <v>0</v>
      </c>
      <c r="BJ100" s="18" t="s">
        <v>78</v>
      </c>
      <c r="BK100" s="156">
        <f>ROUND(I100*H100,2)</f>
        <v>0</v>
      </c>
      <c r="BL100" s="18" t="s">
        <v>134</v>
      </c>
      <c r="BM100" s="155" t="s">
        <v>507</v>
      </c>
    </row>
    <row r="101" spans="1:65" s="2" customFormat="1">
      <c r="A101" s="33"/>
      <c r="B101" s="34"/>
      <c r="C101" s="33"/>
      <c r="D101" s="157" t="s">
        <v>136</v>
      </c>
      <c r="E101" s="33"/>
      <c r="F101" s="158" t="s">
        <v>508</v>
      </c>
      <c r="G101" s="33"/>
      <c r="H101" s="33"/>
      <c r="I101" s="159"/>
      <c r="J101" s="33"/>
      <c r="K101" s="33"/>
      <c r="L101" s="34"/>
      <c r="M101" s="160"/>
      <c r="N101" s="161"/>
      <c r="O101" s="54"/>
      <c r="P101" s="54"/>
      <c r="Q101" s="54"/>
      <c r="R101" s="54"/>
      <c r="S101" s="54"/>
      <c r="T101" s="55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8" t="s">
        <v>136</v>
      </c>
      <c r="AU101" s="18" t="s">
        <v>80</v>
      </c>
    </row>
    <row r="102" spans="1:65" s="13" customFormat="1">
      <c r="B102" s="162"/>
      <c r="D102" s="163" t="s">
        <v>138</v>
      </c>
      <c r="E102" s="164" t="s">
        <v>3</v>
      </c>
      <c r="F102" s="165" t="s">
        <v>509</v>
      </c>
      <c r="H102" s="166">
        <v>1.8</v>
      </c>
      <c r="I102" s="167"/>
      <c r="L102" s="162"/>
      <c r="M102" s="168"/>
      <c r="N102" s="169"/>
      <c r="O102" s="169"/>
      <c r="P102" s="169"/>
      <c r="Q102" s="169"/>
      <c r="R102" s="169"/>
      <c r="S102" s="169"/>
      <c r="T102" s="170"/>
      <c r="AT102" s="164" t="s">
        <v>138</v>
      </c>
      <c r="AU102" s="164" t="s">
        <v>80</v>
      </c>
      <c r="AV102" s="13" t="s">
        <v>80</v>
      </c>
      <c r="AW102" s="13" t="s">
        <v>33</v>
      </c>
      <c r="AX102" s="13" t="s">
        <v>71</v>
      </c>
      <c r="AY102" s="164" t="s">
        <v>127</v>
      </c>
    </row>
    <row r="103" spans="1:65" s="13" customFormat="1">
      <c r="B103" s="162"/>
      <c r="D103" s="163" t="s">
        <v>138</v>
      </c>
      <c r="E103" s="164" t="s">
        <v>3</v>
      </c>
      <c r="F103" s="165" t="s">
        <v>510</v>
      </c>
      <c r="H103" s="166">
        <v>5.2</v>
      </c>
      <c r="I103" s="167"/>
      <c r="L103" s="162"/>
      <c r="M103" s="168"/>
      <c r="N103" s="169"/>
      <c r="O103" s="169"/>
      <c r="P103" s="169"/>
      <c r="Q103" s="169"/>
      <c r="R103" s="169"/>
      <c r="S103" s="169"/>
      <c r="T103" s="170"/>
      <c r="AT103" s="164" t="s">
        <v>138</v>
      </c>
      <c r="AU103" s="164" t="s">
        <v>80</v>
      </c>
      <c r="AV103" s="13" t="s">
        <v>80</v>
      </c>
      <c r="AW103" s="13" t="s">
        <v>33</v>
      </c>
      <c r="AX103" s="13" t="s">
        <v>71</v>
      </c>
      <c r="AY103" s="164" t="s">
        <v>127</v>
      </c>
    </row>
    <row r="104" spans="1:65" s="13" customFormat="1">
      <c r="B104" s="162"/>
      <c r="D104" s="163" t="s">
        <v>138</v>
      </c>
      <c r="E104" s="164" t="s">
        <v>3</v>
      </c>
      <c r="F104" s="165" t="s">
        <v>511</v>
      </c>
      <c r="H104" s="166">
        <v>0.2</v>
      </c>
      <c r="I104" s="167"/>
      <c r="L104" s="162"/>
      <c r="M104" s="168"/>
      <c r="N104" s="169"/>
      <c r="O104" s="169"/>
      <c r="P104" s="169"/>
      <c r="Q104" s="169"/>
      <c r="R104" s="169"/>
      <c r="S104" s="169"/>
      <c r="T104" s="170"/>
      <c r="AT104" s="164" t="s">
        <v>138</v>
      </c>
      <c r="AU104" s="164" t="s">
        <v>80</v>
      </c>
      <c r="AV104" s="13" t="s">
        <v>80</v>
      </c>
      <c r="AW104" s="13" t="s">
        <v>33</v>
      </c>
      <c r="AX104" s="13" t="s">
        <v>71</v>
      </c>
      <c r="AY104" s="164" t="s">
        <v>127</v>
      </c>
    </row>
    <row r="105" spans="1:65" s="14" customFormat="1">
      <c r="B105" s="172"/>
      <c r="D105" s="163" t="s">
        <v>138</v>
      </c>
      <c r="E105" s="173" t="s">
        <v>3</v>
      </c>
      <c r="F105" s="174" t="s">
        <v>231</v>
      </c>
      <c r="H105" s="175">
        <v>7.2</v>
      </c>
      <c r="I105" s="176"/>
      <c r="L105" s="172"/>
      <c r="M105" s="177"/>
      <c r="N105" s="178"/>
      <c r="O105" s="178"/>
      <c r="P105" s="178"/>
      <c r="Q105" s="178"/>
      <c r="R105" s="178"/>
      <c r="S105" s="178"/>
      <c r="T105" s="179"/>
      <c r="AT105" s="173" t="s">
        <v>138</v>
      </c>
      <c r="AU105" s="173" t="s">
        <v>80</v>
      </c>
      <c r="AV105" s="14" t="s">
        <v>134</v>
      </c>
      <c r="AW105" s="14" t="s">
        <v>33</v>
      </c>
      <c r="AX105" s="14" t="s">
        <v>78</v>
      </c>
      <c r="AY105" s="173" t="s">
        <v>127</v>
      </c>
    </row>
    <row r="106" spans="1:65" s="2" customFormat="1" ht="44.25" customHeight="1">
      <c r="A106" s="33"/>
      <c r="B106" s="143"/>
      <c r="C106" s="144" t="s">
        <v>159</v>
      </c>
      <c r="D106" s="144" t="s">
        <v>129</v>
      </c>
      <c r="E106" s="145" t="s">
        <v>185</v>
      </c>
      <c r="F106" s="146" t="s">
        <v>186</v>
      </c>
      <c r="G106" s="147" t="s">
        <v>180</v>
      </c>
      <c r="H106" s="148">
        <v>20</v>
      </c>
      <c r="I106" s="149"/>
      <c r="J106" s="150">
        <f>ROUND(I106*H106,2)</f>
        <v>0</v>
      </c>
      <c r="K106" s="146" t="s">
        <v>133</v>
      </c>
      <c r="L106" s="34"/>
      <c r="M106" s="151" t="s">
        <v>3</v>
      </c>
      <c r="N106" s="152" t="s">
        <v>42</v>
      </c>
      <c r="O106" s="54"/>
      <c r="P106" s="153">
        <f>O106*H106</f>
        <v>0</v>
      </c>
      <c r="Q106" s="153">
        <v>0</v>
      </c>
      <c r="R106" s="153">
        <f>Q106*H106</f>
        <v>0</v>
      </c>
      <c r="S106" s="153">
        <v>0</v>
      </c>
      <c r="T106" s="154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55" t="s">
        <v>134</v>
      </c>
      <c r="AT106" s="155" t="s">
        <v>129</v>
      </c>
      <c r="AU106" s="155" t="s">
        <v>80</v>
      </c>
      <c r="AY106" s="18" t="s">
        <v>127</v>
      </c>
      <c r="BE106" s="156">
        <f>IF(N106="základní",J106,0)</f>
        <v>0</v>
      </c>
      <c r="BF106" s="156">
        <f>IF(N106="snížená",J106,0)</f>
        <v>0</v>
      </c>
      <c r="BG106" s="156">
        <f>IF(N106="zákl. přenesená",J106,0)</f>
        <v>0</v>
      </c>
      <c r="BH106" s="156">
        <f>IF(N106="sníž. přenesená",J106,0)</f>
        <v>0</v>
      </c>
      <c r="BI106" s="156">
        <f>IF(N106="nulová",J106,0)</f>
        <v>0</v>
      </c>
      <c r="BJ106" s="18" t="s">
        <v>78</v>
      </c>
      <c r="BK106" s="156">
        <f>ROUND(I106*H106,2)</f>
        <v>0</v>
      </c>
      <c r="BL106" s="18" t="s">
        <v>134</v>
      </c>
      <c r="BM106" s="155" t="s">
        <v>512</v>
      </c>
    </row>
    <row r="107" spans="1:65" s="2" customFormat="1">
      <c r="A107" s="33"/>
      <c r="B107" s="34"/>
      <c r="C107" s="33"/>
      <c r="D107" s="157" t="s">
        <v>136</v>
      </c>
      <c r="E107" s="33"/>
      <c r="F107" s="158" t="s">
        <v>188</v>
      </c>
      <c r="G107" s="33"/>
      <c r="H107" s="33"/>
      <c r="I107" s="159"/>
      <c r="J107" s="33"/>
      <c r="K107" s="33"/>
      <c r="L107" s="34"/>
      <c r="M107" s="160"/>
      <c r="N107" s="161"/>
      <c r="O107" s="54"/>
      <c r="P107" s="54"/>
      <c r="Q107" s="54"/>
      <c r="R107" s="54"/>
      <c r="S107" s="54"/>
      <c r="T107" s="55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8" t="s">
        <v>136</v>
      </c>
      <c r="AU107" s="18" t="s">
        <v>80</v>
      </c>
    </row>
    <row r="108" spans="1:65" s="13" customFormat="1">
      <c r="B108" s="162"/>
      <c r="D108" s="163" t="s">
        <v>138</v>
      </c>
      <c r="E108" s="164" t="s">
        <v>3</v>
      </c>
      <c r="F108" s="165" t="s">
        <v>513</v>
      </c>
      <c r="H108" s="166">
        <v>20</v>
      </c>
      <c r="I108" s="167"/>
      <c r="L108" s="162"/>
      <c r="M108" s="168"/>
      <c r="N108" s="169"/>
      <c r="O108" s="169"/>
      <c r="P108" s="169"/>
      <c r="Q108" s="169"/>
      <c r="R108" s="169"/>
      <c r="S108" s="169"/>
      <c r="T108" s="170"/>
      <c r="AT108" s="164" t="s">
        <v>138</v>
      </c>
      <c r="AU108" s="164" t="s">
        <v>80</v>
      </c>
      <c r="AV108" s="13" t="s">
        <v>80</v>
      </c>
      <c r="AW108" s="13" t="s">
        <v>33</v>
      </c>
      <c r="AX108" s="13" t="s">
        <v>78</v>
      </c>
      <c r="AY108" s="164" t="s">
        <v>127</v>
      </c>
    </row>
    <row r="109" spans="1:65" s="2" customFormat="1" ht="62.65" customHeight="1">
      <c r="A109" s="33"/>
      <c r="B109" s="143"/>
      <c r="C109" s="144" t="s">
        <v>164</v>
      </c>
      <c r="D109" s="144" t="s">
        <v>129</v>
      </c>
      <c r="E109" s="145" t="s">
        <v>191</v>
      </c>
      <c r="F109" s="146" t="s">
        <v>192</v>
      </c>
      <c r="G109" s="147" t="s">
        <v>180</v>
      </c>
      <c r="H109" s="148">
        <v>64.7</v>
      </c>
      <c r="I109" s="149"/>
      <c r="J109" s="150">
        <f>ROUND(I109*H109,2)</f>
        <v>0</v>
      </c>
      <c r="K109" s="146" t="s">
        <v>133</v>
      </c>
      <c r="L109" s="34"/>
      <c r="M109" s="151" t="s">
        <v>3</v>
      </c>
      <c r="N109" s="152" t="s">
        <v>42</v>
      </c>
      <c r="O109" s="54"/>
      <c r="P109" s="153">
        <f>O109*H109</f>
        <v>0</v>
      </c>
      <c r="Q109" s="153">
        <v>0</v>
      </c>
      <c r="R109" s="153">
        <f>Q109*H109</f>
        <v>0</v>
      </c>
      <c r="S109" s="153">
        <v>0</v>
      </c>
      <c r="T109" s="154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55" t="s">
        <v>134</v>
      </c>
      <c r="AT109" s="155" t="s">
        <v>129</v>
      </c>
      <c r="AU109" s="155" t="s">
        <v>80</v>
      </c>
      <c r="AY109" s="18" t="s">
        <v>127</v>
      </c>
      <c r="BE109" s="156">
        <f>IF(N109="základní",J109,0)</f>
        <v>0</v>
      </c>
      <c r="BF109" s="156">
        <f>IF(N109="snížená",J109,0)</f>
        <v>0</v>
      </c>
      <c r="BG109" s="156">
        <f>IF(N109="zákl. přenesená",J109,0)</f>
        <v>0</v>
      </c>
      <c r="BH109" s="156">
        <f>IF(N109="sníž. přenesená",J109,0)</f>
        <v>0</v>
      </c>
      <c r="BI109" s="156">
        <f>IF(N109="nulová",J109,0)</f>
        <v>0</v>
      </c>
      <c r="BJ109" s="18" t="s">
        <v>78</v>
      </c>
      <c r="BK109" s="156">
        <f>ROUND(I109*H109,2)</f>
        <v>0</v>
      </c>
      <c r="BL109" s="18" t="s">
        <v>134</v>
      </c>
      <c r="BM109" s="155" t="s">
        <v>514</v>
      </c>
    </row>
    <row r="110" spans="1:65" s="2" customFormat="1">
      <c r="A110" s="33"/>
      <c r="B110" s="34"/>
      <c r="C110" s="33"/>
      <c r="D110" s="157" t="s">
        <v>136</v>
      </c>
      <c r="E110" s="33"/>
      <c r="F110" s="158" t="s">
        <v>194</v>
      </c>
      <c r="G110" s="33"/>
      <c r="H110" s="33"/>
      <c r="I110" s="159"/>
      <c r="J110" s="33"/>
      <c r="K110" s="33"/>
      <c r="L110" s="34"/>
      <c r="M110" s="160"/>
      <c r="N110" s="161"/>
      <c r="O110" s="54"/>
      <c r="P110" s="54"/>
      <c r="Q110" s="54"/>
      <c r="R110" s="54"/>
      <c r="S110" s="54"/>
      <c r="T110" s="55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8" t="s">
        <v>136</v>
      </c>
      <c r="AU110" s="18" t="s">
        <v>80</v>
      </c>
    </row>
    <row r="111" spans="1:65" s="13" customFormat="1">
      <c r="B111" s="162"/>
      <c r="D111" s="163" t="s">
        <v>138</v>
      </c>
      <c r="E111" s="164" t="s">
        <v>3</v>
      </c>
      <c r="F111" s="165" t="s">
        <v>515</v>
      </c>
      <c r="H111" s="166">
        <v>64.7</v>
      </c>
      <c r="I111" s="167"/>
      <c r="L111" s="162"/>
      <c r="M111" s="168"/>
      <c r="N111" s="169"/>
      <c r="O111" s="169"/>
      <c r="P111" s="169"/>
      <c r="Q111" s="169"/>
      <c r="R111" s="169"/>
      <c r="S111" s="169"/>
      <c r="T111" s="170"/>
      <c r="AT111" s="164" t="s">
        <v>138</v>
      </c>
      <c r="AU111" s="164" t="s">
        <v>80</v>
      </c>
      <c r="AV111" s="13" t="s">
        <v>80</v>
      </c>
      <c r="AW111" s="13" t="s">
        <v>33</v>
      </c>
      <c r="AX111" s="13" t="s">
        <v>78</v>
      </c>
      <c r="AY111" s="164" t="s">
        <v>127</v>
      </c>
    </row>
    <row r="112" spans="1:65" s="2" customFormat="1" ht="66.75" customHeight="1">
      <c r="A112" s="33"/>
      <c r="B112" s="143"/>
      <c r="C112" s="144" t="s">
        <v>171</v>
      </c>
      <c r="D112" s="144" t="s">
        <v>129</v>
      </c>
      <c r="E112" s="145" t="s">
        <v>197</v>
      </c>
      <c r="F112" s="146" t="s">
        <v>198</v>
      </c>
      <c r="G112" s="147" t="s">
        <v>180</v>
      </c>
      <c r="H112" s="148">
        <v>64.7</v>
      </c>
      <c r="I112" s="149"/>
      <c r="J112" s="150">
        <f>ROUND(I112*H112,2)</f>
        <v>0</v>
      </c>
      <c r="K112" s="146" t="s">
        <v>133</v>
      </c>
      <c r="L112" s="34"/>
      <c r="M112" s="151" t="s">
        <v>3</v>
      </c>
      <c r="N112" s="152" t="s">
        <v>42</v>
      </c>
      <c r="O112" s="54"/>
      <c r="P112" s="153">
        <f>O112*H112</f>
        <v>0</v>
      </c>
      <c r="Q112" s="153">
        <v>0</v>
      </c>
      <c r="R112" s="153">
        <f>Q112*H112</f>
        <v>0</v>
      </c>
      <c r="S112" s="153">
        <v>0</v>
      </c>
      <c r="T112" s="154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55" t="s">
        <v>134</v>
      </c>
      <c r="AT112" s="155" t="s">
        <v>129</v>
      </c>
      <c r="AU112" s="155" t="s">
        <v>80</v>
      </c>
      <c r="AY112" s="18" t="s">
        <v>127</v>
      </c>
      <c r="BE112" s="156">
        <f>IF(N112="základní",J112,0)</f>
        <v>0</v>
      </c>
      <c r="BF112" s="156">
        <f>IF(N112="snížená",J112,0)</f>
        <v>0</v>
      </c>
      <c r="BG112" s="156">
        <f>IF(N112="zákl. přenesená",J112,0)</f>
        <v>0</v>
      </c>
      <c r="BH112" s="156">
        <f>IF(N112="sníž. přenesená",J112,0)</f>
        <v>0</v>
      </c>
      <c r="BI112" s="156">
        <f>IF(N112="nulová",J112,0)</f>
        <v>0</v>
      </c>
      <c r="BJ112" s="18" t="s">
        <v>78</v>
      </c>
      <c r="BK112" s="156">
        <f>ROUND(I112*H112,2)</f>
        <v>0</v>
      </c>
      <c r="BL112" s="18" t="s">
        <v>134</v>
      </c>
      <c r="BM112" s="155" t="s">
        <v>516</v>
      </c>
    </row>
    <row r="113" spans="1:65" s="2" customFormat="1">
      <c r="A113" s="33"/>
      <c r="B113" s="34"/>
      <c r="C113" s="33"/>
      <c r="D113" s="157" t="s">
        <v>136</v>
      </c>
      <c r="E113" s="33"/>
      <c r="F113" s="158" t="s">
        <v>200</v>
      </c>
      <c r="G113" s="33"/>
      <c r="H113" s="33"/>
      <c r="I113" s="159"/>
      <c r="J113" s="33"/>
      <c r="K113" s="33"/>
      <c r="L113" s="34"/>
      <c r="M113" s="160"/>
      <c r="N113" s="161"/>
      <c r="O113" s="54"/>
      <c r="P113" s="54"/>
      <c r="Q113" s="54"/>
      <c r="R113" s="54"/>
      <c r="S113" s="54"/>
      <c r="T113" s="55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8" t="s">
        <v>136</v>
      </c>
      <c r="AU113" s="18" t="s">
        <v>80</v>
      </c>
    </row>
    <row r="114" spans="1:65" s="2" customFormat="1" ht="19.5">
      <c r="A114" s="33"/>
      <c r="B114" s="34"/>
      <c r="C114" s="33"/>
      <c r="D114" s="163" t="s">
        <v>201</v>
      </c>
      <c r="E114" s="33"/>
      <c r="F114" s="171" t="s">
        <v>202</v>
      </c>
      <c r="G114" s="33"/>
      <c r="H114" s="33"/>
      <c r="I114" s="159"/>
      <c r="J114" s="33"/>
      <c r="K114" s="33"/>
      <c r="L114" s="34"/>
      <c r="M114" s="160"/>
      <c r="N114" s="161"/>
      <c r="O114" s="54"/>
      <c r="P114" s="54"/>
      <c r="Q114" s="54"/>
      <c r="R114" s="54"/>
      <c r="S114" s="54"/>
      <c r="T114" s="55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8" t="s">
        <v>201</v>
      </c>
      <c r="AU114" s="18" t="s">
        <v>80</v>
      </c>
    </row>
    <row r="115" spans="1:65" s="2" customFormat="1" ht="44.25" customHeight="1">
      <c r="A115" s="33"/>
      <c r="B115" s="143"/>
      <c r="C115" s="144" t="s">
        <v>177</v>
      </c>
      <c r="D115" s="144" t="s">
        <v>129</v>
      </c>
      <c r="E115" s="145" t="s">
        <v>204</v>
      </c>
      <c r="F115" s="146" t="s">
        <v>205</v>
      </c>
      <c r="G115" s="147" t="s">
        <v>180</v>
      </c>
      <c r="H115" s="148">
        <v>64.7</v>
      </c>
      <c r="I115" s="149"/>
      <c r="J115" s="150">
        <f>ROUND(I115*H115,2)</f>
        <v>0</v>
      </c>
      <c r="K115" s="146" t="s">
        <v>133</v>
      </c>
      <c r="L115" s="34"/>
      <c r="M115" s="151" t="s">
        <v>3</v>
      </c>
      <c r="N115" s="152" t="s">
        <v>42</v>
      </c>
      <c r="O115" s="54"/>
      <c r="P115" s="153">
        <f>O115*H115</f>
        <v>0</v>
      </c>
      <c r="Q115" s="153">
        <v>0</v>
      </c>
      <c r="R115" s="153">
        <f>Q115*H115</f>
        <v>0</v>
      </c>
      <c r="S115" s="153">
        <v>0</v>
      </c>
      <c r="T115" s="154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55" t="s">
        <v>134</v>
      </c>
      <c r="AT115" s="155" t="s">
        <v>129</v>
      </c>
      <c r="AU115" s="155" t="s">
        <v>80</v>
      </c>
      <c r="AY115" s="18" t="s">
        <v>127</v>
      </c>
      <c r="BE115" s="156">
        <f>IF(N115="základní",J115,0)</f>
        <v>0</v>
      </c>
      <c r="BF115" s="156">
        <f>IF(N115="snížená",J115,0)</f>
        <v>0</v>
      </c>
      <c r="BG115" s="156">
        <f>IF(N115="zákl. přenesená",J115,0)</f>
        <v>0</v>
      </c>
      <c r="BH115" s="156">
        <f>IF(N115="sníž. přenesená",J115,0)</f>
        <v>0</v>
      </c>
      <c r="BI115" s="156">
        <f>IF(N115="nulová",J115,0)</f>
        <v>0</v>
      </c>
      <c r="BJ115" s="18" t="s">
        <v>78</v>
      </c>
      <c r="BK115" s="156">
        <f>ROUND(I115*H115,2)</f>
        <v>0</v>
      </c>
      <c r="BL115" s="18" t="s">
        <v>134</v>
      </c>
      <c r="BM115" s="155" t="s">
        <v>517</v>
      </c>
    </row>
    <row r="116" spans="1:65" s="2" customFormat="1">
      <c r="A116" s="33"/>
      <c r="B116" s="34"/>
      <c r="C116" s="33"/>
      <c r="D116" s="157" t="s">
        <v>136</v>
      </c>
      <c r="E116" s="33"/>
      <c r="F116" s="158" t="s">
        <v>207</v>
      </c>
      <c r="G116" s="33"/>
      <c r="H116" s="33"/>
      <c r="I116" s="159"/>
      <c r="J116" s="33"/>
      <c r="K116" s="33"/>
      <c r="L116" s="34"/>
      <c r="M116" s="160"/>
      <c r="N116" s="161"/>
      <c r="O116" s="54"/>
      <c r="P116" s="54"/>
      <c r="Q116" s="54"/>
      <c r="R116" s="54"/>
      <c r="S116" s="54"/>
      <c r="T116" s="55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8" t="s">
        <v>136</v>
      </c>
      <c r="AU116" s="18" t="s">
        <v>80</v>
      </c>
    </row>
    <row r="117" spans="1:65" s="2" customFormat="1" ht="44.25" customHeight="1">
      <c r="A117" s="33"/>
      <c r="B117" s="143"/>
      <c r="C117" s="144" t="s">
        <v>184</v>
      </c>
      <c r="D117" s="144" t="s">
        <v>129</v>
      </c>
      <c r="E117" s="145" t="s">
        <v>209</v>
      </c>
      <c r="F117" s="146" t="s">
        <v>210</v>
      </c>
      <c r="G117" s="147" t="s">
        <v>180</v>
      </c>
      <c r="H117" s="148">
        <v>64.7</v>
      </c>
      <c r="I117" s="149"/>
      <c r="J117" s="150">
        <f>ROUND(I117*H117,2)</f>
        <v>0</v>
      </c>
      <c r="K117" s="146" t="s">
        <v>133</v>
      </c>
      <c r="L117" s="34"/>
      <c r="M117" s="151" t="s">
        <v>3</v>
      </c>
      <c r="N117" s="152" t="s">
        <v>42</v>
      </c>
      <c r="O117" s="54"/>
      <c r="P117" s="153">
        <f>O117*H117</f>
        <v>0</v>
      </c>
      <c r="Q117" s="153">
        <v>0</v>
      </c>
      <c r="R117" s="153">
        <f>Q117*H117</f>
        <v>0</v>
      </c>
      <c r="S117" s="153">
        <v>0</v>
      </c>
      <c r="T117" s="154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55" t="s">
        <v>134</v>
      </c>
      <c r="AT117" s="155" t="s">
        <v>129</v>
      </c>
      <c r="AU117" s="155" t="s">
        <v>80</v>
      </c>
      <c r="AY117" s="18" t="s">
        <v>127</v>
      </c>
      <c r="BE117" s="156">
        <f>IF(N117="základní",J117,0)</f>
        <v>0</v>
      </c>
      <c r="BF117" s="156">
        <f>IF(N117="snížená",J117,0)</f>
        <v>0</v>
      </c>
      <c r="BG117" s="156">
        <f>IF(N117="zákl. přenesená",J117,0)</f>
        <v>0</v>
      </c>
      <c r="BH117" s="156">
        <f>IF(N117="sníž. přenesená",J117,0)</f>
        <v>0</v>
      </c>
      <c r="BI117" s="156">
        <f>IF(N117="nulová",J117,0)</f>
        <v>0</v>
      </c>
      <c r="BJ117" s="18" t="s">
        <v>78</v>
      </c>
      <c r="BK117" s="156">
        <f>ROUND(I117*H117,2)</f>
        <v>0</v>
      </c>
      <c r="BL117" s="18" t="s">
        <v>134</v>
      </c>
      <c r="BM117" s="155" t="s">
        <v>518</v>
      </c>
    </row>
    <row r="118" spans="1:65" s="2" customFormat="1">
      <c r="A118" s="33"/>
      <c r="B118" s="34"/>
      <c r="C118" s="33"/>
      <c r="D118" s="157" t="s">
        <v>136</v>
      </c>
      <c r="E118" s="33"/>
      <c r="F118" s="158" t="s">
        <v>212</v>
      </c>
      <c r="G118" s="33"/>
      <c r="H118" s="33"/>
      <c r="I118" s="159"/>
      <c r="J118" s="33"/>
      <c r="K118" s="33"/>
      <c r="L118" s="34"/>
      <c r="M118" s="160"/>
      <c r="N118" s="161"/>
      <c r="O118" s="54"/>
      <c r="P118" s="54"/>
      <c r="Q118" s="54"/>
      <c r="R118" s="54"/>
      <c r="S118" s="54"/>
      <c r="T118" s="55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136</v>
      </c>
      <c r="AU118" s="18" t="s">
        <v>80</v>
      </c>
    </row>
    <row r="119" spans="1:65" s="2" customFormat="1" ht="37.9" customHeight="1">
      <c r="A119" s="33"/>
      <c r="B119" s="143"/>
      <c r="C119" s="144" t="s">
        <v>190</v>
      </c>
      <c r="D119" s="144" t="s">
        <v>129</v>
      </c>
      <c r="E119" s="145" t="s">
        <v>213</v>
      </c>
      <c r="F119" s="146" t="s">
        <v>214</v>
      </c>
      <c r="G119" s="147" t="s">
        <v>180</v>
      </c>
      <c r="H119" s="148">
        <v>64.7</v>
      </c>
      <c r="I119" s="149"/>
      <c r="J119" s="150">
        <f>ROUND(I119*H119,2)</f>
        <v>0</v>
      </c>
      <c r="K119" s="146" t="s">
        <v>133</v>
      </c>
      <c r="L119" s="34"/>
      <c r="M119" s="151" t="s">
        <v>3</v>
      </c>
      <c r="N119" s="152" t="s">
        <v>42</v>
      </c>
      <c r="O119" s="54"/>
      <c r="P119" s="153">
        <f>O119*H119</f>
        <v>0</v>
      </c>
      <c r="Q119" s="153">
        <v>0</v>
      </c>
      <c r="R119" s="153">
        <f>Q119*H119</f>
        <v>0</v>
      </c>
      <c r="S119" s="153">
        <v>0</v>
      </c>
      <c r="T119" s="154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55" t="s">
        <v>134</v>
      </c>
      <c r="AT119" s="155" t="s">
        <v>129</v>
      </c>
      <c r="AU119" s="155" t="s">
        <v>80</v>
      </c>
      <c r="AY119" s="18" t="s">
        <v>127</v>
      </c>
      <c r="BE119" s="156">
        <f>IF(N119="základní",J119,0)</f>
        <v>0</v>
      </c>
      <c r="BF119" s="156">
        <f>IF(N119="snížená",J119,0)</f>
        <v>0</v>
      </c>
      <c r="BG119" s="156">
        <f>IF(N119="zákl. přenesená",J119,0)</f>
        <v>0</v>
      </c>
      <c r="BH119" s="156">
        <f>IF(N119="sníž. přenesená",J119,0)</f>
        <v>0</v>
      </c>
      <c r="BI119" s="156">
        <f>IF(N119="nulová",J119,0)</f>
        <v>0</v>
      </c>
      <c r="BJ119" s="18" t="s">
        <v>78</v>
      </c>
      <c r="BK119" s="156">
        <f>ROUND(I119*H119,2)</f>
        <v>0</v>
      </c>
      <c r="BL119" s="18" t="s">
        <v>134</v>
      </c>
      <c r="BM119" s="155" t="s">
        <v>519</v>
      </c>
    </row>
    <row r="120" spans="1:65" s="2" customFormat="1">
      <c r="A120" s="33"/>
      <c r="B120" s="34"/>
      <c r="C120" s="33"/>
      <c r="D120" s="157" t="s">
        <v>136</v>
      </c>
      <c r="E120" s="33"/>
      <c r="F120" s="158" t="s">
        <v>216</v>
      </c>
      <c r="G120" s="33"/>
      <c r="H120" s="33"/>
      <c r="I120" s="159"/>
      <c r="J120" s="33"/>
      <c r="K120" s="33"/>
      <c r="L120" s="34"/>
      <c r="M120" s="160"/>
      <c r="N120" s="161"/>
      <c r="O120" s="54"/>
      <c r="P120" s="54"/>
      <c r="Q120" s="54"/>
      <c r="R120" s="54"/>
      <c r="S120" s="54"/>
      <c r="T120" s="55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136</v>
      </c>
      <c r="AU120" s="18" t="s">
        <v>80</v>
      </c>
    </row>
    <row r="121" spans="1:65" s="2" customFormat="1" ht="44.25" customHeight="1">
      <c r="A121" s="33"/>
      <c r="B121" s="143"/>
      <c r="C121" s="144" t="s">
        <v>196</v>
      </c>
      <c r="D121" s="144" t="s">
        <v>129</v>
      </c>
      <c r="E121" s="145" t="s">
        <v>218</v>
      </c>
      <c r="F121" s="146" t="s">
        <v>219</v>
      </c>
      <c r="G121" s="147" t="s">
        <v>220</v>
      </c>
      <c r="H121" s="148">
        <v>122.93</v>
      </c>
      <c r="I121" s="149"/>
      <c r="J121" s="150">
        <f>ROUND(I121*H121,2)</f>
        <v>0</v>
      </c>
      <c r="K121" s="146" t="s">
        <v>133</v>
      </c>
      <c r="L121" s="34"/>
      <c r="M121" s="151" t="s">
        <v>3</v>
      </c>
      <c r="N121" s="152" t="s">
        <v>42</v>
      </c>
      <c r="O121" s="54"/>
      <c r="P121" s="153">
        <f>O121*H121</f>
        <v>0</v>
      </c>
      <c r="Q121" s="153">
        <v>0</v>
      </c>
      <c r="R121" s="153">
        <f>Q121*H121</f>
        <v>0</v>
      </c>
      <c r="S121" s="153">
        <v>0</v>
      </c>
      <c r="T121" s="154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55" t="s">
        <v>134</v>
      </c>
      <c r="AT121" s="155" t="s">
        <v>129</v>
      </c>
      <c r="AU121" s="155" t="s">
        <v>80</v>
      </c>
      <c r="AY121" s="18" t="s">
        <v>127</v>
      </c>
      <c r="BE121" s="156">
        <f>IF(N121="základní",J121,0)</f>
        <v>0</v>
      </c>
      <c r="BF121" s="156">
        <f>IF(N121="snížená",J121,0)</f>
        <v>0</v>
      </c>
      <c r="BG121" s="156">
        <f>IF(N121="zákl. přenesená",J121,0)</f>
        <v>0</v>
      </c>
      <c r="BH121" s="156">
        <f>IF(N121="sníž. přenesená",J121,0)</f>
        <v>0</v>
      </c>
      <c r="BI121" s="156">
        <f>IF(N121="nulová",J121,0)</f>
        <v>0</v>
      </c>
      <c r="BJ121" s="18" t="s">
        <v>78</v>
      </c>
      <c r="BK121" s="156">
        <f>ROUND(I121*H121,2)</f>
        <v>0</v>
      </c>
      <c r="BL121" s="18" t="s">
        <v>134</v>
      </c>
      <c r="BM121" s="155" t="s">
        <v>520</v>
      </c>
    </row>
    <row r="122" spans="1:65" s="2" customFormat="1">
      <c r="A122" s="33"/>
      <c r="B122" s="34"/>
      <c r="C122" s="33"/>
      <c r="D122" s="157" t="s">
        <v>136</v>
      </c>
      <c r="E122" s="33"/>
      <c r="F122" s="158" t="s">
        <v>222</v>
      </c>
      <c r="G122" s="33"/>
      <c r="H122" s="33"/>
      <c r="I122" s="159"/>
      <c r="J122" s="33"/>
      <c r="K122" s="33"/>
      <c r="L122" s="34"/>
      <c r="M122" s="160"/>
      <c r="N122" s="161"/>
      <c r="O122" s="54"/>
      <c r="P122" s="54"/>
      <c r="Q122" s="54"/>
      <c r="R122" s="54"/>
      <c r="S122" s="54"/>
      <c r="T122" s="55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136</v>
      </c>
      <c r="AU122" s="18" t="s">
        <v>80</v>
      </c>
    </row>
    <row r="123" spans="1:65" s="2" customFormat="1" ht="19.5">
      <c r="A123" s="33"/>
      <c r="B123" s="34"/>
      <c r="C123" s="33"/>
      <c r="D123" s="163" t="s">
        <v>201</v>
      </c>
      <c r="E123" s="33"/>
      <c r="F123" s="171" t="s">
        <v>223</v>
      </c>
      <c r="G123" s="33"/>
      <c r="H123" s="33"/>
      <c r="I123" s="159"/>
      <c r="J123" s="33"/>
      <c r="K123" s="33"/>
      <c r="L123" s="34"/>
      <c r="M123" s="160"/>
      <c r="N123" s="161"/>
      <c r="O123" s="54"/>
      <c r="P123" s="54"/>
      <c r="Q123" s="54"/>
      <c r="R123" s="54"/>
      <c r="S123" s="54"/>
      <c r="T123" s="55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201</v>
      </c>
      <c r="AU123" s="18" t="s">
        <v>80</v>
      </c>
    </row>
    <row r="124" spans="1:65" s="13" customFormat="1">
      <c r="B124" s="162"/>
      <c r="D124" s="163" t="s">
        <v>138</v>
      </c>
      <c r="F124" s="165" t="s">
        <v>521</v>
      </c>
      <c r="H124" s="166">
        <v>122.93</v>
      </c>
      <c r="I124" s="167"/>
      <c r="L124" s="162"/>
      <c r="M124" s="168"/>
      <c r="N124" s="169"/>
      <c r="O124" s="169"/>
      <c r="P124" s="169"/>
      <c r="Q124" s="169"/>
      <c r="R124" s="169"/>
      <c r="S124" s="169"/>
      <c r="T124" s="170"/>
      <c r="AT124" s="164" t="s">
        <v>138</v>
      </c>
      <c r="AU124" s="164" t="s">
        <v>80</v>
      </c>
      <c r="AV124" s="13" t="s">
        <v>80</v>
      </c>
      <c r="AW124" s="13" t="s">
        <v>4</v>
      </c>
      <c r="AX124" s="13" t="s">
        <v>78</v>
      </c>
      <c r="AY124" s="164" t="s">
        <v>127</v>
      </c>
    </row>
    <row r="125" spans="1:65" s="2" customFormat="1" ht="44.25" customHeight="1">
      <c r="A125" s="33"/>
      <c r="B125" s="143"/>
      <c r="C125" s="144" t="s">
        <v>203</v>
      </c>
      <c r="D125" s="144" t="s">
        <v>129</v>
      </c>
      <c r="E125" s="145" t="s">
        <v>226</v>
      </c>
      <c r="F125" s="146" t="s">
        <v>227</v>
      </c>
      <c r="G125" s="147" t="s">
        <v>180</v>
      </c>
      <c r="H125" s="148">
        <v>21.8</v>
      </c>
      <c r="I125" s="149"/>
      <c r="J125" s="150">
        <f>ROUND(I125*H125,2)</f>
        <v>0</v>
      </c>
      <c r="K125" s="146" t="s">
        <v>133</v>
      </c>
      <c r="L125" s="34"/>
      <c r="M125" s="151" t="s">
        <v>3</v>
      </c>
      <c r="N125" s="152" t="s">
        <v>42</v>
      </c>
      <c r="O125" s="54"/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5" t="s">
        <v>134</v>
      </c>
      <c r="AT125" s="155" t="s">
        <v>129</v>
      </c>
      <c r="AU125" s="155" t="s">
        <v>80</v>
      </c>
      <c r="AY125" s="18" t="s">
        <v>127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8" t="s">
        <v>78</v>
      </c>
      <c r="BK125" s="156">
        <f>ROUND(I125*H125,2)</f>
        <v>0</v>
      </c>
      <c r="BL125" s="18" t="s">
        <v>134</v>
      </c>
      <c r="BM125" s="155" t="s">
        <v>522</v>
      </c>
    </row>
    <row r="126" spans="1:65" s="2" customFormat="1">
      <c r="A126" s="33"/>
      <c r="B126" s="34"/>
      <c r="C126" s="33"/>
      <c r="D126" s="157" t="s">
        <v>136</v>
      </c>
      <c r="E126" s="33"/>
      <c r="F126" s="158" t="s">
        <v>229</v>
      </c>
      <c r="G126" s="33"/>
      <c r="H126" s="33"/>
      <c r="I126" s="159"/>
      <c r="J126" s="33"/>
      <c r="K126" s="33"/>
      <c r="L126" s="34"/>
      <c r="M126" s="160"/>
      <c r="N126" s="161"/>
      <c r="O126" s="54"/>
      <c r="P126" s="54"/>
      <c r="Q126" s="54"/>
      <c r="R126" s="54"/>
      <c r="S126" s="54"/>
      <c r="T126" s="55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136</v>
      </c>
      <c r="AU126" s="18" t="s">
        <v>80</v>
      </c>
    </row>
    <row r="127" spans="1:65" s="13" customFormat="1">
      <c r="B127" s="162"/>
      <c r="D127" s="163" t="s">
        <v>138</v>
      </c>
      <c r="E127" s="164" t="s">
        <v>3</v>
      </c>
      <c r="F127" s="165" t="s">
        <v>513</v>
      </c>
      <c r="H127" s="166">
        <v>20</v>
      </c>
      <c r="I127" s="167"/>
      <c r="L127" s="162"/>
      <c r="M127" s="168"/>
      <c r="N127" s="169"/>
      <c r="O127" s="169"/>
      <c r="P127" s="169"/>
      <c r="Q127" s="169"/>
      <c r="R127" s="169"/>
      <c r="S127" s="169"/>
      <c r="T127" s="170"/>
      <c r="AT127" s="164" t="s">
        <v>138</v>
      </c>
      <c r="AU127" s="164" t="s">
        <v>80</v>
      </c>
      <c r="AV127" s="13" t="s">
        <v>80</v>
      </c>
      <c r="AW127" s="13" t="s">
        <v>33</v>
      </c>
      <c r="AX127" s="13" t="s">
        <v>71</v>
      </c>
      <c r="AY127" s="164" t="s">
        <v>127</v>
      </c>
    </row>
    <row r="128" spans="1:65" s="13" customFormat="1">
      <c r="B128" s="162"/>
      <c r="D128" s="163" t="s">
        <v>138</v>
      </c>
      <c r="E128" s="164" t="s">
        <v>3</v>
      </c>
      <c r="F128" s="165" t="s">
        <v>509</v>
      </c>
      <c r="H128" s="166">
        <v>1.8</v>
      </c>
      <c r="I128" s="167"/>
      <c r="L128" s="162"/>
      <c r="M128" s="168"/>
      <c r="N128" s="169"/>
      <c r="O128" s="169"/>
      <c r="P128" s="169"/>
      <c r="Q128" s="169"/>
      <c r="R128" s="169"/>
      <c r="S128" s="169"/>
      <c r="T128" s="170"/>
      <c r="AT128" s="164" t="s">
        <v>138</v>
      </c>
      <c r="AU128" s="164" t="s">
        <v>80</v>
      </c>
      <c r="AV128" s="13" t="s">
        <v>80</v>
      </c>
      <c r="AW128" s="13" t="s">
        <v>33</v>
      </c>
      <c r="AX128" s="13" t="s">
        <v>71</v>
      </c>
      <c r="AY128" s="164" t="s">
        <v>127</v>
      </c>
    </row>
    <row r="129" spans="1:65" s="14" customFormat="1">
      <c r="B129" s="172"/>
      <c r="D129" s="163" t="s">
        <v>138</v>
      </c>
      <c r="E129" s="173" t="s">
        <v>3</v>
      </c>
      <c r="F129" s="174" t="s">
        <v>231</v>
      </c>
      <c r="H129" s="175">
        <v>21.8</v>
      </c>
      <c r="I129" s="176"/>
      <c r="L129" s="172"/>
      <c r="M129" s="177"/>
      <c r="N129" s="178"/>
      <c r="O129" s="178"/>
      <c r="P129" s="178"/>
      <c r="Q129" s="178"/>
      <c r="R129" s="178"/>
      <c r="S129" s="178"/>
      <c r="T129" s="179"/>
      <c r="AT129" s="173" t="s">
        <v>138</v>
      </c>
      <c r="AU129" s="173" t="s">
        <v>80</v>
      </c>
      <c r="AV129" s="14" t="s">
        <v>134</v>
      </c>
      <c r="AW129" s="14" t="s">
        <v>33</v>
      </c>
      <c r="AX129" s="14" t="s">
        <v>78</v>
      </c>
      <c r="AY129" s="173" t="s">
        <v>127</v>
      </c>
    </row>
    <row r="130" spans="1:65" s="2" customFormat="1" ht="16.5" customHeight="1">
      <c r="A130" s="33"/>
      <c r="B130" s="143"/>
      <c r="C130" s="180" t="s">
        <v>208</v>
      </c>
      <c r="D130" s="180" t="s">
        <v>233</v>
      </c>
      <c r="E130" s="181" t="s">
        <v>523</v>
      </c>
      <c r="F130" s="182" t="s">
        <v>524</v>
      </c>
      <c r="G130" s="183" t="s">
        <v>220</v>
      </c>
      <c r="H130" s="184">
        <v>41.42</v>
      </c>
      <c r="I130" s="185"/>
      <c r="J130" s="186">
        <f>ROUND(I130*H130,2)</f>
        <v>0</v>
      </c>
      <c r="K130" s="182" t="s">
        <v>339</v>
      </c>
      <c r="L130" s="187"/>
      <c r="M130" s="188" t="s">
        <v>3</v>
      </c>
      <c r="N130" s="189" t="s">
        <v>42</v>
      </c>
      <c r="O130" s="54"/>
      <c r="P130" s="153">
        <f>O130*H130</f>
        <v>0</v>
      </c>
      <c r="Q130" s="153">
        <v>1</v>
      </c>
      <c r="R130" s="153">
        <f>Q130*H130</f>
        <v>41.42</v>
      </c>
      <c r="S130" s="153">
        <v>0</v>
      </c>
      <c r="T130" s="15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5" t="s">
        <v>171</v>
      </c>
      <c r="AT130" s="155" t="s">
        <v>233</v>
      </c>
      <c r="AU130" s="155" t="s">
        <v>80</v>
      </c>
      <c r="AY130" s="18" t="s">
        <v>127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8" t="s">
        <v>78</v>
      </c>
      <c r="BK130" s="156">
        <f>ROUND(I130*H130,2)</f>
        <v>0</v>
      </c>
      <c r="BL130" s="18" t="s">
        <v>134</v>
      </c>
      <c r="BM130" s="155" t="s">
        <v>525</v>
      </c>
    </row>
    <row r="131" spans="1:65" s="2" customFormat="1" ht="19.5">
      <c r="A131" s="33"/>
      <c r="B131" s="34"/>
      <c r="C131" s="33"/>
      <c r="D131" s="163" t="s">
        <v>201</v>
      </c>
      <c r="E131" s="33"/>
      <c r="F131" s="171" t="s">
        <v>237</v>
      </c>
      <c r="G131" s="33"/>
      <c r="H131" s="33"/>
      <c r="I131" s="159"/>
      <c r="J131" s="33"/>
      <c r="K131" s="33"/>
      <c r="L131" s="34"/>
      <c r="M131" s="160"/>
      <c r="N131" s="161"/>
      <c r="O131" s="54"/>
      <c r="P131" s="54"/>
      <c r="Q131" s="54"/>
      <c r="R131" s="54"/>
      <c r="S131" s="54"/>
      <c r="T131" s="55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201</v>
      </c>
      <c r="AU131" s="18" t="s">
        <v>80</v>
      </c>
    </row>
    <row r="132" spans="1:65" s="13" customFormat="1">
      <c r="B132" s="162"/>
      <c r="D132" s="163" t="s">
        <v>138</v>
      </c>
      <c r="F132" s="165" t="s">
        <v>526</v>
      </c>
      <c r="H132" s="166">
        <v>41.42</v>
      </c>
      <c r="I132" s="167"/>
      <c r="L132" s="162"/>
      <c r="M132" s="168"/>
      <c r="N132" s="169"/>
      <c r="O132" s="169"/>
      <c r="P132" s="169"/>
      <c r="Q132" s="169"/>
      <c r="R132" s="169"/>
      <c r="S132" s="169"/>
      <c r="T132" s="170"/>
      <c r="AT132" s="164" t="s">
        <v>138</v>
      </c>
      <c r="AU132" s="164" t="s">
        <v>80</v>
      </c>
      <c r="AV132" s="13" t="s">
        <v>80</v>
      </c>
      <c r="AW132" s="13" t="s">
        <v>4</v>
      </c>
      <c r="AX132" s="13" t="s">
        <v>78</v>
      </c>
      <c r="AY132" s="164" t="s">
        <v>127</v>
      </c>
    </row>
    <row r="133" spans="1:65" s="2" customFormat="1" ht="37.9" customHeight="1">
      <c r="A133" s="33"/>
      <c r="B133" s="143"/>
      <c r="C133" s="144" t="s">
        <v>9</v>
      </c>
      <c r="D133" s="144" t="s">
        <v>129</v>
      </c>
      <c r="E133" s="145" t="s">
        <v>240</v>
      </c>
      <c r="F133" s="146" t="s">
        <v>241</v>
      </c>
      <c r="G133" s="147" t="s">
        <v>132</v>
      </c>
      <c r="H133" s="148">
        <v>115</v>
      </c>
      <c r="I133" s="149"/>
      <c r="J133" s="150">
        <f>ROUND(I133*H133,2)</f>
        <v>0</v>
      </c>
      <c r="K133" s="146" t="s">
        <v>133</v>
      </c>
      <c r="L133" s="34"/>
      <c r="M133" s="151" t="s">
        <v>3</v>
      </c>
      <c r="N133" s="152" t="s">
        <v>42</v>
      </c>
      <c r="O133" s="54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5" t="s">
        <v>134</v>
      </c>
      <c r="AT133" s="155" t="s">
        <v>129</v>
      </c>
      <c r="AU133" s="155" t="s">
        <v>80</v>
      </c>
      <c r="AY133" s="18" t="s">
        <v>127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8" t="s">
        <v>78</v>
      </c>
      <c r="BK133" s="156">
        <f>ROUND(I133*H133,2)</f>
        <v>0</v>
      </c>
      <c r="BL133" s="18" t="s">
        <v>134</v>
      </c>
      <c r="BM133" s="155" t="s">
        <v>527</v>
      </c>
    </row>
    <row r="134" spans="1:65" s="2" customFormat="1">
      <c r="A134" s="33"/>
      <c r="B134" s="34"/>
      <c r="C134" s="33"/>
      <c r="D134" s="157" t="s">
        <v>136</v>
      </c>
      <c r="E134" s="33"/>
      <c r="F134" s="158" t="s">
        <v>243</v>
      </c>
      <c r="G134" s="33"/>
      <c r="H134" s="33"/>
      <c r="I134" s="159"/>
      <c r="J134" s="33"/>
      <c r="K134" s="33"/>
      <c r="L134" s="34"/>
      <c r="M134" s="160"/>
      <c r="N134" s="161"/>
      <c r="O134" s="54"/>
      <c r="P134" s="54"/>
      <c r="Q134" s="54"/>
      <c r="R134" s="54"/>
      <c r="S134" s="54"/>
      <c r="T134" s="55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136</v>
      </c>
      <c r="AU134" s="18" t="s">
        <v>80</v>
      </c>
    </row>
    <row r="135" spans="1:65" s="13" customFormat="1">
      <c r="B135" s="162"/>
      <c r="D135" s="163" t="s">
        <v>138</v>
      </c>
      <c r="E135" s="164" t="s">
        <v>3</v>
      </c>
      <c r="F135" s="165" t="s">
        <v>528</v>
      </c>
      <c r="H135" s="166">
        <v>115</v>
      </c>
      <c r="I135" s="167"/>
      <c r="L135" s="162"/>
      <c r="M135" s="168"/>
      <c r="N135" s="169"/>
      <c r="O135" s="169"/>
      <c r="P135" s="169"/>
      <c r="Q135" s="169"/>
      <c r="R135" s="169"/>
      <c r="S135" s="169"/>
      <c r="T135" s="170"/>
      <c r="AT135" s="164" t="s">
        <v>138</v>
      </c>
      <c r="AU135" s="164" t="s">
        <v>80</v>
      </c>
      <c r="AV135" s="13" t="s">
        <v>80</v>
      </c>
      <c r="AW135" s="13" t="s">
        <v>33</v>
      </c>
      <c r="AX135" s="13" t="s">
        <v>78</v>
      </c>
      <c r="AY135" s="164" t="s">
        <v>127</v>
      </c>
    </row>
    <row r="136" spans="1:65" s="2" customFormat="1" ht="16.5" customHeight="1">
      <c r="A136" s="33"/>
      <c r="B136" s="143"/>
      <c r="C136" s="180" t="s">
        <v>217</v>
      </c>
      <c r="D136" s="180" t="s">
        <v>233</v>
      </c>
      <c r="E136" s="181" t="s">
        <v>246</v>
      </c>
      <c r="F136" s="182" t="s">
        <v>247</v>
      </c>
      <c r="G136" s="183" t="s">
        <v>248</v>
      </c>
      <c r="H136" s="184">
        <v>3.45</v>
      </c>
      <c r="I136" s="185"/>
      <c r="J136" s="186">
        <f>ROUND(I136*H136,2)</f>
        <v>0</v>
      </c>
      <c r="K136" s="182" t="s">
        <v>133</v>
      </c>
      <c r="L136" s="187"/>
      <c r="M136" s="188" t="s">
        <v>3</v>
      </c>
      <c r="N136" s="189" t="s">
        <v>42</v>
      </c>
      <c r="O136" s="54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5" t="s">
        <v>171</v>
      </c>
      <c r="AT136" s="155" t="s">
        <v>233</v>
      </c>
      <c r="AU136" s="155" t="s">
        <v>80</v>
      </c>
      <c r="AY136" s="18" t="s">
        <v>127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8" t="s">
        <v>78</v>
      </c>
      <c r="BK136" s="156">
        <f>ROUND(I136*H136,2)</f>
        <v>0</v>
      </c>
      <c r="BL136" s="18" t="s">
        <v>134</v>
      </c>
      <c r="BM136" s="155" t="s">
        <v>529</v>
      </c>
    </row>
    <row r="137" spans="1:65" s="13" customFormat="1">
      <c r="B137" s="162"/>
      <c r="D137" s="163" t="s">
        <v>138</v>
      </c>
      <c r="F137" s="165" t="s">
        <v>530</v>
      </c>
      <c r="H137" s="166">
        <v>3.45</v>
      </c>
      <c r="I137" s="167"/>
      <c r="L137" s="162"/>
      <c r="M137" s="168"/>
      <c r="N137" s="169"/>
      <c r="O137" s="169"/>
      <c r="P137" s="169"/>
      <c r="Q137" s="169"/>
      <c r="R137" s="169"/>
      <c r="S137" s="169"/>
      <c r="T137" s="170"/>
      <c r="AT137" s="164" t="s">
        <v>138</v>
      </c>
      <c r="AU137" s="164" t="s">
        <v>80</v>
      </c>
      <c r="AV137" s="13" t="s">
        <v>80</v>
      </c>
      <c r="AW137" s="13" t="s">
        <v>4</v>
      </c>
      <c r="AX137" s="13" t="s">
        <v>78</v>
      </c>
      <c r="AY137" s="164" t="s">
        <v>127</v>
      </c>
    </row>
    <row r="138" spans="1:65" s="2" customFormat="1" ht="33" customHeight="1">
      <c r="A138" s="33"/>
      <c r="B138" s="143"/>
      <c r="C138" s="144" t="s">
        <v>225</v>
      </c>
      <c r="D138" s="144" t="s">
        <v>129</v>
      </c>
      <c r="E138" s="145" t="s">
        <v>251</v>
      </c>
      <c r="F138" s="146" t="s">
        <v>252</v>
      </c>
      <c r="G138" s="147" t="s">
        <v>132</v>
      </c>
      <c r="H138" s="148">
        <v>750</v>
      </c>
      <c r="I138" s="149"/>
      <c r="J138" s="150">
        <f>ROUND(I138*H138,2)</f>
        <v>0</v>
      </c>
      <c r="K138" s="146" t="s">
        <v>133</v>
      </c>
      <c r="L138" s="34"/>
      <c r="M138" s="151" t="s">
        <v>3</v>
      </c>
      <c r="N138" s="152" t="s">
        <v>42</v>
      </c>
      <c r="O138" s="54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5" t="s">
        <v>134</v>
      </c>
      <c r="AT138" s="155" t="s">
        <v>129</v>
      </c>
      <c r="AU138" s="155" t="s">
        <v>80</v>
      </c>
      <c r="AY138" s="18" t="s">
        <v>127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8" t="s">
        <v>78</v>
      </c>
      <c r="BK138" s="156">
        <f>ROUND(I138*H138,2)</f>
        <v>0</v>
      </c>
      <c r="BL138" s="18" t="s">
        <v>134</v>
      </c>
      <c r="BM138" s="155" t="s">
        <v>531</v>
      </c>
    </row>
    <row r="139" spans="1:65" s="2" customFormat="1">
      <c r="A139" s="33"/>
      <c r="B139" s="34"/>
      <c r="C139" s="33"/>
      <c r="D139" s="157" t="s">
        <v>136</v>
      </c>
      <c r="E139" s="33"/>
      <c r="F139" s="158" t="s">
        <v>254</v>
      </c>
      <c r="G139" s="33"/>
      <c r="H139" s="33"/>
      <c r="I139" s="159"/>
      <c r="J139" s="33"/>
      <c r="K139" s="33"/>
      <c r="L139" s="34"/>
      <c r="M139" s="160"/>
      <c r="N139" s="161"/>
      <c r="O139" s="54"/>
      <c r="P139" s="54"/>
      <c r="Q139" s="54"/>
      <c r="R139" s="54"/>
      <c r="S139" s="54"/>
      <c r="T139" s="55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136</v>
      </c>
      <c r="AU139" s="18" t="s">
        <v>80</v>
      </c>
    </row>
    <row r="140" spans="1:65" s="13" customFormat="1">
      <c r="B140" s="162"/>
      <c r="D140" s="163" t="s">
        <v>138</v>
      </c>
      <c r="E140" s="164" t="s">
        <v>3</v>
      </c>
      <c r="F140" s="165" t="s">
        <v>532</v>
      </c>
      <c r="H140" s="166">
        <v>750</v>
      </c>
      <c r="I140" s="167"/>
      <c r="L140" s="162"/>
      <c r="M140" s="168"/>
      <c r="N140" s="169"/>
      <c r="O140" s="169"/>
      <c r="P140" s="169"/>
      <c r="Q140" s="169"/>
      <c r="R140" s="169"/>
      <c r="S140" s="169"/>
      <c r="T140" s="170"/>
      <c r="AT140" s="164" t="s">
        <v>138</v>
      </c>
      <c r="AU140" s="164" t="s">
        <v>80</v>
      </c>
      <c r="AV140" s="13" t="s">
        <v>80</v>
      </c>
      <c r="AW140" s="13" t="s">
        <v>33</v>
      </c>
      <c r="AX140" s="13" t="s">
        <v>78</v>
      </c>
      <c r="AY140" s="164" t="s">
        <v>127</v>
      </c>
    </row>
    <row r="141" spans="1:65" s="2" customFormat="1" ht="37.9" customHeight="1">
      <c r="A141" s="33"/>
      <c r="B141" s="143"/>
      <c r="C141" s="144" t="s">
        <v>232</v>
      </c>
      <c r="D141" s="144" t="s">
        <v>129</v>
      </c>
      <c r="E141" s="145" t="s">
        <v>258</v>
      </c>
      <c r="F141" s="146" t="s">
        <v>259</v>
      </c>
      <c r="G141" s="147" t="s">
        <v>132</v>
      </c>
      <c r="H141" s="148">
        <v>115</v>
      </c>
      <c r="I141" s="149"/>
      <c r="J141" s="150">
        <f>ROUND(I141*H141,2)</f>
        <v>0</v>
      </c>
      <c r="K141" s="146" t="s">
        <v>133</v>
      </c>
      <c r="L141" s="34"/>
      <c r="M141" s="151" t="s">
        <v>3</v>
      </c>
      <c r="N141" s="152" t="s">
        <v>42</v>
      </c>
      <c r="O141" s="54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5" t="s">
        <v>134</v>
      </c>
      <c r="AT141" s="155" t="s">
        <v>129</v>
      </c>
      <c r="AU141" s="155" t="s">
        <v>80</v>
      </c>
      <c r="AY141" s="18" t="s">
        <v>127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8" t="s">
        <v>78</v>
      </c>
      <c r="BK141" s="156">
        <f>ROUND(I141*H141,2)</f>
        <v>0</v>
      </c>
      <c r="BL141" s="18" t="s">
        <v>134</v>
      </c>
      <c r="BM141" s="155" t="s">
        <v>533</v>
      </c>
    </row>
    <row r="142" spans="1:65" s="2" customFormat="1">
      <c r="A142" s="33"/>
      <c r="B142" s="34"/>
      <c r="C142" s="33"/>
      <c r="D142" s="157" t="s">
        <v>136</v>
      </c>
      <c r="E142" s="33"/>
      <c r="F142" s="158" t="s">
        <v>261</v>
      </c>
      <c r="G142" s="33"/>
      <c r="H142" s="33"/>
      <c r="I142" s="159"/>
      <c r="J142" s="33"/>
      <c r="K142" s="33"/>
      <c r="L142" s="34"/>
      <c r="M142" s="160"/>
      <c r="N142" s="161"/>
      <c r="O142" s="54"/>
      <c r="P142" s="54"/>
      <c r="Q142" s="54"/>
      <c r="R142" s="54"/>
      <c r="S142" s="54"/>
      <c r="T142" s="55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136</v>
      </c>
      <c r="AU142" s="18" t="s">
        <v>80</v>
      </c>
    </row>
    <row r="143" spans="1:65" s="2" customFormat="1" ht="16.5" customHeight="1">
      <c r="A143" s="33"/>
      <c r="B143" s="143"/>
      <c r="C143" s="180" t="s">
        <v>239</v>
      </c>
      <c r="D143" s="180" t="s">
        <v>233</v>
      </c>
      <c r="E143" s="181" t="s">
        <v>263</v>
      </c>
      <c r="F143" s="182" t="s">
        <v>264</v>
      </c>
      <c r="G143" s="183" t="s">
        <v>180</v>
      </c>
      <c r="H143" s="184">
        <v>5.8650000000000002</v>
      </c>
      <c r="I143" s="185"/>
      <c r="J143" s="186">
        <f>ROUND(I143*H143,2)</f>
        <v>0</v>
      </c>
      <c r="K143" s="182" t="s">
        <v>133</v>
      </c>
      <c r="L143" s="187"/>
      <c r="M143" s="188" t="s">
        <v>3</v>
      </c>
      <c r="N143" s="189" t="s">
        <v>42</v>
      </c>
      <c r="O143" s="54"/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5" t="s">
        <v>171</v>
      </c>
      <c r="AT143" s="155" t="s">
        <v>233</v>
      </c>
      <c r="AU143" s="155" t="s">
        <v>80</v>
      </c>
      <c r="AY143" s="18" t="s">
        <v>127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8" t="s">
        <v>78</v>
      </c>
      <c r="BK143" s="156">
        <f>ROUND(I143*H143,2)</f>
        <v>0</v>
      </c>
      <c r="BL143" s="18" t="s">
        <v>134</v>
      </c>
      <c r="BM143" s="155" t="s">
        <v>534</v>
      </c>
    </row>
    <row r="144" spans="1:65" s="13" customFormat="1">
      <c r="B144" s="162"/>
      <c r="D144" s="163" t="s">
        <v>138</v>
      </c>
      <c r="F144" s="165" t="s">
        <v>535</v>
      </c>
      <c r="H144" s="166">
        <v>5.8650000000000002</v>
      </c>
      <c r="I144" s="167"/>
      <c r="L144" s="162"/>
      <c r="M144" s="168"/>
      <c r="N144" s="169"/>
      <c r="O144" s="169"/>
      <c r="P144" s="169"/>
      <c r="Q144" s="169"/>
      <c r="R144" s="169"/>
      <c r="S144" s="169"/>
      <c r="T144" s="170"/>
      <c r="AT144" s="164" t="s">
        <v>138</v>
      </c>
      <c r="AU144" s="164" t="s">
        <v>80</v>
      </c>
      <c r="AV144" s="13" t="s">
        <v>80</v>
      </c>
      <c r="AW144" s="13" t="s">
        <v>4</v>
      </c>
      <c r="AX144" s="13" t="s">
        <v>78</v>
      </c>
      <c r="AY144" s="164" t="s">
        <v>127</v>
      </c>
    </row>
    <row r="145" spans="1:65" s="2" customFormat="1" ht="16.5" customHeight="1">
      <c r="A145" s="33"/>
      <c r="B145" s="143"/>
      <c r="C145" s="180" t="s">
        <v>245</v>
      </c>
      <c r="D145" s="180" t="s">
        <v>233</v>
      </c>
      <c r="E145" s="181" t="s">
        <v>268</v>
      </c>
      <c r="F145" s="182" t="s">
        <v>269</v>
      </c>
      <c r="G145" s="183" t="s">
        <v>220</v>
      </c>
      <c r="H145" s="184">
        <v>7.367</v>
      </c>
      <c r="I145" s="185"/>
      <c r="J145" s="186">
        <f>ROUND(I145*H145,2)</f>
        <v>0</v>
      </c>
      <c r="K145" s="182" t="s">
        <v>133</v>
      </c>
      <c r="L145" s="187"/>
      <c r="M145" s="188" t="s">
        <v>3</v>
      </c>
      <c r="N145" s="189" t="s">
        <v>42</v>
      </c>
      <c r="O145" s="54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5" t="s">
        <v>171</v>
      </c>
      <c r="AT145" s="155" t="s">
        <v>233</v>
      </c>
      <c r="AU145" s="155" t="s">
        <v>80</v>
      </c>
      <c r="AY145" s="18" t="s">
        <v>127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8" t="s">
        <v>78</v>
      </c>
      <c r="BK145" s="156">
        <f>ROUND(I145*H145,2)</f>
        <v>0</v>
      </c>
      <c r="BL145" s="18" t="s">
        <v>134</v>
      </c>
      <c r="BM145" s="155" t="s">
        <v>536</v>
      </c>
    </row>
    <row r="146" spans="1:65" s="13" customFormat="1">
      <c r="B146" s="162"/>
      <c r="D146" s="163" t="s">
        <v>138</v>
      </c>
      <c r="F146" s="165" t="s">
        <v>537</v>
      </c>
      <c r="H146" s="166">
        <v>7.367</v>
      </c>
      <c r="I146" s="167"/>
      <c r="L146" s="162"/>
      <c r="M146" s="168"/>
      <c r="N146" s="169"/>
      <c r="O146" s="169"/>
      <c r="P146" s="169"/>
      <c r="Q146" s="169"/>
      <c r="R146" s="169"/>
      <c r="S146" s="169"/>
      <c r="T146" s="170"/>
      <c r="AT146" s="164" t="s">
        <v>138</v>
      </c>
      <c r="AU146" s="164" t="s">
        <v>80</v>
      </c>
      <c r="AV146" s="13" t="s">
        <v>80</v>
      </c>
      <c r="AW146" s="13" t="s">
        <v>4</v>
      </c>
      <c r="AX146" s="13" t="s">
        <v>78</v>
      </c>
      <c r="AY146" s="164" t="s">
        <v>127</v>
      </c>
    </row>
    <row r="147" spans="1:65" s="2" customFormat="1" ht="24.2" customHeight="1">
      <c r="A147" s="33"/>
      <c r="B147" s="143"/>
      <c r="C147" s="144" t="s">
        <v>8</v>
      </c>
      <c r="D147" s="144" t="s">
        <v>129</v>
      </c>
      <c r="E147" s="145" t="s">
        <v>273</v>
      </c>
      <c r="F147" s="146" t="s">
        <v>274</v>
      </c>
      <c r="G147" s="147" t="s">
        <v>132</v>
      </c>
      <c r="H147" s="148">
        <v>115</v>
      </c>
      <c r="I147" s="149"/>
      <c r="J147" s="150">
        <f>ROUND(I147*H147,2)</f>
        <v>0</v>
      </c>
      <c r="K147" s="146" t="s">
        <v>133</v>
      </c>
      <c r="L147" s="34"/>
      <c r="M147" s="151" t="s">
        <v>3</v>
      </c>
      <c r="N147" s="152" t="s">
        <v>42</v>
      </c>
      <c r="O147" s="54"/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5" t="s">
        <v>134</v>
      </c>
      <c r="AT147" s="155" t="s">
        <v>129</v>
      </c>
      <c r="AU147" s="155" t="s">
        <v>80</v>
      </c>
      <c r="AY147" s="18" t="s">
        <v>127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8" t="s">
        <v>78</v>
      </c>
      <c r="BK147" s="156">
        <f>ROUND(I147*H147,2)</f>
        <v>0</v>
      </c>
      <c r="BL147" s="18" t="s">
        <v>134</v>
      </c>
      <c r="BM147" s="155" t="s">
        <v>538</v>
      </c>
    </row>
    <row r="148" spans="1:65" s="2" customFormat="1">
      <c r="A148" s="33"/>
      <c r="B148" s="34"/>
      <c r="C148" s="33"/>
      <c r="D148" s="157" t="s">
        <v>136</v>
      </c>
      <c r="E148" s="33"/>
      <c r="F148" s="158" t="s">
        <v>276</v>
      </c>
      <c r="G148" s="33"/>
      <c r="H148" s="33"/>
      <c r="I148" s="159"/>
      <c r="J148" s="33"/>
      <c r="K148" s="33"/>
      <c r="L148" s="34"/>
      <c r="M148" s="160"/>
      <c r="N148" s="161"/>
      <c r="O148" s="54"/>
      <c r="P148" s="54"/>
      <c r="Q148" s="54"/>
      <c r="R148" s="54"/>
      <c r="S148" s="54"/>
      <c r="T148" s="55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136</v>
      </c>
      <c r="AU148" s="18" t="s">
        <v>80</v>
      </c>
    </row>
    <row r="149" spans="1:65" s="2" customFormat="1" ht="21.75" customHeight="1">
      <c r="A149" s="33"/>
      <c r="B149" s="143"/>
      <c r="C149" s="144" t="s">
        <v>257</v>
      </c>
      <c r="D149" s="144" t="s">
        <v>129</v>
      </c>
      <c r="E149" s="145" t="s">
        <v>278</v>
      </c>
      <c r="F149" s="146" t="s">
        <v>279</v>
      </c>
      <c r="G149" s="147" t="s">
        <v>132</v>
      </c>
      <c r="H149" s="148">
        <v>115</v>
      </c>
      <c r="I149" s="149"/>
      <c r="J149" s="150">
        <f>ROUND(I149*H149,2)</f>
        <v>0</v>
      </c>
      <c r="K149" s="146" t="s">
        <v>133</v>
      </c>
      <c r="L149" s="34"/>
      <c r="M149" s="151" t="s">
        <v>3</v>
      </c>
      <c r="N149" s="152" t="s">
        <v>42</v>
      </c>
      <c r="O149" s="54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5" t="s">
        <v>134</v>
      </c>
      <c r="AT149" s="155" t="s">
        <v>129</v>
      </c>
      <c r="AU149" s="155" t="s">
        <v>80</v>
      </c>
      <c r="AY149" s="18" t="s">
        <v>127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8" t="s">
        <v>78</v>
      </c>
      <c r="BK149" s="156">
        <f>ROUND(I149*H149,2)</f>
        <v>0</v>
      </c>
      <c r="BL149" s="18" t="s">
        <v>134</v>
      </c>
      <c r="BM149" s="155" t="s">
        <v>539</v>
      </c>
    </row>
    <row r="150" spans="1:65" s="2" customFormat="1">
      <c r="A150" s="33"/>
      <c r="B150" s="34"/>
      <c r="C150" s="33"/>
      <c r="D150" s="157" t="s">
        <v>136</v>
      </c>
      <c r="E150" s="33"/>
      <c r="F150" s="158" t="s">
        <v>281</v>
      </c>
      <c r="G150" s="33"/>
      <c r="H150" s="33"/>
      <c r="I150" s="159"/>
      <c r="J150" s="33"/>
      <c r="K150" s="33"/>
      <c r="L150" s="34"/>
      <c r="M150" s="160"/>
      <c r="N150" s="161"/>
      <c r="O150" s="54"/>
      <c r="P150" s="54"/>
      <c r="Q150" s="54"/>
      <c r="R150" s="54"/>
      <c r="S150" s="54"/>
      <c r="T150" s="55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136</v>
      </c>
      <c r="AU150" s="18" t="s">
        <v>80</v>
      </c>
    </row>
    <row r="151" spans="1:65" s="12" customFormat="1" ht="22.9" customHeight="1">
      <c r="B151" s="130"/>
      <c r="D151" s="131" t="s">
        <v>70</v>
      </c>
      <c r="E151" s="141" t="s">
        <v>80</v>
      </c>
      <c r="F151" s="141" t="s">
        <v>282</v>
      </c>
      <c r="I151" s="133"/>
      <c r="J151" s="142">
        <f>BK151</f>
        <v>0</v>
      </c>
      <c r="L151" s="130"/>
      <c r="M151" s="135"/>
      <c r="N151" s="136"/>
      <c r="O151" s="136"/>
      <c r="P151" s="137">
        <f>SUM(P152:P165)</f>
        <v>0</v>
      </c>
      <c r="Q151" s="136"/>
      <c r="R151" s="137">
        <f>SUM(R152:R165)</f>
        <v>29.316938486472004</v>
      </c>
      <c r="S151" s="136"/>
      <c r="T151" s="138">
        <f>SUM(T152:T165)</f>
        <v>0</v>
      </c>
      <c r="AR151" s="131" t="s">
        <v>78</v>
      </c>
      <c r="AT151" s="139" t="s">
        <v>70</v>
      </c>
      <c r="AU151" s="139" t="s">
        <v>78</v>
      </c>
      <c r="AY151" s="131" t="s">
        <v>127</v>
      </c>
      <c r="BK151" s="140">
        <f>SUM(BK152:BK165)</f>
        <v>0</v>
      </c>
    </row>
    <row r="152" spans="1:65" s="2" customFormat="1" ht="24.2" customHeight="1">
      <c r="A152" s="33"/>
      <c r="B152" s="143"/>
      <c r="C152" s="144" t="s">
        <v>262</v>
      </c>
      <c r="D152" s="144" t="s">
        <v>129</v>
      </c>
      <c r="E152" s="145" t="s">
        <v>284</v>
      </c>
      <c r="F152" s="146" t="s">
        <v>285</v>
      </c>
      <c r="G152" s="147" t="s">
        <v>180</v>
      </c>
      <c r="H152" s="148">
        <v>6.048</v>
      </c>
      <c r="I152" s="149"/>
      <c r="J152" s="150">
        <f>ROUND(I152*H152,2)</f>
        <v>0</v>
      </c>
      <c r="K152" s="146" t="s">
        <v>133</v>
      </c>
      <c r="L152" s="34"/>
      <c r="M152" s="151" t="s">
        <v>3</v>
      </c>
      <c r="N152" s="152" t="s">
        <v>42</v>
      </c>
      <c r="O152" s="54"/>
      <c r="P152" s="153">
        <f>O152*H152</f>
        <v>0</v>
      </c>
      <c r="Q152" s="153">
        <v>2.5018722040000001</v>
      </c>
      <c r="R152" s="153">
        <f>Q152*H152</f>
        <v>15.131323089792001</v>
      </c>
      <c r="S152" s="153">
        <v>0</v>
      </c>
      <c r="T152" s="154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5" t="s">
        <v>134</v>
      </c>
      <c r="AT152" s="155" t="s">
        <v>129</v>
      </c>
      <c r="AU152" s="155" t="s">
        <v>80</v>
      </c>
      <c r="AY152" s="18" t="s">
        <v>127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8" t="s">
        <v>78</v>
      </c>
      <c r="BK152" s="156">
        <f>ROUND(I152*H152,2)</f>
        <v>0</v>
      </c>
      <c r="BL152" s="18" t="s">
        <v>134</v>
      </c>
      <c r="BM152" s="155" t="s">
        <v>540</v>
      </c>
    </row>
    <row r="153" spans="1:65" s="2" customFormat="1">
      <c r="A153" s="33"/>
      <c r="B153" s="34"/>
      <c r="C153" s="33"/>
      <c r="D153" s="157" t="s">
        <v>136</v>
      </c>
      <c r="E153" s="33"/>
      <c r="F153" s="158" t="s">
        <v>287</v>
      </c>
      <c r="G153" s="33"/>
      <c r="H153" s="33"/>
      <c r="I153" s="159"/>
      <c r="J153" s="33"/>
      <c r="K153" s="33"/>
      <c r="L153" s="34"/>
      <c r="M153" s="160"/>
      <c r="N153" s="161"/>
      <c r="O153" s="54"/>
      <c r="P153" s="54"/>
      <c r="Q153" s="54"/>
      <c r="R153" s="54"/>
      <c r="S153" s="54"/>
      <c r="T153" s="55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136</v>
      </c>
      <c r="AU153" s="18" t="s">
        <v>80</v>
      </c>
    </row>
    <row r="154" spans="1:65" s="15" customFormat="1">
      <c r="B154" s="190"/>
      <c r="D154" s="163" t="s">
        <v>138</v>
      </c>
      <c r="E154" s="191" t="s">
        <v>3</v>
      </c>
      <c r="F154" s="192" t="s">
        <v>288</v>
      </c>
      <c r="H154" s="191" t="s">
        <v>3</v>
      </c>
      <c r="I154" s="193"/>
      <c r="L154" s="190"/>
      <c r="M154" s="194"/>
      <c r="N154" s="195"/>
      <c r="O154" s="195"/>
      <c r="P154" s="195"/>
      <c r="Q154" s="195"/>
      <c r="R154" s="195"/>
      <c r="S154" s="195"/>
      <c r="T154" s="196"/>
      <c r="AT154" s="191" t="s">
        <v>138</v>
      </c>
      <c r="AU154" s="191" t="s">
        <v>80</v>
      </c>
      <c r="AV154" s="15" t="s">
        <v>78</v>
      </c>
      <c r="AW154" s="15" t="s">
        <v>33</v>
      </c>
      <c r="AX154" s="15" t="s">
        <v>71</v>
      </c>
      <c r="AY154" s="191" t="s">
        <v>127</v>
      </c>
    </row>
    <row r="155" spans="1:65" s="13" customFormat="1">
      <c r="B155" s="162"/>
      <c r="D155" s="163" t="s">
        <v>138</v>
      </c>
      <c r="E155" s="164" t="s">
        <v>3</v>
      </c>
      <c r="F155" s="165" t="s">
        <v>289</v>
      </c>
      <c r="H155" s="166">
        <v>3.2</v>
      </c>
      <c r="I155" s="167"/>
      <c r="L155" s="162"/>
      <c r="M155" s="168"/>
      <c r="N155" s="169"/>
      <c r="O155" s="169"/>
      <c r="P155" s="169"/>
      <c r="Q155" s="169"/>
      <c r="R155" s="169"/>
      <c r="S155" s="169"/>
      <c r="T155" s="170"/>
      <c r="AT155" s="164" t="s">
        <v>138</v>
      </c>
      <c r="AU155" s="164" t="s">
        <v>80</v>
      </c>
      <c r="AV155" s="13" t="s">
        <v>80</v>
      </c>
      <c r="AW155" s="13" t="s">
        <v>33</v>
      </c>
      <c r="AX155" s="13" t="s">
        <v>71</v>
      </c>
      <c r="AY155" s="164" t="s">
        <v>127</v>
      </c>
    </row>
    <row r="156" spans="1:65" s="13" customFormat="1">
      <c r="B156" s="162"/>
      <c r="D156" s="163" t="s">
        <v>138</v>
      </c>
      <c r="E156" s="164" t="s">
        <v>3</v>
      </c>
      <c r="F156" s="165" t="s">
        <v>290</v>
      </c>
      <c r="H156" s="166">
        <v>2.56</v>
      </c>
      <c r="I156" s="167"/>
      <c r="L156" s="162"/>
      <c r="M156" s="168"/>
      <c r="N156" s="169"/>
      <c r="O156" s="169"/>
      <c r="P156" s="169"/>
      <c r="Q156" s="169"/>
      <c r="R156" s="169"/>
      <c r="S156" s="169"/>
      <c r="T156" s="170"/>
      <c r="AT156" s="164" t="s">
        <v>138</v>
      </c>
      <c r="AU156" s="164" t="s">
        <v>80</v>
      </c>
      <c r="AV156" s="13" t="s">
        <v>80</v>
      </c>
      <c r="AW156" s="13" t="s">
        <v>33</v>
      </c>
      <c r="AX156" s="13" t="s">
        <v>71</v>
      </c>
      <c r="AY156" s="164" t="s">
        <v>127</v>
      </c>
    </row>
    <row r="157" spans="1:65" s="14" customFormat="1">
      <c r="B157" s="172"/>
      <c r="D157" s="163" t="s">
        <v>138</v>
      </c>
      <c r="E157" s="173" t="s">
        <v>3</v>
      </c>
      <c r="F157" s="174" t="s">
        <v>231</v>
      </c>
      <c r="H157" s="175">
        <v>5.76</v>
      </c>
      <c r="I157" s="176"/>
      <c r="L157" s="172"/>
      <c r="M157" s="177"/>
      <c r="N157" s="178"/>
      <c r="O157" s="178"/>
      <c r="P157" s="178"/>
      <c r="Q157" s="178"/>
      <c r="R157" s="178"/>
      <c r="S157" s="178"/>
      <c r="T157" s="179"/>
      <c r="AT157" s="173" t="s">
        <v>138</v>
      </c>
      <c r="AU157" s="173" t="s">
        <v>80</v>
      </c>
      <c r="AV157" s="14" t="s">
        <v>134</v>
      </c>
      <c r="AW157" s="14" t="s">
        <v>33</v>
      </c>
      <c r="AX157" s="14" t="s">
        <v>78</v>
      </c>
      <c r="AY157" s="173" t="s">
        <v>127</v>
      </c>
    </row>
    <row r="158" spans="1:65" s="13" customFormat="1">
      <c r="B158" s="162"/>
      <c r="D158" s="163" t="s">
        <v>138</v>
      </c>
      <c r="F158" s="165" t="s">
        <v>291</v>
      </c>
      <c r="H158" s="166">
        <v>6.048</v>
      </c>
      <c r="I158" s="167"/>
      <c r="L158" s="162"/>
      <c r="M158" s="168"/>
      <c r="N158" s="169"/>
      <c r="O158" s="169"/>
      <c r="P158" s="169"/>
      <c r="Q158" s="169"/>
      <c r="R158" s="169"/>
      <c r="S158" s="169"/>
      <c r="T158" s="170"/>
      <c r="AT158" s="164" t="s">
        <v>138</v>
      </c>
      <c r="AU158" s="164" t="s">
        <v>80</v>
      </c>
      <c r="AV158" s="13" t="s">
        <v>80</v>
      </c>
      <c r="AW158" s="13" t="s">
        <v>4</v>
      </c>
      <c r="AX158" s="13" t="s">
        <v>78</v>
      </c>
      <c r="AY158" s="164" t="s">
        <v>127</v>
      </c>
    </row>
    <row r="159" spans="1:65" s="2" customFormat="1" ht="24.2" customHeight="1">
      <c r="A159" s="33"/>
      <c r="B159" s="143"/>
      <c r="C159" s="144" t="s">
        <v>267</v>
      </c>
      <c r="D159" s="144" t="s">
        <v>129</v>
      </c>
      <c r="E159" s="145" t="s">
        <v>541</v>
      </c>
      <c r="F159" s="146" t="s">
        <v>542</v>
      </c>
      <c r="G159" s="147" t="s">
        <v>180</v>
      </c>
      <c r="H159" s="148">
        <v>5.67</v>
      </c>
      <c r="I159" s="149"/>
      <c r="J159" s="150">
        <f>ROUND(I159*H159,2)</f>
        <v>0</v>
      </c>
      <c r="K159" s="146" t="s">
        <v>133</v>
      </c>
      <c r="L159" s="34"/>
      <c r="M159" s="151" t="s">
        <v>3</v>
      </c>
      <c r="N159" s="152" t="s">
        <v>42</v>
      </c>
      <c r="O159" s="54"/>
      <c r="P159" s="153">
        <f>O159*H159</f>
        <v>0</v>
      </c>
      <c r="Q159" s="153">
        <v>2.5018722040000001</v>
      </c>
      <c r="R159" s="153">
        <f>Q159*H159</f>
        <v>14.185615396680001</v>
      </c>
      <c r="S159" s="153">
        <v>0</v>
      </c>
      <c r="T159" s="15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5" t="s">
        <v>134</v>
      </c>
      <c r="AT159" s="155" t="s">
        <v>129</v>
      </c>
      <c r="AU159" s="155" t="s">
        <v>80</v>
      </c>
      <c r="AY159" s="18" t="s">
        <v>127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8" t="s">
        <v>78</v>
      </c>
      <c r="BK159" s="156">
        <f>ROUND(I159*H159,2)</f>
        <v>0</v>
      </c>
      <c r="BL159" s="18" t="s">
        <v>134</v>
      </c>
      <c r="BM159" s="155" t="s">
        <v>543</v>
      </c>
    </row>
    <row r="160" spans="1:65" s="2" customFormat="1">
      <c r="A160" s="33"/>
      <c r="B160" s="34"/>
      <c r="C160" s="33"/>
      <c r="D160" s="157" t="s">
        <v>136</v>
      </c>
      <c r="E160" s="33"/>
      <c r="F160" s="158" t="s">
        <v>544</v>
      </c>
      <c r="G160" s="33"/>
      <c r="H160" s="33"/>
      <c r="I160" s="159"/>
      <c r="J160" s="33"/>
      <c r="K160" s="33"/>
      <c r="L160" s="34"/>
      <c r="M160" s="160"/>
      <c r="N160" s="161"/>
      <c r="O160" s="54"/>
      <c r="P160" s="54"/>
      <c r="Q160" s="54"/>
      <c r="R160" s="54"/>
      <c r="S160" s="54"/>
      <c r="T160" s="55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8" t="s">
        <v>136</v>
      </c>
      <c r="AU160" s="18" t="s">
        <v>80</v>
      </c>
    </row>
    <row r="161" spans="1:65" s="15" customFormat="1">
      <c r="B161" s="190"/>
      <c r="D161" s="163" t="s">
        <v>138</v>
      </c>
      <c r="E161" s="191" t="s">
        <v>3</v>
      </c>
      <c r="F161" s="192" t="s">
        <v>288</v>
      </c>
      <c r="H161" s="191" t="s">
        <v>3</v>
      </c>
      <c r="I161" s="193"/>
      <c r="L161" s="190"/>
      <c r="M161" s="194"/>
      <c r="N161" s="195"/>
      <c r="O161" s="195"/>
      <c r="P161" s="195"/>
      <c r="Q161" s="195"/>
      <c r="R161" s="195"/>
      <c r="S161" s="195"/>
      <c r="T161" s="196"/>
      <c r="AT161" s="191" t="s">
        <v>138</v>
      </c>
      <c r="AU161" s="191" t="s">
        <v>80</v>
      </c>
      <c r="AV161" s="15" t="s">
        <v>78</v>
      </c>
      <c r="AW161" s="15" t="s">
        <v>33</v>
      </c>
      <c r="AX161" s="15" t="s">
        <v>71</v>
      </c>
      <c r="AY161" s="191" t="s">
        <v>127</v>
      </c>
    </row>
    <row r="162" spans="1:65" s="13" customFormat="1">
      <c r="B162" s="162"/>
      <c r="D162" s="163" t="s">
        <v>138</v>
      </c>
      <c r="E162" s="164" t="s">
        <v>3</v>
      </c>
      <c r="F162" s="165" t="s">
        <v>510</v>
      </c>
      <c r="H162" s="166">
        <v>5.2</v>
      </c>
      <c r="I162" s="167"/>
      <c r="L162" s="162"/>
      <c r="M162" s="168"/>
      <c r="N162" s="169"/>
      <c r="O162" s="169"/>
      <c r="P162" s="169"/>
      <c r="Q162" s="169"/>
      <c r="R162" s="169"/>
      <c r="S162" s="169"/>
      <c r="T162" s="170"/>
      <c r="AT162" s="164" t="s">
        <v>138</v>
      </c>
      <c r="AU162" s="164" t="s">
        <v>80</v>
      </c>
      <c r="AV162" s="13" t="s">
        <v>80</v>
      </c>
      <c r="AW162" s="13" t="s">
        <v>33</v>
      </c>
      <c r="AX162" s="13" t="s">
        <v>71</v>
      </c>
      <c r="AY162" s="164" t="s">
        <v>127</v>
      </c>
    </row>
    <row r="163" spans="1:65" s="13" customFormat="1">
      <c r="B163" s="162"/>
      <c r="D163" s="163" t="s">
        <v>138</v>
      </c>
      <c r="E163" s="164" t="s">
        <v>3</v>
      </c>
      <c r="F163" s="165" t="s">
        <v>511</v>
      </c>
      <c r="H163" s="166">
        <v>0.2</v>
      </c>
      <c r="I163" s="167"/>
      <c r="L163" s="162"/>
      <c r="M163" s="168"/>
      <c r="N163" s="169"/>
      <c r="O163" s="169"/>
      <c r="P163" s="169"/>
      <c r="Q163" s="169"/>
      <c r="R163" s="169"/>
      <c r="S163" s="169"/>
      <c r="T163" s="170"/>
      <c r="AT163" s="164" t="s">
        <v>138</v>
      </c>
      <c r="AU163" s="164" t="s">
        <v>80</v>
      </c>
      <c r="AV163" s="13" t="s">
        <v>80</v>
      </c>
      <c r="AW163" s="13" t="s">
        <v>33</v>
      </c>
      <c r="AX163" s="13" t="s">
        <v>71</v>
      </c>
      <c r="AY163" s="164" t="s">
        <v>127</v>
      </c>
    </row>
    <row r="164" spans="1:65" s="14" customFormat="1">
      <c r="B164" s="172"/>
      <c r="D164" s="163" t="s">
        <v>138</v>
      </c>
      <c r="E164" s="173" t="s">
        <v>3</v>
      </c>
      <c r="F164" s="174" t="s">
        <v>231</v>
      </c>
      <c r="H164" s="175">
        <v>5.4</v>
      </c>
      <c r="I164" s="176"/>
      <c r="L164" s="172"/>
      <c r="M164" s="177"/>
      <c r="N164" s="178"/>
      <c r="O164" s="178"/>
      <c r="P164" s="178"/>
      <c r="Q164" s="178"/>
      <c r="R164" s="178"/>
      <c r="S164" s="178"/>
      <c r="T164" s="179"/>
      <c r="AT164" s="173" t="s">
        <v>138</v>
      </c>
      <c r="AU164" s="173" t="s">
        <v>80</v>
      </c>
      <c r="AV164" s="14" t="s">
        <v>134</v>
      </c>
      <c r="AW164" s="14" t="s">
        <v>33</v>
      </c>
      <c r="AX164" s="14" t="s">
        <v>78</v>
      </c>
      <c r="AY164" s="173" t="s">
        <v>127</v>
      </c>
    </row>
    <row r="165" spans="1:65" s="13" customFormat="1">
      <c r="B165" s="162"/>
      <c r="D165" s="163" t="s">
        <v>138</v>
      </c>
      <c r="F165" s="165" t="s">
        <v>545</v>
      </c>
      <c r="H165" s="166">
        <v>5.67</v>
      </c>
      <c r="I165" s="167"/>
      <c r="L165" s="162"/>
      <c r="M165" s="168"/>
      <c r="N165" s="169"/>
      <c r="O165" s="169"/>
      <c r="P165" s="169"/>
      <c r="Q165" s="169"/>
      <c r="R165" s="169"/>
      <c r="S165" s="169"/>
      <c r="T165" s="170"/>
      <c r="AT165" s="164" t="s">
        <v>138</v>
      </c>
      <c r="AU165" s="164" t="s">
        <v>80</v>
      </c>
      <c r="AV165" s="13" t="s">
        <v>80</v>
      </c>
      <c r="AW165" s="13" t="s">
        <v>4</v>
      </c>
      <c r="AX165" s="13" t="s">
        <v>78</v>
      </c>
      <c r="AY165" s="164" t="s">
        <v>127</v>
      </c>
    </row>
    <row r="166" spans="1:65" s="12" customFormat="1" ht="22.9" customHeight="1">
      <c r="B166" s="130"/>
      <c r="D166" s="131" t="s">
        <v>70</v>
      </c>
      <c r="E166" s="141" t="s">
        <v>145</v>
      </c>
      <c r="F166" s="141" t="s">
        <v>546</v>
      </c>
      <c r="I166" s="133"/>
      <c r="J166" s="142">
        <f>BK166</f>
        <v>0</v>
      </c>
      <c r="L166" s="130"/>
      <c r="M166" s="135"/>
      <c r="N166" s="136"/>
      <c r="O166" s="136"/>
      <c r="P166" s="137">
        <f>SUM(P167:P196)</f>
        <v>0</v>
      </c>
      <c r="Q166" s="136"/>
      <c r="R166" s="137">
        <f>SUM(R167:R196)</f>
        <v>16.701700000000002</v>
      </c>
      <c r="S166" s="136"/>
      <c r="T166" s="138">
        <f>SUM(T167:T196)</f>
        <v>0</v>
      </c>
      <c r="AR166" s="131" t="s">
        <v>78</v>
      </c>
      <c r="AT166" s="139" t="s">
        <v>70</v>
      </c>
      <c r="AU166" s="139" t="s">
        <v>78</v>
      </c>
      <c r="AY166" s="131" t="s">
        <v>127</v>
      </c>
      <c r="BK166" s="140">
        <f>SUM(BK167:BK196)</f>
        <v>0</v>
      </c>
    </row>
    <row r="167" spans="1:65" s="2" customFormat="1" ht="37.9" customHeight="1">
      <c r="A167" s="33"/>
      <c r="B167" s="143"/>
      <c r="C167" s="144" t="s">
        <v>272</v>
      </c>
      <c r="D167" s="144" t="s">
        <v>129</v>
      </c>
      <c r="E167" s="145" t="s">
        <v>547</v>
      </c>
      <c r="F167" s="146" t="s">
        <v>548</v>
      </c>
      <c r="G167" s="147" t="s">
        <v>332</v>
      </c>
      <c r="H167" s="148">
        <v>33</v>
      </c>
      <c r="I167" s="149"/>
      <c r="J167" s="150">
        <f>ROUND(I167*H167,2)</f>
        <v>0</v>
      </c>
      <c r="K167" s="146" t="s">
        <v>339</v>
      </c>
      <c r="L167" s="34"/>
      <c r="M167" s="151" t="s">
        <v>3</v>
      </c>
      <c r="N167" s="152" t="s">
        <v>42</v>
      </c>
      <c r="O167" s="54"/>
      <c r="P167" s="153">
        <f>O167*H167</f>
        <v>0</v>
      </c>
      <c r="Q167" s="153">
        <v>0.48599999999999999</v>
      </c>
      <c r="R167" s="153">
        <f>Q167*H167</f>
        <v>16.038</v>
      </c>
      <c r="S167" s="153">
        <v>0</v>
      </c>
      <c r="T167" s="154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5" t="s">
        <v>134</v>
      </c>
      <c r="AT167" s="155" t="s">
        <v>129</v>
      </c>
      <c r="AU167" s="155" t="s">
        <v>80</v>
      </c>
      <c r="AY167" s="18" t="s">
        <v>127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8" t="s">
        <v>78</v>
      </c>
      <c r="BK167" s="156">
        <f>ROUND(I167*H167,2)</f>
        <v>0</v>
      </c>
      <c r="BL167" s="18" t="s">
        <v>134</v>
      </c>
      <c r="BM167" s="155" t="s">
        <v>549</v>
      </c>
    </row>
    <row r="168" spans="1:65" s="13" customFormat="1">
      <c r="B168" s="162"/>
      <c r="D168" s="163" t="s">
        <v>138</v>
      </c>
      <c r="E168" s="164" t="s">
        <v>3</v>
      </c>
      <c r="F168" s="165" t="s">
        <v>550</v>
      </c>
      <c r="H168" s="166">
        <v>2</v>
      </c>
      <c r="I168" s="167"/>
      <c r="L168" s="162"/>
      <c r="M168" s="168"/>
      <c r="N168" s="169"/>
      <c r="O168" s="169"/>
      <c r="P168" s="169"/>
      <c r="Q168" s="169"/>
      <c r="R168" s="169"/>
      <c r="S168" s="169"/>
      <c r="T168" s="170"/>
      <c r="AT168" s="164" t="s">
        <v>138</v>
      </c>
      <c r="AU168" s="164" t="s">
        <v>80</v>
      </c>
      <c r="AV168" s="13" t="s">
        <v>80</v>
      </c>
      <c r="AW168" s="13" t="s">
        <v>33</v>
      </c>
      <c r="AX168" s="13" t="s">
        <v>71</v>
      </c>
      <c r="AY168" s="164" t="s">
        <v>127</v>
      </c>
    </row>
    <row r="169" spans="1:65" s="13" customFormat="1">
      <c r="B169" s="162"/>
      <c r="D169" s="163" t="s">
        <v>138</v>
      </c>
      <c r="E169" s="164" t="s">
        <v>3</v>
      </c>
      <c r="F169" s="165" t="s">
        <v>551</v>
      </c>
      <c r="H169" s="166">
        <v>23</v>
      </c>
      <c r="I169" s="167"/>
      <c r="L169" s="162"/>
      <c r="M169" s="168"/>
      <c r="N169" s="169"/>
      <c r="O169" s="169"/>
      <c r="P169" s="169"/>
      <c r="Q169" s="169"/>
      <c r="R169" s="169"/>
      <c r="S169" s="169"/>
      <c r="T169" s="170"/>
      <c r="AT169" s="164" t="s">
        <v>138</v>
      </c>
      <c r="AU169" s="164" t="s">
        <v>80</v>
      </c>
      <c r="AV169" s="13" t="s">
        <v>80</v>
      </c>
      <c r="AW169" s="13" t="s">
        <v>33</v>
      </c>
      <c r="AX169" s="13" t="s">
        <v>71</v>
      </c>
      <c r="AY169" s="164" t="s">
        <v>127</v>
      </c>
    </row>
    <row r="170" spans="1:65" s="13" customFormat="1">
      <c r="B170" s="162"/>
      <c r="D170" s="163" t="s">
        <v>138</v>
      </c>
      <c r="E170" s="164" t="s">
        <v>3</v>
      </c>
      <c r="F170" s="165" t="s">
        <v>552</v>
      </c>
      <c r="H170" s="166">
        <v>8</v>
      </c>
      <c r="I170" s="167"/>
      <c r="L170" s="162"/>
      <c r="M170" s="168"/>
      <c r="N170" s="169"/>
      <c r="O170" s="169"/>
      <c r="P170" s="169"/>
      <c r="Q170" s="169"/>
      <c r="R170" s="169"/>
      <c r="S170" s="169"/>
      <c r="T170" s="170"/>
      <c r="AT170" s="164" t="s">
        <v>138</v>
      </c>
      <c r="AU170" s="164" t="s">
        <v>80</v>
      </c>
      <c r="AV170" s="13" t="s">
        <v>80</v>
      </c>
      <c r="AW170" s="13" t="s">
        <v>33</v>
      </c>
      <c r="AX170" s="13" t="s">
        <v>71</v>
      </c>
      <c r="AY170" s="164" t="s">
        <v>127</v>
      </c>
    </row>
    <row r="171" spans="1:65" s="14" customFormat="1">
      <c r="B171" s="172"/>
      <c r="D171" s="163" t="s">
        <v>138</v>
      </c>
      <c r="E171" s="173" t="s">
        <v>3</v>
      </c>
      <c r="F171" s="174" t="s">
        <v>231</v>
      </c>
      <c r="H171" s="175">
        <v>33</v>
      </c>
      <c r="I171" s="176"/>
      <c r="L171" s="172"/>
      <c r="M171" s="177"/>
      <c r="N171" s="178"/>
      <c r="O171" s="178"/>
      <c r="P171" s="178"/>
      <c r="Q171" s="178"/>
      <c r="R171" s="178"/>
      <c r="S171" s="178"/>
      <c r="T171" s="179"/>
      <c r="AT171" s="173" t="s">
        <v>138</v>
      </c>
      <c r="AU171" s="173" t="s">
        <v>80</v>
      </c>
      <c r="AV171" s="14" t="s">
        <v>134</v>
      </c>
      <c r="AW171" s="14" t="s">
        <v>33</v>
      </c>
      <c r="AX171" s="14" t="s">
        <v>78</v>
      </c>
      <c r="AY171" s="173" t="s">
        <v>127</v>
      </c>
    </row>
    <row r="172" spans="1:65" s="2" customFormat="1" ht="37.9" customHeight="1">
      <c r="A172" s="33"/>
      <c r="B172" s="143"/>
      <c r="C172" s="180" t="s">
        <v>277</v>
      </c>
      <c r="D172" s="180" t="s">
        <v>233</v>
      </c>
      <c r="E172" s="181" t="s">
        <v>553</v>
      </c>
      <c r="F172" s="182" t="s">
        <v>554</v>
      </c>
      <c r="G172" s="183" t="s">
        <v>332</v>
      </c>
      <c r="H172" s="184">
        <v>25</v>
      </c>
      <c r="I172" s="185"/>
      <c r="J172" s="186">
        <f>ROUND(I172*H172,2)</f>
        <v>0</v>
      </c>
      <c r="K172" s="182" t="s">
        <v>339</v>
      </c>
      <c r="L172" s="187"/>
      <c r="M172" s="188" t="s">
        <v>3</v>
      </c>
      <c r="N172" s="189" t="s">
        <v>42</v>
      </c>
      <c r="O172" s="54"/>
      <c r="P172" s="153">
        <f>O172*H172</f>
        <v>0</v>
      </c>
      <c r="Q172" s="153">
        <v>8.8999999999999999E-3</v>
      </c>
      <c r="R172" s="153">
        <f>Q172*H172</f>
        <v>0.2225</v>
      </c>
      <c r="S172" s="153">
        <v>0</v>
      </c>
      <c r="T172" s="154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5" t="s">
        <v>171</v>
      </c>
      <c r="AT172" s="155" t="s">
        <v>233</v>
      </c>
      <c r="AU172" s="155" t="s">
        <v>80</v>
      </c>
      <c r="AY172" s="18" t="s">
        <v>127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8" t="s">
        <v>78</v>
      </c>
      <c r="BK172" s="156">
        <f>ROUND(I172*H172,2)</f>
        <v>0</v>
      </c>
      <c r="BL172" s="18" t="s">
        <v>134</v>
      </c>
      <c r="BM172" s="155" t="s">
        <v>555</v>
      </c>
    </row>
    <row r="173" spans="1:65" s="2" customFormat="1" ht="19.5">
      <c r="A173" s="33"/>
      <c r="B173" s="34"/>
      <c r="C173" s="33"/>
      <c r="D173" s="163" t="s">
        <v>201</v>
      </c>
      <c r="E173" s="33"/>
      <c r="F173" s="171" t="s">
        <v>556</v>
      </c>
      <c r="G173" s="33"/>
      <c r="H173" s="33"/>
      <c r="I173" s="159"/>
      <c r="J173" s="33"/>
      <c r="K173" s="33"/>
      <c r="L173" s="34"/>
      <c r="M173" s="160"/>
      <c r="N173" s="161"/>
      <c r="O173" s="54"/>
      <c r="P173" s="54"/>
      <c r="Q173" s="54"/>
      <c r="R173" s="54"/>
      <c r="S173" s="54"/>
      <c r="T173" s="55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8" t="s">
        <v>201</v>
      </c>
      <c r="AU173" s="18" t="s">
        <v>80</v>
      </c>
    </row>
    <row r="174" spans="1:65" s="13" customFormat="1">
      <c r="B174" s="162"/>
      <c r="D174" s="163" t="s">
        <v>138</v>
      </c>
      <c r="E174" s="164" t="s">
        <v>3</v>
      </c>
      <c r="F174" s="165" t="s">
        <v>550</v>
      </c>
      <c r="H174" s="166">
        <v>2</v>
      </c>
      <c r="I174" s="167"/>
      <c r="L174" s="162"/>
      <c r="M174" s="168"/>
      <c r="N174" s="169"/>
      <c r="O174" s="169"/>
      <c r="P174" s="169"/>
      <c r="Q174" s="169"/>
      <c r="R174" s="169"/>
      <c r="S174" s="169"/>
      <c r="T174" s="170"/>
      <c r="AT174" s="164" t="s">
        <v>138</v>
      </c>
      <c r="AU174" s="164" t="s">
        <v>80</v>
      </c>
      <c r="AV174" s="13" t="s">
        <v>80</v>
      </c>
      <c r="AW174" s="13" t="s">
        <v>33</v>
      </c>
      <c r="AX174" s="13" t="s">
        <v>71</v>
      </c>
      <c r="AY174" s="164" t="s">
        <v>127</v>
      </c>
    </row>
    <row r="175" spans="1:65" s="13" customFormat="1">
      <c r="B175" s="162"/>
      <c r="D175" s="163" t="s">
        <v>138</v>
      </c>
      <c r="E175" s="164" t="s">
        <v>3</v>
      </c>
      <c r="F175" s="165" t="s">
        <v>551</v>
      </c>
      <c r="H175" s="166">
        <v>23</v>
      </c>
      <c r="I175" s="167"/>
      <c r="L175" s="162"/>
      <c r="M175" s="168"/>
      <c r="N175" s="169"/>
      <c r="O175" s="169"/>
      <c r="P175" s="169"/>
      <c r="Q175" s="169"/>
      <c r="R175" s="169"/>
      <c r="S175" s="169"/>
      <c r="T175" s="170"/>
      <c r="AT175" s="164" t="s">
        <v>138</v>
      </c>
      <c r="AU175" s="164" t="s">
        <v>80</v>
      </c>
      <c r="AV175" s="13" t="s">
        <v>80</v>
      </c>
      <c r="AW175" s="13" t="s">
        <v>33</v>
      </c>
      <c r="AX175" s="13" t="s">
        <v>71</v>
      </c>
      <c r="AY175" s="164" t="s">
        <v>127</v>
      </c>
    </row>
    <row r="176" spans="1:65" s="14" customFormat="1">
      <c r="B176" s="172"/>
      <c r="D176" s="163" t="s">
        <v>138</v>
      </c>
      <c r="E176" s="173" t="s">
        <v>3</v>
      </c>
      <c r="F176" s="174" t="s">
        <v>231</v>
      </c>
      <c r="H176" s="175">
        <v>25</v>
      </c>
      <c r="I176" s="176"/>
      <c r="L176" s="172"/>
      <c r="M176" s="177"/>
      <c r="N176" s="178"/>
      <c r="O176" s="178"/>
      <c r="P176" s="178"/>
      <c r="Q176" s="178"/>
      <c r="R176" s="178"/>
      <c r="S176" s="178"/>
      <c r="T176" s="179"/>
      <c r="AT176" s="173" t="s">
        <v>138</v>
      </c>
      <c r="AU176" s="173" t="s">
        <v>80</v>
      </c>
      <c r="AV176" s="14" t="s">
        <v>134</v>
      </c>
      <c r="AW176" s="14" t="s">
        <v>33</v>
      </c>
      <c r="AX176" s="14" t="s">
        <v>78</v>
      </c>
      <c r="AY176" s="173" t="s">
        <v>127</v>
      </c>
    </row>
    <row r="177" spans="1:65" s="2" customFormat="1" ht="33" customHeight="1">
      <c r="A177" s="33"/>
      <c r="B177" s="143"/>
      <c r="C177" s="180" t="s">
        <v>283</v>
      </c>
      <c r="D177" s="180" t="s">
        <v>233</v>
      </c>
      <c r="E177" s="181" t="s">
        <v>557</v>
      </c>
      <c r="F177" s="182" t="s">
        <v>558</v>
      </c>
      <c r="G177" s="183" t="s">
        <v>332</v>
      </c>
      <c r="H177" s="184">
        <v>8</v>
      </c>
      <c r="I177" s="185"/>
      <c r="J177" s="186">
        <f>ROUND(I177*H177,2)</f>
        <v>0</v>
      </c>
      <c r="K177" s="182" t="s">
        <v>339</v>
      </c>
      <c r="L177" s="187"/>
      <c r="M177" s="188" t="s">
        <v>3</v>
      </c>
      <c r="N177" s="189" t="s">
        <v>42</v>
      </c>
      <c r="O177" s="54"/>
      <c r="P177" s="153">
        <f>O177*H177</f>
        <v>0</v>
      </c>
      <c r="Q177" s="153">
        <v>3.3999999999999998E-3</v>
      </c>
      <c r="R177" s="153">
        <f>Q177*H177</f>
        <v>2.7199999999999998E-2</v>
      </c>
      <c r="S177" s="153">
        <v>0</v>
      </c>
      <c r="T177" s="154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5" t="s">
        <v>171</v>
      </c>
      <c r="AT177" s="155" t="s">
        <v>233</v>
      </c>
      <c r="AU177" s="155" t="s">
        <v>80</v>
      </c>
      <c r="AY177" s="18" t="s">
        <v>127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8" t="s">
        <v>78</v>
      </c>
      <c r="BK177" s="156">
        <f>ROUND(I177*H177,2)</f>
        <v>0</v>
      </c>
      <c r="BL177" s="18" t="s">
        <v>134</v>
      </c>
      <c r="BM177" s="155" t="s">
        <v>559</v>
      </c>
    </row>
    <row r="178" spans="1:65" s="2" customFormat="1" ht="19.5">
      <c r="A178" s="33"/>
      <c r="B178" s="34"/>
      <c r="C178" s="33"/>
      <c r="D178" s="163" t="s">
        <v>201</v>
      </c>
      <c r="E178" s="33"/>
      <c r="F178" s="171" t="s">
        <v>556</v>
      </c>
      <c r="G178" s="33"/>
      <c r="H178" s="33"/>
      <c r="I178" s="159"/>
      <c r="J178" s="33"/>
      <c r="K178" s="33"/>
      <c r="L178" s="34"/>
      <c r="M178" s="160"/>
      <c r="N178" s="161"/>
      <c r="O178" s="54"/>
      <c r="P178" s="54"/>
      <c r="Q178" s="54"/>
      <c r="R178" s="54"/>
      <c r="S178" s="54"/>
      <c r="T178" s="55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8" t="s">
        <v>201</v>
      </c>
      <c r="AU178" s="18" t="s">
        <v>80</v>
      </c>
    </row>
    <row r="179" spans="1:65" s="13" customFormat="1">
      <c r="B179" s="162"/>
      <c r="D179" s="163" t="s">
        <v>138</v>
      </c>
      <c r="E179" s="164" t="s">
        <v>3</v>
      </c>
      <c r="F179" s="165" t="s">
        <v>552</v>
      </c>
      <c r="H179" s="166">
        <v>8</v>
      </c>
      <c r="I179" s="167"/>
      <c r="L179" s="162"/>
      <c r="M179" s="168"/>
      <c r="N179" s="169"/>
      <c r="O179" s="169"/>
      <c r="P179" s="169"/>
      <c r="Q179" s="169"/>
      <c r="R179" s="169"/>
      <c r="S179" s="169"/>
      <c r="T179" s="170"/>
      <c r="AT179" s="164" t="s">
        <v>138</v>
      </c>
      <c r="AU179" s="164" t="s">
        <v>80</v>
      </c>
      <c r="AV179" s="13" t="s">
        <v>80</v>
      </c>
      <c r="AW179" s="13" t="s">
        <v>33</v>
      </c>
      <c r="AX179" s="13" t="s">
        <v>78</v>
      </c>
      <c r="AY179" s="164" t="s">
        <v>127</v>
      </c>
    </row>
    <row r="180" spans="1:65" s="2" customFormat="1" ht="24.2" customHeight="1">
      <c r="A180" s="33"/>
      <c r="B180" s="143"/>
      <c r="C180" s="144" t="s">
        <v>293</v>
      </c>
      <c r="D180" s="144" t="s">
        <v>129</v>
      </c>
      <c r="E180" s="145" t="s">
        <v>560</v>
      </c>
      <c r="F180" s="146" t="s">
        <v>561</v>
      </c>
      <c r="G180" s="147" t="s">
        <v>332</v>
      </c>
      <c r="H180" s="148">
        <v>1</v>
      </c>
      <c r="I180" s="149"/>
      <c r="J180" s="150">
        <f>ROUND(I180*H180,2)</f>
        <v>0</v>
      </c>
      <c r="K180" s="146" t="s">
        <v>133</v>
      </c>
      <c r="L180" s="34"/>
      <c r="M180" s="151" t="s">
        <v>3</v>
      </c>
      <c r="N180" s="152" t="s">
        <v>42</v>
      </c>
      <c r="O180" s="54"/>
      <c r="P180" s="153">
        <f>O180*H180</f>
        <v>0</v>
      </c>
      <c r="Q180" s="153">
        <v>0</v>
      </c>
      <c r="R180" s="153">
        <f>Q180*H180</f>
        <v>0</v>
      </c>
      <c r="S180" s="153">
        <v>0</v>
      </c>
      <c r="T180" s="154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5" t="s">
        <v>134</v>
      </c>
      <c r="AT180" s="155" t="s">
        <v>129</v>
      </c>
      <c r="AU180" s="155" t="s">
        <v>80</v>
      </c>
      <c r="AY180" s="18" t="s">
        <v>127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8" t="s">
        <v>78</v>
      </c>
      <c r="BK180" s="156">
        <f>ROUND(I180*H180,2)</f>
        <v>0</v>
      </c>
      <c r="BL180" s="18" t="s">
        <v>134</v>
      </c>
      <c r="BM180" s="155" t="s">
        <v>562</v>
      </c>
    </row>
    <row r="181" spans="1:65" s="2" customFormat="1">
      <c r="A181" s="33"/>
      <c r="B181" s="34"/>
      <c r="C181" s="33"/>
      <c r="D181" s="157" t="s">
        <v>136</v>
      </c>
      <c r="E181" s="33"/>
      <c r="F181" s="158" t="s">
        <v>563</v>
      </c>
      <c r="G181" s="33"/>
      <c r="H181" s="33"/>
      <c r="I181" s="159"/>
      <c r="J181" s="33"/>
      <c r="K181" s="33"/>
      <c r="L181" s="34"/>
      <c r="M181" s="160"/>
      <c r="N181" s="161"/>
      <c r="O181" s="54"/>
      <c r="P181" s="54"/>
      <c r="Q181" s="54"/>
      <c r="R181" s="54"/>
      <c r="S181" s="54"/>
      <c r="T181" s="55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136</v>
      </c>
      <c r="AU181" s="18" t="s">
        <v>80</v>
      </c>
    </row>
    <row r="182" spans="1:65" s="2" customFormat="1" ht="24.2" customHeight="1">
      <c r="A182" s="33"/>
      <c r="B182" s="143"/>
      <c r="C182" s="180" t="s">
        <v>298</v>
      </c>
      <c r="D182" s="180" t="s">
        <v>233</v>
      </c>
      <c r="E182" s="181" t="s">
        <v>564</v>
      </c>
      <c r="F182" s="182" t="s">
        <v>565</v>
      </c>
      <c r="G182" s="183" t="s">
        <v>332</v>
      </c>
      <c r="H182" s="184">
        <v>1</v>
      </c>
      <c r="I182" s="185"/>
      <c r="J182" s="186">
        <f>ROUND(I182*H182,2)</f>
        <v>0</v>
      </c>
      <c r="K182" s="182" t="s">
        <v>339</v>
      </c>
      <c r="L182" s="187"/>
      <c r="M182" s="188" t="s">
        <v>3</v>
      </c>
      <c r="N182" s="189" t="s">
        <v>42</v>
      </c>
      <c r="O182" s="54"/>
      <c r="P182" s="153">
        <f>O182*H182</f>
        <v>0</v>
      </c>
      <c r="Q182" s="153">
        <v>0</v>
      </c>
      <c r="R182" s="153">
        <f>Q182*H182</f>
        <v>0</v>
      </c>
      <c r="S182" s="153">
        <v>0</v>
      </c>
      <c r="T182" s="154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5" t="s">
        <v>171</v>
      </c>
      <c r="AT182" s="155" t="s">
        <v>233</v>
      </c>
      <c r="AU182" s="155" t="s">
        <v>80</v>
      </c>
      <c r="AY182" s="18" t="s">
        <v>127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8" t="s">
        <v>78</v>
      </c>
      <c r="BK182" s="156">
        <f>ROUND(I182*H182,2)</f>
        <v>0</v>
      </c>
      <c r="BL182" s="18" t="s">
        <v>134</v>
      </c>
      <c r="BM182" s="155" t="s">
        <v>566</v>
      </c>
    </row>
    <row r="183" spans="1:65" s="2" customFormat="1" ht="19.5">
      <c r="A183" s="33"/>
      <c r="B183" s="34"/>
      <c r="C183" s="33"/>
      <c r="D183" s="163" t="s">
        <v>201</v>
      </c>
      <c r="E183" s="33"/>
      <c r="F183" s="171" t="s">
        <v>556</v>
      </c>
      <c r="G183" s="33"/>
      <c r="H183" s="33"/>
      <c r="I183" s="159"/>
      <c r="J183" s="33"/>
      <c r="K183" s="33"/>
      <c r="L183" s="34"/>
      <c r="M183" s="160"/>
      <c r="N183" s="161"/>
      <c r="O183" s="54"/>
      <c r="P183" s="54"/>
      <c r="Q183" s="54"/>
      <c r="R183" s="54"/>
      <c r="S183" s="54"/>
      <c r="T183" s="55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8" t="s">
        <v>201</v>
      </c>
      <c r="AU183" s="18" t="s">
        <v>80</v>
      </c>
    </row>
    <row r="184" spans="1:65" s="2" customFormat="1" ht="24.2" customHeight="1">
      <c r="A184" s="33"/>
      <c r="B184" s="143"/>
      <c r="C184" s="144" t="s">
        <v>303</v>
      </c>
      <c r="D184" s="144" t="s">
        <v>129</v>
      </c>
      <c r="E184" s="145" t="s">
        <v>567</v>
      </c>
      <c r="F184" s="146" t="s">
        <v>568</v>
      </c>
      <c r="G184" s="147" t="s">
        <v>167</v>
      </c>
      <c r="H184" s="148">
        <v>60</v>
      </c>
      <c r="I184" s="149"/>
      <c r="J184" s="150">
        <f>ROUND(I184*H184,2)</f>
        <v>0</v>
      </c>
      <c r="K184" s="146" t="s">
        <v>133</v>
      </c>
      <c r="L184" s="34"/>
      <c r="M184" s="151" t="s">
        <v>3</v>
      </c>
      <c r="N184" s="152" t="s">
        <v>42</v>
      </c>
      <c r="O184" s="54"/>
      <c r="P184" s="153">
        <f>O184*H184</f>
        <v>0</v>
      </c>
      <c r="Q184" s="153">
        <v>0</v>
      </c>
      <c r="R184" s="153">
        <f>Q184*H184</f>
        <v>0</v>
      </c>
      <c r="S184" s="153">
        <v>0</v>
      </c>
      <c r="T184" s="154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5" t="s">
        <v>134</v>
      </c>
      <c r="AT184" s="155" t="s">
        <v>129</v>
      </c>
      <c r="AU184" s="155" t="s">
        <v>80</v>
      </c>
      <c r="AY184" s="18" t="s">
        <v>127</v>
      </c>
      <c r="BE184" s="156">
        <f>IF(N184="základní",J184,0)</f>
        <v>0</v>
      </c>
      <c r="BF184" s="156">
        <f>IF(N184="snížená",J184,0)</f>
        <v>0</v>
      </c>
      <c r="BG184" s="156">
        <f>IF(N184="zákl. přenesená",J184,0)</f>
        <v>0</v>
      </c>
      <c r="BH184" s="156">
        <f>IF(N184="sníž. přenesená",J184,0)</f>
        <v>0</v>
      </c>
      <c r="BI184" s="156">
        <f>IF(N184="nulová",J184,0)</f>
        <v>0</v>
      </c>
      <c r="BJ184" s="18" t="s">
        <v>78</v>
      </c>
      <c r="BK184" s="156">
        <f>ROUND(I184*H184,2)</f>
        <v>0</v>
      </c>
      <c r="BL184" s="18" t="s">
        <v>134</v>
      </c>
      <c r="BM184" s="155" t="s">
        <v>569</v>
      </c>
    </row>
    <row r="185" spans="1:65" s="2" customFormat="1">
      <c r="A185" s="33"/>
      <c r="B185" s="34"/>
      <c r="C185" s="33"/>
      <c r="D185" s="157" t="s">
        <v>136</v>
      </c>
      <c r="E185" s="33"/>
      <c r="F185" s="158" t="s">
        <v>570</v>
      </c>
      <c r="G185" s="33"/>
      <c r="H185" s="33"/>
      <c r="I185" s="159"/>
      <c r="J185" s="33"/>
      <c r="K185" s="33"/>
      <c r="L185" s="34"/>
      <c r="M185" s="160"/>
      <c r="N185" s="161"/>
      <c r="O185" s="54"/>
      <c r="P185" s="54"/>
      <c r="Q185" s="54"/>
      <c r="R185" s="54"/>
      <c r="S185" s="54"/>
      <c r="T185" s="55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136</v>
      </c>
      <c r="AU185" s="18" t="s">
        <v>80</v>
      </c>
    </row>
    <row r="186" spans="1:65" s="2" customFormat="1" ht="24.2" customHeight="1">
      <c r="A186" s="33"/>
      <c r="B186" s="143"/>
      <c r="C186" s="180" t="s">
        <v>308</v>
      </c>
      <c r="D186" s="180" t="s">
        <v>233</v>
      </c>
      <c r="E186" s="181" t="s">
        <v>571</v>
      </c>
      <c r="F186" s="182" t="s">
        <v>572</v>
      </c>
      <c r="G186" s="183" t="s">
        <v>167</v>
      </c>
      <c r="H186" s="184">
        <v>60</v>
      </c>
      <c r="I186" s="185"/>
      <c r="J186" s="186">
        <f>ROUND(I186*H186,2)</f>
        <v>0</v>
      </c>
      <c r="K186" s="182" t="s">
        <v>339</v>
      </c>
      <c r="L186" s="187"/>
      <c r="M186" s="188" t="s">
        <v>3</v>
      </c>
      <c r="N186" s="189" t="s">
        <v>42</v>
      </c>
      <c r="O186" s="54"/>
      <c r="P186" s="153">
        <f>O186*H186</f>
        <v>0</v>
      </c>
      <c r="Q186" s="153">
        <v>0</v>
      </c>
      <c r="R186" s="153">
        <f>Q186*H186</f>
        <v>0</v>
      </c>
      <c r="S186" s="153">
        <v>0</v>
      </c>
      <c r="T186" s="154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5" t="s">
        <v>171</v>
      </c>
      <c r="AT186" s="155" t="s">
        <v>233</v>
      </c>
      <c r="AU186" s="155" t="s">
        <v>80</v>
      </c>
      <c r="AY186" s="18" t="s">
        <v>127</v>
      </c>
      <c r="BE186" s="156">
        <f>IF(N186="základní",J186,0)</f>
        <v>0</v>
      </c>
      <c r="BF186" s="156">
        <f>IF(N186="snížená",J186,0)</f>
        <v>0</v>
      </c>
      <c r="BG186" s="156">
        <f>IF(N186="zákl. přenesená",J186,0)</f>
        <v>0</v>
      </c>
      <c r="BH186" s="156">
        <f>IF(N186="sníž. přenesená",J186,0)</f>
        <v>0</v>
      </c>
      <c r="BI186" s="156">
        <f>IF(N186="nulová",J186,0)</f>
        <v>0</v>
      </c>
      <c r="BJ186" s="18" t="s">
        <v>78</v>
      </c>
      <c r="BK186" s="156">
        <f>ROUND(I186*H186,2)</f>
        <v>0</v>
      </c>
      <c r="BL186" s="18" t="s">
        <v>134</v>
      </c>
      <c r="BM186" s="155" t="s">
        <v>573</v>
      </c>
    </row>
    <row r="187" spans="1:65" s="2" customFormat="1" ht="19.5">
      <c r="A187" s="33"/>
      <c r="B187" s="34"/>
      <c r="C187" s="33"/>
      <c r="D187" s="163" t="s">
        <v>201</v>
      </c>
      <c r="E187" s="33"/>
      <c r="F187" s="171" t="s">
        <v>556</v>
      </c>
      <c r="G187" s="33"/>
      <c r="H187" s="33"/>
      <c r="I187" s="159"/>
      <c r="J187" s="33"/>
      <c r="K187" s="33"/>
      <c r="L187" s="34"/>
      <c r="M187" s="160"/>
      <c r="N187" s="161"/>
      <c r="O187" s="54"/>
      <c r="P187" s="54"/>
      <c r="Q187" s="54"/>
      <c r="R187" s="54"/>
      <c r="S187" s="54"/>
      <c r="T187" s="55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8" t="s">
        <v>201</v>
      </c>
      <c r="AU187" s="18" t="s">
        <v>80</v>
      </c>
    </row>
    <row r="188" spans="1:65" s="2" customFormat="1" ht="24.2" customHeight="1">
      <c r="A188" s="33"/>
      <c r="B188" s="143"/>
      <c r="C188" s="144" t="s">
        <v>313</v>
      </c>
      <c r="D188" s="144" t="s">
        <v>129</v>
      </c>
      <c r="E188" s="145" t="s">
        <v>574</v>
      </c>
      <c r="F188" s="146" t="s">
        <v>575</v>
      </c>
      <c r="G188" s="147" t="s">
        <v>167</v>
      </c>
      <c r="H188" s="148">
        <v>115</v>
      </c>
      <c r="I188" s="149"/>
      <c r="J188" s="150">
        <f>ROUND(I188*H188,2)</f>
        <v>0</v>
      </c>
      <c r="K188" s="146" t="s">
        <v>133</v>
      </c>
      <c r="L188" s="34"/>
      <c r="M188" s="151" t="s">
        <v>3</v>
      </c>
      <c r="N188" s="152" t="s">
        <v>42</v>
      </c>
      <c r="O188" s="54"/>
      <c r="P188" s="153">
        <f>O188*H188</f>
        <v>0</v>
      </c>
      <c r="Q188" s="153">
        <v>0</v>
      </c>
      <c r="R188" s="153">
        <f>Q188*H188</f>
        <v>0</v>
      </c>
      <c r="S188" s="153">
        <v>0</v>
      </c>
      <c r="T188" s="154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5" t="s">
        <v>134</v>
      </c>
      <c r="AT188" s="155" t="s">
        <v>129</v>
      </c>
      <c r="AU188" s="155" t="s">
        <v>80</v>
      </c>
      <c r="AY188" s="18" t="s">
        <v>127</v>
      </c>
      <c r="BE188" s="156">
        <f>IF(N188="základní",J188,0)</f>
        <v>0</v>
      </c>
      <c r="BF188" s="156">
        <f>IF(N188="snížená",J188,0)</f>
        <v>0</v>
      </c>
      <c r="BG188" s="156">
        <f>IF(N188="zákl. přenesená",J188,0)</f>
        <v>0</v>
      </c>
      <c r="BH188" s="156">
        <f>IF(N188="sníž. přenesená",J188,0)</f>
        <v>0</v>
      </c>
      <c r="BI188" s="156">
        <f>IF(N188="nulová",J188,0)</f>
        <v>0</v>
      </c>
      <c r="BJ188" s="18" t="s">
        <v>78</v>
      </c>
      <c r="BK188" s="156">
        <f>ROUND(I188*H188,2)</f>
        <v>0</v>
      </c>
      <c r="BL188" s="18" t="s">
        <v>134</v>
      </c>
      <c r="BM188" s="155" t="s">
        <v>576</v>
      </c>
    </row>
    <row r="189" spans="1:65" s="2" customFormat="1">
      <c r="A189" s="33"/>
      <c r="B189" s="34"/>
      <c r="C189" s="33"/>
      <c r="D189" s="157" t="s">
        <v>136</v>
      </c>
      <c r="E189" s="33"/>
      <c r="F189" s="158" t="s">
        <v>577</v>
      </c>
      <c r="G189" s="33"/>
      <c r="H189" s="33"/>
      <c r="I189" s="159"/>
      <c r="J189" s="33"/>
      <c r="K189" s="33"/>
      <c r="L189" s="34"/>
      <c r="M189" s="160"/>
      <c r="N189" s="161"/>
      <c r="O189" s="54"/>
      <c r="P189" s="54"/>
      <c r="Q189" s="54"/>
      <c r="R189" s="54"/>
      <c r="S189" s="54"/>
      <c r="T189" s="55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8" t="s">
        <v>136</v>
      </c>
      <c r="AU189" s="18" t="s">
        <v>80</v>
      </c>
    </row>
    <row r="190" spans="1:65" s="13" customFormat="1">
      <c r="B190" s="162"/>
      <c r="D190" s="163" t="s">
        <v>138</v>
      </c>
      <c r="E190" s="164" t="s">
        <v>3</v>
      </c>
      <c r="F190" s="165" t="s">
        <v>578</v>
      </c>
      <c r="H190" s="166">
        <v>60</v>
      </c>
      <c r="I190" s="167"/>
      <c r="L190" s="162"/>
      <c r="M190" s="168"/>
      <c r="N190" s="169"/>
      <c r="O190" s="169"/>
      <c r="P190" s="169"/>
      <c r="Q190" s="169"/>
      <c r="R190" s="169"/>
      <c r="S190" s="169"/>
      <c r="T190" s="170"/>
      <c r="AT190" s="164" t="s">
        <v>138</v>
      </c>
      <c r="AU190" s="164" t="s">
        <v>80</v>
      </c>
      <c r="AV190" s="13" t="s">
        <v>80</v>
      </c>
      <c r="AW190" s="13" t="s">
        <v>33</v>
      </c>
      <c r="AX190" s="13" t="s">
        <v>71</v>
      </c>
      <c r="AY190" s="164" t="s">
        <v>127</v>
      </c>
    </row>
    <row r="191" spans="1:65" s="13" customFormat="1">
      <c r="B191" s="162"/>
      <c r="D191" s="163" t="s">
        <v>138</v>
      </c>
      <c r="E191" s="164" t="s">
        <v>3</v>
      </c>
      <c r="F191" s="165" t="s">
        <v>579</v>
      </c>
      <c r="H191" s="166">
        <v>55</v>
      </c>
      <c r="I191" s="167"/>
      <c r="L191" s="162"/>
      <c r="M191" s="168"/>
      <c r="N191" s="169"/>
      <c r="O191" s="169"/>
      <c r="P191" s="169"/>
      <c r="Q191" s="169"/>
      <c r="R191" s="169"/>
      <c r="S191" s="169"/>
      <c r="T191" s="170"/>
      <c r="AT191" s="164" t="s">
        <v>138</v>
      </c>
      <c r="AU191" s="164" t="s">
        <v>80</v>
      </c>
      <c r="AV191" s="13" t="s">
        <v>80</v>
      </c>
      <c r="AW191" s="13" t="s">
        <v>33</v>
      </c>
      <c r="AX191" s="13" t="s">
        <v>71</v>
      </c>
      <c r="AY191" s="164" t="s">
        <v>127</v>
      </c>
    </row>
    <row r="192" spans="1:65" s="14" customFormat="1">
      <c r="B192" s="172"/>
      <c r="D192" s="163" t="s">
        <v>138</v>
      </c>
      <c r="E192" s="173" t="s">
        <v>3</v>
      </c>
      <c r="F192" s="174" t="s">
        <v>231</v>
      </c>
      <c r="H192" s="175">
        <v>115</v>
      </c>
      <c r="I192" s="176"/>
      <c r="L192" s="172"/>
      <c r="M192" s="177"/>
      <c r="N192" s="178"/>
      <c r="O192" s="178"/>
      <c r="P192" s="178"/>
      <c r="Q192" s="178"/>
      <c r="R192" s="178"/>
      <c r="S192" s="178"/>
      <c r="T192" s="179"/>
      <c r="AT192" s="173" t="s">
        <v>138</v>
      </c>
      <c r="AU192" s="173" t="s">
        <v>80</v>
      </c>
      <c r="AV192" s="14" t="s">
        <v>134</v>
      </c>
      <c r="AW192" s="14" t="s">
        <v>33</v>
      </c>
      <c r="AX192" s="14" t="s">
        <v>78</v>
      </c>
      <c r="AY192" s="173" t="s">
        <v>127</v>
      </c>
    </row>
    <row r="193" spans="1:65" s="2" customFormat="1" ht="24.2" customHeight="1">
      <c r="A193" s="33"/>
      <c r="B193" s="143"/>
      <c r="C193" s="180" t="s">
        <v>318</v>
      </c>
      <c r="D193" s="180" t="s">
        <v>233</v>
      </c>
      <c r="E193" s="181" t="s">
        <v>580</v>
      </c>
      <c r="F193" s="182" t="s">
        <v>581</v>
      </c>
      <c r="G193" s="183" t="s">
        <v>132</v>
      </c>
      <c r="H193" s="184">
        <v>120</v>
      </c>
      <c r="I193" s="185"/>
      <c r="J193" s="186">
        <f>ROUND(I193*H193,2)</f>
        <v>0</v>
      </c>
      <c r="K193" s="182" t="s">
        <v>339</v>
      </c>
      <c r="L193" s="187"/>
      <c r="M193" s="188" t="s">
        <v>3</v>
      </c>
      <c r="N193" s="189" t="s">
        <v>42</v>
      </c>
      <c r="O193" s="54"/>
      <c r="P193" s="153">
        <f>O193*H193</f>
        <v>0</v>
      </c>
      <c r="Q193" s="153">
        <v>1.8E-3</v>
      </c>
      <c r="R193" s="153">
        <f>Q193*H193</f>
        <v>0.216</v>
      </c>
      <c r="S193" s="153">
        <v>0</v>
      </c>
      <c r="T193" s="154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55" t="s">
        <v>171</v>
      </c>
      <c r="AT193" s="155" t="s">
        <v>233</v>
      </c>
      <c r="AU193" s="155" t="s">
        <v>80</v>
      </c>
      <c r="AY193" s="18" t="s">
        <v>127</v>
      </c>
      <c r="BE193" s="156">
        <f>IF(N193="základní",J193,0)</f>
        <v>0</v>
      </c>
      <c r="BF193" s="156">
        <f>IF(N193="snížená",J193,0)</f>
        <v>0</v>
      </c>
      <c r="BG193" s="156">
        <f>IF(N193="zákl. přenesená",J193,0)</f>
        <v>0</v>
      </c>
      <c r="BH193" s="156">
        <f>IF(N193="sníž. přenesená",J193,0)</f>
        <v>0</v>
      </c>
      <c r="BI193" s="156">
        <f>IF(N193="nulová",J193,0)</f>
        <v>0</v>
      </c>
      <c r="BJ193" s="18" t="s">
        <v>78</v>
      </c>
      <c r="BK193" s="156">
        <f>ROUND(I193*H193,2)</f>
        <v>0</v>
      </c>
      <c r="BL193" s="18" t="s">
        <v>134</v>
      </c>
      <c r="BM193" s="155" t="s">
        <v>582</v>
      </c>
    </row>
    <row r="194" spans="1:65" s="13" customFormat="1">
      <c r="B194" s="162"/>
      <c r="D194" s="163" t="s">
        <v>138</v>
      </c>
      <c r="E194" s="164" t="s">
        <v>3</v>
      </c>
      <c r="F194" s="165" t="s">
        <v>583</v>
      </c>
      <c r="H194" s="166">
        <v>120</v>
      </c>
      <c r="I194" s="167"/>
      <c r="L194" s="162"/>
      <c r="M194" s="168"/>
      <c r="N194" s="169"/>
      <c r="O194" s="169"/>
      <c r="P194" s="169"/>
      <c r="Q194" s="169"/>
      <c r="R194" s="169"/>
      <c r="S194" s="169"/>
      <c r="T194" s="170"/>
      <c r="AT194" s="164" t="s">
        <v>138</v>
      </c>
      <c r="AU194" s="164" t="s">
        <v>80</v>
      </c>
      <c r="AV194" s="13" t="s">
        <v>80</v>
      </c>
      <c r="AW194" s="13" t="s">
        <v>33</v>
      </c>
      <c r="AX194" s="13" t="s">
        <v>78</v>
      </c>
      <c r="AY194" s="164" t="s">
        <v>127</v>
      </c>
    </row>
    <row r="195" spans="1:65" s="2" customFormat="1" ht="16.5" customHeight="1">
      <c r="A195" s="33"/>
      <c r="B195" s="143"/>
      <c r="C195" s="180" t="s">
        <v>323</v>
      </c>
      <c r="D195" s="180" t="s">
        <v>233</v>
      </c>
      <c r="E195" s="181" t="s">
        <v>584</v>
      </c>
      <c r="F195" s="182" t="s">
        <v>585</v>
      </c>
      <c r="G195" s="183" t="s">
        <v>132</v>
      </c>
      <c r="H195" s="184">
        <v>110</v>
      </c>
      <c r="I195" s="185"/>
      <c r="J195" s="186">
        <f>ROUND(I195*H195,2)</f>
        <v>0</v>
      </c>
      <c r="K195" s="182" t="s">
        <v>339</v>
      </c>
      <c r="L195" s="187"/>
      <c r="M195" s="188" t="s">
        <v>3</v>
      </c>
      <c r="N195" s="189" t="s">
        <v>42</v>
      </c>
      <c r="O195" s="54"/>
      <c r="P195" s="153">
        <f>O195*H195</f>
        <v>0</v>
      </c>
      <c r="Q195" s="153">
        <v>1.8E-3</v>
      </c>
      <c r="R195" s="153">
        <f>Q195*H195</f>
        <v>0.19799999999999998</v>
      </c>
      <c r="S195" s="153">
        <v>0</v>
      </c>
      <c r="T195" s="154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5" t="s">
        <v>171</v>
      </c>
      <c r="AT195" s="155" t="s">
        <v>233</v>
      </c>
      <c r="AU195" s="155" t="s">
        <v>80</v>
      </c>
      <c r="AY195" s="18" t="s">
        <v>127</v>
      </c>
      <c r="BE195" s="156">
        <f>IF(N195="základní",J195,0)</f>
        <v>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8" t="s">
        <v>78</v>
      </c>
      <c r="BK195" s="156">
        <f>ROUND(I195*H195,2)</f>
        <v>0</v>
      </c>
      <c r="BL195" s="18" t="s">
        <v>134</v>
      </c>
      <c r="BM195" s="155" t="s">
        <v>586</v>
      </c>
    </row>
    <row r="196" spans="1:65" s="13" customFormat="1">
      <c r="B196" s="162"/>
      <c r="D196" s="163" t="s">
        <v>138</v>
      </c>
      <c r="E196" s="164" t="s">
        <v>3</v>
      </c>
      <c r="F196" s="165" t="s">
        <v>587</v>
      </c>
      <c r="H196" s="166">
        <v>110</v>
      </c>
      <c r="I196" s="167"/>
      <c r="L196" s="162"/>
      <c r="M196" s="168"/>
      <c r="N196" s="169"/>
      <c r="O196" s="169"/>
      <c r="P196" s="169"/>
      <c r="Q196" s="169"/>
      <c r="R196" s="169"/>
      <c r="S196" s="169"/>
      <c r="T196" s="170"/>
      <c r="AT196" s="164" t="s">
        <v>138</v>
      </c>
      <c r="AU196" s="164" t="s">
        <v>80</v>
      </c>
      <c r="AV196" s="13" t="s">
        <v>80</v>
      </c>
      <c r="AW196" s="13" t="s">
        <v>33</v>
      </c>
      <c r="AX196" s="13" t="s">
        <v>78</v>
      </c>
      <c r="AY196" s="164" t="s">
        <v>127</v>
      </c>
    </row>
    <row r="197" spans="1:65" s="12" customFormat="1" ht="22.9" customHeight="1">
      <c r="B197" s="130"/>
      <c r="D197" s="131" t="s">
        <v>70</v>
      </c>
      <c r="E197" s="141" t="s">
        <v>154</v>
      </c>
      <c r="F197" s="141" t="s">
        <v>292</v>
      </c>
      <c r="I197" s="133"/>
      <c r="J197" s="142">
        <f>BK197</f>
        <v>0</v>
      </c>
      <c r="L197" s="130"/>
      <c r="M197" s="135"/>
      <c r="N197" s="136"/>
      <c r="O197" s="136"/>
      <c r="P197" s="137">
        <f>SUM(P198:P203)</f>
        <v>0</v>
      </c>
      <c r="Q197" s="136"/>
      <c r="R197" s="137">
        <f>SUM(R198:R203)</f>
        <v>0</v>
      </c>
      <c r="S197" s="136"/>
      <c r="T197" s="138">
        <f>SUM(T198:T203)</f>
        <v>0</v>
      </c>
      <c r="AR197" s="131" t="s">
        <v>78</v>
      </c>
      <c r="AT197" s="139" t="s">
        <v>70</v>
      </c>
      <c r="AU197" s="139" t="s">
        <v>78</v>
      </c>
      <c r="AY197" s="131" t="s">
        <v>127</v>
      </c>
      <c r="BK197" s="140">
        <f>SUM(BK198:BK203)</f>
        <v>0</v>
      </c>
    </row>
    <row r="198" spans="1:65" s="2" customFormat="1" ht="60">
      <c r="A198" s="33"/>
      <c r="B198" s="143"/>
      <c r="C198" s="144" t="s">
        <v>329</v>
      </c>
      <c r="D198" s="144" t="s">
        <v>129</v>
      </c>
      <c r="E198" s="145" t="s">
        <v>588</v>
      </c>
      <c r="F198" s="146" t="s">
        <v>917</v>
      </c>
      <c r="G198" s="147" t="s">
        <v>132</v>
      </c>
      <c r="H198" s="148">
        <v>750</v>
      </c>
      <c r="I198" s="149"/>
      <c r="J198" s="150">
        <f>ROUND(I198*H198,2)</f>
        <v>0</v>
      </c>
      <c r="K198" s="146" t="s">
        <v>133</v>
      </c>
      <c r="L198" s="34"/>
      <c r="M198" s="151" t="s">
        <v>3</v>
      </c>
      <c r="N198" s="152" t="s">
        <v>42</v>
      </c>
      <c r="O198" s="54"/>
      <c r="P198" s="153">
        <f>O198*H198</f>
        <v>0</v>
      </c>
      <c r="Q198" s="153">
        <v>0</v>
      </c>
      <c r="R198" s="153">
        <f>Q198*H198</f>
        <v>0</v>
      </c>
      <c r="S198" s="153">
        <v>0</v>
      </c>
      <c r="T198" s="154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55" t="s">
        <v>134</v>
      </c>
      <c r="AT198" s="155" t="s">
        <v>129</v>
      </c>
      <c r="AU198" s="155" t="s">
        <v>80</v>
      </c>
      <c r="AY198" s="18" t="s">
        <v>127</v>
      </c>
      <c r="BE198" s="156">
        <f>IF(N198="základní",J198,0)</f>
        <v>0</v>
      </c>
      <c r="BF198" s="156">
        <f>IF(N198="snížená",J198,0)</f>
        <v>0</v>
      </c>
      <c r="BG198" s="156">
        <f>IF(N198="zákl. přenesená",J198,0)</f>
        <v>0</v>
      </c>
      <c r="BH198" s="156">
        <f>IF(N198="sníž. přenesená",J198,0)</f>
        <v>0</v>
      </c>
      <c r="BI198" s="156">
        <f>IF(N198="nulová",J198,0)</f>
        <v>0</v>
      </c>
      <c r="BJ198" s="18" t="s">
        <v>78</v>
      </c>
      <c r="BK198" s="156">
        <f>ROUND(I198*H198,2)</f>
        <v>0</v>
      </c>
      <c r="BL198" s="18" t="s">
        <v>134</v>
      </c>
      <c r="BM198" s="155" t="s">
        <v>589</v>
      </c>
    </row>
    <row r="199" spans="1:65" s="2" customFormat="1">
      <c r="A199" s="33"/>
      <c r="B199" s="34"/>
      <c r="C199" s="33"/>
      <c r="D199" s="157" t="s">
        <v>136</v>
      </c>
      <c r="E199" s="33"/>
      <c r="F199" s="158" t="s">
        <v>590</v>
      </c>
      <c r="G199" s="33"/>
      <c r="H199" s="33"/>
      <c r="I199" s="159"/>
      <c r="J199" s="33"/>
      <c r="K199" s="33"/>
      <c r="L199" s="34"/>
      <c r="M199" s="160"/>
      <c r="N199" s="161"/>
      <c r="O199" s="54"/>
      <c r="P199" s="54"/>
      <c r="Q199" s="54"/>
      <c r="R199" s="54"/>
      <c r="S199" s="54"/>
      <c r="T199" s="55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8" t="s">
        <v>136</v>
      </c>
      <c r="AU199" s="18" t="s">
        <v>80</v>
      </c>
    </row>
    <row r="200" spans="1:65" s="13" customFormat="1">
      <c r="B200" s="162"/>
      <c r="D200" s="163" t="s">
        <v>138</v>
      </c>
      <c r="E200" s="164" t="s">
        <v>3</v>
      </c>
      <c r="F200" s="165" t="s">
        <v>591</v>
      </c>
      <c r="H200" s="166">
        <v>750</v>
      </c>
      <c r="I200" s="167"/>
      <c r="L200" s="162"/>
      <c r="M200" s="168"/>
      <c r="N200" s="169"/>
      <c r="O200" s="169"/>
      <c r="P200" s="169"/>
      <c r="Q200" s="169"/>
      <c r="R200" s="169"/>
      <c r="S200" s="169"/>
      <c r="T200" s="170"/>
      <c r="AT200" s="164" t="s">
        <v>138</v>
      </c>
      <c r="AU200" s="164" t="s">
        <v>80</v>
      </c>
      <c r="AV200" s="13" t="s">
        <v>80</v>
      </c>
      <c r="AW200" s="13" t="s">
        <v>33</v>
      </c>
      <c r="AX200" s="13" t="s">
        <v>78</v>
      </c>
      <c r="AY200" s="164" t="s">
        <v>127</v>
      </c>
    </row>
    <row r="201" spans="1:65" s="2" customFormat="1" ht="33" customHeight="1">
      <c r="A201" s="33"/>
      <c r="B201" s="143"/>
      <c r="C201" s="144" t="s">
        <v>336</v>
      </c>
      <c r="D201" s="144" t="s">
        <v>129</v>
      </c>
      <c r="E201" s="145" t="s">
        <v>592</v>
      </c>
      <c r="F201" s="146" t="s">
        <v>593</v>
      </c>
      <c r="G201" s="147" t="s">
        <v>132</v>
      </c>
      <c r="H201" s="148">
        <v>750</v>
      </c>
      <c r="I201" s="149"/>
      <c r="J201" s="150">
        <f>ROUND(I201*H201,2)</f>
        <v>0</v>
      </c>
      <c r="K201" s="146" t="s">
        <v>133</v>
      </c>
      <c r="L201" s="34"/>
      <c r="M201" s="151" t="s">
        <v>3</v>
      </c>
      <c r="N201" s="152" t="s">
        <v>42</v>
      </c>
      <c r="O201" s="54"/>
      <c r="P201" s="153">
        <f>O201*H201</f>
        <v>0</v>
      </c>
      <c r="Q201" s="153">
        <v>0</v>
      </c>
      <c r="R201" s="153">
        <f>Q201*H201</f>
        <v>0</v>
      </c>
      <c r="S201" s="153">
        <v>0</v>
      </c>
      <c r="T201" s="154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5" t="s">
        <v>134</v>
      </c>
      <c r="AT201" s="155" t="s">
        <v>129</v>
      </c>
      <c r="AU201" s="155" t="s">
        <v>80</v>
      </c>
      <c r="AY201" s="18" t="s">
        <v>127</v>
      </c>
      <c r="BE201" s="156">
        <f>IF(N201="základní",J201,0)</f>
        <v>0</v>
      </c>
      <c r="BF201" s="156">
        <f>IF(N201="snížená",J201,0)</f>
        <v>0</v>
      </c>
      <c r="BG201" s="156">
        <f>IF(N201="zákl. přenesená",J201,0)</f>
        <v>0</v>
      </c>
      <c r="BH201" s="156">
        <f>IF(N201="sníž. přenesená",J201,0)</f>
        <v>0</v>
      </c>
      <c r="BI201" s="156">
        <f>IF(N201="nulová",J201,0)</f>
        <v>0</v>
      </c>
      <c r="BJ201" s="18" t="s">
        <v>78</v>
      </c>
      <c r="BK201" s="156">
        <f>ROUND(I201*H201,2)</f>
        <v>0</v>
      </c>
      <c r="BL201" s="18" t="s">
        <v>134</v>
      </c>
      <c r="BM201" s="155" t="s">
        <v>594</v>
      </c>
    </row>
    <row r="202" spans="1:65" s="2" customFormat="1">
      <c r="A202" s="33"/>
      <c r="B202" s="34"/>
      <c r="C202" s="33"/>
      <c r="D202" s="157" t="s">
        <v>136</v>
      </c>
      <c r="E202" s="33"/>
      <c r="F202" s="158" t="s">
        <v>595</v>
      </c>
      <c r="G202" s="33"/>
      <c r="H202" s="33"/>
      <c r="I202" s="159"/>
      <c r="J202" s="33"/>
      <c r="K202" s="33"/>
      <c r="L202" s="34"/>
      <c r="M202" s="160"/>
      <c r="N202" s="161"/>
      <c r="O202" s="54"/>
      <c r="P202" s="54"/>
      <c r="Q202" s="54"/>
      <c r="R202" s="54"/>
      <c r="S202" s="54"/>
      <c r="T202" s="55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8" t="s">
        <v>136</v>
      </c>
      <c r="AU202" s="18" t="s">
        <v>80</v>
      </c>
    </row>
    <row r="203" spans="1:65" s="13" customFormat="1">
      <c r="B203" s="162"/>
      <c r="D203" s="163" t="s">
        <v>138</v>
      </c>
      <c r="E203" s="164" t="s">
        <v>3</v>
      </c>
      <c r="F203" s="165" t="s">
        <v>591</v>
      </c>
      <c r="H203" s="166">
        <v>750</v>
      </c>
      <c r="I203" s="167"/>
      <c r="L203" s="162"/>
      <c r="M203" s="168"/>
      <c r="N203" s="169"/>
      <c r="O203" s="169"/>
      <c r="P203" s="169"/>
      <c r="Q203" s="169"/>
      <c r="R203" s="169"/>
      <c r="S203" s="169"/>
      <c r="T203" s="170"/>
      <c r="AT203" s="164" t="s">
        <v>138</v>
      </c>
      <c r="AU203" s="164" t="s">
        <v>80</v>
      </c>
      <c r="AV203" s="13" t="s">
        <v>80</v>
      </c>
      <c r="AW203" s="13" t="s">
        <v>33</v>
      </c>
      <c r="AX203" s="13" t="s">
        <v>78</v>
      </c>
      <c r="AY203" s="164" t="s">
        <v>127</v>
      </c>
    </row>
    <row r="204" spans="1:65" s="12" customFormat="1" ht="22.9" customHeight="1">
      <c r="B204" s="130"/>
      <c r="D204" s="131" t="s">
        <v>70</v>
      </c>
      <c r="E204" s="141" t="s">
        <v>177</v>
      </c>
      <c r="F204" s="141" t="s">
        <v>328</v>
      </c>
      <c r="I204" s="133"/>
      <c r="J204" s="142">
        <f>BK204</f>
        <v>0</v>
      </c>
      <c r="L204" s="130"/>
      <c r="M204" s="135"/>
      <c r="N204" s="136"/>
      <c r="O204" s="136"/>
      <c r="P204" s="137">
        <f>SUM(P205:P227)</f>
        <v>0</v>
      </c>
      <c r="Q204" s="136"/>
      <c r="R204" s="137">
        <f>SUM(R205:R227)</f>
        <v>0.13449783440000002</v>
      </c>
      <c r="S204" s="136"/>
      <c r="T204" s="138">
        <f>SUM(T205:T227)</f>
        <v>1.1369600000000002</v>
      </c>
      <c r="AR204" s="131" t="s">
        <v>78</v>
      </c>
      <c r="AT204" s="139" t="s">
        <v>70</v>
      </c>
      <c r="AU204" s="139" t="s">
        <v>78</v>
      </c>
      <c r="AY204" s="131" t="s">
        <v>127</v>
      </c>
      <c r="BK204" s="140">
        <f>SUM(BK205:BK227)</f>
        <v>0</v>
      </c>
    </row>
    <row r="205" spans="1:65" s="2" customFormat="1" ht="24.2" customHeight="1">
      <c r="A205" s="33"/>
      <c r="B205" s="143"/>
      <c r="C205" s="144" t="s">
        <v>341</v>
      </c>
      <c r="D205" s="144" t="s">
        <v>129</v>
      </c>
      <c r="E205" s="145" t="s">
        <v>596</v>
      </c>
      <c r="F205" s="146" t="s">
        <v>597</v>
      </c>
      <c r="G205" s="147" t="s">
        <v>332</v>
      </c>
      <c r="H205" s="148">
        <v>1</v>
      </c>
      <c r="I205" s="149"/>
      <c r="J205" s="150">
        <f>ROUND(I205*H205,2)</f>
        <v>0</v>
      </c>
      <c r="K205" s="146" t="s">
        <v>133</v>
      </c>
      <c r="L205" s="34"/>
      <c r="M205" s="151" t="s">
        <v>3</v>
      </c>
      <c r="N205" s="152" t="s">
        <v>42</v>
      </c>
      <c r="O205" s="54"/>
      <c r="P205" s="153">
        <f>O205*H205</f>
        <v>0</v>
      </c>
      <c r="Q205" s="153">
        <v>6.9999999999999999E-4</v>
      </c>
      <c r="R205" s="153">
        <f>Q205*H205</f>
        <v>6.9999999999999999E-4</v>
      </c>
      <c r="S205" s="153">
        <v>0</v>
      </c>
      <c r="T205" s="154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5" t="s">
        <v>134</v>
      </c>
      <c r="AT205" s="155" t="s">
        <v>129</v>
      </c>
      <c r="AU205" s="155" t="s">
        <v>80</v>
      </c>
      <c r="AY205" s="18" t="s">
        <v>127</v>
      </c>
      <c r="BE205" s="156">
        <f>IF(N205="základní",J205,0)</f>
        <v>0</v>
      </c>
      <c r="BF205" s="156">
        <f>IF(N205="snížená",J205,0)</f>
        <v>0</v>
      </c>
      <c r="BG205" s="156">
        <f>IF(N205="zákl. přenesená",J205,0)</f>
        <v>0</v>
      </c>
      <c r="BH205" s="156">
        <f>IF(N205="sníž. přenesená",J205,0)</f>
        <v>0</v>
      </c>
      <c r="BI205" s="156">
        <f>IF(N205="nulová",J205,0)</f>
        <v>0</v>
      </c>
      <c r="BJ205" s="18" t="s">
        <v>78</v>
      </c>
      <c r="BK205" s="156">
        <f>ROUND(I205*H205,2)</f>
        <v>0</v>
      </c>
      <c r="BL205" s="18" t="s">
        <v>134</v>
      </c>
      <c r="BM205" s="155" t="s">
        <v>598</v>
      </c>
    </row>
    <row r="206" spans="1:65" s="2" customFormat="1">
      <c r="A206" s="33"/>
      <c r="B206" s="34"/>
      <c r="C206" s="33"/>
      <c r="D206" s="157" t="s">
        <v>136</v>
      </c>
      <c r="E206" s="33"/>
      <c r="F206" s="158" t="s">
        <v>599</v>
      </c>
      <c r="G206" s="33"/>
      <c r="H206" s="33"/>
      <c r="I206" s="159"/>
      <c r="J206" s="33"/>
      <c r="K206" s="33"/>
      <c r="L206" s="34"/>
      <c r="M206" s="160"/>
      <c r="N206" s="161"/>
      <c r="O206" s="54"/>
      <c r="P206" s="54"/>
      <c r="Q206" s="54"/>
      <c r="R206" s="54"/>
      <c r="S206" s="54"/>
      <c r="T206" s="55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136</v>
      </c>
      <c r="AU206" s="18" t="s">
        <v>80</v>
      </c>
    </row>
    <row r="207" spans="1:65" s="2" customFormat="1" ht="16.5" customHeight="1">
      <c r="A207" s="33"/>
      <c r="B207" s="143"/>
      <c r="C207" s="180" t="s">
        <v>347</v>
      </c>
      <c r="D207" s="180" t="s">
        <v>233</v>
      </c>
      <c r="E207" s="181" t="s">
        <v>600</v>
      </c>
      <c r="F207" s="182" t="s">
        <v>601</v>
      </c>
      <c r="G207" s="183" t="s">
        <v>332</v>
      </c>
      <c r="H207" s="184">
        <v>1</v>
      </c>
      <c r="I207" s="185"/>
      <c r="J207" s="186">
        <f>ROUND(I207*H207,2)</f>
        <v>0</v>
      </c>
      <c r="K207" s="182" t="s">
        <v>339</v>
      </c>
      <c r="L207" s="187"/>
      <c r="M207" s="188" t="s">
        <v>3</v>
      </c>
      <c r="N207" s="189" t="s">
        <v>42</v>
      </c>
      <c r="O207" s="54"/>
      <c r="P207" s="153">
        <f>O207*H207</f>
        <v>0</v>
      </c>
      <c r="Q207" s="153">
        <v>1.6999999999999999E-3</v>
      </c>
      <c r="R207" s="153">
        <f>Q207*H207</f>
        <v>1.6999999999999999E-3</v>
      </c>
      <c r="S207" s="153">
        <v>0</v>
      </c>
      <c r="T207" s="154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55" t="s">
        <v>171</v>
      </c>
      <c r="AT207" s="155" t="s">
        <v>233</v>
      </c>
      <c r="AU207" s="155" t="s">
        <v>80</v>
      </c>
      <c r="AY207" s="18" t="s">
        <v>127</v>
      </c>
      <c r="BE207" s="156">
        <f>IF(N207="základní",J207,0)</f>
        <v>0</v>
      </c>
      <c r="BF207" s="156">
        <f>IF(N207="snížená",J207,0)</f>
        <v>0</v>
      </c>
      <c r="BG207" s="156">
        <f>IF(N207="zákl. přenesená",J207,0)</f>
        <v>0</v>
      </c>
      <c r="BH207" s="156">
        <f>IF(N207="sníž. přenesená",J207,0)</f>
        <v>0</v>
      </c>
      <c r="BI207" s="156">
        <f>IF(N207="nulová",J207,0)</f>
        <v>0</v>
      </c>
      <c r="BJ207" s="18" t="s">
        <v>78</v>
      </c>
      <c r="BK207" s="156">
        <f>ROUND(I207*H207,2)</f>
        <v>0</v>
      </c>
      <c r="BL207" s="18" t="s">
        <v>134</v>
      </c>
      <c r="BM207" s="155" t="s">
        <v>602</v>
      </c>
    </row>
    <row r="208" spans="1:65" s="2" customFormat="1" ht="24.2" customHeight="1">
      <c r="A208" s="33"/>
      <c r="B208" s="143"/>
      <c r="C208" s="144" t="s">
        <v>354</v>
      </c>
      <c r="D208" s="144" t="s">
        <v>129</v>
      </c>
      <c r="E208" s="145" t="s">
        <v>603</v>
      </c>
      <c r="F208" s="146" t="s">
        <v>604</v>
      </c>
      <c r="G208" s="147" t="s">
        <v>332</v>
      </c>
      <c r="H208" s="148">
        <v>1</v>
      </c>
      <c r="I208" s="149"/>
      <c r="J208" s="150">
        <f>ROUND(I208*H208,2)</f>
        <v>0</v>
      </c>
      <c r="K208" s="146" t="s">
        <v>133</v>
      </c>
      <c r="L208" s="34"/>
      <c r="M208" s="151" t="s">
        <v>3</v>
      </c>
      <c r="N208" s="152" t="s">
        <v>42</v>
      </c>
      <c r="O208" s="54"/>
      <c r="P208" s="153">
        <f>O208*H208</f>
        <v>0</v>
      </c>
      <c r="Q208" s="153">
        <v>1.3334400000000001E-5</v>
      </c>
      <c r="R208" s="153">
        <f>Q208*H208</f>
        <v>1.3334400000000001E-5</v>
      </c>
      <c r="S208" s="153">
        <v>0</v>
      </c>
      <c r="T208" s="154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55" t="s">
        <v>134</v>
      </c>
      <c r="AT208" s="155" t="s">
        <v>129</v>
      </c>
      <c r="AU208" s="155" t="s">
        <v>80</v>
      </c>
      <c r="AY208" s="18" t="s">
        <v>127</v>
      </c>
      <c r="BE208" s="156">
        <f>IF(N208="základní",J208,0)</f>
        <v>0</v>
      </c>
      <c r="BF208" s="156">
        <f>IF(N208="snížená",J208,0)</f>
        <v>0</v>
      </c>
      <c r="BG208" s="156">
        <f>IF(N208="zákl. přenesená",J208,0)</f>
        <v>0</v>
      </c>
      <c r="BH208" s="156">
        <f>IF(N208="sníž. přenesená",J208,0)</f>
        <v>0</v>
      </c>
      <c r="BI208" s="156">
        <f>IF(N208="nulová",J208,0)</f>
        <v>0</v>
      </c>
      <c r="BJ208" s="18" t="s">
        <v>78</v>
      </c>
      <c r="BK208" s="156">
        <f>ROUND(I208*H208,2)</f>
        <v>0</v>
      </c>
      <c r="BL208" s="18" t="s">
        <v>134</v>
      </c>
      <c r="BM208" s="155" t="s">
        <v>605</v>
      </c>
    </row>
    <row r="209" spans="1:65" s="2" customFormat="1">
      <c r="A209" s="33"/>
      <c r="B209" s="34"/>
      <c r="C209" s="33"/>
      <c r="D209" s="157" t="s">
        <v>136</v>
      </c>
      <c r="E209" s="33"/>
      <c r="F209" s="158" t="s">
        <v>606</v>
      </c>
      <c r="G209" s="33"/>
      <c r="H209" s="33"/>
      <c r="I209" s="159"/>
      <c r="J209" s="33"/>
      <c r="K209" s="33"/>
      <c r="L209" s="34"/>
      <c r="M209" s="160"/>
      <c r="N209" s="161"/>
      <c r="O209" s="54"/>
      <c r="P209" s="54"/>
      <c r="Q209" s="54"/>
      <c r="R209" s="54"/>
      <c r="S209" s="54"/>
      <c r="T209" s="55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8" t="s">
        <v>136</v>
      </c>
      <c r="AU209" s="18" t="s">
        <v>80</v>
      </c>
    </row>
    <row r="210" spans="1:65" s="2" customFormat="1" ht="16.5" customHeight="1">
      <c r="A210" s="33"/>
      <c r="B210" s="143"/>
      <c r="C210" s="180" t="s">
        <v>359</v>
      </c>
      <c r="D210" s="180" t="s">
        <v>233</v>
      </c>
      <c r="E210" s="181" t="s">
        <v>607</v>
      </c>
      <c r="F210" s="182" t="s">
        <v>608</v>
      </c>
      <c r="G210" s="183" t="s">
        <v>132</v>
      </c>
      <c r="H210" s="184">
        <v>1</v>
      </c>
      <c r="I210" s="185"/>
      <c r="J210" s="186">
        <f>ROUND(I210*H210,2)</f>
        <v>0</v>
      </c>
      <c r="K210" s="182" t="s">
        <v>339</v>
      </c>
      <c r="L210" s="187"/>
      <c r="M210" s="188" t="s">
        <v>3</v>
      </c>
      <c r="N210" s="189" t="s">
        <v>42</v>
      </c>
      <c r="O210" s="54"/>
      <c r="P210" s="153">
        <f>O210*H210</f>
        <v>0</v>
      </c>
      <c r="Q210" s="153">
        <v>3.5999999999999999E-3</v>
      </c>
      <c r="R210" s="153">
        <f>Q210*H210</f>
        <v>3.5999999999999999E-3</v>
      </c>
      <c r="S210" s="153">
        <v>0</v>
      </c>
      <c r="T210" s="154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55" t="s">
        <v>171</v>
      </c>
      <c r="AT210" s="155" t="s">
        <v>233</v>
      </c>
      <c r="AU210" s="155" t="s">
        <v>80</v>
      </c>
      <c r="AY210" s="18" t="s">
        <v>127</v>
      </c>
      <c r="BE210" s="156">
        <f>IF(N210="základní",J210,0)</f>
        <v>0</v>
      </c>
      <c r="BF210" s="156">
        <f>IF(N210="snížená",J210,0)</f>
        <v>0</v>
      </c>
      <c r="BG210" s="156">
        <f>IF(N210="zákl. přenesená",J210,0)</f>
        <v>0</v>
      </c>
      <c r="BH210" s="156">
        <f>IF(N210="sníž. přenesená",J210,0)</f>
        <v>0</v>
      </c>
      <c r="BI210" s="156">
        <f>IF(N210="nulová",J210,0)</f>
        <v>0</v>
      </c>
      <c r="BJ210" s="18" t="s">
        <v>78</v>
      </c>
      <c r="BK210" s="156">
        <f>ROUND(I210*H210,2)</f>
        <v>0</v>
      </c>
      <c r="BL210" s="18" t="s">
        <v>134</v>
      </c>
      <c r="BM210" s="155" t="s">
        <v>609</v>
      </c>
    </row>
    <row r="211" spans="1:65" s="2" customFormat="1" ht="24.2" customHeight="1">
      <c r="A211" s="33"/>
      <c r="B211" s="143"/>
      <c r="C211" s="144" t="s">
        <v>365</v>
      </c>
      <c r="D211" s="144" t="s">
        <v>129</v>
      </c>
      <c r="E211" s="145" t="s">
        <v>610</v>
      </c>
      <c r="F211" s="146" t="s">
        <v>611</v>
      </c>
      <c r="G211" s="147" t="s">
        <v>332</v>
      </c>
      <c r="H211" s="148">
        <v>1</v>
      </c>
      <c r="I211" s="149"/>
      <c r="J211" s="150">
        <f>ROUND(I211*H211,2)</f>
        <v>0</v>
      </c>
      <c r="K211" s="146" t="s">
        <v>133</v>
      </c>
      <c r="L211" s="34"/>
      <c r="M211" s="151" t="s">
        <v>3</v>
      </c>
      <c r="N211" s="152" t="s">
        <v>42</v>
      </c>
      <c r="O211" s="54"/>
      <c r="P211" s="153">
        <f>O211*H211</f>
        <v>0</v>
      </c>
      <c r="Q211" s="153">
        <v>0.112405</v>
      </c>
      <c r="R211" s="153">
        <f>Q211*H211</f>
        <v>0.112405</v>
      </c>
      <c r="S211" s="153">
        <v>0</v>
      </c>
      <c r="T211" s="154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5" t="s">
        <v>134</v>
      </c>
      <c r="AT211" s="155" t="s">
        <v>129</v>
      </c>
      <c r="AU211" s="155" t="s">
        <v>80</v>
      </c>
      <c r="AY211" s="18" t="s">
        <v>127</v>
      </c>
      <c r="BE211" s="156">
        <f>IF(N211="základní",J211,0)</f>
        <v>0</v>
      </c>
      <c r="BF211" s="156">
        <f>IF(N211="snížená",J211,0)</f>
        <v>0</v>
      </c>
      <c r="BG211" s="156">
        <f>IF(N211="zákl. přenesená",J211,0)</f>
        <v>0</v>
      </c>
      <c r="BH211" s="156">
        <f>IF(N211="sníž. přenesená",J211,0)</f>
        <v>0</v>
      </c>
      <c r="BI211" s="156">
        <f>IF(N211="nulová",J211,0)</f>
        <v>0</v>
      </c>
      <c r="BJ211" s="18" t="s">
        <v>78</v>
      </c>
      <c r="BK211" s="156">
        <f>ROUND(I211*H211,2)</f>
        <v>0</v>
      </c>
      <c r="BL211" s="18" t="s">
        <v>134</v>
      </c>
      <c r="BM211" s="155" t="s">
        <v>612</v>
      </c>
    </row>
    <row r="212" spans="1:65" s="2" customFormat="1">
      <c r="A212" s="33"/>
      <c r="B212" s="34"/>
      <c r="C212" s="33"/>
      <c r="D212" s="157" t="s">
        <v>136</v>
      </c>
      <c r="E212" s="33"/>
      <c r="F212" s="158" t="s">
        <v>613</v>
      </c>
      <c r="G212" s="33"/>
      <c r="H212" s="33"/>
      <c r="I212" s="159"/>
      <c r="J212" s="33"/>
      <c r="K212" s="33"/>
      <c r="L212" s="34"/>
      <c r="M212" s="160"/>
      <c r="N212" s="161"/>
      <c r="O212" s="54"/>
      <c r="P212" s="54"/>
      <c r="Q212" s="54"/>
      <c r="R212" s="54"/>
      <c r="S212" s="54"/>
      <c r="T212" s="55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8" t="s">
        <v>136</v>
      </c>
      <c r="AU212" s="18" t="s">
        <v>80</v>
      </c>
    </row>
    <row r="213" spans="1:65" s="2" customFormat="1" ht="21.75" customHeight="1">
      <c r="A213" s="33"/>
      <c r="B213" s="143"/>
      <c r="C213" s="180" t="s">
        <v>370</v>
      </c>
      <c r="D213" s="180" t="s">
        <v>233</v>
      </c>
      <c r="E213" s="181" t="s">
        <v>614</v>
      </c>
      <c r="F213" s="182" t="s">
        <v>615</v>
      </c>
      <c r="G213" s="183" t="s">
        <v>332</v>
      </c>
      <c r="H213" s="184">
        <v>1</v>
      </c>
      <c r="I213" s="185"/>
      <c r="J213" s="186">
        <f>ROUND(I213*H213,2)</f>
        <v>0</v>
      </c>
      <c r="K213" s="182" t="s">
        <v>133</v>
      </c>
      <c r="L213" s="187"/>
      <c r="M213" s="188" t="s">
        <v>3</v>
      </c>
      <c r="N213" s="189" t="s">
        <v>42</v>
      </c>
      <c r="O213" s="54"/>
      <c r="P213" s="153">
        <f>O213*H213</f>
        <v>0</v>
      </c>
      <c r="Q213" s="153">
        <v>6.4999999999999997E-3</v>
      </c>
      <c r="R213" s="153">
        <f>Q213*H213</f>
        <v>6.4999999999999997E-3</v>
      </c>
      <c r="S213" s="153">
        <v>0</v>
      </c>
      <c r="T213" s="154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5" t="s">
        <v>171</v>
      </c>
      <c r="AT213" s="155" t="s">
        <v>233</v>
      </c>
      <c r="AU213" s="155" t="s">
        <v>80</v>
      </c>
      <c r="AY213" s="18" t="s">
        <v>127</v>
      </c>
      <c r="BE213" s="156">
        <f>IF(N213="základní",J213,0)</f>
        <v>0</v>
      </c>
      <c r="BF213" s="156">
        <f>IF(N213="snížená",J213,0)</f>
        <v>0</v>
      </c>
      <c r="BG213" s="156">
        <f>IF(N213="zákl. přenesená",J213,0)</f>
        <v>0</v>
      </c>
      <c r="BH213" s="156">
        <f>IF(N213="sníž. přenesená",J213,0)</f>
        <v>0</v>
      </c>
      <c r="BI213" s="156">
        <f>IF(N213="nulová",J213,0)</f>
        <v>0</v>
      </c>
      <c r="BJ213" s="18" t="s">
        <v>78</v>
      </c>
      <c r="BK213" s="156">
        <f>ROUND(I213*H213,2)</f>
        <v>0</v>
      </c>
      <c r="BL213" s="18" t="s">
        <v>134</v>
      </c>
      <c r="BM213" s="155" t="s">
        <v>616</v>
      </c>
    </row>
    <row r="214" spans="1:65" s="2" customFormat="1" ht="16.5" customHeight="1">
      <c r="A214" s="33"/>
      <c r="B214" s="143"/>
      <c r="C214" s="180" t="s">
        <v>376</v>
      </c>
      <c r="D214" s="180" t="s">
        <v>233</v>
      </c>
      <c r="E214" s="181" t="s">
        <v>617</v>
      </c>
      <c r="F214" s="182" t="s">
        <v>618</v>
      </c>
      <c r="G214" s="183" t="s">
        <v>332</v>
      </c>
      <c r="H214" s="184">
        <v>1</v>
      </c>
      <c r="I214" s="185"/>
      <c r="J214" s="186">
        <f>ROUND(I214*H214,2)</f>
        <v>0</v>
      </c>
      <c r="K214" s="182" t="s">
        <v>133</v>
      </c>
      <c r="L214" s="187"/>
      <c r="M214" s="188" t="s">
        <v>3</v>
      </c>
      <c r="N214" s="189" t="s">
        <v>42</v>
      </c>
      <c r="O214" s="54"/>
      <c r="P214" s="153">
        <f>O214*H214</f>
        <v>0</v>
      </c>
      <c r="Q214" s="153">
        <v>3.3E-3</v>
      </c>
      <c r="R214" s="153">
        <f>Q214*H214</f>
        <v>3.3E-3</v>
      </c>
      <c r="S214" s="153">
        <v>0</v>
      </c>
      <c r="T214" s="154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5" t="s">
        <v>171</v>
      </c>
      <c r="AT214" s="155" t="s">
        <v>233</v>
      </c>
      <c r="AU214" s="155" t="s">
        <v>80</v>
      </c>
      <c r="AY214" s="18" t="s">
        <v>127</v>
      </c>
      <c r="BE214" s="156">
        <f>IF(N214="základní",J214,0)</f>
        <v>0</v>
      </c>
      <c r="BF214" s="156">
        <f>IF(N214="snížená",J214,0)</f>
        <v>0</v>
      </c>
      <c r="BG214" s="156">
        <f>IF(N214="zákl. přenesená",J214,0)</f>
        <v>0</v>
      </c>
      <c r="BH214" s="156">
        <f>IF(N214="sníž. přenesená",J214,0)</f>
        <v>0</v>
      </c>
      <c r="BI214" s="156">
        <f>IF(N214="nulová",J214,0)</f>
        <v>0</v>
      </c>
      <c r="BJ214" s="18" t="s">
        <v>78</v>
      </c>
      <c r="BK214" s="156">
        <f>ROUND(I214*H214,2)</f>
        <v>0</v>
      </c>
      <c r="BL214" s="18" t="s">
        <v>134</v>
      </c>
      <c r="BM214" s="155" t="s">
        <v>619</v>
      </c>
    </row>
    <row r="215" spans="1:65" s="2" customFormat="1" ht="16.5" customHeight="1">
      <c r="A215" s="33"/>
      <c r="B215" s="143"/>
      <c r="C215" s="180" t="s">
        <v>383</v>
      </c>
      <c r="D215" s="180" t="s">
        <v>233</v>
      </c>
      <c r="E215" s="181" t="s">
        <v>620</v>
      </c>
      <c r="F215" s="182" t="s">
        <v>621</v>
      </c>
      <c r="G215" s="183" t="s">
        <v>332</v>
      </c>
      <c r="H215" s="184">
        <v>1</v>
      </c>
      <c r="I215" s="185"/>
      <c r="J215" s="186">
        <f>ROUND(I215*H215,2)</f>
        <v>0</v>
      </c>
      <c r="K215" s="182" t="s">
        <v>133</v>
      </c>
      <c r="L215" s="187"/>
      <c r="M215" s="188" t="s">
        <v>3</v>
      </c>
      <c r="N215" s="189" t="s">
        <v>42</v>
      </c>
      <c r="O215" s="54"/>
      <c r="P215" s="153">
        <f>O215*H215</f>
        <v>0</v>
      </c>
      <c r="Q215" s="153">
        <v>1.4999999999999999E-4</v>
      </c>
      <c r="R215" s="153">
        <f>Q215*H215</f>
        <v>1.4999999999999999E-4</v>
      </c>
      <c r="S215" s="153">
        <v>0</v>
      </c>
      <c r="T215" s="154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55" t="s">
        <v>171</v>
      </c>
      <c r="AT215" s="155" t="s">
        <v>233</v>
      </c>
      <c r="AU215" s="155" t="s">
        <v>80</v>
      </c>
      <c r="AY215" s="18" t="s">
        <v>127</v>
      </c>
      <c r="BE215" s="156">
        <f>IF(N215="základní",J215,0)</f>
        <v>0</v>
      </c>
      <c r="BF215" s="156">
        <f>IF(N215="snížená",J215,0)</f>
        <v>0</v>
      </c>
      <c r="BG215" s="156">
        <f>IF(N215="zákl. přenesená",J215,0)</f>
        <v>0</v>
      </c>
      <c r="BH215" s="156">
        <f>IF(N215="sníž. přenesená",J215,0)</f>
        <v>0</v>
      </c>
      <c r="BI215" s="156">
        <f>IF(N215="nulová",J215,0)</f>
        <v>0</v>
      </c>
      <c r="BJ215" s="18" t="s">
        <v>78</v>
      </c>
      <c r="BK215" s="156">
        <f>ROUND(I215*H215,2)</f>
        <v>0</v>
      </c>
      <c r="BL215" s="18" t="s">
        <v>134</v>
      </c>
      <c r="BM215" s="155" t="s">
        <v>622</v>
      </c>
    </row>
    <row r="216" spans="1:65" s="2" customFormat="1" ht="16.5" customHeight="1">
      <c r="A216" s="33"/>
      <c r="B216" s="143"/>
      <c r="C216" s="180" t="s">
        <v>388</v>
      </c>
      <c r="D216" s="180" t="s">
        <v>233</v>
      </c>
      <c r="E216" s="181" t="s">
        <v>623</v>
      </c>
      <c r="F216" s="182" t="s">
        <v>624</v>
      </c>
      <c r="G216" s="183" t="s">
        <v>332</v>
      </c>
      <c r="H216" s="184">
        <v>2</v>
      </c>
      <c r="I216" s="185"/>
      <c r="J216" s="186">
        <f>ROUND(I216*H216,2)</f>
        <v>0</v>
      </c>
      <c r="K216" s="182" t="s">
        <v>133</v>
      </c>
      <c r="L216" s="187"/>
      <c r="M216" s="188" t="s">
        <v>3</v>
      </c>
      <c r="N216" s="189" t="s">
        <v>42</v>
      </c>
      <c r="O216" s="54"/>
      <c r="P216" s="153">
        <f>O216*H216</f>
        <v>0</v>
      </c>
      <c r="Q216" s="153">
        <v>4.0000000000000002E-4</v>
      </c>
      <c r="R216" s="153">
        <f>Q216*H216</f>
        <v>8.0000000000000004E-4</v>
      </c>
      <c r="S216" s="153">
        <v>0</v>
      </c>
      <c r="T216" s="154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55" t="s">
        <v>171</v>
      </c>
      <c r="AT216" s="155" t="s">
        <v>233</v>
      </c>
      <c r="AU216" s="155" t="s">
        <v>80</v>
      </c>
      <c r="AY216" s="18" t="s">
        <v>127</v>
      </c>
      <c r="BE216" s="156">
        <f>IF(N216="základní",J216,0)</f>
        <v>0</v>
      </c>
      <c r="BF216" s="156">
        <f>IF(N216="snížená",J216,0)</f>
        <v>0</v>
      </c>
      <c r="BG216" s="156">
        <f>IF(N216="zákl. přenesená",J216,0)</f>
        <v>0</v>
      </c>
      <c r="BH216" s="156">
        <f>IF(N216="sníž. přenesená",J216,0)</f>
        <v>0</v>
      </c>
      <c r="BI216" s="156">
        <f>IF(N216="nulová",J216,0)</f>
        <v>0</v>
      </c>
      <c r="BJ216" s="18" t="s">
        <v>78</v>
      </c>
      <c r="BK216" s="156">
        <f>ROUND(I216*H216,2)</f>
        <v>0</v>
      </c>
      <c r="BL216" s="18" t="s">
        <v>134</v>
      </c>
      <c r="BM216" s="155" t="s">
        <v>625</v>
      </c>
    </row>
    <row r="217" spans="1:65" s="2" customFormat="1" ht="24.2" customHeight="1">
      <c r="A217" s="33"/>
      <c r="B217" s="143"/>
      <c r="C217" s="144" t="s">
        <v>394</v>
      </c>
      <c r="D217" s="144" t="s">
        <v>129</v>
      </c>
      <c r="E217" s="145" t="s">
        <v>626</v>
      </c>
      <c r="F217" s="146" t="s">
        <v>627</v>
      </c>
      <c r="G217" s="147" t="s">
        <v>132</v>
      </c>
      <c r="H217" s="148">
        <v>11.4</v>
      </c>
      <c r="I217" s="149"/>
      <c r="J217" s="150">
        <f>ROUND(I217*H217,2)</f>
        <v>0</v>
      </c>
      <c r="K217" s="146" t="s">
        <v>133</v>
      </c>
      <c r="L217" s="34"/>
      <c r="M217" s="151" t="s">
        <v>3</v>
      </c>
      <c r="N217" s="152" t="s">
        <v>42</v>
      </c>
      <c r="O217" s="54"/>
      <c r="P217" s="153">
        <f>O217*H217</f>
        <v>0</v>
      </c>
      <c r="Q217" s="153">
        <v>4.6749999999999998E-4</v>
      </c>
      <c r="R217" s="153">
        <f>Q217*H217</f>
        <v>5.3295E-3</v>
      </c>
      <c r="S217" s="153">
        <v>0</v>
      </c>
      <c r="T217" s="154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55" t="s">
        <v>134</v>
      </c>
      <c r="AT217" s="155" t="s">
        <v>129</v>
      </c>
      <c r="AU217" s="155" t="s">
        <v>80</v>
      </c>
      <c r="AY217" s="18" t="s">
        <v>127</v>
      </c>
      <c r="BE217" s="156">
        <f>IF(N217="základní",J217,0)</f>
        <v>0</v>
      </c>
      <c r="BF217" s="156">
        <f>IF(N217="snížená",J217,0)</f>
        <v>0</v>
      </c>
      <c r="BG217" s="156">
        <f>IF(N217="zákl. přenesená",J217,0)</f>
        <v>0</v>
      </c>
      <c r="BH217" s="156">
        <f>IF(N217="sníž. přenesená",J217,0)</f>
        <v>0</v>
      </c>
      <c r="BI217" s="156">
        <f>IF(N217="nulová",J217,0)</f>
        <v>0</v>
      </c>
      <c r="BJ217" s="18" t="s">
        <v>78</v>
      </c>
      <c r="BK217" s="156">
        <f>ROUND(I217*H217,2)</f>
        <v>0</v>
      </c>
      <c r="BL217" s="18" t="s">
        <v>134</v>
      </c>
      <c r="BM217" s="155" t="s">
        <v>628</v>
      </c>
    </row>
    <row r="218" spans="1:65" s="2" customFormat="1">
      <c r="A218" s="33"/>
      <c r="B218" s="34"/>
      <c r="C218" s="33"/>
      <c r="D218" s="157" t="s">
        <v>136</v>
      </c>
      <c r="E218" s="33"/>
      <c r="F218" s="158" t="s">
        <v>629</v>
      </c>
      <c r="G218" s="33"/>
      <c r="H218" s="33"/>
      <c r="I218" s="159"/>
      <c r="J218" s="33"/>
      <c r="K218" s="33"/>
      <c r="L218" s="34"/>
      <c r="M218" s="160"/>
      <c r="N218" s="161"/>
      <c r="O218" s="54"/>
      <c r="P218" s="54"/>
      <c r="Q218" s="54"/>
      <c r="R218" s="54"/>
      <c r="S218" s="54"/>
      <c r="T218" s="55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8" t="s">
        <v>136</v>
      </c>
      <c r="AU218" s="18" t="s">
        <v>80</v>
      </c>
    </row>
    <row r="219" spans="1:65" s="13" customFormat="1">
      <c r="B219" s="162"/>
      <c r="D219" s="163" t="s">
        <v>138</v>
      </c>
      <c r="E219" s="164" t="s">
        <v>3</v>
      </c>
      <c r="F219" s="165" t="s">
        <v>630</v>
      </c>
      <c r="H219" s="166">
        <v>7.2</v>
      </c>
      <c r="I219" s="167"/>
      <c r="L219" s="162"/>
      <c r="M219" s="168"/>
      <c r="N219" s="169"/>
      <c r="O219" s="169"/>
      <c r="P219" s="169"/>
      <c r="Q219" s="169"/>
      <c r="R219" s="169"/>
      <c r="S219" s="169"/>
      <c r="T219" s="170"/>
      <c r="AT219" s="164" t="s">
        <v>138</v>
      </c>
      <c r="AU219" s="164" t="s">
        <v>80</v>
      </c>
      <c r="AV219" s="13" t="s">
        <v>80</v>
      </c>
      <c r="AW219" s="13" t="s">
        <v>33</v>
      </c>
      <c r="AX219" s="13" t="s">
        <v>71</v>
      </c>
      <c r="AY219" s="164" t="s">
        <v>127</v>
      </c>
    </row>
    <row r="220" spans="1:65" s="13" customFormat="1">
      <c r="B220" s="162"/>
      <c r="D220" s="163" t="s">
        <v>138</v>
      </c>
      <c r="E220" s="164" t="s">
        <v>3</v>
      </c>
      <c r="F220" s="165" t="s">
        <v>631</v>
      </c>
      <c r="H220" s="166">
        <v>4.2</v>
      </c>
      <c r="I220" s="167"/>
      <c r="L220" s="162"/>
      <c r="M220" s="168"/>
      <c r="N220" s="169"/>
      <c r="O220" s="169"/>
      <c r="P220" s="169"/>
      <c r="Q220" s="169"/>
      <c r="R220" s="169"/>
      <c r="S220" s="169"/>
      <c r="T220" s="170"/>
      <c r="AT220" s="164" t="s">
        <v>138</v>
      </c>
      <c r="AU220" s="164" t="s">
        <v>80</v>
      </c>
      <c r="AV220" s="13" t="s">
        <v>80</v>
      </c>
      <c r="AW220" s="13" t="s">
        <v>33</v>
      </c>
      <c r="AX220" s="13" t="s">
        <v>71</v>
      </c>
      <c r="AY220" s="164" t="s">
        <v>127</v>
      </c>
    </row>
    <row r="221" spans="1:65" s="14" customFormat="1">
      <c r="B221" s="172"/>
      <c r="D221" s="163" t="s">
        <v>138</v>
      </c>
      <c r="E221" s="173" t="s">
        <v>3</v>
      </c>
      <c r="F221" s="174" t="s">
        <v>231</v>
      </c>
      <c r="H221" s="175">
        <v>11.4</v>
      </c>
      <c r="I221" s="176"/>
      <c r="L221" s="172"/>
      <c r="M221" s="177"/>
      <c r="N221" s="178"/>
      <c r="O221" s="178"/>
      <c r="P221" s="178"/>
      <c r="Q221" s="178"/>
      <c r="R221" s="178"/>
      <c r="S221" s="178"/>
      <c r="T221" s="179"/>
      <c r="AT221" s="173" t="s">
        <v>138</v>
      </c>
      <c r="AU221" s="173" t="s">
        <v>80</v>
      </c>
      <c r="AV221" s="14" t="s">
        <v>134</v>
      </c>
      <c r="AW221" s="14" t="s">
        <v>33</v>
      </c>
      <c r="AX221" s="14" t="s">
        <v>78</v>
      </c>
      <c r="AY221" s="173" t="s">
        <v>127</v>
      </c>
    </row>
    <row r="222" spans="1:65" s="2" customFormat="1" ht="16.5" customHeight="1">
      <c r="A222" s="33"/>
      <c r="B222" s="143"/>
      <c r="C222" s="144" t="s">
        <v>398</v>
      </c>
      <c r="D222" s="144" t="s">
        <v>129</v>
      </c>
      <c r="E222" s="145" t="s">
        <v>389</v>
      </c>
      <c r="F222" s="146" t="s">
        <v>390</v>
      </c>
      <c r="G222" s="147" t="s">
        <v>180</v>
      </c>
      <c r="H222" s="148">
        <v>0.4</v>
      </c>
      <c r="I222" s="149"/>
      <c r="J222" s="150">
        <f>ROUND(I222*H222,2)</f>
        <v>0</v>
      </c>
      <c r="K222" s="146" t="s">
        <v>133</v>
      </c>
      <c r="L222" s="34"/>
      <c r="M222" s="151" t="s">
        <v>3</v>
      </c>
      <c r="N222" s="152" t="s">
        <v>42</v>
      </c>
      <c r="O222" s="54"/>
      <c r="P222" s="153">
        <f>O222*H222</f>
        <v>0</v>
      </c>
      <c r="Q222" s="153">
        <v>0</v>
      </c>
      <c r="R222" s="153">
        <f>Q222*H222</f>
        <v>0</v>
      </c>
      <c r="S222" s="153">
        <v>2</v>
      </c>
      <c r="T222" s="154">
        <f>S222*H222</f>
        <v>0.8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55" t="s">
        <v>134</v>
      </c>
      <c r="AT222" s="155" t="s">
        <v>129</v>
      </c>
      <c r="AU222" s="155" t="s">
        <v>80</v>
      </c>
      <c r="AY222" s="18" t="s">
        <v>127</v>
      </c>
      <c r="BE222" s="156">
        <f>IF(N222="základní",J222,0)</f>
        <v>0</v>
      </c>
      <c r="BF222" s="156">
        <f>IF(N222="snížená",J222,0)</f>
        <v>0</v>
      </c>
      <c r="BG222" s="156">
        <f>IF(N222="zákl. přenesená",J222,0)</f>
        <v>0</v>
      </c>
      <c r="BH222" s="156">
        <f>IF(N222="sníž. přenesená",J222,0)</f>
        <v>0</v>
      </c>
      <c r="BI222" s="156">
        <f>IF(N222="nulová",J222,0)</f>
        <v>0</v>
      </c>
      <c r="BJ222" s="18" t="s">
        <v>78</v>
      </c>
      <c r="BK222" s="156">
        <f>ROUND(I222*H222,2)</f>
        <v>0</v>
      </c>
      <c r="BL222" s="18" t="s">
        <v>134</v>
      </c>
      <c r="BM222" s="155" t="s">
        <v>632</v>
      </c>
    </row>
    <row r="223" spans="1:65" s="2" customFormat="1">
      <c r="A223" s="33"/>
      <c r="B223" s="34"/>
      <c r="C223" s="33"/>
      <c r="D223" s="157" t="s">
        <v>136</v>
      </c>
      <c r="E223" s="33"/>
      <c r="F223" s="158" t="s">
        <v>392</v>
      </c>
      <c r="G223" s="33"/>
      <c r="H223" s="33"/>
      <c r="I223" s="159"/>
      <c r="J223" s="33"/>
      <c r="K223" s="33"/>
      <c r="L223" s="34"/>
      <c r="M223" s="160"/>
      <c r="N223" s="161"/>
      <c r="O223" s="54"/>
      <c r="P223" s="54"/>
      <c r="Q223" s="54"/>
      <c r="R223" s="54"/>
      <c r="S223" s="54"/>
      <c r="T223" s="55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136</v>
      </c>
      <c r="AU223" s="18" t="s">
        <v>80</v>
      </c>
    </row>
    <row r="224" spans="1:65" s="13" customFormat="1">
      <c r="B224" s="162"/>
      <c r="D224" s="163" t="s">
        <v>138</v>
      </c>
      <c r="E224" s="164" t="s">
        <v>3</v>
      </c>
      <c r="F224" s="165" t="s">
        <v>633</v>
      </c>
      <c r="H224" s="166">
        <v>0.4</v>
      </c>
      <c r="I224" s="167"/>
      <c r="L224" s="162"/>
      <c r="M224" s="168"/>
      <c r="N224" s="169"/>
      <c r="O224" s="169"/>
      <c r="P224" s="169"/>
      <c r="Q224" s="169"/>
      <c r="R224" s="169"/>
      <c r="S224" s="169"/>
      <c r="T224" s="170"/>
      <c r="AT224" s="164" t="s">
        <v>138</v>
      </c>
      <c r="AU224" s="164" t="s">
        <v>80</v>
      </c>
      <c r="AV224" s="13" t="s">
        <v>80</v>
      </c>
      <c r="AW224" s="13" t="s">
        <v>33</v>
      </c>
      <c r="AX224" s="13" t="s">
        <v>78</v>
      </c>
      <c r="AY224" s="164" t="s">
        <v>127</v>
      </c>
    </row>
    <row r="225" spans="1:65" s="2" customFormat="1" ht="33" customHeight="1">
      <c r="A225" s="33"/>
      <c r="B225" s="143"/>
      <c r="C225" s="144" t="s">
        <v>405</v>
      </c>
      <c r="D225" s="144" t="s">
        <v>129</v>
      </c>
      <c r="E225" s="145" t="s">
        <v>395</v>
      </c>
      <c r="F225" s="146" t="s">
        <v>396</v>
      </c>
      <c r="G225" s="147" t="s">
        <v>332</v>
      </c>
      <c r="H225" s="148">
        <v>2</v>
      </c>
      <c r="I225" s="149"/>
      <c r="J225" s="150">
        <f>ROUND(I225*H225,2)</f>
        <v>0</v>
      </c>
      <c r="K225" s="146" t="s">
        <v>339</v>
      </c>
      <c r="L225" s="34"/>
      <c r="M225" s="151" t="s">
        <v>3</v>
      </c>
      <c r="N225" s="152" t="s">
        <v>42</v>
      </c>
      <c r="O225" s="54"/>
      <c r="P225" s="153">
        <f>O225*H225</f>
        <v>0</v>
      </c>
      <c r="Q225" s="153">
        <v>0</v>
      </c>
      <c r="R225" s="153">
        <f>Q225*H225</f>
        <v>0</v>
      </c>
      <c r="S225" s="153">
        <v>0.16500000000000001</v>
      </c>
      <c r="T225" s="154">
        <f>S225*H225</f>
        <v>0.33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55" t="s">
        <v>134</v>
      </c>
      <c r="AT225" s="155" t="s">
        <v>129</v>
      </c>
      <c r="AU225" s="155" t="s">
        <v>80</v>
      </c>
      <c r="AY225" s="18" t="s">
        <v>127</v>
      </c>
      <c r="BE225" s="156">
        <f>IF(N225="základní",J225,0)</f>
        <v>0</v>
      </c>
      <c r="BF225" s="156">
        <f>IF(N225="snížená",J225,0)</f>
        <v>0</v>
      </c>
      <c r="BG225" s="156">
        <f>IF(N225="zákl. přenesená",J225,0)</f>
        <v>0</v>
      </c>
      <c r="BH225" s="156">
        <f>IF(N225="sníž. přenesená",J225,0)</f>
        <v>0</v>
      </c>
      <c r="BI225" s="156">
        <f>IF(N225="nulová",J225,0)</f>
        <v>0</v>
      </c>
      <c r="BJ225" s="18" t="s">
        <v>78</v>
      </c>
      <c r="BK225" s="156">
        <f>ROUND(I225*H225,2)</f>
        <v>0</v>
      </c>
      <c r="BL225" s="18" t="s">
        <v>134</v>
      </c>
      <c r="BM225" s="155" t="s">
        <v>634</v>
      </c>
    </row>
    <row r="226" spans="1:65" s="2" customFormat="1" ht="24.2" customHeight="1">
      <c r="A226" s="33"/>
      <c r="B226" s="143"/>
      <c r="C226" s="144" t="s">
        <v>411</v>
      </c>
      <c r="D226" s="144" t="s">
        <v>129</v>
      </c>
      <c r="E226" s="145" t="s">
        <v>399</v>
      </c>
      <c r="F226" s="146" t="s">
        <v>400</v>
      </c>
      <c r="G226" s="147" t="s">
        <v>167</v>
      </c>
      <c r="H226" s="148">
        <v>2</v>
      </c>
      <c r="I226" s="149"/>
      <c r="J226" s="150">
        <f>ROUND(I226*H226,2)</f>
        <v>0</v>
      </c>
      <c r="K226" s="146" t="s">
        <v>133</v>
      </c>
      <c r="L226" s="34"/>
      <c r="M226" s="151" t="s">
        <v>3</v>
      </c>
      <c r="N226" s="152" t="s">
        <v>42</v>
      </c>
      <c r="O226" s="54"/>
      <c r="P226" s="153">
        <f>O226*H226</f>
        <v>0</v>
      </c>
      <c r="Q226" s="153">
        <v>0</v>
      </c>
      <c r="R226" s="153">
        <f>Q226*H226</f>
        <v>0</v>
      </c>
      <c r="S226" s="153">
        <v>3.48E-3</v>
      </c>
      <c r="T226" s="154">
        <f>S226*H226</f>
        <v>6.96E-3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55" t="s">
        <v>134</v>
      </c>
      <c r="AT226" s="155" t="s">
        <v>129</v>
      </c>
      <c r="AU226" s="155" t="s">
        <v>80</v>
      </c>
      <c r="AY226" s="18" t="s">
        <v>127</v>
      </c>
      <c r="BE226" s="156">
        <f>IF(N226="základní",J226,0)</f>
        <v>0</v>
      </c>
      <c r="BF226" s="156">
        <f>IF(N226="snížená",J226,0)</f>
        <v>0</v>
      </c>
      <c r="BG226" s="156">
        <f>IF(N226="zákl. přenesená",J226,0)</f>
        <v>0</v>
      </c>
      <c r="BH226" s="156">
        <f>IF(N226="sníž. přenesená",J226,0)</f>
        <v>0</v>
      </c>
      <c r="BI226" s="156">
        <f>IF(N226="nulová",J226,0)</f>
        <v>0</v>
      </c>
      <c r="BJ226" s="18" t="s">
        <v>78</v>
      </c>
      <c r="BK226" s="156">
        <f>ROUND(I226*H226,2)</f>
        <v>0</v>
      </c>
      <c r="BL226" s="18" t="s">
        <v>134</v>
      </c>
      <c r="BM226" s="155" t="s">
        <v>635</v>
      </c>
    </row>
    <row r="227" spans="1:65" s="2" customFormat="1">
      <c r="A227" s="33"/>
      <c r="B227" s="34"/>
      <c r="C227" s="33"/>
      <c r="D227" s="157" t="s">
        <v>136</v>
      </c>
      <c r="E227" s="33"/>
      <c r="F227" s="158" t="s">
        <v>402</v>
      </c>
      <c r="G227" s="33"/>
      <c r="H227" s="33"/>
      <c r="I227" s="159"/>
      <c r="J227" s="33"/>
      <c r="K227" s="33"/>
      <c r="L227" s="34"/>
      <c r="M227" s="160"/>
      <c r="N227" s="161"/>
      <c r="O227" s="54"/>
      <c r="P227" s="54"/>
      <c r="Q227" s="54"/>
      <c r="R227" s="54"/>
      <c r="S227" s="54"/>
      <c r="T227" s="55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8" t="s">
        <v>136</v>
      </c>
      <c r="AU227" s="18" t="s">
        <v>80</v>
      </c>
    </row>
    <row r="228" spans="1:65" s="12" customFormat="1" ht="22.9" customHeight="1">
      <c r="B228" s="130"/>
      <c r="D228" s="131" t="s">
        <v>70</v>
      </c>
      <c r="E228" s="141" t="s">
        <v>403</v>
      </c>
      <c r="F228" s="141" t="s">
        <v>404</v>
      </c>
      <c r="I228" s="133"/>
      <c r="J228" s="142">
        <f>BK228</f>
        <v>0</v>
      </c>
      <c r="L228" s="130"/>
      <c r="M228" s="135"/>
      <c r="N228" s="136"/>
      <c r="O228" s="136"/>
      <c r="P228" s="137">
        <f>SUM(P229:P242)</f>
        <v>0</v>
      </c>
      <c r="Q228" s="136"/>
      <c r="R228" s="137">
        <f>SUM(R229:R242)</f>
        <v>0</v>
      </c>
      <c r="S228" s="136"/>
      <c r="T228" s="138">
        <f>SUM(T229:T242)</f>
        <v>3</v>
      </c>
      <c r="AR228" s="131" t="s">
        <v>78</v>
      </c>
      <c r="AT228" s="139" t="s">
        <v>70</v>
      </c>
      <c r="AU228" s="139" t="s">
        <v>78</v>
      </c>
      <c r="AY228" s="131" t="s">
        <v>127</v>
      </c>
      <c r="BK228" s="140">
        <f>SUM(BK229:BK242)</f>
        <v>0</v>
      </c>
    </row>
    <row r="229" spans="1:65" s="2" customFormat="1" ht="49.15" customHeight="1">
      <c r="A229" s="33"/>
      <c r="B229" s="143"/>
      <c r="C229" s="144" t="s">
        <v>416</v>
      </c>
      <c r="D229" s="144" t="s">
        <v>129</v>
      </c>
      <c r="E229" s="145" t="s">
        <v>406</v>
      </c>
      <c r="F229" s="146" t="s">
        <v>407</v>
      </c>
      <c r="G229" s="147" t="s">
        <v>180</v>
      </c>
      <c r="H229" s="148">
        <v>2</v>
      </c>
      <c r="I229" s="149"/>
      <c r="J229" s="150">
        <f>ROUND(I229*H229,2)</f>
        <v>0</v>
      </c>
      <c r="K229" s="146" t="s">
        <v>133</v>
      </c>
      <c r="L229" s="34"/>
      <c r="M229" s="151" t="s">
        <v>3</v>
      </c>
      <c r="N229" s="152" t="s">
        <v>42</v>
      </c>
      <c r="O229" s="54"/>
      <c r="P229" s="153">
        <f>O229*H229</f>
        <v>0</v>
      </c>
      <c r="Q229" s="153">
        <v>0</v>
      </c>
      <c r="R229" s="153">
        <f>Q229*H229</f>
        <v>0</v>
      </c>
      <c r="S229" s="153">
        <v>1.5</v>
      </c>
      <c r="T229" s="154">
        <f>S229*H229</f>
        <v>3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55" t="s">
        <v>134</v>
      </c>
      <c r="AT229" s="155" t="s">
        <v>129</v>
      </c>
      <c r="AU229" s="155" t="s">
        <v>80</v>
      </c>
      <c r="AY229" s="18" t="s">
        <v>127</v>
      </c>
      <c r="BE229" s="156">
        <f>IF(N229="základní",J229,0)</f>
        <v>0</v>
      </c>
      <c r="BF229" s="156">
        <f>IF(N229="snížená",J229,0)</f>
        <v>0</v>
      </c>
      <c r="BG229" s="156">
        <f>IF(N229="zákl. přenesená",J229,0)</f>
        <v>0</v>
      </c>
      <c r="BH229" s="156">
        <f>IF(N229="sníž. přenesená",J229,0)</f>
        <v>0</v>
      </c>
      <c r="BI229" s="156">
        <f>IF(N229="nulová",J229,0)</f>
        <v>0</v>
      </c>
      <c r="BJ229" s="18" t="s">
        <v>78</v>
      </c>
      <c r="BK229" s="156">
        <f>ROUND(I229*H229,2)</f>
        <v>0</v>
      </c>
      <c r="BL229" s="18" t="s">
        <v>134</v>
      </c>
      <c r="BM229" s="155" t="s">
        <v>636</v>
      </c>
    </row>
    <row r="230" spans="1:65" s="2" customFormat="1">
      <c r="A230" s="33"/>
      <c r="B230" s="34"/>
      <c r="C230" s="33"/>
      <c r="D230" s="157" t="s">
        <v>136</v>
      </c>
      <c r="E230" s="33"/>
      <c r="F230" s="158" t="s">
        <v>409</v>
      </c>
      <c r="G230" s="33"/>
      <c r="H230" s="33"/>
      <c r="I230" s="159"/>
      <c r="J230" s="33"/>
      <c r="K230" s="33"/>
      <c r="L230" s="34"/>
      <c r="M230" s="160"/>
      <c r="N230" s="161"/>
      <c r="O230" s="54"/>
      <c r="P230" s="54"/>
      <c r="Q230" s="54"/>
      <c r="R230" s="54"/>
      <c r="S230" s="54"/>
      <c r="T230" s="55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8" t="s">
        <v>136</v>
      </c>
      <c r="AU230" s="18" t="s">
        <v>80</v>
      </c>
    </row>
    <row r="231" spans="1:65" s="2" customFormat="1" ht="37.9" customHeight="1">
      <c r="A231" s="33"/>
      <c r="B231" s="143"/>
      <c r="C231" s="144" t="s">
        <v>422</v>
      </c>
      <c r="D231" s="144" t="s">
        <v>129</v>
      </c>
      <c r="E231" s="145" t="s">
        <v>412</v>
      </c>
      <c r="F231" s="146" t="s">
        <v>413</v>
      </c>
      <c r="G231" s="147" t="s">
        <v>220</v>
      </c>
      <c r="H231" s="148">
        <v>130.137</v>
      </c>
      <c r="I231" s="149"/>
      <c r="J231" s="150">
        <f>ROUND(I231*H231,2)</f>
        <v>0</v>
      </c>
      <c r="K231" s="146" t="s">
        <v>133</v>
      </c>
      <c r="L231" s="34"/>
      <c r="M231" s="151" t="s">
        <v>3</v>
      </c>
      <c r="N231" s="152" t="s">
        <v>42</v>
      </c>
      <c r="O231" s="54"/>
      <c r="P231" s="153">
        <f>O231*H231</f>
        <v>0</v>
      </c>
      <c r="Q231" s="153">
        <v>0</v>
      </c>
      <c r="R231" s="153">
        <f>Q231*H231</f>
        <v>0</v>
      </c>
      <c r="S231" s="153">
        <v>0</v>
      </c>
      <c r="T231" s="154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55" t="s">
        <v>134</v>
      </c>
      <c r="AT231" s="155" t="s">
        <v>129</v>
      </c>
      <c r="AU231" s="155" t="s">
        <v>80</v>
      </c>
      <c r="AY231" s="18" t="s">
        <v>127</v>
      </c>
      <c r="BE231" s="156">
        <f>IF(N231="základní",J231,0)</f>
        <v>0</v>
      </c>
      <c r="BF231" s="156">
        <f>IF(N231="snížená",J231,0)</f>
        <v>0</v>
      </c>
      <c r="BG231" s="156">
        <f>IF(N231="zákl. přenesená",J231,0)</f>
        <v>0</v>
      </c>
      <c r="BH231" s="156">
        <f>IF(N231="sníž. přenesená",J231,0)</f>
        <v>0</v>
      </c>
      <c r="BI231" s="156">
        <f>IF(N231="nulová",J231,0)</f>
        <v>0</v>
      </c>
      <c r="BJ231" s="18" t="s">
        <v>78</v>
      </c>
      <c r="BK231" s="156">
        <f>ROUND(I231*H231,2)</f>
        <v>0</v>
      </c>
      <c r="BL231" s="18" t="s">
        <v>134</v>
      </c>
      <c r="BM231" s="155" t="s">
        <v>637</v>
      </c>
    </row>
    <row r="232" spans="1:65" s="2" customFormat="1">
      <c r="A232" s="33"/>
      <c r="B232" s="34"/>
      <c r="C232" s="33"/>
      <c r="D232" s="157" t="s">
        <v>136</v>
      </c>
      <c r="E232" s="33"/>
      <c r="F232" s="158" t="s">
        <v>415</v>
      </c>
      <c r="G232" s="33"/>
      <c r="H232" s="33"/>
      <c r="I232" s="159"/>
      <c r="J232" s="33"/>
      <c r="K232" s="33"/>
      <c r="L232" s="34"/>
      <c r="M232" s="160"/>
      <c r="N232" s="161"/>
      <c r="O232" s="54"/>
      <c r="P232" s="54"/>
      <c r="Q232" s="54"/>
      <c r="R232" s="54"/>
      <c r="S232" s="54"/>
      <c r="T232" s="55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8" t="s">
        <v>136</v>
      </c>
      <c r="AU232" s="18" t="s">
        <v>80</v>
      </c>
    </row>
    <row r="233" spans="1:65" s="2" customFormat="1" ht="37.9" customHeight="1">
      <c r="A233" s="33"/>
      <c r="B233" s="143"/>
      <c r="C233" s="144" t="s">
        <v>427</v>
      </c>
      <c r="D233" s="144" t="s">
        <v>129</v>
      </c>
      <c r="E233" s="145" t="s">
        <v>417</v>
      </c>
      <c r="F233" s="146" t="s">
        <v>418</v>
      </c>
      <c r="G233" s="147" t="s">
        <v>220</v>
      </c>
      <c r="H233" s="148">
        <v>1301.3699999999999</v>
      </c>
      <c r="I233" s="149"/>
      <c r="J233" s="150">
        <f>ROUND(I233*H233,2)</f>
        <v>0</v>
      </c>
      <c r="K233" s="146" t="s">
        <v>133</v>
      </c>
      <c r="L233" s="34"/>
      <c r="M233" s="151" t="s">
        <v>3</v>
      </c>
      <c r="N233" s="152" t="s">
        <v>42</v>
      </c>
      <c r="O233" s="54"/>
      <c r="P233" s="153">
        <f>O233*H233</f>
        <v>0</v>
      </c>
      <c r="Q233" s="153">
        <v>0</v>
      </c>
      <c r="R233" s="153">
        <f>Q233*H233</f>
        <v>0</v>
      </c>
      <c r="S233" s="153">
        <v>0</v>
      </c>
      <c r="T233" s="154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55" t="s">
        <v>134</v>
      </c>
      <c r="AT233" s="155" t="s">
        <v>129</v>
      </c>
      <c r="AU233" s="155" t="s">
        <v>80</v>
      </c>
      <c r="AY233" s="18" t="s">
        <v>127</v>
      </c>
      <c r="BE233" s="156">
        <f>IF(N233="základní",J233,0)</f>
        <v>0</v>
      </c>
      <c r="BF233" s="156">
        <f>IF(N233="snížená",J233,0)</f>
        <v>0</v>
      </c>
      <c r="BG233" s="156">
        <f>IF(N233="zákl. přenesená",J233,0)</f>
        <v>0</v>
      </c>
      <c r="BH233" s="156">
        <f>IF(N233="sníž. přenesená",J233,0)</f>
        <v>0</v>
      </c>
      <c r="BI233" s="156">
        <f>IF(N233="nulová",J233,0)</f>
        <v>0</v>
      </c>
      <c r="BJ233" s="18" t="s">
        <v>78</v>
      </c>
      <c r="BK233" s="156">
        <f>ROUND(I233*H233,2)</f>
        <v>0</v>
      </c>
      <c r="BL233" s="18" t="s">
        <v>134</v>
      </c>
      <c r="BM233" s="155" t="s">
        <v>638</v>
      </c>
    </row>
    <row r="234" spans="1:65" s="2" customFormat="1">
      <c r="A234" s="33"/>
      <c r="B234" s="34"/>
      <c r="C234" s="33"/>
      <c r="D234" s="157" t="s">
        <v>136</v>
      </c>
      <c r="E234" s="33"/>
      <c r="F234" s="158" t="s">
        <v>420</v>
      </c>
      <c r="G234" s="33"/>
      <c r="H234" s="33"/>
      <c r="I234" s="159"/>
      <c r="J234" s="33"/>
      <c r="K234" s="33"/>
      <c r="L234" s="34"/>
      <c r="M234" s="160"/>
      <c r="N234" s="161"/>
      <c r="O234" s="54"/>
      <c r="P234" s="54"/>
      <c r="Q234" s="54"/>
      <c r="R234" s="54"/>
      <c r="S234" s="54"/>
      <c r="T234" s="55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8" t="s">
        <v>136</v>
      </c>
      <c r="AU234" s="18" t="s">
        <v>80</v>
      </c>
    </row>
    <row r="235" spans="1:65" s="2" customFormat="1" ht="19.5">
      <c r="A235" s="33"/>
      <c r="B235" s="34"/>
      <c r="C235" s="33"/>
      <c r="D235" s="163" t="s">
        <v>201</v>
      </c>
      <c r="E235" s="33"/>
      <c r="F235" s="171" t="s">
        <v>202</v>
      </c>
      <c r="G235" s="33"/>
      <c r="H235" s="33"/>
      <c r="I235" s="159"/>
      <c r="J235" s="33"/>
      <c r="K235" s="33"/>
      <c r="L235" s="34"/>
      <c r="M235" s="160"/>
      <c r="N235" s="161"/>
      <c r="O235" s="54"/>
      <c r="P235" s="54"/>
      <c r="Q235" s="54"/>
      <c r="R235" s="54"/>
      <c r="S235" s="54"/>
      <c r="T235" s="55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8" t="s">
        <v>201</v>
      </c>
      <c r="AU235" s="18" t="s">
        <v>80</v>
      </c>
    </row>
    <row r="236" spans="1:65" s="13" customFormat="1">
      <c r="B236" s="162"/>
      <c r="D236" s="163" t="s">
        <v>138</v>
      </c>
      <c r="F236" s="165" t="s">
        <v>639</v>
      </c>
      <c r="H236" s="166">
        <v>1301.3699999999999</v>
      </c>
      <c r="I236" s="167"/>
      <c r="L236" s="162"/>
      <c r="M236" s="168"/>
      <c r="N236" s="169"/>
      <c r="O236" s="169"/>
      <c r="P236" s="169"/>
      <c r="Q236" s="169"/>
      <c r="R236" s="169"/>
      <c r="S236" s="169"/>
      <c r="T236" s="170"/>
      <c r="AT236" s="164" t="s">
        <v>138</v>
      </c>
      <c r="AU236" s="164" t="s">
        <v>80</v>
      </c>
      <c r="AV236" s="13" t="s">
        <v>80</v>
      </c>
      <c r="AW236" s="13" t="s">
        <v>4</v>
      </c>
      <c r="AX236" s="13" t="s">
        <v>78</v>
      </c>
      <c r="AY236" s="164" t="s">
        <v>127</v>
      </c>
    </row>
    <row r="237" spans="1:65" s="2" customFormat="1" ht="24.2" customHeight="1">
      <c r="A237" s="33"/>
      <c r="B237" s="143"/>
      <c r="C237" s="144" t="s">
        <v>432</v>
      </c>
      <c r="D237" s="144" t="s">
        <v>129</v>
      </c>
      <c r="E237" s="145" t="s">
        <v>423</v>
      </c>
      <c r="F237" s="146" t="s">
        <v>424</v>
      </c>
      <c r="G237" s="147" t="s">
        <v>220</v>
      </c>
      <c r="H237" s="148">
        <v>130.137</v>
      </c>
      <c r="I237" s="149"/>
      <c r="J237" s="150">
        <f>ROUND(I237*H237,2)</f>
        <v>0</v>
      </c>
      <c r="K237" s="146" t="s">
        <v>133</v>
      </c>
      <c r="L237" s="34"/>
      <c r="M237" s="151" t="s">
        <v>3</v>
      </c>
      <c r="N237" s="152" t="s">
        <v>42</v>
      </c>
      <c r="O237" s="54"/>
      <c r="P237" s="153">
        <f>O237*H237</f>
        <v>0</v>
      </c>
      <c r="Q237" s="153">
        <v>0</v>
      </c>
      <c r="R237" s="153">
        <f>Q237*H237</f>
        <v>0</v>
      </c>
      <c r="S237" s="153">
        <v>0</v>
      </c>
      <c r="T237" s="154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55" t="s">
        <v>134</v>
      </c>
      <c r="AT237" s="155" t="s">
        <v>129</v>
      </c>
      <c r="AU237" s="155" t="s">
        <v>80</v>
      </c>
      <c r="AY237" s="18" t="s">
        <v>127</v>
      </c>
      <c r="BE237" s="156">
        <f>IF(N237="základní",J237,0)</f>
        <v>0</v>
      </c>
      <c r="BF237" s="156">
        <f>IF(N237="snížená",J237,0)</f>
        <v>0</v>
      </c>
      <c r="BG237" s="156">
        <f>IF(N237="zákl. přenesená",J237,0)</f>
        <v>0</v>
      </c>
      <c r="BH237" s="156">
        <f>IF(N237="sníž. přenesená",J237,0)</f>
        <v>0</v>
      </c>
      <c r="BI237" s="156">
        <f>IF(N237="nulová",J237,0)</f>
        <v>0</v>
      </c>
      <c r="BJ237" s="18" t="s">
        <v>78</v>
      </c>
      <c r="BK237" s="156">
        <f>ROUND(I237*H237,2)</f>
        <v>0</v>
      </c>
      <c r="BL237" s="18" t="s">
        <v>134</v>
      </c>
      <c r="BM237" s="155" t="s">
        <v>640</v>
      </c>
    </row>
    <row r="238" spans="1:65" s="2" customFormat="1">
      <c r="A238" s="33"/>
      <c r="B238" s="34"/>
      <c r="C238" s="33"/>
      <c r="D238" s="157" t="s">
        <v>136</v>
      </c>
      <c r="E238" s="33"/>
      <c r="F238" s="158" t="s">
        <v>426</v>
      </c>
      <c r="G238" s="33"/>
      <c r="H238" s="33"/>
      <c r="I238" s="159"/>
      <c r="J238" s="33"/>
      <c r="K238" s="33"/>
      <c r="L238" s="34"/>
      <c r="M238" s="160"/>
      <c r="N238" s="161"/>
      <c r="O238" s="54"/>
      <c r="P238" s="54"/>
      <c r="Q238" s="54"/>
      <c r="R238" s="54"/>
      <c r="S238" s="54"/>
      <c r="T238" s="55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8" t="s">
        <v>136</v>
      </c>
      <c r="AU238" s="18" t="s">
        <v>80</v>
      </c>
    </row>
    <row r="239" spans="1:65" s="2" customFormat="1" ht="49.15" customHeight="1">
      <c r="A239" s="33"/>
      <c r="B239" s="143"/>
      <c r="C239" s="144" t="s">
        <v>437</v>
      </c>
      <c r="D239" s="144" t="s">
        <v>129</v>
      </c>
      <c r="E239" s="145" t="s">
        <v>428</v>
      </c>
      <c r="F239" s="146" t="s">
        <v>429</v>
      </c>
      <c r="G239" s="147" t="s">
        <v>220</v>
      </c>
      <c r="H239" s="148">
        <v>4.1369999999999996</v>
      </c>
      <c r="I239" s="149"/>
      <c r="J239" s="150">
        <f>ROUND(I239*H239,2)</f>
        <v>0</v>
      </c>
      <c r="K239" s="146" t="s">
        <v>133</v>
      </c>
      <c r="L239" s="34"/>
      <c r="M239" s="151" t="s">
        <v>3</v>
      </c>
      <c r="N239" s="152" t="s">
        <v>42</v>
      </c>
      <c r="O239" s="54"/>
      <c r="P239" s="153">
        <f>O239*H239</f>
        <v>0</v>
      </c>
      <c r="Q239" s="153">
        <v>0</v>
      </c>
      <c r="R239" s="153">
        <f>Q239*H239</f>
        <v>0</v>
      </c>
      <c r="S239" s="153">
        <v>0</v>
      </c>
      <c r="T239" s="154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55" t="s">
        <v>134</v>
      </c>
      <c r="AT239" s="155" t="s">
        <v>129</v>
      </c>
      <c r="AU239" s="155" t="s">
        <v>80</v>
      </c>
      <c r="AY239" s="18" t="s">
        <v>127</v>
      </c>
      <c r="BE239" s="156">
        <f>IF(N239="základní",J239,0)</f>
        <v>0</v>
      </c>
      <c r="BF239" s="156">
        <f>IF(N239="snížená",J239,0)</f>
        <v>0</v>
      </c>
      <c r="BG239" s="156">
        <f>IF(N239="zákl. přenesená",J239,0)</f>
        <v>0</v>
      </c>
      <c r="BH239" s="156">
        <f>IF(N239="sníž. přenesená",J239,0)</f>
        <v>0</v>
      </c>
      <c r="BI239" s="156">
        <f>IF(N239="nulová",J239,0)</f>
        <v>0</v>
      </c>
      <c r="BJ239" s="18" t="s">
        <v>78</v>
      </c>
      <c r="BK239" s="156">
        <f>ROUND(I239*H239,2)</f>
        <v>0</v>
      </c>
      <c r="BL239" s="18" t="s">
        <v>134</v>
      </c>
      <c r="BM239" s="155" t="s">
        <v>641</v>
      </c>
    </row>
    <row r="240" spans="1:65" s="2" customFormat="1">
      <c r="A240" s="33"/>
      <c r="B240" s="34"/>
      <c r="C240" s="33"/>
      <c r="D240" s="157" t="s">
        <v>136</v>
      </c>
      <c r="E240" s="33"/>
      <c r="F240" s="158" t="s">
        <v>431</v>
      </c>
      <c r="G240" s="33"/>
      <c r="H240" s="33"/>
      <c r="I240" s="159"/>
      <c r="J240" s="33"/>
      <c r="K240" s="33"/>
      <c r="L240" s="34"/>
      <c r="M240" s="160"/>
      <c r="N240" s="161"/>
      <c r="O240" s="54"/>
      <c r="P240" s="54"/>
      <c r="Q240" s="54"/>
      <c r="R240" s="54"/>
      <c r="S240" s="54"/>
      <c r="T240" s="55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8" t="s">
        <v>136</v>
      </c>
      <c r="AU240" s="18" t="s">
        <v>80</v>
      </c>
    </row>
    <row r="241" spans="1:65" s="2" customFormat="1" ht="44.25" customHeight="1">
      <c r="A241" s="33"/>
      <c r="B241" s="143"/>
      <c r="C241" s="144" t="s">
        <v>441</v>
      </c>
      <c r="D241" s="144" t="s">
        <v>129</v>
      </c>
      <c r="E241" s="145" t="s">
        <v>438</v>
      </c>
      <c r="F241" s="146" t="s">
        <v>219</v>
      </c>
      <c r="G241" s="147" t="s">
        <v>220</v>
      </c>
      <c r="H241" s="148">
        <v>126</v>
      </c>
      <c r="I241" s="149"/>
      <c r="J241" s="150">
        <f>ROUND(I241*H241,2)</f>
        <v>0</v>
      </c>
      <c r="K241" s="146" t="s">
        <v>133</v>
      </c>
      <c r="L241" s="34"/>
      <c r="M241" s="151" t="s">
        <v>3</v>
      </c>
      <c r="N241" s="152" t="s">
        <v>42</v>
      </c>
      <c r="O241" s="54"/>
      <c r="P241" s="153">
        <f>O241*H241</f>
        <v>0</v>
      </c>
      <c r="Q241" s="153">
        <v>0</v>
      </c>
      <c r="R241" s="153">
        <f>Q241*H241</f>
        <v>0</v>
      </c>
      <c r="S241" s="153">
        <v>0</v>
      </c>
      <c r="T241" s="154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55" t="s">
        <v>134</v>
      </c>
      <c r="AT241" s="155" t="s">
        <v>129</v>
      </c>
      <c r="AU241" s="155" t="s">
        <v>80</v>
      </c>
      <c r="AY241" s="18" t="s">
        <v>127</v>
      </c>
      <c r="BE241" s="156">
        <f>IF(N241="základní",J241,0)</f>
        <v>0</v>
      </c>
      <c r="BF241" s="156">
        <f>IF(N241="snížená",J241,0)</f>
        <v>0</v>
      </c>
      <c r="BG241" s="156">
        <f>IF(N241="zákl. přenesená",J241,0)</f>
        <v>0</v>
      </c>
      <c r="BH241" s="156">
        <f>IF(N241="sníž. přenesená",J241,0)</f>
        <v>0</v>
      </c>
      <c r="BI241" s="156">
        <f>IF(N241="nulová",J241,0)</f>
        <v>0</v>
      </c>
      <c r="BJ241" s="18" t="s">
        <v>78</v>
      </c>
      <c r="BK241" s="156">
        <f>ROUND(I241*H241,2)</f>
        <v>0</v>
      </c>
      <c r="BL241" s="18" t="s">
        <v>134</v>
      </c>
      <c r="BM241" s="155" t="s">
        <v>642</v>
      </c>
    </row>
    <row r="242" spans="1:65" s="2" customFormat="1">
      <c r="A242" s="33"/>
      <c r="B242" s="34"/>
      <c r="C242" s="33"/>
      <c r="D242" s="157" t="s">
        <v>136</v>
      </c>
      <c r="E242" s="33"/>
      <c r="F242" s="158" t="s">
        <v>440</v>
      </c>
      <c r="G242" s="33"/>
      <c r="H242" s="33"/>
      <c r="I242" s="159"/>
      <c r="J242" s="33"/>
      <c r="K242" s="33"/>
      <c r="L242" s="34"/>
      <c r="M242" s="200"/>
      <c r="N242" s="201"/>
      <c r="O242" s="202"/>
      <c r="P242" s="202"/>
      <c r="Q242" s="202"/>
      <c r="R242" s="202"/>
      <c r="S242" s="202"/>
      <c r="T242" s="20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8" t="s">
        <v>136</v>
      </c>
      <c r="AU242" s="18" t="s">
        <v>80</v>
      </c>
    </row>
    <row r="243" spans="1:65" s="2" customFormat="1" ht="6.95" customHeight="1">
      <c r="A243" s="33"/>
      <c r="B243" s="43"/>
      <c r="C243" s="44"/>
      <c r="D243" s="44"/>
      <c r="E243" s="44"/>
      <c r="F243" s="44"/>
      <c r="G243" s="44"/>
      <c r="H243" s="44"/>
      <c r="I243" s="44"/>
      <c r="J243" s="44"/>
      <c r="K243" s="44"/>
      <c r="L243" s="34"/>
      <c r="M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</row>
  </sheetData>
  <autoFilter ref="C85:K242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2" r:id="rId2"/>
    <hyperlink ref="F95" r:id="rId3"/>
    <hyperlink ref="F98" r:id="rId4"/>
    <hyperlink ref="F101" r:id="rId5"/>
    <hyperlink ref="F107" r:id="rId6"/>
    <hyperlink ref="F110" r:id="rId7"/>
    <hyperlink ref="F113" r:id="rId8"/>
    <hyperlink ref="F116" r:id="rId9"/>
    <hyperlink ref="F118" r:id="rId10"/>
    <hyperlink ref="F120" r:id="rId11"/>
    <hyperlink ref="F122" r:id="rId12"/>
    <hyperlink ref="F126" r:id="rId13"/>
    <hyperlink ref="F134" r:id="rId14"/>
    <hyperlink ref="F139" r:id="rId15"/>
    <hyperlink ref="F142" r:id="rId16"/>
    <hyperlink ref="F148" r:id="rId17"/>
    <hyperlink ref="F150" r:id="rId18"/>
    <hyperlink ref="F153" r:id="rId19"/>
    <hyperlink ref="F160" r:id="rId20"/>
    <hyperlink ref="F181" r:id="rId21"/>
    <hyperlink ref="F185" r:id="rId22"/>
    <hyperlink ref="F189" r:id="rId23"/>
    <hyperlink ref="F199" r:id="rId24"/>
    <hyperlink ref="F202" r:id="rId25"/>
    <hyperlink ref="F206" r:id="rId26"/>
    <hyperlink ref="F209" r:id="rId27"/>
    <hyperlink ref="F212" r:id="rId28"/>
    <hyperlink ref="F218" r:id="rId29"/>
    <hyperlink ref="F223" r:id="rId30"/>
    <hyperlink ref="F227" r:id="rId31"/>
    <hyperlink ref="F230" r:id="rId32"/>
    <hyperlink ref="F232" r:id="rId33"/>
    <hyperlink ref="F234" r:id="rId34"/>
    <hyperlink ref="F238" r:id="rId35"/>
    <hyperlink ref="F240" r:id="rId36"/>
    <hyperlink ref="F242" r:id="rId3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5" t="s">
        <v>6</v>
      </c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8" t="s">
        <v>93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pans="1:46" s="1" customFormat="1" ht="24.95" customHeight="1">
      <c r="B4" s="21"/>
      <c r="D4" s="22" t="s">
        <v>94</v>
      </c>
      <c r="L4" s="21"/>
      <c r="M4" s="94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17</v>
      </c>
      <c r="L6" s="21"/>
    </row>
    <row r="7" spans="1:46" s="1" customFormat="1" ht="16.5" customHeight="1">
      <c r="B7" s="21"/>
      <c r="E7" s="328" t="str">
        <f>'Rekapitulace stavby'!K6</f>
        <v>Odstavná plocha a zřízení sjezdu na ul. Moravská v Kopřivnici</v>
      </c>
      <c r="F7" s="329"/>
      <c r="G7" s="329"/>
      <c r="H7" s="329"/>
      <c r="L7" s="21"/>
    </row>
    <row r="8" spans="1:46" s="2" customFormat="1" ht="12" customHeight="1">
      <c r="A8" s="33"/>
      <c r="B8" s="34"/>
      <c r="C8" s="33"/>
      <c r="D8" s="28" t="s">
        <v>95</v>
      </c>
      <c r="E8" s="33"/>
      <c r="F8" s="33"/>
      <c r="G8" s="33"/>
      <c r="H8" s="33"/>
      <c r="I8" s="33"/>
      <c r="J8" s="33"/>
      <c r="K8" s="33"/>
      <c r="L8" s="9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318" t="s">
        <v>643</v>
      </c>
      <c r="F9" s="327"/>
      <c r="G9" s="327"/>
      <c r="H9" s="327"/>
      <c r="I9" s="33"/>
      <c r="J9" s="33"/>
      <c r="K9" s="33"/>
      <c r="L9" s="9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9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19</v>
      </c>
      <c r="E11" s="33"/>
      <c r="F11" s="26" t="s">
        <v>3</v>
      </c>
      <c r="G11" s="33"/>
      <c r="H11" s="33"/>
      <c r="I11" s="28" t="s">
        <v>20</v>
      </c>
      <c r="J11" s="26" t="s">
        <v>3</v>
      </c>
      <c r="K11" s="33"/>
      <c r="L11" s="9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28" t="s">
        <v>23</v>
      </c>
      <c r="J12" s="51" t="str">
        <f>'Rekapitulace stavby'!AN8</f>
        <v>1. 7. 2022</v>
      </c>
      <c r="K12" s="33"/>
      <c r="L12" s="9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9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25</v>
      </c>
      <c r="E14" s="33"/>
      <c r="F14" s="33"/>
      <c r="G14" s="33"/>
      <c r="H14" s="33"/>
      <c r="I14" s="28" t="s">
        <v>26</v>
      </c>
      <c r="J14" s="26" t="s">
        <v>3</v>
      </c>
      <c r="K14" s="33"/>
      <c r="L14" s="9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3</v>
      </c>
      <c r="K15" s="33"/>
      <c r="L15" s="9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9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26</v>
      </c>
      <c r="J17" s="29" t="str">
        <f>'Rekapitulace stavby'!AN13</f>
        <v>Vyplň údaj</v>
      </c>
      <c r="K17" s="33"/>
      <c r="L17" s="9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330" t="str">
        <f>'Rekapitulace stavby'!E14</f>
        <v>Vyplň údaj</v>
      </c>
      <c r="F18" s="297"/>
      <c r="G18" s="297"/>
      <c r="H18" s="297"/>
      <c r="I18" s="28" t="s">
        <v>28</v>
      </c>
      <c r="J18" s="29" t="str">
        <f>'Rekapitulace stavby'!AN14</f>
        <v>Vyplň údaj</v>
      </c>
      <c r="K18" s="33"/>
      <c r="L18" s="9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9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26</v>
      </c>
      <c r="J20" s="26" t="s">
        <v>3</v>
      </c>
      <c r="K20" s="33"/>
      <c r="L20" s="9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32</v>
      </c>
      <c r="F21" s="33"/>
      <c r="G21" s="33"/>
      <c r="H21" s="33"/>
      <c r="I21" s="28" t="s">
        <v>28</v>
      </c>
      <c r="J21" s="26" t="s">
        <v>3</v>
      </c>
      <c r="K21" s="33"/>
      <c r="L21" s="9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9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34</v>
      </c>
      <c r="E23" s="33"/>
      <c r="F23" s="33"/>
      <c r="G23" s="33"/>
      <c r="H23" s="33"/>
      <c r="I23" s="28" t="s">
        <v>26</v>
      </c>
      <c r="J23" s="26" t="s">
        <v>3</v>
      </c>
      <c r="K23" s="33"/>
      <c r="L23" s="9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32</v>
      </c>
      <c r="F24" s="33"/>
      <c r="G24" s="33"/>
      <c r="H24" s="33"/>
      <c r="I24" s="28" t="s">
        <v>28</v>
      </c>
      <c r="J24" s="26" t="s">
        <v>3</v>
      </c>
      <c r="K24" s="33"/>
      <c r="L24" s="9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9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35</v>
      </c>
      <c r="E26" s="33"/>
      <c r="F26" s="33"/>
      <c r="G26" s="33"/>
      <c r="H26" s="33"/>
      <c r="I26" s="33"/>
      <c r="J26" s="33"/>
      <c r="K26" s="33"/>
      <c r="L26" s="9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6"/>
      <c r="B27" s="97"/>
      <c r="C27" s="96"/>
      <c r="D27" s="96"/>
      <c r="E27" s="301" t="s">
        <v>3</v>
      </c>
      <c r="F27" s="301"/>
      <c r="G27" s="301"/>
      <c r="H27" s="301"/>
      <c r="I27" s="96"/>
      <c r="J27" s="96"/>
      <c r="K27" s="96"/>
      <c r="L27" s="98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9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2"/>
      <c r="E29" s="62"/>
      <c r="F29" s="62"/>
      <c r="G29" s="62"/>
      <c r="H29" s="62"/>
      <c r="I29" s="62"/>
      <c r="J29" s="62"/>
      <c r="K29" s="62"/>
      <c r="L29" s="9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9" t="s">
        <v>37</v>
      </c>
      <c r="E30" s="33"/>
      <c r="F30" s="33"/>
      <c r="G30" s="33"/>
      <c r="H30" s="33"/>
      <c r="I30" s="33"/>
      <c r="J30" s="67">
        <f>ROUND(J90, 2)</f>
        <v>0</v>
      </c>
      <c r="K30" s="33"/>
      <c r="L30" s="9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9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39</v>
      </c>
      <c r="G32" s="33"/>
      <c r="H32" s="33"/>
      <c r="I32" s="37" t="s">
        <v>38</v>
      </c>
      <c r="J32" s="37" t="s">
        <v>40</v>
      </c>
      <c r="K32" s="33"/>
      <c r="L32" s="9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0" t="s">
        <v>41</v>
      </c>
      <c r="E33" s="28" t="s">
        <v>42</v>
      </c>
      <c r="F33" s="101">
        <f>ROUND((SUM(BE90:BE129)),  2)</f>
        <v>0</v>
      </c>
      <c r="G33" s="33"/>
      <c r="H33" s="33"/>
      <c r="I33" s="102">
        <v>0.21</v>
      </c>
      <c r="J33" s="101">
        <f>ROUND(((SUM(BE90:BE129))*I33),  2)</f>
        <v>0</v>
      </c>
      <c r="K33" s="33"/>
      <c r="L33" s="9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43</v>
      </c>
      <c r="F34" s="101">
        <f>ROUND((SUM(BF90:BF129)),  2)</f>
        <v>0</v>
      </c>
      <c r="G34" s="33"/>
      <c r="H34" s="33"/>
      <c r="I34" s="102">
        <v>0.15</v>
      </c>
      <c r="J34" s="101">
        <f>ROUND(((SUM(BF90:BF129))*I34),  2)</f>
        <v>0</v>
      </c>
      <c r="K34" s="33"/>
      <c r="L34" s="9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44</v>
      </c>
      <c r="F35" s="101">
        <f>ROUND((SUM(BG90:BG129)),  2)</f>
        <v>0</v>
      </c>
      <c r="G35" s="33"/>
      <c r="H35" s="33"/>
      <c r="I35" s="102">
        <v>0.21</v>
      </c>
      <c r="J35" s="101">
        <f>0</f>
        <v>0</v>
      </c>
      <c r="K35" s="33"/>
      <c r="L35" s="9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45</v>
      </c>
      <c r="F36" s="101">
        <f>ROUND((SUM(BH90:BH129)),  2)</f>
        <v>0</v>
      </c>
      <c r="G36" s="33"/>
      <c r="H36" s="33"/>
      <c r="I36" s="102">
        <v>0.15</v>
      </c>
      <c r="J36" s="101">
        <f>0</f>
        <v>0</v>
      </c>
      <c r="K36" s="33"/>
      <c r="L36" s="9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101">
        <f>ROUND((SUM(BI90:BI129)),  2)</f>
        <v>0</v>
      </c>
      <c r="G37" s="33"/>
      <c r="H37" s="33"/>
      <c r="I37" s="102">
        <v>0</v>
      </c>
      <c r="J37" s="101">
        <f>0</f>
        <v>0</v>
      </c>
      <c r="K37" s="33"/>
      <c r="L37" s="9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9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3"/>
      <c r="D39" s="104" t="s">
        <v>47</v>
      </c>
      <c r="E39" s="56"/>
      <c r="F39" s="56"/>
      <c r="G39" s="105" t="s">
        <v>48</v>
      </c>
      <c r="H39" s="106" t="s">
        <v>49</v>
      </c>
      <c r="I39" s="56"/>
      <c r="J39" s="107">
        <f>SUM(J30:J37)</f>
        <v>0</v>
      </c>
      <c r="K39" s="108"/>
      <c r="L39" s="9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9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9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99</v>
      </c>
      <c r="D45" s="33"/>
      <c r="E45" s="33"/>
      <c r="F45" s="33"/>
      <c r="G45" s="33"/>
      <c r="H45" s="33"/>
      <c r="I45" s="33"/>
      <c r="J45" s="33"/>
      <c r="K45" s="33"/>
      <c r="L45" s="9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9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17</v>
      </c>
      <c r="D47" s="33"/>
      <c r="E47" s="33"/>
      <c r="F47" s="33"/>
      <c r="G47" s="33"/>
      <c r="H47" s="33"/>
      <c r="I47" s="33"/>
      <c r="J47" s="33"/>
      <c r="K47" s="33"/>
      <c r="L47" s="9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3"/>
      <c r="D48" s="33"/>
      <c r="E48" s="328" t="str">
        <f>E7</f>
        <v>Odstavná plocha a zřízení sjezdu na ul. Moravská v Kopřivnici</v>
      </c>
      <c r="F48" s="329"/>
      <c r="G48" s="329"/>
      <c r="H48" s="329"/>
      <c r="I48" s="33"/>
      <c r="J48" s="33"/>
      <c r="K48" s="33"/>
      <c r="L48" s="9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95</v>
      </c>
      <c r="D49" s="33"/>
      <c r="E49" s="33"/>
      <c r="F49" s="33"/>
      <c r="G49" s="33"/>
      <c r="H49" s="33"/>
      <c r="I49" s="33"/>
      <c r="J49" s="33"/>
      <c r="K49" s="33"/>
      <c r="L49" s="9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3"/>
      <c r="D50" s="33"/>
      <c r="E50" s="318" t="str">
        <f>E9</f>
        <v>VRN - Vedlejší rozpočtové náklady</v>
      </c>
      <c r="F50" s="327"/>
      <c r="G50" s="327"/>
      <c r="H50" s="327"/>
      <c r="I50" s="33"/>
      <c r="J50" s="33"/>
      <c r="K50" s="33"/>
      <c r="L50" s="9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9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3"/>
      <c r="E52" s="33"/>
      <c r="F52" s="26" t="str">
        <f>F12</f>
        <v>parcely č. 1377/56, 1377/3</v>
      </c>
      <c r="G52" s="33"/>
      <c r="H52" s="33"/>
      <c r="I52" s="28" t="s">
        <v>23</v>
      </c>
      <c r="J52" s="51" t="str">
        <f>IF(J12="","",J12)</f>
        <v>1. 7. 2022</v>
      </c>
      <c r="K52" s="33"/>
      <c r="L52" s="9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9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3"/>
      <c r="E54" s="33"/>
      <c r="F54" s="26" t="str">
        <f>E15</f>
        <v>Město Kopřivnice, Štefánikova 1163, Kopřivnice 742</v>
      </c>
      <c r="G54" s="33"/>
      <c r="H54" s="33"/>
      <c r="I54" s="28" t="s">
        <v>31</v>
      </c>
      <c r="J54" s="31" t="str">
        <f>E21</f>
        <v>Dopravní projekce Bojko s.r.o.</v>
      </c>
      <c r="K54" s="33"/>
      <c r="L54" s="9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5.7" customHeight="1">
      <c r="A55" s="33"/>
      <c r="B55" s="34"/>
      <c r="C55" s="28" t="s">
        <v>29</v>
      </c>
      <c r="D55" s="33"/>
      <c r="E55" s="33"/>
      <c r="F55" s="26" t="str">
        <f>IF(E18="","",E18)</f>
        <v>Vyplň údaj</v>
      </c>
      <c r="G55" s="33"/>
      <c r="H55" s="33"/>
      <c r="I55" s="28" t="s">
        <v>34</v>
      </c>
      <c r="J55" s="31" t="str">
        <f>E24</f>
        <v>Dopravní projekce Bojko s.r.o.</v>
      </c>
      <c r="K55" s="33"/>
      <c r="L55" s="9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9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09" t="s">
        <v>100</v>
      </c>
      <c r="D57" s="103"/>
      <c r="E57" s="103"/>
      <c r="F57" s="103"/>
      <c r="G57" s="103"/>
      <c r="H57" s="103"/>
      <c r="I57" s="103"/>
      <c r="J57" s="110" t="s">
        <v>101</v>
      </c>
      <c r="K57" s="103"/>
      <c r="L57" s="9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9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11" t="s">
        <v>69</v>
      </c>
      <c r="D59" s="33"/>
      <c r="E59" s="33"/>
      <c r="F59" s="33"/>
      <c r="G59" s="33"/>
      <c r="H59" s="33"/>
      <c r="I59" s="33"/>
      <c r="J59" s="67">
        <f>J90</f>
        <v>0</v>
      </c>
      <c r="K59" s="33"/>
      <c r="L59" s="9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102</v>
      </c>
    </row>
    <row r="60" spans="1:47" s="9" customFormat="1" ht="24.95" customHeight="1">
      <c r="B60" s="112"/>
      <c r="D60" s="113" t="s">
        <v>644</v>
      </c>
      <c r="E60" s="114"/>
      <c r="F60" s="114"/>
      <c r="G60" s="114"/>
      <c r="H60" s="114"/>
      <c r="I60" s="114"/>
      <c r="J60" s="115">
        <f>J91</f>
        <v>0</v>
      </c>
      <c r="L60" s="112"/>
    </row>
    <row r="61" spans="1:47" s="10" customFormat="1" ht="19.899999999999999" customHeight="1">
      <c r="B61" s="116"/>
      <c r="D61" s="117" t="s">
        <v>645</v>
      </c>
      <c r="E61" s="118"/>
      <c r="F61" s="118"/>
      <c r="G61" s="118"/>
      <c r="H61" s="118"/>
      <c r="I61" s="118"/>
      <c r="J61" s="119">
        <f>J92</f>
        <v>0</v>
      </c>
      <c r="L61" s="116"/>
    </row>
    <row r="62" spans="1:47" s="10" customFormat="1" ht="19.899999999999999" customHeight="1">
      <c r="B62" s="116"/>
      <c r="D62" s="117" t="s">
        <v>646</v>
      </c>
      <c r="E62" s="118"/>
      <c r="F62" s="118"/>
      <c r="G62" s="118"/>
      <c r="H62" s="118"/>
      <c r="I62" s="118"/>
      <c r="J62" s="119">
        <f>J99</f>
        <v>0</v>
      </c>
      <c r="L62" s="116"/>
    </row>
    <row r="63" spans="1:47" s="10" customFormat="1" ht="19.899999999999999" customHeight="1">
      <c r="B63" s="116"/>
      <c r="D63" s="117" t="s">
        <v>647</v>
      </c>
      <c r="E63" s="118"/>
      <c r="F63" s="118"/>
      <c r="G63" s="118"/>
      <c r="H63" s="118"/>
      <c r="I63" s="118"/>
      <c r="J63" s="119">
        <f>J102</f>
        <v>0</v>
      </c>
      <c r="L63" s="116"/>
    </row>
    <row r="64" spans="1:47" s="10" customFormat="1" ht="19.899999999999999" customHeight="1">
      <c r="B64" s="116"/>
      <c r="D64" s="117" t="s">
        <v>648</v>
      </c>
      <c r="E64" s="118"/>
      <c r="F64" s="118"/>
      <c r="G64" s="118"/>
      <c r="H64" s="118"/>
      <c r="I64" s="118"/>
      <c r="J64" s="119">
        <f>J107</f>
        <v>0</v>
      </c>
      <c r="L64" s="116"/>
    </row>
    <row r="65" spans="1:31" s="9" customFormat="1" ht="24.95" customHeight="1">
      <c r="B65" s="112"/>
      <c r="D65" s="113" t="s">
        <v>649</v>
      </c>
      <c r="E65" s="114"/>
      <c r="F65" s="114"/>
      <c r="G65" s="114"/>
      <c r="H65" s="114"/>
      <c r="I65" s="114"/>
      <c r="J65" s="115">
        <f>J112</f>
        <v>0</v>
      </c>
      <c r="L65" s="112"/>
    </row>
    <row r="66" spans="1:31" s="10" customFormat="1" ht="19.899999999999999" customHeight="1">
      <c r="B66" s="116"/>
      <c r="D66" s="117" t="s">
        <v>650</v>
      </c>
      <c r="E66" s="118"/>
      <c r="F66" s="118"/>
      <c r="G66" s="118"/>
      <c r="H66" s="118"/>
      <c r="I66" s="118"/>
      <c r="J66" s="119">
        <f>J113</f>
        <v>0</v>
      </c>
      <c r="L66" s="116"/>
    </row>
    <row r="67" spans="1:31" s="10" customFormat="1" ht="19.899999999999999" customHeight="1">
      <c r="B67" s="116"/>
      <c r="D67" s="117" t="s">
        <v>651</v>
      </c>
      <c r="E67" s="118"/>
      <c r="F67" s="118"/>
      <c r="G67" s="118"/>
      <c r="H67" s="118"/>
      <c r="I67" s="118"/>
      <c r="J67" s="119">
        <f>J120</f>
        <v>0</v>
      </c>
      <c r="L67" s="116"/>
    </row>
    <row r="68" spans="1:31" s="10" customFormat="1" ht="19.899999999999999" customHeight="1">
      <c r="B68" s="116"/>
      <c r="D68" s="117" t="s">
        <v>652</v>
      </c>
      <c r="E68" s="118"/>
      <c r="F68" s="118"/>
      <c r="G68" s="118"/>
      <c r="H68" s="118"/>
      <c r="I68" s="118"/>
      <c r="J68" s="119">
        <f>J123</f>
        <v>0</v>
      </c>
      <c r="L68" s="116"/>
    </row>
    <row r="69" spans="1:31" s="9" customFormat="1" ht="24.95" customHeight="1">
      <c r="B69" s="112"/>
      <c r="D69" s="113" t="s">
        <v>643</v>
      </c>
      <c r="E69" s="114"/>
      <c r="F69" s="114"/>
      <c r="G69" s="114"/>
      <c r="H69" s="114"/>
      <c r="I69" s="114"/>
      <c r="J69" s="115">
        <f>J126</f>
        <v>0</v>
      </c>
      <c r="L69" s="112"/>
    </row>
    <row r="70" spans="1:31" s="10" customFormat="1" ht="19.899999999999999" customHeight="1">
      <c r="B70" s="116"/>
      <c r="D70" s="117" t="s">
        <v>653</v>
      </c>
      <c r="E70" s="118"/>
      <c r="F70" s="118"/>
      <c r="G70" s="118"/>
      <c r="H70" s="118"/>
      <c r="I70" s="118"/>
      <c r="J70" s="119">
        <f>J127</f>
        <v>0</v>
      </c>
      <c r="L70" s="116"/>
    </row>
    <row r="71" spans="1:31" s="2" customFormat="1" ht="21.75" customHeight="1">
      <c r="A71" s="33"/>
      <c r="B71" s="34"/>
      <c r="C71" s="33"/>
      <c r="D71" s="33"/>
      <c r="E71" s="33"/>
      <c r="F71" s="33"/>
      <c r="G71" s="33"/>
      <c r="H71" s="33"/>
      <c r="I71" s="33"/>
      <c r="J71" s="33"/>
      <c r="K71" s="33"/>
      <c r="L71" s="9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5" customHeight="1">
      <c r="A72" s="33"/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9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6" spans="1:31" s="2" customFormat="1" ht="6.95" customHeight="1">
      <c r="A76" s="33"/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9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24.95" customHeight="1">
      <c r="A77" s="33"/>
      <c r="B77" s="34"/>
      <c r="C77" s="22" t="s">
        <v>112</v>
      </c>
      <c r="D77" s="33"/>
      <c r="E77" s="33"/>
      <c r="F77" s="33"/>
      <c r="G77" s="33"/>
      <c r="H77" s="33"/>
      <c r="I77" s="33"/>
      <c r="J77" s="33"/>
      <c r="K77" s="33"/>
      <c r="L77" s="9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3"/>
      <c r="D78" s="33"/>
      <c r="E78" s="33"/>
      <c r="F78" s="33"/>
      <c r="G78" s="33"/>
      <c r="H78" s="33"/>
      <c r="I78" s="33"/>
      <c r="J78" s="33"/>
      <c r="K78" s="33"/>
      <c r="L78" s="9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17</v>
      </c>
      <c r="D79" s="33"/>
      <c r="E79" s="33"/>
      <c r="F79" s="33"/>
      <c r="G79" s="33"/>
      <c r="H79" s="33"/>
      <c r="I79" s="33"/>
      <c r="J79" s="33"/>
      <c r="K79" s="33"/>
      <c r="L79" s="9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3"/>
      <c r="D80" s="33"/>
      <c r="E80" s="328" t="str">
        <f>E7</f>
        <v>Odstavná plocha a zřízení sjezdu na ul. Moravská v Kopřivnici</v>
      </c>
      <c r="F80" s="329"/>
      <c r="G80" s="329"/>
      <c r="H80" s="329"/>
      <c r="I80" s="33"/>
      <c r="J80" s="33"/>
      <c r="K80" s="33"/>
      <c r="L80" s="9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95</v>
      </c>
      <c r="D81" s="33"/>
      <c r="E81" s="33"/>
      <c r="F81" s="33"/>
      <c r="G81" s="33"/>
      <c r="H81" s="33"/>
      <c r="I81" s="33"/>
      <c r="J81" s="33"/>
      <c r="K81" s="33"/>
      <c r="L81" s="9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6.5" customHeight="1">
      <c r="A82" s="33"/>
      <c r="B82" s="34"/>
      <c r="C82" s="33"/>
      <c r="D82" s="33"/>
      <c r="E82" s="318" t="str">
        <f>E9</f>
        <v>VRN - Vedlejší rozpočtové náklady</v>
      </c>
      <c r="F82" s="327"/>
      <c r="G82" s="327"/>
      <c r="H82" s="327"/>
      <c r="I82" s="33"/>
      <c r="J82" s="33"/>
      <c r="K82" s="33"/>
      <c r="L82" s="9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9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2" customHeight="1">
      <c r="A84" s="33"/>
      <c r="B84" s="34"/>
      <c r="C84" s="28" t="s">
        <v>21</v>
      </c>
      <c r="D84" s="33"/>
      <c r="E84" s="33"/>
      <c r="F84" s="26" t="str">
        <f>F12</f>
        <v>parcely č. 1377/56, 1377/3</v>
      </c>
      <c r="G84" s="33"/>
      <c r="H84" s="33"/>
      <c r="I84" s="28" t="s">
        <v>23</v>
      </c>
      <c r="J84" s="51" t="str">
        <f>IF(J12="","",J12)</f>
        <v>1. 7. 2022</v>
      </c>
      <c r="K84" s="33"/>
      <c r="L84" s="9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6.95" customHeight="1">
      <c r="A85" s="33"/>
      <c r="B85" s="34"/>
      <c r="C85" s="33"/>
      <c r="D85" s="33"/>
      <c r="E85" s="33"/>
      <c r="F85" s="33"/>
      <c r="G85" s="33"/>
      <c r="H85" s="33"/>
      <c r="I85" s="33"/>
      <c r="J85" s="33"/>
      <c r="K85" s="33"/>
      <c r="L85" s="9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25.7" customHeight="1">
      <c r="A86" s="33"/>
      <c r="B86" s="34"/>
      <c r="C86" s="28" t="s">
        <v>25</v>
      </c>
      <c r="D86" s="33"/>
      <c r="E86" s="33"/>
      <c r="F86" s="26" t="str">
        <f>E15</f>
        <v>Město Kopřivnice, Štefánikova 1163, Kopřivnice 742</v>
      </c>
      <c r="G86" s="33"/>
      <c r="H86" s="33"/>
      <c r="I86" s="28" t="s">
        <v>31</v>
      </c>
      <c r="J86" s="31" t="str">
        <f>E21</f>
        <v>Dopravní projekce Bojko s.r.o.</v>
      </c>
      <c r="K86" s="33"/>
      <c r="L86" s="9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25.7" customHeight="1">
      <c r="A87" s="33"/>
      <c r="B87" s="34"/>
      <c r="C87" s="28" t="s">
        <v>29</v>
      </c>
      <c r="D87" s="33"/>
      <c r="E87" s="33"/>
      <c r="F87" s="26" t="str">
        <f>IF(E18="","",E18)</f>
        <v>Vyplň údaj</v>
      </c>
      <c r="G87" s="33"/>
      <c r="H87" s="33"/>
      <c r="I87" s="28" t="s">
        <v>34</v>
      </c>
      <c r="J87" s="31" t="str">
        <f>E24</f>
        <v>Dopravní projekce Bojko s.r.o.</v>
      </c>
      <c r="K87" s="33"/>
      <c r="L87" s="9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0.3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9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11" customFormat="1" ht="29.25" customHeight="1">
      <c r="A89" s="120"/>
      <c r="B89" s="121"/>
      <c r="C89" s="122" t="s">
        <v>113</v>
      </c>
      <c r="D89" s="123" t="s">
        <v>56</v>
      </c>
      <c r="E89" s="123" t="s">
        <v>52</v>
      </c>
      <c r="F89" s="123" t="s">
        <v>53</v>
      </c>
      <c r="G89" s="123" t="s">
        <v>114</v>
      </c>
      <c r="H89" s="123" t="s">
        <v>115</v>
      </c>
      <c r="I89" s="123" t="s">
        <v>116</v>
      </c>
      <c r="J89" s="123" t="s">
        <v>101</v>
      </c>
      <c r="K89" s="124" t="s">
        <v>117</v>
      </c>
      <c r="L89" s="125"/>
      <c r="M89" s="58" t="s">
        <v>3</v>
      </c>
      <c r="N89" s="59" t="s">
        <v>41</v>
      </c>
      <c r="O89" s="59" t="s">
        <v>118</v>
      </c>
      <c r="P89" s="59" t="s">
        <v>119</v>
      </c>
      <c r="Q89" s="59" t="s">
        <v>120</v>
      </c>
      <c r="R89" s="59" t="s">
        <v>121</v>
      </c>
      <c r="S89" s="59" t="s">
        <v>122</v>
      </c>
      <c r="T89" s="60" t="s">
        <v>123</v>
      </c>
      <c r="U89" s="120"/>
      <c r="V89" s="120"/>
      <c r="W89" s="120"/>
      <c r="X89" s="120"/>
      <c r="Y89" s="120"/>
      <c r="Z89" s="120"/>
      <c r="AA89" s="120"/>
      <c r="AB89" s="120"/>
      <c r="AC89" s="120"/>
      <c r="AD89" s="120"/>
      <c r="AE89" s="120"/>
    </row>
    <row r="90" spans="1:65" s="2" customFormat="1" ht="22.9" customHeight="1">
      <c r="A90" s="33"/>
      <c r="B90" s="34"/>
      <c r="C90" s="65" t="s">
        <v>124</v>
      </c>
      <c r="D90" s="33"/>
      <c r="E90" s="33"/>
      <c r="F90" s="33"/>
      <c r="G90" s="33"/>
      <c r="H90" s="33"/>
      <c r="I90" s="33"/>
      <c r="J90" s="126">
        <f>BK90</f>
        <v>0</v>
      </c>
      <c r="K90" s="33"/>
      <c r="L90" s="34"/>
      <c r="M90" s="61"/>
      <c r="N90" s="52"/>
      <c r="O90" s="62"/>
      <c r="P90" s="127">
        <f>P91+P112+P126</f>
        <v>0</v>
      </c>
      <c r="Q90" s="62"/>
      <c r="R90" s="127">
        <f>R91+R112+R126</f>
        <v>0</v>
      </c>
      <c r="S90" s="62"/>
      <c r="T90" s="128">
        <f>T91+T112+T126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8" t="s">
        <v>70</v>
      </c>
      <c r="AU90" s="18" t="s">
        <v>102</v>
      </c>
      <c r="BK90" s="129">
        <f>BK91+BK112+BK126</f>
        <v>0</v>
      </c>
    </row>
    <row r="91" spans="1:65" s="12" customFormat="1" ht="25.9" customHeight="1">
      <c r="B91" s="130"/>
      <c r="D91" s="131" t="s">
        <v>70</v>
      </c>
      <c r="E91" s="132" t="s">
        <v>654</v>
      </c>
      <c r="F91" s="132" t="s">
        <v>655</v>
      </c>
      <c r="I91" s="133"/>
      <c r="J91" s="134">
        <f>BK91</f>
        <v>0</v>
      </c>
      <c r="L91" s="130"/>
      <c r="M91" s="135"/>
      <c r="N91" s="136"/>
      <c r="O91" s="136"/>
      <c r="P91" s="137">
        <f>P92+P99+P102+P107</f>
        <v>0</v>
      </c>
      <c r="Q91" s="136"/>
      <c r="R91" s="137">
        <f>R92+R99+R102+R107</f>
        <v>0</v>
      </c>
      <c r="S91" s="136"/>
      <c r="T91" s="138">
        <f>T92+T99+T102+T107</f>
        <v>0</v>
      </c>
      <c r="AR91" s="131" t="s">
        <v>78</v>
      </c>
      <c r="AT91" s="139" t="s">
        <v>70</v>
      </c>
      <c r="AU91" s="139" t="s">
        <v>71</v>
      </c>
      <c r="AY91" s="131" t="s">
        <v>127</v>
      </c>
      <c r="BK91" s="140">
        <f>BK92+BK99+BK102+BK107</f>
        <v>0</v>
      </c>
    </row>
    <row r="92" spans="1:65" s="12" customFormat="1" ht="22.9" customHeight="1">
      <c r="B92" s="130"/>
      <c r="D92" s="131" t="s">
        <v>70</v>
      </c>
      <c r="E92" s="141" t="s">
        <v>656</v>
      </c>
      <c r="F92" s="141" t="s">
        <v>657</v>
      </c>
      <c r="I92" s="133"/>
      <c r="J92" s="142">
        <f>BK92</f>
        <v>0</v>
      </c>
      <c r="L92" s="130"/>
      <c r="M92" s="135"/>
      <c r="N92" s="136"/>
      <c r="O92" s="136"/>
      <c r="P92" s="137">
        <f>SUM(P93:P98)</f>
        <v>0</v>
      </c>
      <c r="Q92" s="136"/>
      <c r="R92" s="137">
        <f>SUM(R93:R98)</f>
        <v>0</v>
      </c>
      <c r="S92" s="136"/>
      <c r="T92" s="138">
        <f>SUM(T93:T98)</f>
        <v>0</v>
      </c>
      <c r="AR92" s="131" t="s">
        <v>78</v>
      </c>
      <c r="AT92" s="139" t="s">
        <v>70</v>
      </c>
      <c r="AU92" s="139" t="s">
        <v>78</v>
      </c>
      <c r="AY92" s="131" t="s">
        <v>127</v>
      </c>
      <c r="BK92" s="140">
        <f>SUM(BK93:BK98)</f>
        <v>0</v>
      </c>
    </row>
    <row r="93" spans="1:65" s="2" customFormat="1" ht="16.5" customHeight="1">
      <c r="A93" s="33"/>
      <c r="B93" s="143"/>
      <c r="C93" s="144" t="s">
        <v>78</v>
      </c>
      <c r="D93" s="144" t="s">
        <v>129</v>
      </c>
      <c r="E93" s="145" t="s">
        <v>658</v>
      </c>
      <c r="F93" s="146" t="s">
        <v>659</v>
      </c>
      <c r="G93" s="147" t="s">
        <v>660</v>
      </c>
      <c r="H93" s="148">
        <v>1</v>
      </c>
      <c r="I93" s="149"/>
      <c r="J93" s="150">
        <f>ROUND(I93*H93,2)</f>
        <v>0</v>
      </c>
      <c r="K93" s="146" t="s">
        <v>339</v>
      </c>
      <c r="L93" s="34"/>
      <c r="M93" s="151" t="s">
        <v>3</v>
      </c>
      <c r="N93" s="152" t="s">
        <v>42</v>
      </c>
      <c r="O93" s="54"/>
      <c r="P93" s="153">
        <f>O93*H93</f>
        <v>0</v>
      </c>
      <c r="Q93" s="153">
        <v>0</v>
      </c>
      <c r="R93" s="153">
        <f>Q93*H93</f>
        <v>0</v>
      </c>
      <c r="S93" s="153">
        <v>0</v>
      </c>
      <c r="T93" s="154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55" t="s">
        <v>134</v>
      </c>
      <c r="AT93" s="155" t="s">
        <v>129</v>
      </c>
      <c r="AU93" s="155" t="s">
        <v>80</v>
      </c>
      <c r="AY93" s="18" t="s">
        <v>127</v>
      </c>
      <c r="BE93" s="156">
        <f>IF(N93="základní",J93,0)</f>
        <v>0</v>
      </c>
      <c r="BF93" s="156">
        <f>IF(N93="snížená",J93,0)</f>
        <v>0</v>
      </c>
      <c r="BG93" s="156">
        <f>IF(N93="zákl. přenesená",J93,0)</f>
        <v>0</v>
      </c>
      <c r="BH93" s="156">
        <f>IF(N93="sníž. přenesená",J93,0)</f>
        <v>0</v>
      </c>
      <c r="BI93" s="156">
        <f>IF(N93="nulová",J93,0)</f>
        <v>0</v>
      </c>
      <c r="BJ93" s="18" t="s">
        <v>78</v>
      </c>
      <c r="BK93" s="156">
        <f>ROUND(I93*H93,2)</f>
        <v>0</v>
      </c>
      <c r="BL93" s="18" t="s">
        <v>134</v>
      </c>
      <c r="BM93" s="155" t="s">
        <v>661</v>
      </c>
    </row>
    <row r="94" spans="1:65" s="2" customFormat="1" ht="29.25">
      <c r="A94" s="33"/>
      <c r="B94" s="34"/>
      <c r="C94" s="33"/>
      <c r="D94" s="163" t="s">
        <v>201</v>
      </c>
      <c r="E94" s="33"/>
      <c r="F94" s="171" t="s">
        <v>662</v>
      </c>
      <c r="G94" s="33"/>
      <c r="H94" s="33"/>
      <c r="I94" s="159"/>
      <c r="J94" s="33"/>
      <c r="K94" s="33"/>
      <c r="L94" s="34"/>
      <c r="M94" s="160"/>
      <c r="N94" s="161"/>
      <c r="O94" s="54"/>
      <c r="P94" s="54"/>
      <c r="Q94" s="54"/>
      <c r="R94" s="54"/>
      <c r="S94" s="54"/>
      <c r="T94" s="55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8" t="s">
        <v>201</v>
      </c>
      <c r="AU94" s="18" t="s">
        <v>80</v>
      </c>
    </row>
    <row r="95" spans="1:65" s="2" customFormat="1" ht="16.5" customHeight="1">
      <c r="A95" s="33"/>
      <c r="B95" s="143"/>
      <c r="C95" s="144" t="s">
        <v>80</v>
      </c>
      <c r="D95" s="144" t="s">
        <v>129</v>
      </c>
      <c r="E95" s="145" t="s">
        <v>663</v>
      </c>
      <c r="F95" s="146" t="s">
        <v>664</v>
      </c>
      <c r="G95" s="147" t="s">
        <v>660</v>
      </c>
      <c r="H95" s="148">
        <v>1</v>
      </c>
      <c r="I95" s="149"/>
      <c r="J95" s="150">
        <f>ROUND(I95*H95,2)</f>
        <v>0</v>
      </c>
      <c r="K95" s="146" t="s">
        <v>339</v>
      </c>
      <c r="L95" s="34"/>
      <c r="M95" s="151" t="s">
        <v>3</v>
      </c>
      <c r="N95" s="152" t="s">
        <v>42</v>
      </c>
      <c r="O95" s="54"/>
      <c r="P95" s="153">
        <f>O95*H95</f>
        <v>0</v>
      </c>
      <c r="Q95" s="153">
        <v>0</v>
      </c>
      <c r="R95" s="153">
        <f>Q95*H95</f>
        <v>0</v>
      </c>
      <c r="S95" s="153">
        <v>0</v>
      </c>
      <c r="T95" s="154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55" t="s">
        <v>134</v>
      </c>
      <c r="AT95" s="155" t="s">
        <v>129</v>
      </c>
      <c r="AU95" s="155" t="s">
        <v>80</v>
      </c>
      <c r="AY95" s="18" t="s">
        <v>127</v>
      </c>
      <c r="BE95" s="156">
        <f>IF(N95="základní",J95,0)</f>
        <v>0</v>
      </c>
      <c r="BF95" s="156">
        <f>IF(N95="snížená",J95,0)</f>
        <v>0</v>
      </c>
      <c r="BG95" s="156">
        <f>IF(N95="zákl. přenesená",J95,0)</f>
        <v>0</v>
      </c>
      <c r="BH95" s="156">
        <f>IF(N95="sníž. přenesená",J95,0)</f>
        <v>0</v>
      </c>
      <c r="BI95" s="156">
        <f>IF(N95="nulová",J95,0)</f>
        <v>0</v>
      </c>
      <c r="BJ95" s="18" t="s">
        <v>78</v>
      </c>
      <c r="BK95" s="156">
        <f>ROUND(I95*H95,2)</f>
        <v>0</v>
      </c>
      <c r="BL95" s="18" t="s">
        <v>134</v>
      </c>
      <c r="BM95" s="155" t="s">
        <v>665</v>
      </c>
    </row>
    <row r="96" spans="1:65" s="2" customFormat="1" ht="29.25">
      <c r="A96" s="33"/>
      <c r="B96" s="34"/>
      <c r="C96" s="33"/>
      <c r="D96" s="163" t="s">
        <v>201</v>
      </c>
      <c r="E96" s="33"/>
      <c r="F96" s="171" t="s">
        <v>666</v>
      </c>
      <c r="G96" s="33"/>
      <c r="H96" s="33"/>
      <c r="I96" s="159"/>
      <c r="J96" s="33"/>
      <c r="K96" s="33"/>
      <c r="L96" s="34"/>
      <c r="M96" s="160"/>
      <c r="N96" s="161"/>
      <c r="O96" s="54"/>
      <c r="P96" s="54"/>
      <c r="Q96" s="54"/>
      <c r="R96" s="54"/>
      <c r="S96" s="54"/>
      <c r="T96" s="55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8" t="s">
        <v>201</v>
      </c>
      <c r="AU96" s="18" t="s">
        <v>80</v>
      </c>
    </row>
    <row r="97" spans="1:65" s="2" customFormat="1" ht="16.5" customHeight="1">
      <c r="A97" s="33"/>
      <c r="B97" s="143"/>
      <c r="C97" s="144" t="s">
        <v>145</v>
      </c>
      <c r="D97" s="144" t="s">
        <v>129</v>
      </c>
      <c r="E97" s="145" t="s">
        <v>667</v>
      </c>
      <c r="F97" s="146" t="s">
        <v>668</v>
      </c>
      <c r="G97" s="147" t="s">
        <v>660</v>
      </c>
      <c r="H97" s="148">
        <v>1</v>
      </c>
      <c r="I97" s="149"/>
      <c r="J97" s="150">
        <f>ROUND(I97*H97,2)</f>
        <v>0</v>
      </c>
      <c r="K97" s="146" t="s">
        <v>339</v>
      </c>
      <c r="L97" s="34"/>
      <c r="M97" s="151" t="s">
        <v>3</v>
      </c>
      <c r="N97" s="152" t="s">
        <v>42</v>
      </c>
      <c r="O97" s="54"/>
      <c r="P97" s="153">
        <f>O97*H97</f>
        <v>0</v>
      </c>
      <c r="Q97" s="153">
        <v>0</v>
      </c>
      <c r="R97" s="153">
        <f>Q97*H97</f>
        <v>0</v>
      </c>
      <c r="S97" s="153">
        <v>0</v>
      </c>
      <c r="T97" s="154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55" t="s">
        <v>134</v>
      </c>
      <c r="AT97" s="155" t="s">
        <v>129</v>
      </c>
      <c r="AU97" s="155" t="s">
        <v>80</v>
      </c>
      <c r="AY97" s="18" t="s">
        <v>127</v>
      </c>
      <c r="BE97" s="156">
        <f>IF(N97="základní",J97,0)</f>
        <v>0</v>
      </c>
      <c r="BF97" s="156">
        <f>IF(N97="snížená",J97,0)</f>
        <v>0</v>
      </c>
      <c r="BG97" s="156">
        <f>IF(N97="zákl. přenesená",J97,0)</f>
        <v>0</v>
      </c>
      <c r="BH97" s="156">
        <f>IF(N97="sníž. přenesená",J97,0)</f>
        <v>0</v>
      </c>
      <c r="BI97" s="156">
        <f>IF(N97="nulová",J97,0)</f>
        <v>0</v>
      </c>
      <c r="BJ97" s="18" t="s">
        <v>78</v>
      </c>
      <c r="BK97" s="156">
        <f>ROUND(I97*H97,2)</f>
        <v>0</v>
      </c>
      <c r="BL97" s="18" t="s">
        <v>134</v>
      </c>
      <c r="BM97" s="155" t="s">
        <v>669</v>
      </c>
    </row>
    <row r="98" spans="1:65" s="2" customFormat="1" ht="48.75">
      <c r="A98" s="33"/>
      <c r="B98" s="34"/>
      <c r="C98" s="33"/>
      <c r="D98" s="163" t="s">
        <v>201</v>
      </c>
      <c r="E98" s="33"/>
      <c r="F98" s="171" t="s">
        <v>670</v>
      </c>
      <c r="G98" s="33"/>
      <c r="H98" s="33"/>
      <c r="I98" s="159"/>
      <c r="J98" s="33"/>
      <c r="K98" s="33"/>
      <c r="L98" s="34"/>
      <c r="M98" s="160"/>
      <c r="N98" s="161"/>
      <c r="O98" s="54"/>
      <c r="P98" s="54"/>
      <c r="Q98" s="54"/>
      <c r="R98" s="54"/>
      <c r="S98" s="54"/>
      <c r="T98" s="55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8" t="s">
        <v>201</v>
      </c>
      <c r="AU98" s="18" t="s">
        <v>80</v>
      </c>
    </row>
    <row r="99" spans="1:65" s="12" customFormat="1" ht="22.9" customHeight="1">
      <c r="B99" s="130"/>
      <c r="D99" s="131" t="s">
        <v>70</v>
      </c>
      <c r="E99" s="141" t="s">
        <v>671</v>
      </c>
      <c r="F99" s="141" t="s">
        <v>672</v>
      </c>
      <c r="I99" s="133"/>
      <c r="J99" s="142">
        <f>BK99</f>
        <v>0</v>
      </c>
      <c r="L99" s="130"/>
      <c r="M99" s="135"/>
      <c r="N99" s="136"/>
      <c r="O99" s="136"/>
      <c r="P99" s="137">
        <f>SUM(P100:P101)</f>
        <v>0</v>
      </c>
      <c r="Q99" s="136"/>
      <c r="R99" s="137">
        <f>SUM(R100:R101)</f>
        <v>0</v>
      </c>
      <c r="S99" s="136"/>
      <c r="T99" s="138">
        <f>SUM(T100:T101)</f>
        <v>0</v>
      </c>
      <c r="AR99" s="131" t="s">
        <v>78</v>
      </c>
      <c r="AT99" s="139" t="s">
        <v>70</v>
      </c>
      <c r="AU99" s="139" t="s">
        <v>78</v>
      </c>
      <c r="AY99" s="131" t="s">
        <v>127</v>
      </c>
      <c r="BK99" s="140">
        <f>SUM(BK100:BK101)</f>
        <v>0</v>
      </c>
    </row>
    <row r="100" spans="1:65" s="2" customFormat="1" ht="16.5" customHeight="1">
      <c r="A100" s="33"/>
      <c r="B100" s="143"/>
      <c r="C100" s="144" t="s">
        <v>134</v>
      </c>
      <c r="D100" s="144" t="s">
        <v>129</v>
      </c>
      <c r="E100" s="145" t="s">
        <v>673</v>
      </c>
      <c r="F100" s="146" t="s">
        <v>674</v>
      </c>
      <c r="G100" s="147" t="s">
        <v>660</v>
      </c>
      <c r="H100" s="148">
        <v>1</v>
      </c>
      <c r="I100" s="149"/>
      <c r="J100" s="150">
        <f>ROUND(I100*H100,2)</f>
        <v>0</v>
      </c>
      <c r="K100" s="146" t="s">
        <v>339</v>
      </c>
      <c r="L100" s="34"/>
      <c r="M100" s="151" t="s">
        <v>3</v>
      </c>
      <c r="N100" s="152" t="s">
        <v>42</v>
      </c>
      <c r="O100" s="54"/>
      <c r="P100" s="153">
        <f>O100*H100</f>
        <v>0</v>
      </c>
      <c r="Q100" s="153">
        <v>0</v>
      </c>
      <c r="R100" s="153">
        <f>Q100*H100</f>
        <v>0</v>
      </c>
      <c r="S100" s="153">
        <v>0</v>
      </c>
      <c r="T100" s="154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55" t="s">
        <v>134</v>
      </c>
      <c r="AT100" s="155" t="s">
        <v>129</v>
      </c>
      <c r="AU100" s="155" t="s">
        <v>80</v>
      </c>
      <c r="AY100" s="18" t="s">
        <v>127</v>
      </c>
      <c r="BE100" s="156">
        <f>IF(N100="základní",J100,0)</f>
        <v>0</v>
      </c>
      <c r="BF100" s="156">
        <f>IF(N100="snížená",J100,0)</f>
        <v>0</v>
      </c>
      <c r="BG100" s="156">
        <f>IF(N100="zákl. přenesená",J100,0)</f>
        <v>0</v>
      </c>
      <c r="BH100" s="156">
        <f>IF(N100="sníž. přenesená",J100,0)</f>
        <v>0</v>
      </c>
      <c r="BI100" s="156">
        <f>IF(N100="nulová",J100,0)</f>
        <v>0</v>
      </c>
      <c r="BJ100" s="18" t="s">
        <v>78</v>
      </c>
      <c r="BK100" s="156">
        <f>ROUND(I100*H100,2)</f>
        <v>0</v>
      </c>
      <c r="BL100" s="18" t="s">
        <v>134</v>
      </c>
      <c r="BM100" s="155" t="s">
        <v>675</v>
      </c>
    </row>
    <row r="101" spans="1:65" s="2" customFormat="1" ht="19.5">
      <c r="A101" s="33"/>
      <c r="B101" s="34"/>
      <c r="C101" s="33"/>
      <c r="D101" s="163" t="s">
        <v>201</v>
      </c>
      <c r="E101" s="33"/>
      <c r="F101" s="171" t="s">
        <v>676</v>
      </c>
      <c r="G101" s="33"/>
      <c r="H101" s="33"/>
      <c r="I101" s="159"/>
      <c r="J101" s="33"/>
      <c r="K101" s="33"/>
      <c r="L101" s="34"/>
      <c r="M101" s="160"/>
      <c r="N101" s="161"/>
      <c r="O101" s="54"/>
      <c r="P101" s="54"/>
      <c r="Q101" s="54"/>
      <c r="R101" s="54"/>
      <c r="S101" s="54"/>
      <c r="T101" s="55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8" t="s">
        <v>201</v>
      </c>
      <c r="AU101" s="18" t="s">
        <v>80</v>
      </c>
    </row>
    <row r="102" spans="1:65" s="12" customFormat="1" ht="22.9" customHeight="1">
      <c r="B102" s="130"/>
      <c r="D102" s="131" t="s">
        <v>70</v>
      </c>
      <c r="E102" s="141" t="s">
        <v>677</v>
      </c>
      <c r="F102" s="141" t="s">
        <v>678</v>
      </c>
      <c r="I102" s="133"/>
      <c r="J102" s="142">
        <f>BK102</f>
        <v>0</v>
      </c>
      <c r="L102" s="130"/>
      <c r="M102" s="135"/>
      <c r="N102" s="136"/>
      <c r="O102" s="136"/>
      <c r="P102" s="137">
        <f>SUM(P103:P106)</f>
        <v>0</v>
      </c>
      <c r="Q102" s="136"/>
      <c r="R102" s="137">
        <f>SUM(R103:R106)</f>
        <v>0</v>
      </c>
      <c r="S102" s="136"/>
      <c r="T102" s="138">
        <f>SUM(T103:T106)</f>
        <v>0</v>
      </c>
      <c r="AR102" s="131" t="s">
        <v>78</v>
      </c>
      <c r="AT102" s="139" t="s">
        <v>70</v>
      </c>
      <c r="AU102" s="139" t="s">
        <v>78</v>
      </c>
      <c r="AY102" s="131" t="s">
        <v>127</v>
      </c>
      <c r="BK102" s="140">
        <f>SUM(BK103:BK106)</f>
        <v>0</v>
      </c>
    </row>
    <row r="103" spans="1:65" s="2" customFormat="1" ht="37.9" customHeight="1">
      <c r="A103" s="33"/>
      <c r="B103" s="143"/>
      <c r="C103" s="144" t="s">
        <v>154</v>
      </c>
      <c r="D103" s="144" t="s">
        <v>129</v>
      </c>
      <c r="E103" s="145" t="s">
        <v>679</v>
      </c>
      <c r="F103" s="146" t="s">
        <v>680</v>
      </c>
      <c r="G103" s="147" t="s">
        <v>660</v>
      </c>
      <c r="H103" s="148">
        <v>1</v>
      </c>
      <c r="I103" s="149"/>
      <c r="J103" s="150">
        <f>ROUND(I103*H103,2)</f>
        <v>0</v>
      </c>
      <c r="K103" s="146" t="s">
        <v>339</v>
      </c>
      <c r="L103" s="34"/>
      <c r="M103" s="151" t="s">
        <v>3</v>
      </c>
      <c r="N103" s="152" t="s">
        <v>42</v>
      </c>
      <c r="O103" s="54"/>
      <c r="P103" s="153">
        <f>O103*H103</f>
        <v>0</v>
      </c>
      <c r="Q103" s="153">
        <v>0</v>
      </c>
      <c r="R103" s="153">
        <f>Q103*H103</f>
        <v>0</v>
      </c>
      <c r="S103" s="153">
        <v>0</v>
      </c>
      <c r="T103" s="154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55" t="s">
        <v>134</v>
      </c>
      <c r="AT103" s="155" t="s">
        <v>129</v>
      </c>
      <c r="AU103" s="155" t="s">
        <v>80</v>
      </c>
      <c r="AY103" s="18" t="s">
        <v>127</v>
      </c>
      <c r="BE103" s="156">
        <f>IF(N103="základní",J103,0)</f>
        <v>0</v>
      </c>
      <c r="BF103" s="156">
        <f>IF(N103="snížená",J103,0)</f>
        <v>0</v>
      </c>
      <c r="BG103" s="156">
        <f>IF(N103="zákl. přenesená",J103,0)</f>
        <v>0</v>
      </c>
      <c r="BH103" s="156">
        <f>IF(N103="sníž. přenesená",J103,0)</f>
        <v>0</v>
      </c>
      <c r="BI103" s="156">
        <f>IF(N103="nulová",J103,0)</f>
        <v>0</v>
      </c>
      <c r="BJ103" s="18" t="s">
        <v>78</v>
      </c>
      <c r="BK103" s="156">
        <f>ROUND(I103*H103,2)</f>
        <v>0</v>
      </c>
      <c r="BL103" s="18" t="s">
        <v>134</v>
      </c>
      <c r="BM103" s="155" t="s">
        <v>681</v>
      </c>
    </row>
    <row r="104" spans="1:65" s="2" customFormat="1" ht="78">
      <c r="A104" s="33"/>
      <c r="B104" s="34"/>
      <c r="C104" s="33"/>
      <c r="D104" s="163" t="s">
        <v>201</v>
      </c>
      <c r="E104" s="33"/>
      <c r="F104" s="171" t="s">
        <v>682</v>
      </c>
      <c r="G104" s="33"/>
      <c r="H104" s="33"/>
      <c r="I104" s="159"/>
      <c r="J104" s="33"/>
      <c r="K104" s="33"/>
      <c r="L104" s="34"/>
      <c r="M104" s="160"/>
      <c r="N104" s="161"/>
      <c r="O104" s="54"/>
      <c r="P104" s="54"/>
      <c r="Q104" s="54"/>
      <c r="R104" s="54"/>
      <c r="S104" s="54"/>
      <c r="T104" s="55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8" t="s">
        <v>201</v>
      </c>
      <c r="AU104" s="18" t="s">
        <v>80</v>
      </c>
    </row>
    <row r="105" spans="1:65" s="2" customFormat="1" ht="16.5" customHeight="1">
      <c r="A105" s="33"/>
      <c r="B105" s="143"/>
      <c r="C105" s="144" t="s">
        <v>159</v>
      </c>
      <c r="D105" s="144" t="s">
        <v>129</v>
      </c>
      <c r="E105" s="145" t="s">
        <v>683</v>
      </c>
      <c r="F105" s="146" t="s">
        <v>684</v>
      </c>
      <c r="G105" s="147" t="s">
        <v>660</v>
      </c>
      <c r="H105" s="148">
        <v>1</v>
      </c>
      <c r="I105" s="149"/>
      <c r="J105" s="150">
        <f>ROUND(I105*H105,2)</f>
        <v>0</v>
      </c>
      <c r="K105" s="146" t="s">
        <v>339</v>
      </c>
      <c r="L105" s="34"/>
      <c r="M105" s="151" t="s">
        <v>3</v>
      </c>
      <c r="N105" s="152" t="s">
        <v>42</v>
      </c>
      <c r="O105" s="54"/>
      <c r="P105" s="153">
        <f>O105*H105</f>
        <v>0</v>
      </c>
      <c r="Q105" s="153">
        <v>0</v>
      </c>
      <c r="R105" s="153">
        <f>Q105*H105</f>
        <v>0</v>
      </c>
      <c r="S105" s="153">
        <v>0</v>
      </c>
      <c r="T105" s="154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55" t="s">
        <v>134</v>
      </c>
      <c r="AT105" s="155" t="s">
        <v>129</v>
      </c>
      <c r="AU105" s="155" t="s">
        <v>80</v>
      </c>
      <c r="AY105" s="18" t="s">
        <v>127</v>
      </c>
      <c r="BE105" s="156">
        <f>IF(N105="základní",J105,0)</f>
        <v>0</v>
      </c>
      <c r="BF105" s="156">
        <f>IF(N105="snížená",J105,0)</f>
        <v>0</v>
      </c>
      <c r="BG105" s="156">
        <f>IF(N105="zákl. přenesená",J105,0)</f>
        <v>0</v>
      </c>
      <c r="BH105" s="156">
        <f>IF(N105="sníž. přenesená",J105,0)</f>
        <v>0</v>
      </c>
      <c r="BI105" s="156">
        <f>IF(N105="nulová",J105,0)</f>
        <v>0</v>
      </c>
      <c r="BJ105" s="18" t="s">
        <v>78</v>
      </c>
      <c r="BK105" s="156">
        <f>ROUND(I105*H105,2)</f>
        <v>0</v>
      </c>
      <c r="BL105" s="18" t="s">
        <v>134</v>
      </c>
      <c r="BM105" s="155" t="s">
        <v>685</v>
      </c>
    </row>
    <row r="106" spans="1:65" s="2" customFormat="1" ht="29.25">
      <c r="A106" s="33"/>
      <c r="B106" s="34"/>
      <c r="C106" s="33"/>
      <c r="D106" s="163" t="s">
        <v>201</v>
      </c>
      <c r="E106" s="33"/>
      <c r="F106" s="171" t="s">
        <v>686</v>
      </c>
      <c r="G106" s="33"/>
      <c r="H106" s="33"/>
      <c r="I106" s="159"/>
      <c r="J106" s="33"/>
      <c r="K106" s="33"/>
      <c r="L106" s="34"/>
      <c r="M106" s="160"/>
      <c r="N106" s="161"/>
      <c r="O106" s="54"/>
      <c r="P106" s="54"/>
      <c r="Q106" s="54"/>
      <c r="R106" s="54"/>
      <c r="S106" s="54"/>
      <c r="T106" s="55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201</v>
      </c>
      <c r="AU106" s="18" t="s">
        <v>80</v>
      </c>
    </row>
    <row r="107" spans="1:65" s="12" customFormat="1" ht="22.9" customHeight="1">
      <c r="B107" s="130"/>
      <c r="D107" s="131" t="s">
        <v>70</v>
      </c>
      <c r="E107" s="141" t="s">
        <v>687</v>
      </c>
      <c r="F107" s="141" t="s">
        <v>688</v>
      </c>
      <c r="I107" s="133"/>
      <c r="J107" s="142">
        <f>BK107</f>
        <v>0</v>
      </c>
      <c r="L107" s="130"/>
      <c r="M107" s="135"/>
      <c r="N107" s="136"/>
      <c r="O107" s="136"/>
      <c r="P107" s="137">
        <f>SUM(P108:P111)</f>
        <v>0</v>
      </c>
      <c r="Q107" s="136"/>
      <c r="R107" s="137">
        <f>SUM(R108:R111)</f>
        <v>0</v>
      </c>
      <c r="S107" s="136"/>
      <c r="T107" s="138">
        <f>SUM(T108:T111)</f>
        <v>0</v>
      </c>
      <c r="AR107" s="131" t="s">
        <v>78</v>
      </c>
      <c r="AT107" s="139" t="s">
        <v>70</v>
      </c>
      <c r="AU107" s="139" t="s">
        <v>78</v>
      </c>
      <c r="AY107" s="131" t="s">
        <v>127</v>
      </c>
      <c r="BK107" s="140">
        <f>SUM(BK108:BK111)</f>
        <v>0</v>
      </c>
    </row>
    <row r="108" spans="1:65" s="2" customFormat="1" ht="16.5" customHeight="1">
      <c r="A108" s="33"/>
      <c r="B108" s="143"/>
      <c r="C108" s="144" t="s">
        <v>164</v>
      </c>
      <c r="D108" s="144" t="s">
        <v>129</v>
      </c>
      <c r="E108" s="145" t="s">
        <v>689</v>
      </c>
      <c r="F108" s="146" t="s">
        <v>690</v>
      </c>
      <c r="G108" s="147" t="s">
        <v>660</v>
      </c>
      <c r="H108" s="148">
        <v>1</v>
      </c>
      <c r="I108" s="149"/>
      <c r="J108" s="150">
        <f>ROUND(I108*H108,2)</f>
        <v>0</v>
      </c>
      <c r="K108" s="146" t="s">
        <v>339</v>
      </c>
      <c r="L108" s="34"/>
      <c r="M108" s="151" t="s">
        <v>3</v>
      </c>
      <c r="N108" s="152" t="s">
        <v>42</v>
      </c>
      <c r="O108" s="54"/>
      <c r="P108" s="153">
        <f>O108*H108</f>
        <v>0</v>
      </c>
      <c r="Q108" s="153">
        <v>0</v>
      </c>
      <c r="R108" s="153">
        <f>Q108*H108</f>
        <v>0</v>
      </c>
      <c r="S108" s="153">
        <v>0</v>
      </c>
      <c r="T108" s="154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55" t="s">
        <v>134</v>
      </c>
      <c r="AT108" s="155" t="s">
        <v>129</v>
      </c>
      <c r="AU108" s="155" t="s">
        <v>80</v>
      </c>
      <c r="AY108" s="18" t="s">
        <v>127</v>
      </c>
      <c r="BE108" s="156">
        <f>IF(N108="základní",J108,0)</f>
        <v>0</v>
      </c>
      <c r="BF108" s="156">
        <f>IF(N108="snížená",J108,0)</f>
        <v>0</v>
      </c>
      <c r="BG108" s="156">
        <f>IF(N108="zákl. přenesená",J108,0)</f>
        <v>0</v>
      </c>
      <c r="BH108" s="156">
        <f>IF(N108="sníž. přenesená",J108,0)</f>
        <v>0</v>
      </c>
      <c r="BI108" s="156">
        <f>IF(N108="nulová",J108,0)</f>
        <v>0</v>
      </c>
      <c r="BJ108" s="18" t="s">
        <v>78</v>
      </c>
      <c r="BK108" s="156">
        <f>ROUND(I108*H108,2)</f>
        <v>0</v>
      </c>
      <c r="BL108" s="18" t="s">
        <v>134</v>
      </c>
      <c r="BM108" s="155" t="s">
        <v>691</v>
      </c>
    </row>
    <row r="109" spans="1:65" s="2" customFormat="1" ht="29.25">
      <c r="A109" s="33"/>
      <c r="B109" s="34"/>
      <c r="C109" s="33"/>
      <c r="D109" s="163" t="s">
        <v>201</v>
      </c>
      <c r="E109" s="33"/>
      <c r="F109" s="171" t="s">
        <v>692</v>
      </c>
      <c r="G109" s="33"/>
      <c r="H109" s="33"/>
      <c r="I109" s="159"/>
      <c r="J109" s="33"/>
      <c r="K109" s="33"/>
      <c r="L109" s="34"/>
      <c r="M109" s="160"/>
      <c r="N109" s="161"/>
      <c r="O109" s="54"/>
      <c r="P109" s="54"/>
      <c r="Q109" s="54"/>
      <c r="R109" s="54"/>
      <c r="S109" s="54"/>
      <c r="T109" s="55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8" t="s">
        <v>201</v>
      </c>
      <c r="AU109" s="18" t="s">
        <v>80</v>
      </c>
    </row>
    <row r="110" spans="1:65" s="2" customFormat="1" ht="16.5" customHeight="1">
      <c r="A110" s="33"/>
      <c r="B110" s="143"/>
      <c r="C110" s="144" t="s">
        <v>171</v>
      </c>
      <c r="D110" s="144" t="s">
        <v>129</v>
      </c>
      <c r="E110" s="145" t="s">
        <v>693</v>
      </c>
      <c r="F110" s="146" t="s">
        <v>694</v>
      </c>
      <c r="G110" s="147" t="s">
        <v>660</v>
      </c>
      <c r="H110" s="148">
        <v>1</v>
      </c>
      <c r="I110" s="149"/>
      <c r="J110" s="150">
        <f>ROUND(I110*H110,2)</f>
        <v>0</v>
      </c>
      <c r="K110" s="146" t="s">
        <v>339</v>
      </c>
      <c r="L110" s="34"/>
      <c r="M110" s="151" t="s">
        <v>3</v>
      </c>
      <c r="N110" s="152" t="s">
        <v>42</v>
      </c>
      <c r="O110" s="54"/>
      <c r="P110" s="153">
        <f>O110*H110</f>
        <v>0</v>
      </c>
      <c r="Q110" s="153">
        <v>0</v>
      </c>
      <c r="R110" s="153">
        <f>Q110*H110</f>
        <v>0</v>
      </c>
      <c r="S110" s="153">
        <v>0</v>
      </c>
      <c r="T110" s="154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55" t="s">
        <v>134</v>
      </c>
      <c r="AT110" s="155" t="s">
        <v>129</v>
      </c>
      <c r="AU110" s="155" t="s">
        <v>80</v>
      </c>
      <c r="AY110" s="18" t="s">
        <v>127</v>
      </c>
      <c r="BE110" s="156">
        <f>IF(N110="základní",J110,0)</f>
        <v>0</v>
      </c>
      <c r="BF110" s="156">
        <f>IF(N110="snížená",J110,0)</f>
        <v>0</v>
      </c>
      <c r="BG110" s="156">
        <f>IF(N110="zákl. přenesená",J110,0)</f>
        <v>0</v>
      </c>
      <c r="BH110" s="156">
        <f>IF(N110="sníž. přenesená",J110,0)</f>
        <v>0</v>
      </c>
      <c r="BI110" s="156">
        <f>IF(N110="nulová",J110,0)</f>
        <v>0</v>
      </c>
      <c r="BJ110" s="18" t="s">
        <v>78</v>
      </c>
      <c r="BK110" s="156">
        <f>ROUND(I110*H110,2)</f>
        <v>0</v>
      </c>
      <c r="BL110" s="18" t="s">
        <v>134</v>
      </c>
      <c r="BM110" s="155" t="s">
        <v>695</v>
      </c>
    </row>
    <row r="111" spans="1:65" s="2" customFormat="1" ht="48.75">
      <c r="A111" s="33"/>
      <c r="B111" s="34"/>
      <c r="C111" s="33"/>
      <c r="D111" s="163" t="s">
        <v>201</v>
      </c>
      <c r="E111" s="33"/>
      <c r="F111" s="171" t="s">
        <v>696</v>
      </c>
      <c r="G111" s="33"/>
      <c r="H111" s="33"/>
      <c r="I111" s="159"/>
      <c r="J111" s="33"/>
      <c r="K111" s="33"/>
      <c r="L111" s="34"/>
      <c r="M111" s="160"/>
      <c r="N111" s="161"/>
      <c r="O111" s="54"/>
      <c r="P111" s="54"/>
      <c r="Q111" s="54"/>
      <c r="R111" s="54"/>
      <c r="S111" s="54"/>
      <c r="T111" s="55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8" t="s">
        <v>201</v>
      </c>
      <c r="AU111" s="18" t="s">
        <v>80</v>
      </c>
    </row>
    <row r="112" spans="1:65" s="12" customFormat="1" ht="25.9" customHeight="1">
      <c r="B112" s="130"/>
      <c r="D112" s="131" t="s">
        <v>70</v>
      </c>
      <c r="E112" s="132" t="s">
        <v>697</v>
      </c>
      <c r="F112" s="132" t="s">
        <v>698</v>
      </c>
      <c r="I112" s="133"/>
      <c r="J112" s="134">
        <f>BK112</f>
        <v>0</v>
      </c>
      <c r="L112" s="130"/>
      <c r="M112" s="135"/>
      <c r="N112" s="136"/>
      <c r="O112" s="136"/>
      <c r="P112" s="137">
        <f>P113+P120+P123</f>
        <v>0</v>
      </c>
      <c r="Q112" s="136"/>
      <c r="R112" s="137">
        <f>R113+R120+R123</f>
        <v>0</v>
      </c>
      <c r="S112" s="136"/>
      <c r="T112" s="138">
        <f>T113+T120+T123</f>
        <v>0</v>
      </c>
      <c r="AR112" s="131" t="s">
        <v>78</v>
      </c>
      <c r="AT112" s="139" t="s">
        <v>70</v>
      </c>
      <c r="AU112" s="139" t="s">
        <v>71</v>
      </c>
      <c r="AY112" s="131" t="s">
        <v>127</v>
      </c>
      <c r="BK112" s="140">
        <f>BK113+BK120+BK123</f>
        <v>0</v>
      </c>
    </row>
    <row r="113" spans="1:65" s="12" customFormat="1" ht="22.9" customHeight="1">
      <c r="B113" s="130"/>
      <c r="D113" s="131" t="s">
        <v>70</v>
      </c>
      <c r="E113" s="141" t="s">
        <v>699</v>
      </c>
      <c r="F113" s="141" t="s">
        <v>700</v>
      </c>
      <c r="I113" s="133"/>
      <c r="J113" s="142">
        <f>BK113</f>
        <v>0</v>
      </c>
      <c r="L113" s="130"/>
      <c r="M113" s="135"/>
      <c r="N113" s="136"/>
      <c r="O113" s="136"/>
      <c r="P113" s="137">
        <f>SUM(P114:P119)</f>
        <v>0</v>
      </c>
      <c r="Q113" s="136"/>
      <c r="R113" s="137">
        <f>SUM(R114:R119)</f>
        <v>0</v>
      </c>
      <c r="S113" s="136"/>
      <c r="T113" s="138">
        <f>SUM(T114:T119)</f>
        <v>0</v>
      </c>
      <c r="AR113" s="131" t="s">
        <v>78</v>
      </c>
      <c r="AT113" s="139" t="s">
        <v>70</v>
      </c>
      <c r="AU113" s="139" t="s">
        <v>78</v>
      </c>
      <c r="AY113" s="131" t="s">
        <v>127</v>
      </c>
      <c r="BK113" s="140">
        <f>SUM(BK114:BK119)</f>
        <v>0</v>
      </c>
    </row>
    <row r="114" spans="1:65" s="2" customFormat="1" ht="16.5" customHeight="1">
      <c r="A114" s="33"/>
      <c r="B114" s="143"/>
      <c r="C114" s="144" t="s">
        <v>177</v>
      </c>
      <c r="D114" s="144" t="s">
        <v>129</v>
      </c>
      <c r="E114" s="145" t="s">
        <v>701</v>
      </c>
      <c r="F114" s="146" t="s">
        <v>702</v>
      </c>
      <c r="G114" s="147" t="s">
        <v>660</v>
      </c>
      <c r="H114" s="148">
        <v>1</v>
      </c>
      <c r="I114" s="149"/>
      <c r="J114" s="150">
        <f>ROUND(I114*H114,2)</f>
        <v>0</v>
      </c>
      <c r="K114" s="146" t="s">
        <v>339</v>
      </c>
      <c r="L114" s="34"/>
      <c r="M114" s="151" t="s">
        <v>3</v>
      </c>
      <c r="N114" s="152" t="s">
        <v>42</v>
      </c>
      <c r="O114" s="54"/>
      <c r="P114" s="153">
        <f>O114*H114</f>
        <v>0</v>
      </c>
      <c r="Q114" s="153">
        <v>0</v>
      </c>
      <c r="R114" s="153">
        <f>Q114*H114</f>
        <v>0</v>
      </c>
      <c r="S114" s="153">
        <v>0</v>
      </c>
      <c r="T114" s="154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55" t="s">
        <v>134</v>
      </c>
      <c r="AT114" s="155" t="s">
        <v>129</v>
      </c>
      <c r="AU114" s="155" t="s">
        <v>80</v>
      </c>
      <c r="AY114" s="18" t="s">
        <v>127</v>
      </c>
      <c r="BE114" s="156">
        <f>IF(N114="základní",J114,0)</f>
        <v>0</v>
      </c>
      <c r="BF114" s="156">
        <f>IF(N114="snížená",J114,0)</f>
        <v>0</v>
      </c>
      <c r="BG114" s="156">
        <f>IF(N114="zákl. přenesená",J114,0)</f>
        <v>0</v>
      </c>
      <c r="BH114" s="156">
        <f>IF(N114="sníž. přenesená",J114,0)</f>
        <v>0</v>
      </c>
      <c r="BI114" s="156">
        <f>IF(N114="nulová",J114,0)</f>
        <v>0</v>
      </c>
      <c r="BJ114" s="18" t="s">
        <v>78</v>
      </c>
      <c r="BK114" s="156">
        <f>ROUND(I114*H114,2)</f>
        <v>0</v>
      </c>
      <c r="BL114" s="18" t="s">
        <v>134</v>
      </c>
      <c r="BM114" s="155" t="s">
        <v>703</v>
      </c>
    </row>
    <row r="115" spans="1:65" s="2" customFormat="1" ht="58.5">
      <c r="A115" s="33"/>
      <c r="B115" s="34"/>
      <c r="C115" s="33"/>
      <c r="D115" s="163" t="s">
        <v>201</v>
      </c>
      <c r="E115" s="33"/>
      <c r="F115" s="171" t="s">
        <v>704</v>
      </c>
      <c r="G115" s="33"/>
      <c r="H115" s="33"/>
      <c r="I115" s="159"/>
      <c r="J115" s="33"/>
      <c r="K115" s="33"/>
      <c r="L115" s="34"/>
      <c r="M115" s="160"/>
      <c r="N115" s="161"/>
      <c r="O115" s="54"/>
      <c r="P115" s="54"/>
      <c r="Q115" s="54"/>
      <c r="R115" s="54"/>
      <c r="S115" s="54"/>
      <c r="T115" s="55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8" t="s">
        <v>201</v>
      </c>
      <c r="AU115" s="18" t="s">
        <v>80</v>
      </c>
    </row>
    <row r="116" spans="1:65" s="2" customFormat="1" ht="16.5" customHeight="1">
      <c r="A116" s="33"/>
      <c r="B116" s="143"/>
      <c r="C116" s="144" t="s">
        <v>184</v>
      </c>
      <c r="D116" s="144" t="s">
        <v>129</v>
      </c>
      <c r="E116" s="145" t="s">
        <v>705</v>
      </c>
      <c r="F116" s="146" t="s">
        <v>706</v>
      </c>
      <c r="G116" s="147" t="s">
        <v>660</v>
      </c>
      <c r="H116" s="148">
        <v>1</v>
      </c>
      <c r="I116" s="149"/>
      <c r="J116" s="150">
        <f>ROUND(I116*H116,2)</f>
        <v>0</v>
      </c>
      <c r="K116" s="146" t="s">
        <v>339</v>
      </c>
      <c r="L116" s="34"/>
      <c r="M116" s="151" t="s">
        <v>3</v>
      </c>
      <c r="N116" s="152" t="s">
        <v>42</v>
      </c>
      <c r="O116" s="54"/>
      <c r="P116" s="153">
        <f>O116*H116</f>
        <v>0</v>
      </c>
      <c r="Q116" s="153">
        <v>0</v>
      </c>
      <c r="R116" s="153">
        <f>Q116*H116</f>
        <v>0</v>
      </c>
      <c r="S116" s="153">
        <v>0</v>
      </c>
      <c r="T116" s="154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55" t="s">
        <v>134</v>
      </c>
      <c r="AT116" s="155" t="s">
        <v>129</v>
      </c>
      <c r="AU116" s="155" t="s">
        <v>80</v>
      </c>
      <c r="AY116" s="18" t="s">
        <v>127</v>
      </c>
      <c r="BE116" s="156">
        <f>IF(N116="základní",J116,0)</f>
        <v>0</v>
      </c>
      <c r="BF116" s="156">
        <f>IF(N116="snížená",J116,0)</f>
        <v>0</v>
      </c>
      <c r="BG116" s="156">
        <f>IF(N116="zákl. přenesená",J116,0)</f>
        <v>0</v>
      </c>
      <c r="BH116" s="156">
        <f>IF(N116="sníž. přenesená",J116,0)</f>
        <v>0</v>
      </c>
      <c r="BI116" s="156">
        <f>IF(N116="nulová",J116,0)</f>
        <v>0</v>
      </c>
      <c r="BJ116" s="18" t="s">
        <v>78</v>
      </c>
      <c r="BK116" s="156">
        <f>ROUND(I116*H116,2)</f>
        <v>0</v>
      </c>
      <c r="BL116" s="18" t="s">
        <v>134</v>
      </c>
      <c r="BM116" s="155" t="s">
        <v>707</v>
      </c>
    </row>
    <row r="117" spans="1:65" s="2" customFormat="1" ht="39">
      <c r="A117" s="33"/>
      <c r="B117" s="34"/>
      <c r="C117" s="33"/>
      <c r="D117" s="163" t="s">
        <v>201</v>
      </c>
      <c r="E117" s="33"/>
      <c r="F117" s="171" t="s">
        <v>708</v>
      </c>
      <c r="G117" s="33"/>
      <c r="H117" s="33"/>
      <c r="I117" s="159"/>
      <c r="J117" s="33"/>
      <c r="K117" s="33"/>
      <c r="L117" s="34"/>
      <c r="M117" s="160"/>
      <c r="N117" s="161"/>
      <c r="O117" s="54"/>
      <c r="P117" s="54"/>
      <c r="Q117" s="54"/>
      <c r="R117" s="54"/>
      <c r="S117" s="54"/>
      <c r="T117" s="55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8" t="s">
        <v>201</v>
      </c>
      <c r="AU117" s="18" t="s">
        <v>80</v>
      </c>
    </row>
    <row r="118" spans="1:65" s="2" customFormat="1" ht="24.2" customHeight="1">
      <c r="A118" s="33"/>
      <c r="B118" s="143"/>
      <c r="C118" s="144" t="s">
        <v>190</v>
      </c>
      <c r="D118" s="144" t="s">
        <v>129</v>
      </c>
      <c r="E118" s="145" t="s">
        <v>709</v>
      </c>
      <c r="F118" s="146" t="s">
        <v>710</v>
      </c>
      <c r="G118" s="147" t="s">
        <v>660</v>
      </c>
      <c r="H118" s="148">
        <v>1</v>
      </c>
      <c r="I118" s="149"/>
      <c r="J118" s="150">
        <f>ROUND(I118*H118,2)</f>
        <v>0</v>
      </c>
      <c r="K118" s="146" t="s">
        <v>339</v>
      </c>
      <c r="L118" s="34"/>
      <c r="M118" s="151" t="s">
        <v>3</v>
      </c>
      <c r="N118" s="152" t="s">
        <v>42</v>
      </c>
      <c r="O118" s="54"/>
      <c r="P118" s="153">
        <f>O118*H118</f>
        <v>0</v>
      </c>
      <c r="Q118" s="153">
        <v>0</v>
      </c>
      <c r="R118" s="153">
        <f>Q118*H118</f>
        <v>0</v>
      </c>
      <c r="S118" s="153">
        <v>0</v>
      </c>
      <c r="T118" s="154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55" t="s">
        <v>134</v>
      </c>
      <c r="AT118" s="155" t="s">
        <v>129</v>
      </c>
      <c r="AU118" s="155" t="s">
        <v>80</v>
      </c>
      <c r="AY118" s="18" t="s">
        <v>127</v>
      </c>
      <c r="BE118" s="156">
        <f>IF(N118="základní",J118,0)</f>
        <v>0</v>
      </c>
      <c r="BF118" s="156">
        <f>IF(N118="snížená",J118,0)</f>
        <v>0</v>
      </c>
      <c r="BG118" s="156">
        <f>IF(N118="zákl. přenesená",J118,0)</f>
        <v>0</v>
      </c>
      <c r="BH118" s="156">
        <f>IF(N118="sníž. přenesená",J118,0)</f>
        <v>0</v>
      </c>
      <c r="BI118" s="156">
        <f>IF(N118="nulová",J118,0)</f>
        <v>0</v>
      </c>
      <c r="BJ118" s="18" t="s">
        <v>78</v>
      </c>
      <c r="BK118" s="156">
        <f>ROUND(I118*H118,2)</f>
        <v>0</v>
      </c>
      <c r="BL118" s="18" t="s">
        <v>134</v>
      </c>
      <c r="BM118" s="155" t="s">
        <v>711</v>
      </c>
    </row>
    <row r="119" spans="1:65" s="2" customFormat="1" ht="68.25">
      <c r="A119" s="33"/>
      <c r="B119" s="34"/>
      <c r="C119" s="33"/>
      <c r="D119" s="163" t="s">
        <v>201</v>
      </c>
      <c r="E119" s="33"/>
      <c r="F119" s="171" t="s">
        <v>712</v>
      </c>
      <c r="G119" s="33"/>
      <c r="H119" s="33"/>
      <c r="I119" s="159"/>
      <c r="J119" s="33"/>
      <c r="K119" s="33"/>
      <c r="L119" s="34"/>
      <c r="M119" s="160"/>
      <c r="N119" s="161"/>
      <c r="O119" s="54"/>
      <c r="P119" s="54"/>
      <c r="Q119" s="54"/>
      <c r="R119" s="54"/>
      <c r="S119" s="54"/>
      <c r="T119" s="55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8" t="s">
        <v>201</v>
      </c>
      <c r="AU119" s="18" t="s">
        <v>80</v>
      </c>
    </row>
    <row r="120" spans="1:65" s="12" customFormat="1" ht="22.9" customHeight="1">
      <c r="B120" s="130"/>
      <c r="D120" s="131" t="s">
        <v>70</v>
      </c>
      <c r="E120" s="141" t="s">
        <v>713</v>
      </c>
      <c r="F120" s="141" t="s">
        <v>714</v>
      </c>
      <c r="I120" s="133"/>
      <c r="J120" s="142">
        <f>BK120</f>
        <v>0</v>
      </c>
      <c r="L120" s="130"/>
      <c r="M120" s="135"/>
      <c r="N120" s="136"/>
      <c r="O120" s="136"/>
      <c r="P120" s="137">
        <f>SUM(P121:P122)</f>
        <v>0</v>
      </c>
      <c r="Q120" s="136"/>
      <c r="R120" s="137">
        <f>SUM(R121:R122)</f>
        <v>0</v>
      </c>
      <c r="S120" s="136"/>
      <c r="T120" s="138">
        <f>SUM(T121:T122)</f>
        <v>0</v>
      </c>
      <c r="AR120" s="131" t="s">
        <v>78</v>
      </c>
      <c r="AT120" s="139" t="s">
        <v>70</v>
      </c>
      <c r="AU120" s="139" t="s">
        <v>78</v>
      </c>
      <c r="AY120" s="131" t="s">
        <v>127</v>
      </c>
      <c r="BK120" s="140">
        <f>SUM(BK121:BK122)</f>
        <v>0</v>
      </c>
    </row>
    <row r="121" spans="1:65" s="2" customFormat="1" ht="16.5" customHeight="1">
      <c r="A121" s="33"/>
      <c r="B121" s="143"/>
      <c r="C121" s="144" t="s">
        <v>196</v>
      </c>
      <c r="D121" s="144" t="s">
        <v>129</v>
      </c>
      <c r="E121" s="145" t="s">
        <v>715</v>
      </c>
      <c r="F121" s="146" t="s">
        <v>716</v>
      </c>
      <c r="G121" s="147" t="s">
        <v>660</v>
      </c>
      <c r="H121" s="148">
        <v>1</v>
      </c>
      <c r="I121" s="149"/>
      <c r="J121" s="150">
        <f>ROUND(I121*H121,2)</f>
        <v>0</v>
      </c>
      <c r="K121" s="146" t="s">
        <v>339</v>
      </c>
      <c r="L121" s="34"/>
      <c r="M121" s="151" t="s">
        <v>3</v>
      </c>
      <c r="N121" s="152" t="s">
        <v>42</v>
      </c>
      <c r="O121" s="54"/>
      <c r="P121" s="153">
        <f>O121*H121</f>
        <v>0</v>
      </c>
      <c r="Q121" s="153">
        <v>0</v>
      </c>
      <c r="R121" s="153">
        <f>Q121*H121</f>
        <v>0</v>
      </c>
      <c r="S121" s="153">
        <v>0</v>
      </c>
      <c r="T121" s="154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55" t="s">
        <v>134</v>
      </c>
      <c r="AT121" s="155" t="s">
        <v>129</v>
      </c>
      <c r="AU121" s="155" t="s">
        <v>80</v>
      </c>
      <c r="AY121" s="18" t="s">
        <v>127</v>
      </c>
      <c r="BE121" s="156">
        <f>IF(N121="základní",J121,0)</f>
        <v>0</v>
      </c>
      <c r="BF121" s="156">
        <f>IF(N121="snížená",J121,0)</f>
        <v>0</v>
      </c>
      <c r="BG121" s="156">
        <f>IF(N121="zákl. přenesená",J121,0)</f>
        <v>0</v>
      </c>
      <c r="BH121" s="156">
        <f>IF(N121="sníž. přenesená",J121,0)</f>
        <v>0</v>
      </c>
      <c r="BI121" s="156">
        <f>IF(N121="nulová",J121,0)</f>
        <v>0</v>
      </c>
      <c r="BJ121" s="18" t="s">
        <v>78</v>
      </c>
      <c r="BK121" s="156">
        <f>ROUND(I121*H121,2)</f>
        <v>0</v>
      </c>
      <c r="BL121" s="18" t="s">
        <v>134</v>
      </c>
      <c r="BM121" s="155" t="s">
        <v>717</v>
      </c>
    </row>
    <row r="122" spans="1:65" s="2" customFormat="1" ht="39">
      <c r="A122" s="33"/>
      <c r="B122" s="34"/>
      <c r="C122" s="33"/>
      <c r="D122" s="163" t="s">
        <v>201</v>
      </c>
      <c r="E122" s="33"/>
      <c r="F122" s="171" t="s">
        <v>718</v>
      </c>
      <c r="G122" s="33"/>
      <c r="H122" s="33"/>
      <c r="I122" s="159"/>
      <c r="J122" s="33"/>
      <c r="K122" s="33"/>
      <c r="L122" s="34"/>
      <c r="M122" s="160"/>
      <c r="N122" s="161"/>
      <c r="O122" s="54"/>
      <c r="P122" s="54"/>
      <c r="Q122" s="54"/>
      <c r="R122" s="54"/>
      <c r="S122" s="54"/>
      <c r="T122" s="55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201</v>
      </c>
      <c r="AU122" s="18" t="s">
        <v>80</v>
      </c>
    </row>
    <row r="123" spans="1:65" s="12" customFormat="1" ht="22.9" customHeight="1">
      <c r="B123" s="130"/>
      <c r="D123" s="131" t="s">
        <v>70</v>
      </c>
      <c r="E123" s="141" t="s">
        <v>719</v>
      </c>
      <c r="F123" s="141" t="s">
        <v>720</v>
      </c>
      <c r="I123" s="133"/>
      <c r="J123" s="142">
        <f>BK123</f>
        <v>0</v>
      </c>
      <c r="L123" s="130"/>
      <c r="M123" s="135"/>
      <c r="N123" s="136"/>
      <c r="O123" s="136"/>
      <c r="P123" s="137">
        <f>SUM(P124:P125)</f>
        <v>0</v>
      </c>
      <c r="Q123" s="136"/>
      <c r="R123" s="137">
        <f>SUM(R124:R125)</f>
        <v>0</v>
      </c>
      <c r="S123" s="136"/>
      <c r="T123" s="138">
        <f>SUM(T124:T125)</f>
        <v>0</v>
      </c>
      <c r="AR123" s="131" t="s">
        <v>78</v>
      </c>
      <c r="AT123" s="139" t="s">
        <v>70</v>
      </c>
      <c r="AU123" s="139" t="s">
        <v>78</v>
      </c>
      <c r="AY123" s="131" t="s">
        <v>127</v>
      </c>
      <c r="BK123" s="140">
        <f>SUM(BK124:BK125)</f>
        <v>0</v>
      </c>
    </row>
    <row r="124" spans="1:65" s="2" customFormat="1" ht="24.2" customHeight="1">
      <c r="A124" s="33"/>
      <c r="B124" s="143"/>
      <c r="C124" s="144" t="s">
        <v>203</v>
      </c>
      <c r="D124" s="144" t="s">
        <v>129</v>
      </c>
      <c r="E124" s="145" t="s">
        <v>721</v>
      </c>
      <c r="F124" s="146" t="s">
        <v>722</v>
      </c>
      <c r="G124" s="147" t="s">
        <v>660</v>
      </c>
      <c r="H124" s="148">
        <v>1</v>
      </c>
      <c r="I124" s="149"/>
      <c r="J124" s="150">
        <f>ROUND(I124*H124,2)</f>
        <v>0</v>
      </c>
      <c r="K124" s="146" t="s">
        <v>339</v>
      </c>
      <c r="L124" s="34"/>
      <c r="M124" s="151" t="s">
        <v>3</v>
      </c>
      <c r="N124" s="152" t="s">
        <v>42</v>
      </c>
      <c r="O124" s="54"/>
      <c r="P124" s="153">
        <f>O124*H124</f>
        <v>0</v>
      </c>
      <c r="Q124" s="153">
        <v>0</v>
      </c>
      <c r="R124" s="153">
        <f>Q124*H124</f>
        <v>0</v>
      </c>
      <c r="S124" s="153">
        <v>0</v>
      </c>
      <c r="T124" s="154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5" t="s">
        <v>134</v>
      </c>
      <c r="AT124" s="155" t="s">
        <v>129</v>
      </c>
      <c r="AU124" s="155" t="s">
        <v>80</v>
      </c>
      <c r="AY124" s="18" t="s">
        <v>127</v>
      </c>
      <c r="BE124" s="156">
        <f>IF(N124="základní",J124,0)</f>
        <v>0</v>
      </c>
      <c r="BF124" s="156">
        <f>IF(N124="snížená",J124,0)</f>
        <v>0</v>
      </c>
      <c r="BG124" s="156">
        <f>IF(N124="zákl. přenesená",J124,0)</f>
        <v>0</v>
      </c>
      <c r="BH124" s="156">
        <f>IF(N124="sníž. přenesená",J124,0)</f>
        <v>0</v>
      </c>
      <c r="BI124" s="156">
        <f>IF(N124="nulová",J124,0)</f>
        <v>0</v>
      </c>
      <c r="BJ124" s="18" t="s">
        <v>78</v>
      </c>
      <c r="BK124" s="156">
        <f>ROUND(I124*H124,2)</f>
        <v>0</v>
      </c>
      <c r="BL124" s="18" t="s">
        <v>134</v>
      </c>
      <c r="BM124" s="155" t="s">
        <v>723</v>
      </c>
    </row>
    <row r="125" spans="1:65" s="2" customFormat="1" ht="48.75">
      <c r="A125" s="33"/>
      <c r="B125" s="34"/>
      <c r="C125" s="33"/>
      <c r="D125" s="163" t="s">
        <v>201</v>
      </c>
      <c r="E125" s="33"/>
      <c r="F125" s="171" t="s">
        <v>724</v>
      </c>
      <c r="G125" s="33"/>
      <c r="H125" s="33"/>
      <c r="I125" s="159"/>
      <c r="J125" s="33"/>
      <c r="K125" s="33"/>
      <c r="L125" s="34"/>
      <c r="M125" s="160"/>
      <c r="N125" s="161"/>
      <c r="O125" s="54"/>
      <c r="P125" s="54"/>
      <c r="Q125" s="54"/>
      <c r="R125" s="54"/>
      <c r="S125" s="54"/>
      <c r="T125" s="55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201</v>
      </c>
      <c r="AU125" s="18" t="s">
        <v>80</v>
      </c>
    </row>
    <row r="126" spans="1:65" s="12" customFormat="1" ht="25.9" customHeight="1">
      <c r="B126" s="130"/>
      <c r="D126" s="131" t="s">
        <v>70</v>
      </c>
      <c r="E126" s="132" t="s">
        <v>91</v>
      </c>
      <c r="F126" s="132" t="s">
        <v>92</v>
      </c>
      <c r="I126" s="133"/>
      <c r="J126" s="134">
        <f>BK126</f>
        <v>0</v>
      </c>
      <c r="L126" s="130"/>
      <c r="M126" s="135"/>
      <c r="N126" s="136"/>
      <c r="O126" s="136"/>
      <c r="P126" s="137">
        <f>P127</f>
        <v>0</v>
      </c>
      <c r="Q126" s="136"/>
      <c r="R126" s="137">
        <f>R127</f>
        <v>0</v>
      </c>
      <c r="S126" s="136"/>
      <c r="T126" s="138">
        <f>T127</f>
        <v>0</v>
      </c>
      <c r="AR126" s="131" t="s">
        <v>154</v>
      </c>
      <c r="AT126" s="139" t="s">
        <v>70</v>
      </c>
      <c r="AU126" s="139" t="s">
        <v>71</v>
      </c>
      <c r="AY126" s="131" t="s">
        <v>127</v>
      </c>
      <c r="BK126" s="140">
        <f>BK127</f>
        <v>0</v>
      </c>
    </row>
    <row r="127" spans="1:65" s="12" customFormat="1" ht="22.9" customHeight="1">
      <c r="B127" s="130"/>
      <c r="D127" s="131" t="s">
        <v>70</v>
      </c>
      <c r="E127" s="141" t="s">
        <v>725</v>
      </c>
      <c r="F127" s="141" t="s">
        <v>726</v>
      </c>
      <c r="I127" s="133"/>
      <c r="J127" s="142">
        <f>BK127</f>
        <v>0</v>
      </c>
      <c r="L127" s="130"/>
      <c r="M127" s="135"/>
      <c r="N127" s="136"/>
      <c r="O127" s="136"/>
      <c r="P127" s="137">
        <f>SUM(P128:P129)</f>
        <v>0</v>
      </c>
      <c r="Q127" s="136"/>
      <c r="R127" s="137">
        <f>SUM(R128:R129)</f>
        <v>0</v>
      </c>
      <c r="S127" s="136"/>
      <c r="T127" s="138">
        <f>SUM(T128:T129)</f>
        <v>0</v>
      </c>
      <c r="AR127" s="131" t="s">
        <v>154</v>
      </c>
      <c r="AT127" s="139" t="s">
        <v>70</v>
      </c>
      <c r="AU127" s="139" t="s">
        <v>78</v>
      </c>
      <c r="AY127" s="131" t="s">
        <v>127</v>
      </c>
      <c r="BK127" s="140">
        <f>SUM(BK128:BK129)</f>
        <v>0</v>
      </c>
    </row>
    <row r="128" spans="1:65" s="2" customFormat="1" ht="16.5" customHeight="1">
      <c r="A128" s="33"/>
      <c r="B128" s="143"/>
      <c r="C128" s="144" t="s">
        <v>208</v>
      </c>
      <c r="D128" s="144" t="s">
        <v>129</v>
      </c>
      <c r="E128" s="145" t="s">
        <v>727</v>
      </c>
      <c r="F128" s="146" t="s">
        <v>728</v>
      </c>
      <c r="G128" s="147" t="s">
        <v>660</v>
      </c>
      <c r="H128" s="148">
        <v>2</v>
      </c>
      <c r="I128" s="149"/>
      <c r="J128" s="150">
        <f>ROUND(I128*H128,2)</f>
        <v>0</v>
      </c>
      <c r="K128" s="146" t="s">
        <v>339</v>
      </c>
      <c r="L128" s="34"/>
      <c r="M128" s="151" t="s">
        <v>3</v>
      </c>
      <c r="N128" s="152" t="s">
        <v>42</v>
      </c>
      <c r="O128" s="54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5" t="s">
        <v>729</v>
      </c>
      <c r="AT128" s="155" t="s">
        <v>129</v>
      </c>
      <c r="AU128" s="155" t="s">
        <v>80</v>
      </c>
      <c r="AY128" s="18" t="s">
        <v>127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8" t="s">
        <v>78</v>
      </c>
      <c r="BK128" s="156">
        <f>ROUND(I128*H128,2)</f>
        <v>0</v>
      </c>
      <c r="BL128" s="18" t="s">
        <v>729</v>
      </c>
      <c r="BM128" s="155" t="s">
        <v>730</v>
      </c>
    </row>
    <row r="129" spans="1:47" s="2" customFormat="1" ht="39">
      <c r="A129" s="33"/>
      <c r="B129" s="34"/>
      <c r="C129" s="33"/>
      <c r="D129" s="163" t="s">
        <v>201</v>
      </c>
      <c r="E129" s="33"/>
      <c r="F129" s="171" t="s">
        <v>731</v>
      </c>
      <c r="G129" s="33"/>
      <c r="H129" s="33"/>
      <c r="I129" s="159"/>
      <c r="J129" s="33"/>
      <c r="K129" s="33"/>
      <c r="L129" s="34"/>
      <c r="M129" s="200"/>
      <c r="N129" s="201"/>
      <c r="O129" s="202"/>
      <c r="P129" s="202"/>
      <c r="Q129" s="202"/>
      <c r="R129" s="202"/>
      <c r="S129" s="202"/>
      <c r="T129" s="20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201</v>
      </c>
      <c r="AU129" s="18" t="s">
        <v>80</v>
      </c>
    </row>
    <row r="130" spans="1:47" s="2" customFormat="1" ht="6.95" customHeight="1">
      <c r="A130" s="33"/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34"/>
      <c r="M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</sheetData>
  <autoFilter ref="C89:K129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04" customWidth="1"/>
    <col min="2" max="2" width="1.6640625" style="204" customWidth="1"/>
    <col min="3" max="4" width="5" style="204" customWidth="1"/>
    <col min="5" max="5" width="11.6640625" style="204" customWidth="1"/>
    <col min="6" max="6" width="9.1640625" style="204" customWidth="1"/>
    <col min="7" max="7" width="5" style="204" customWidth="1"/>
    <col min="8" max="8" width="77.83203125" style="204" customWidth="1"/>
    <col min="9" max="10" width="20" style="204" customWidth="1"/>
    <col min="11" max="11" width="1.6640625" style="204" customWidth="1"/>
  </cols>
  <sheetData>
    <row r="1" spans="2:11" s="1" customFormat="1" ht="37.5" customHeight="1"/>
    <row r="2" spans="2:11" s="1" customFormat="1" ht="7.5" customHeight="1">
      <c r="B2" s="205"/>
      <c r="C2" s="206"/>
      <c r="D2" s="206"/>
      <c r="E2" s="206"/>
      <c r="F2" s="206"/>
      <c r="G2" s="206"/>
      <c r="H2" s="206"/>
      <c r="I2" s="206"/>
      <c r="J2" s="206"/>
      <c r="K2" s="207"/>
    </row>
    <row r="3" spans="2:11" s="16" customFormat="1" ht="45" customHeight="1">
      <c r="B3" s="208"/>
      <c r="C3" s="332" t="s">
        <v>732</v>
      </c>
      <c r="D3" s="332"/>
      <c r="E3" s="332"/>
      <c r="F3" s="332"/>
      <c r="G3" s="332"/>
      <c r="H3" s="332"/>
      <c r="I3" s="332"/>
      <c r="J3" s="332"/>
      <c r="K3" s="209"/>
    </row>
    <row r="4" spans="2:11" s="1" customFormat="1" ht="25.5" customHeight="1">
      <c r="B4" s="210"/>
      <c r="C4" s="333" t="s">
        <v>733</v>
      </c>
      <c r="D4" s="333"/>
      <c r="E4" s="333"/>
      <c r="F4" s="333"/>
      <c r="G4" s="333"/>
      <c r="H4" s="333"/>
      <c r="I4" s="333"/>
      <c r="J4" s="333"/>
      <c r="K4" s="211"/>
    </row>
    <row r="5" spans="2:11" s="1" customFormat="1" ht="5.25" customHeight="1">
      <c r="B5" s="210"/>
      <c r="C5" s="212"/>
      <c r="D5" s="212"/>
      <c r="E5" s="212"/>
      <c r="F5" s="212"/>
      <c r="G5" s="212"/>
      <c r="H5" s="212"/>
      <c r="I5" s="212"/>
      <c r="J5" s="212"/>
      <c r="K5" s="211"/>
    </row>
    <row r="6" spans="2:11" s="1" customFormat="1" ht="15" customHeight="1">
      <c r="B6" s="210"/>
      <c r="C6" s="331" t="s">
        <v>734</v>
      </c>
      <c r="D6" s="331"/>
      <c r="E6" s="331"/>
      <c r="F6" s="331"/>
      <c r="G6" s="331"/>
      <c r="H6" s="331"/>
      <c r="I6" s="331"/>
      <c r="J6" s="331"/>
      <c r="K6" s="211"/>
    </row>
    <row r="7" spans="2:11" s="1" customFormat="1" ht="15" customHeight="1">
      <c r="B7" s="214"/>
      <c r="C7" s="331" t="s">
        <v>735</v>
      </c>
      <c r="D7" s="331"/>
      <c r="E7" s="331"/>
      <c r="F7" s="331"/>
      <c r="G7" s="331"/>
      <c r="H7" s="331"/>
      <c r="I7" s="331"/>
      <c r="J7" s="331"/>
      <c r="K7" s="211"/>
    </row>
    <row r="8" spans="2:11" s="1" customFormat="1" ht="12.75" customHeight="1">
      <c r="B8" s="214"/>
      <c r="C8" s="213"/>
      <c r="D8" s="213"/>
      <c r="E8" s="213"/>
      <c r="F8" s="213"/>
      <c r="G8" s="213"/>
      <c r="H8" s="213"/>
      <c r="I8" s="213"/>
      <c r="J8" s="213"/>
      <c r="K8" s="211"/>
    </row>
    <row r="9" spans="2:11" s="1" customFormat="1" ht="15" customHeight="1">
      <c r="B9" s="214"/>
      <c r="C9" s="331" t="s">
        <v>736</v>
      </c>
      <c r="D9" s="331"/>
      <c r="E9" s="331"/>
      <c r="F9" s="331"/>
      <c r="G9" s="331"/>
      <c r="H9" s="331"/>
      <c r="I9" s="331"/>
      <c r="J9" s="331"/>
      <c r="K9" s="211"/>
    </row>
    <row r="10" spans="2:11" s="1" customFormat="1" ht="15" customHeight="1">
      <c r="B10" s="214"/>
      <c r="C10" s="213"/>
      <c r="D10" s="331" t="s">
        <v>737</v>
      </c>
      <c r="E10" s="331"/>
      <c r="F10" s="331"/>
      <c r="G10" s="331"/>
      <c r="H10" s="331"/>
      <c r="I10" s="331"/>
      <c r="J10" s="331"/>
      <c r="K10" s="211"/>
    </row>
    <row r="11" spans="2:11" s="1" customFormat="1" ht="15" customHeight="1">
      <c r="B11" s="214"/>
      <c r="C11" s="215"/>
      <c r="D11" s="331" t="s">
        <v>738</v>
      </c>
      <c r="E11" s="331"/>
      <c r="F11" s="331"/>
      <c r="G11" s="331"/>
      <c r="H11" s="331"/>
      <c r="I11" s="331"/>
      <c r="J11" s="331"/>
      <c r="K11" s="211"/>
    </row>
    <row r="12" spans="2:11" s="1" customFormat="1" ht="15" customHeight="1">
      <c r="B12" s="214"/>
      <c r="C12" s="215"/>
      <c r="D12" s="213"/>
      <c r="E12" s="213"/>
      <c r="F12" s="213"/>
      <c r="G12" s="213"/>
      <c r="H12" s="213"/>
      <c r="I12" s="213"/>
      <c r="J12" s="213"/>
      <c r="K12" s="211"/>
    </row>
    <row r="13" spans="2:11" s="1" customFormat="1" ht="15" customHeight="1">
      <c r="B13" s="214"/>
      <c r="C13" s="215"/>
      <c r="D13" s="216" t="s">
        <v>739</v>
      </c>
      <c r="E13" s="213"/>
      <c r="F13" s="213"/>
      <c r="G13" s="213"/>
      <c r="H13" s="213"/>
      <c r="I13" s="213"/>
      <c r="J13" s="213"/>
      <c r="K13" s="211"/>
    </row>
    <row r="14" spans="2:11" s="1" customFormat="1" ht="12.75" customHeight="1">
      <c r="B14" s="214"/>
      <c r="C14" s="215"/>
      <c r="D14" s="215"/>
      <c r="E14" s="215"/>
      <c r="F14" s="215"/>
      <c r="G14" s="215"/>
      <c r="H14" s="215"/>
      <c r="I14" s="215"/>
      <c r="J14" s="215"/>
      <c r="K14" s="211"/>
    </row>
    <row r="15" spans="2:11" s="1" customFormat="1" ht="15" customHeight="1">
      <c r="B15" s="214"/>
      <c r="C15" s="215"/>
      <c r="D15" s="331" t="s">
        <v>740</v>
      </c>
      <c r="E15" s="331"/>
      <c r="F15" s="331"/>
      <c r="G15" s="331"/>
      <c r="H15" s="331"/>
      <c r="I15" s="331"/>
      <c r="J15" s="331"/>
      <c r="K15" s="211"/>
    </row>
    <row r="16" spans="2:11" s="1" customFormat="1" ht="15" customHeight="1">
      <c r="B16" s="214"/>
      <c r="C16" s="215"/>
      <c r="D16" s="331" t="s">
        <v>741</v>
      </c>
      <c r="E16" s="331"/>
      <c r="F16" s="331"/>
      <c r="G16" s="331"/>
      <c r="H16" s="331"/>
      <c r="I16" s="331"/>
      <c r="J16" s="331"/>
      <c r="K16" s="211"/>
    </row>
    <row r="17" spans="2:11" s="1" customFormat="1" ht="15" customHeight="1">
      <c r="B17" s="214"/>
      <c r="C17" s="215"/>
      <c r="D17" s="331" t="s">
        <v>742</v>
      </c>
      <c r="E17" s="331"/>
      <c r="F17" s="331"/>
      <c r="G17" s="331"/>
      <c r="H17" s="331"/>
      <c r="I17" s="331"/>
      <c r="J17" s="331"/>
      <c r="K17" s="211"/>
    </row>
    <row r="18" spans="2:11" s="1" customFormat="1" ht="15" customHeight="1">
      <c r="B18" s="214"/>
      <c r="C18" s="215"/>
      <c r="D18" s="215"/>
      <c r="E18" s="217" t="s">
        <v>77</v>
      </c>
      <c r="F18" s="331" t="s">
        <v>743</v>
      </c>
      <c r="G18" s="331"/>
      <c r="H18" s="331"/>
      <c r="I18" s="331"/>
      <c r="J18" s="331"/>
      <c r="K18" s="211"/>
    </row>
    <row r="19" spans="2:11" s="1" customFormat="1" ht="15" customHeight="1">
      <c r="B19" s="214"/>
      <c r="C19" s="215"/>
      <c r="D19" s="215"/>
      <c r="E19" s="217" t="s">
        <v>744</v>
      </c>
      <c r="F19" s="331" t="s">
        <v>745</v>
      </c>
      <c r="G19" s="331"/>
      <c r="H19" s="331"/>
      <c r="I19" s="331"/>
      <c r="J19" s="331"/>
      <c r="K19" s="211"/>
    </row>
    <row r="20" spans="2:11" s="1" customFormat="1" ht="15" customHeight="1">
      <c r="B20" s="214"/>
      <c r="C20" s="215"/>
      <c r="D20" s="215"/>
      <c r="E20" s="217" t="s">
        <v>746</v>
      </c>
      <c r="F20" s="331" t="s">
        <v>747</v>
      </c>
      <c r="G20" s="331"/>
      <c r="H20" s="331"/>
      <c r="I20" s="331"/>
      <c r="J20" s="331"/>
      <c r="K20" s="211"/>
    </row>
    <row r="21" spans="2:11" s="1" customFormat="1" ht="15" customHeight="1">
      <c r="B21" s="214"/>
      <c r="C21" s="215"/>
      <c r="D21" s="215"/>
      <c r="E21" s="217" t="s">
        <v>748</v>
      </c>
      <c r="F21" s="331" t="s">
        <v>749</v>
      </c>
      <c r="G21" s="331"/>
      <c r="H21" s="331"/>
      <c r="I21" s="331"/>
      <c r="J21" s="331"/>
      <c r="K21" s="211"/>
    </row>
    <row r="22" spans="2:11" s="1" customFormat="1" ht="15" customHeight="1">
      <c r="B22" s="214"/>
      <c r="C22" s="215"/>
      <c r="D22" s="215"/>
      <c r="E22" s="217" t="s">
        <v>750</v>
      </c>
      <c r="F22" s="331" t="s">
        <v>751</v>
      </c>
      <c r="G22" s="331"/>
      <c r="H22" s="331"/>
      <c r="I22" s="331"/>
      <c r="J22" s="331"/>
      <c r="K22" s="211"/>
    </row>
    <row r="23" spans="2:11" s="1" customFormat="1" ht="15" customHeight="1">
      <c r="B23" s="214"/>
      <c r="C23" s="215"/>
      <c r="D23" s="215"/>
      <c r="E23" s="217" t="s">
        <v>83</v>
      </c>
      <c r="F23" s="331" t="s">
        <v>752</v>
      </c>
      <c r="G23" s="331"/>
      <c r="H23" s="331"/>
      <c r="I23" s="331"/>
      <c r="J23" s="331"/>
      <c r="K23" s="211"/>
    </row>
    <row r="24" spans="2:11" s="1" customFormat="1" ht="12.75" customHeight="1">
      <c r="B24" s="214"/>
      <c r="C24" s="215"/>
      <c r="D24" s="215"/>
      <c r="E24" s="215"/>
      <c r="F24" s="215"/>
      <c r="G24" s="215"/>
      <c r="H24" s="215"/>
      <c r="I24" s="215"/>
      <c r="J24" s="215"/>
      <c r="K24" s="211"/>
    </row>
    <row r="25" spans="2:11" s="1" customFormat="1" ht="15" customHeight="1">
      <c r="B25" s="214"/>
      <c r="C25" s="331" t="s">
        <v>753</v>
      </c>
      <c r="D25" s="331"/>
      <c r="E25" s="331"/>
      <c r="F25" s="331"/>
      <c r="G25" s="331"/>
      <c r="H25" s="331"/>
      <c r="I25" s="331"/>
      <c r="J25" s="331"/>
      <c r="K25" s="211"/>
    </row>
    <row r="26" spans="2:11" s="1" customFormat="1" ht="15" customHeight="1">
      <c r="B26" s="214"/>
      <c r="C26" s="331" t="s">
        <v>754</v>
      </c>
      <c r="D26" s="331"/>
      <c r="E26" s="331"/>
      <c r="F26" s="331"/>
      <c r="G26" s="331"/>
      <c r="H26" s="331"/>
      <c r="I26" s="331"/>
      <c r="J26" s="331"/>
      <c r="K26" s="211"/>
    </row>
    <row r="27" spans="2:11" s="1" customFormat="1" ht="15" customHeight="1">
      <c r="B27" s="214"/>
      <c r="C27" s="213"/>
      <c r="D27" s="331" t="s">
        <v>755</v>
      </c>
      <c r="E27" s="331"/>
      <c r="F27" s="331"/>
      <c r="G27" s="331"/>
      <c r="H27" s="331"/>
      <c r="I27" s="331"/>
      <c r="J27" s="331"/>
      <c r="K27" s="211"/>
    </row>
    <row r="28" spans="2:11" s="1" customFormat="1" ht="15" customHeight="1">
      <c r="B28" s="214"/>
      <c r="C28" s="215"/>
      <c r="D28" s="331" t="s">
        <v>756</v>
      </c>
      <c r="E28" s="331"/>
      <c r="F28" s="331"/>
      <c r="G28" s="331"/>
      <c r="H28" s="331"/>
      <c r="I28" s="331"/>
      <c r="J28" s="331"/>
      <c r="K28" s="211"/>
    </row>
    <row r="29" spans="2:11" s="1" customFormat="1" ht="12.75" customHeight="1">
      <c r="B29" s="214"/>
      <c r="C29" s="215"/>
      <c r="D29" s="215"/>
      <c r="E29" s="215"/>
      <c r="F29" s="215"/>
      <c r="G29" s="215"/>
      <c r="H29" s="215"/>
      <c r="I29" s="215"/>
      <c r="J29" s="215"/>
      <c r="K29" s="211"/>
    </row>
    <row r="30" spans="2:11" s="1" customFormat="1" ht="15" customHeight="1">
      <c r="B30" s="214"/>
      <c r="C30" s="215"/>
      <c r="D30" s="331" t="s">
        <v>757</v>
      </c>
      <c r="E30" s="331"/>
      <c r="F30" s="331"/>
      <c r="G30" s="331"/>
      <c r="H30" s="331"/>
      <c r="I30" s="331"/>
      <c r="J30" s="331"/>
      <c r="K30" s="211"/>
    </row>
    <row r="31" spans="2:11" s="1" customFormat="1" ht="15" customHeight="1">
      <c r="B31" s="214"/>
      <c r="C31" s="215"/>
      <c r="D31" s="331" t="s">
        <v>758</v>
      </c>
      <c r="E31" s="331"/>
      <c r="F31" s="331"/>
      <c r="G31" s="331"/>
      <c r="H31" s="331"/>
      <c r="I31" s="331"/>
      <c r="J31" s="331"/>
      <c r="K31" s="211"/>
    </row>
    <row r="32" spans="2:11" s="1" customFormat="1" ht="12.75" customHeight="1">
      <c r="B32" s="214"/>
      <c r="C32" s="215"/>
      <c r="D32" s="215"/>
      <c r="E32" s="215"/>
      <c r="F32" s="215"/>
      <c r="G32" s="215"/>
      <c r="H32" s="215"/>
      <c r="I32" s="215"/>
      <c r="J32" s="215"/>
      <c r="K32" s="211"/>
    </row>
    <row r="33" spans="2:11" s="1" customFormat="1" ht="15" customHeight="1">
      <c r="B33" s="214"/>
      <c r="C33" s="215"/>
      <c r="D33" s="331" t="s">
        <v>759</v>
      </c>
      <c r="E33" s="331"/>
      <c r="F33" s="331"/>
      <c r="G33" s="331"/>
      <c r="H33" s="331"/>
      <c r="I33" s="331"/>
      <c r="J33" s="331"/>
      <c r="K33" s="211"/>
    </row>
    <row r="34" spans="2:11" s="1" customFormat="1" ht="15" customHeight="1">
      <c r="B34" s="214"/>
      <c r="C34" s="215"/>
      <c r="D34" s="331" t="s">
        <v>760</v>
      </c>
      <c r="E34" s="331"/>
      <c r="F34" s="331"/>
      <c r="G34" s="331"/>
      <c r="H34" s="331"/>
      <c r="I34" s="331"/>
      <c r="J34" s="331"/>
      <c r="K34" s="211"/>
    </row>
    <row r="35" spans="2:11" s="1" customFormat="1" ht="15" customHeight="1">
      <c r="B35" s="214"/>
      <c r="C35" s="215"/>
      <c r="D35" s="331" t="s">
        <v>761</v>
      </c>
      <c r="E35" s="331"/>
      <c r="F35" s="331"/>
      <c r="G35" s="331"/>
      <c r="H35" s="331"/>
      <c r="I35" s="331"/>
      <c r="J35" s="331"/>
      <c r="K35" s="211"/>
    </row>
    <row r="36" spans="2:11" s="1" customFormat="1" ht="15" customHeight="1">
      <c r="B36" s="214"/>
      <c r="C36" s="215"/>
      <c r="D36" s="213"/>
      <c r="E36" s="216" t="s">
        <v>113</v>
      </c>
      <c r="F36" s="213"/>
      <c r="G36" s="331" t="s">
        <v>762</v>
      </c>
      <c r="H36" s="331"/>
      <c r="I36" s="331"/>
      <c r="J36" s="331"/>
      <c r="K36" s="211"/>
    </row>
    <row r="37" spans="2:11" s="1" customFormat="1" ht="30.75" customHeight="1">
      <c r="B37" s="214"/>
      <c r="C37" s="215"/>
      <c r="D37" s="213"/>
      <c r="E37" s="216" t="s">
        <v>763</v>
      </c>
      <c r="F37" s="213"/>
      <c r="G37" s="331" t="s">
        <v>764</v>
      </c>
      <c r="H37" s="331"/>
      <c r="I37" s="331"/>
      <c r="J37" s="331"/>
      <c r="K37" s="211"/>
    </row>
    <row r="38" spans="2:11" s="1" customFormat="1" ht="15" customHeight="1">
      <c r="B38" s="214"/>
      <c r="C38" s="215"/>
      <c r="D38" s="213"/>
      <c r="E38" s="216" t="s">
        <v>52</v>
      </c>
      <c r="F38" s="213"/>
      <c r="G38" s="331" t="s">
        <v>765</v>
      </c>
      <c r="H38" s="331"/>
      <c r="I38" s="331"/>
      <c r="J38" s="331"/>
      <c r="K38" s="211"/>
    </row>
    <row r="39" spans="2:11" s="1" customFormat="1" ht="15" customHeight="1">
      <c r="B39" s="214"/>
      <c r="C39" s="215"/>
      <c r="D39" s="213"/>
      <c r="E39" s="216" t="s">
        <v>53</v>
      </c>
      <c r="F39" s="213"/>
      <c r="G39" s="331" t="s">
        <v>766</v>
      </c>
      <c r="H39" s="331"/>
      <c r="I39" s="331"/>
      <c r="J39" s="331"/>
      <c r="K39" s="211"/>
    </row>
    <row r="40" spans="2:11" s="1" customFormat="1" ht="15" customHeight="1">
      <c r="B40" s="214"/>
      <c r="C40" s="215"/>
      <c r="D40" s="213"/>
      <c r="E40" s="216" t="s">
        <v>114</v>
      </c>
      <c r="F40" s="213"/>
      <c r="G40" s="331" t="s">
        <v>767</v>
      </c>
      <c r="H40" s="331"/>
      <c r="I40" s="331"/>
      <c r="J40" s="331"/>
      <c r="K40" s="211"/>
    </row>
    <row r="41" spans="2:11" s="1" customFormat="1" ht="15" customHeight="1">
      <c r="B41" s="214"/>
      <c r="C41" s="215"/>
      <c r="D41" s="213"/>
      <c r="E41" s="216" t="s">
        <v>115</v>
      </c>
      <c r="F41" s="213"/>
      <c r="G41" s="331" t="s">
        <v>768</v>
      </c>
      <c r="H41" s="331"/>
      <c r="I41" s="331"/>
      <c r="J41" s="331"/>
      <c r="K41" s="211"/>
    </row>
    <row r="42" spans="2:11" s="1" customFormat="1" ht="15" customHeight="1">
      <c r="B42" s="214"/>
      <c r="C42" s="215"/>
      <c r="D42" s="213"/>
      <c r="E42" s="216" t="s">
        <v>769</v>
      </c>
      <c r="F42" s="213"/>
      <c r="G42" s="331" t="s">
        <v>770</v>
      </c>
      <c r="H42" s="331"/>
      <c r="I42" s="331"/>
      <c r="J42" s="331"/>
      <c r="K42" s="211"/>
    </row>
    <row r="43" spans="2:11" s="1" customFormat="1" ht="15" customHeight="1">
      <c r="B43" s="214"/>
      <c r="C43" s="215"/>
      <c r="D43" s="213"/>
      <c r="E43" s="216"/>
      <c r="F43" s="213"/>
      <c r="G43" s="331" t="s">
        <v>771</v>
      </c>
      <c r="H43" s="331"/>
      <c r="I43" s="331"/>
      <c r="J43" s="331"/>
      <c r="K43" s="211"/>
    </row>
    <row r="44" spans="2:11" s="1" customFormat="1" ht="15" customHeight="1">
      <c r="B44" s="214"/>
      <c r="C44" s="215"/>
      <c r="D44" s="213"/>
      <c r="E44" s="216" t="s">
        <v>772</v>
      </c>
      <c r="F44" s="213"/>
      <c r="G44" s="331" t="s">
        <v>773</v>
      </c>
      <c r="H44" s="331"/>
      <c r="I44" s="331"/>
      <c r="J44" s="331"/>
      <c r="K44" s="211"/>
    </row>
    <row r="45" spans="2:11" s="1" customFormat="1" ht="15" customHeight="1">
      <c r="B45" s="214"/>
      <c r="C45" s="215"/>
      <c r="D45" s="213"/>
      <c r="E45" s="216" t="s">
        <v>117</v>
      </c>
      <c r="F45" s="213"/>
      <c r="G45" s="331" t="s">
        <v>774</v>
      </c>
      <c r="H45" s="331"/>
      <c r="I45" s="331"/>
      <c r="J45" s="331"/>
      <c r="K45" s="211"/>
    </row>
    <row r="46" spans="2:11" s="1" customFormat="1" ht="12.75" customHeight="1">
      <c r="B46" s="214"/>
      <c r="C46" s="215"/>
      <c r="D46" s="213"/>
      <c r="E46" s="213"/>
      <c r="F46" s="213"/>
      <c r="G46" s="213"/>
      <c r="H46" s="213"/>
      <c r="I46" s="213"/>
      <c r="J46" s="213"/>
      <c r="K46" s="211"/>
    </row>
    <row r="47" spans="2:11" s="1" customFormat="1" ht="15" customHeight="1">
      <c r="B47" s="214"/>
      <c r="C47" s="215"/>
      <c r="D47" s="331" t="s">
        <v>775</v>
      </c>
      <c r="E47" s="331"/>
      <c r="F47" s="331"/>
      <c r="G47" s="331"/>
      <c r="H47" s="331"/>
      <c r="I47" s="331"/>
      <c r="J47" s="331"/>
      <c r="K47" s="211"/>
    </row>
    <row r="48" spans="2:11" s="1" customFormat="1" ht="15" customHeight="1">
      <c r="B48" s="214"/>
      <c r="C48" s="215"/>
      <c r="D48" s="215"/>
      <c r="E48" s="331" t="s">
        <v>776</v>
      </c>
      <c r="F48" s="331"/>
      <c r="G48" s="331"/>
      <c r="H48" s="331"/>
      <c r="I48" s="331"/>
      <c r="J48" s="331"/>
      <c r="K48" s="211"/>
    </row>
    <row r="49" spans="2:11" s="1" customFormat="1" ht="15" customHeight="1">
      <c r="B49" s="214"/>
      <c r="C49" s="215"/>
      <c r="D49" s="215"/>
      <c r="E49" s="331" t="s">
        <v>777</v>
      </c>
      <c r="F49" s="331"/>
      <c r="G49" s="331"/>
      <c r="H49" s="331"/>
      <c r="I49" s="331"/>
      <c r="J49" s="331"/>
      <c r="K49" s="211"/>
    </row>
    <row r="50" spans="2:11" s="1" customFormat="1" ht="15" customHeight="1">
      <c r="B50" s="214"/>
      <c r="C50" s="215"/>
      <c r="D50" s="215"/>
      <c r="E50" s="331" t="s">
        <v>778</v>
      </c>
      <c r="F50" s="331"/>
      <c r="G50" s="331"/>
      <c r="H50" s="331"/>
      <c r="I50" s="331"/>
      <c r="J50" s="331"/>
      <c r="K50" s="211"/>
    </row>
    <row r="51" spans="2:11" s="1" customFormat="1" ht="15" customHeight="1">
      <c r="B51" s="214"/>
      <c r="C51" s="215"/>
      <c r="D51" s="331" t="s">
        <v>779</v>
      </c>
      <c r="E51" s="331"/>
      <c r="F51" s="331"/>
      <c r="G51" s="331"/>
      <c r="H51" s="331"/>
      <c r="I51" s="331"/>
      <c r="J51" s="331"/>
      <c r="K51" s="211"/>
    </row>
    <row r="52" spans="2:11" s="1" customFormat="1" ht="25.5" customHeight="1">
      <c r="B52" s="210"/>
      <c r="C52" s="333" t="s">
        <v>780</v>
      </c>
      <c r="D52" s="333"/>
      <c r="E52" s="333"/>
      <c r="F52" s="333"/>
      <c r="G52" s="333"/>
      <c r="H52" s="333"/>
      <c r="I52" s="333"/>
      <c r="J52" s="333"/>
      <c r="K52" s="211"/>
    </row>
    <row r="53" spans="2:11" s="1" customFormat="1" ht="5.25" customHeight="1">
      <c r="B53" s="210"/>
      <c r="C53" s="212"/>
      <c r="D53" s="212"/>
      <c r="E53" s="212"/>
      <c r="F53" s="212"/>
      <c r="G53" s="212"/>
      <c r="H53" s="212"/>
      <c r="I53" s="212"/>
      <c r="J53" s="212"/>
      <c r="K53" s="211"/>
    </row>
    <row r="54" spans="2:11" s="1" customFormat="1" ht="15" customHeight="1">
      <c r="B54" s="210"/>
      <c r="C54" s="331" t="s">
        <v>781</v>
      </c>
      <c r="D54" s="331"/>
      <c r="E54" s="331"/>
      <c r="F54" s="331"/>
      <c r="G54" s="331"/>
      <c r="H54" s="331"/>
      <c r="I54" s="331"/>
      <c r="J54" s="331"/>
      <c r="K54" s="211"/>
    </row>
    <row r="55" spans="2:11" s="1" customFormat="1" ht="15" customHeight="1">
      <c r="B55" s="210"/>
      <c r="C55" s="331" t="s">
        <v>782</v>
      </c>
      <c r="D55" s="331"/>
      <c r="E55" s="331"/>
      <c r="F55" s="331"/>
      <c r="G55" s="331"/>
      <c r="H55" s="331"/>
      <c r="I55" s="331"/>
      <c r="J55" s="331"/>
      <c r="K55" s="211"/>
    </row>
    <row r="56" spans="2:11" s="1" customFormat="1" ht="12.75" customHeight="1">
      <c r="B56" s="210"/>
      <c r="C56" s="213"/>
      <c r="D56" s="213"/>
      <c r="E56" s="213"/>
      <c r="F56" s="213"/>
      <c r="G56" s="213"/>
      <c r="H56" s="213"/>
      <c r="I56" s="213"/>
      <c r="J56" s="213"/>
      <c r="K56" s="211"/>
    </row>
    <row r="57" spans="2:11" s="1" customFormat="1" ht="15" customHeight="1">
      <c r="B57" s="210"/>
      <c r="C57" s="331" t="s">
        <v>783</v>
      </c>
      <c r="D57" s="331"/>
      <c r="E57" s="331"/>
      <c r="F57" s="331"/>
      <c r="G57" s="331"/>
      <c r="H57" s="331"/>
      <c r="I57" s="331"/>
      <c r="J57" s="331"/>
      <c r="K57" s="211"/>
    </row>
    <row r="58" spans="2:11" s="1" customFormat="1" ht="15" customHeight="1">
      <c r="B58" s="210"/>
      <c r="C58" s="215"/>
      <c r="D58" s="331" t="s">
        <v>784</v>
      </c>
      <c r="E58" s="331"/>
      <c r="F58" s="331"/>
      <c r="G58" s="331"/>
      <c r="H58" s="331"/>
      <c r="I58" s="331"/>
      <c r="J58" s="331"/>
      <c r="K58" s="211"/>
    </row>
    <row r="59" spans="2:11" s="1" customFormat="1" ht="15" customHeight="1">
      <c r="B59" s="210"/>
      <c r="C59" s="215"/>
      <c r="D59" s="331" t="s">
        <v>785</v>
      </c>
      <c r="E59" s="331"/>
      <c r="F59" s="331"/>
      <c r="G59" s="331"/>
      <c r="H59" s="331"/>
      <c r="I59" s="331"/>
      <c r="J59" s="331"/>
      <c r="K59" s="211"/>
    </row>
    <row r="60" spans="2:11" s="1" customFormat="1" ht="15" customHeight="1">
      <c r="B60" s="210"/>
      <c r="C60" s="215"/>
      <c r="D60" s="331" t="s">
        <v>786</v>
      </c>
      <c r="E60" s="331"/>
      <c r="F60" s="331"/>
      <c r="G60" s="331"/>
      <c r="H60" s="331"/>
      <c r="I60" s="331"/>
      <c r="J60" s="331"/>
      <c r="K60" s="211"/>
    </row>
    <row r="61" spans="2:11" s="1" customFormat="1" ht="15" customHeight="1">
      <c r="B61" s="210"/>
      <c r="C61" s="215"/>
      <c r="D61" s="331" t="s">
        <v>787</v>
      </c>
      <c r="E61" s="331"/>
      <c r="F61" s="331"/>
      <c r="G61" s="331"/>
      <c r="H61" s="331"/>
      <c r="I61" s="331"/>
      <c r="J61" s="331"/>
      <c r="K61" s="211"/>
    </row>
    <row r="62" spans="2:11" s="1" customFormat="1" ht="15" customHeight="1">
      <c r="B62" s="210"/>
      <c r="C62" s="215"/>
      <c r="D62" s="335" t="s">
        <v>788</v>
      </c>
      <c r="E62" s="335"/>
      <c r="F62" s="335"/>
      <c r="G62" s="335"/>
      <c r="H62" s="335"/>
      <c r="I62" s="335"/>
      <c r="J62" s="335"/>
      <c r="K62" s="211"/>
    </row>
    <row r="63" spans="2:11" s="1" customFormat="1" ht="15" customHeight="1">
      <c r="B63" s="210"/>
      <c r="C63" s="215"/>
      <c r="D63" s="331" t="s">
        <v>789</v>
      </c>
      <c r="E63" s="331"/>
      <c r="F63" s="331"/>
      <c r="G63" s="331"/>
      <c r="H63" s="331"/>
      <c r="I63" s="331"/>
      <c r="J63" s="331"/>
      <c r="K63" s="211"/>
    </row>
    <row r="64" spans="2:11" s="1" customFormat="1" ht="12.75" customHeight="1">
      <c r="B64" s="210"/>
      <c r="C64" s="215"/>
      <c r="D64" s="215"/>
      <c r="E64" s="218"/>
      <c r="F64" s="215"/>
      <c r="G64" s="215"/>
      <c r="H64" s="215"/>
      <c r="I64" s="215"/>
      <c r="J64" s="215"/>
      <c r="K64" s="211"/>
    </row>
    <row r="65" spans="2:11" s="1" customFormat="1" ht="15" customHeight="1">
      <c r="B65" s="210"/>
      <c r="C65" s="215"/>
      <c r="D65" s="331" t="s">
        <v>790</v>
      </c>
      <c r="E65" s="331"/>
      <c r="F65" s="331"/>
      <c r="G65" s="331"/>
      <c r="H65" s="331"/>
      <c r="I65" s="331"/>
      <c r="J65" s="331"/>
      <c r="K65" s="211"/>
    </row>
    <row r="66" spans="2:11" s="1" customFormat="1" ht="15" customHeight="1">
      <c r="B66" s="210"/>
      <c r="C66" s="215"/>
      <c r="D66" s="335" t="s">
        <v>791</v>
      </c>
      <c r="E66" s="335"/>
      <c r="F66" s="335"/>
      <c r="G66" s="335"/>
      <c r="H66" s="335"/>
      <c r="I66" s="335"/>
      <c r="J66" s="335"/>
      <c r="K66" s="211"/>
    </row>
    <row r="67" spans="2:11" s="1" customFormat="1" ht="15" customHeight="1">
      <c r="B67" s="210"/>
      <c r="C67" s="215"/>
      <c r="D67" s="331" t="s">
        <v>792</v>
      </c>
      <c r="E67" s="331"/>
      <c r="F67" s="331"/>
      <c r="G67" s="331"/>
      <c r="H67" s="331"/>
      <c r="I67" s="331"/>
      <c r="J67" s="331"/>
      <c r="K67" s="211"/>
    </row>
    <row r="68" spans="2:11" s="1" customFormat="1" ht="15" customHeight="1">
      <c r="B68" s="210"/>
      <c r="C68" s="215"/>
      <c r="D68" s="331" t="s">
        <v>793</v>
      </c>
      <c r="E68" s="331"/>
      <c r="F68" s="331"/>
      <c r="G68" s="331"/>
      <c r="H68" s="331"/>
      <c r="I68" s="331"/>
      <c r="J68" s="331"/>
      <c r="K68" s="211"/>
    </row>
    <row r="69" spans="2:11" s="1" customFormat="1" ht="15" customHeight="1">
      <c r="B69" s="210"/>
      <c r="C69" s="215"/>
      <c r="D69" s="331" t="s">
        <v>794</v>
      </c>
      <c r="E69" s="331"/>
      <c r="F69" s="331"/>
      <c r="G69" s="331"/>
      <c r="H69" s="331"/>
      <c r="I69" s="331"/>
      <c r="J69" s="331"/>
      <c r="K69" s="211"/>
    </row>
    <row r="70" spans="2:11" s="1" customFormat="1" ht="15" customHeight="1">
      <c r="B70" s="210"/>
      <c r="C70" s="215"/>
      <c r="D70" s="331" t="s">
        <v>795</v>
      </c>
      <c r="E70" s="331"/>
      <c r="F70" s="331"/>
      <c r="G70" s="331"/>
      <c r="H70" s="331"/>
      <c r="I70" s="331"/>
      <c r="J70" s="331"/>
      <c r="K70" s="211"/>
    </row>
    <row r="71" spans="2:11" s="1" customFormat="1" ht="12.75" customHeight="1">
      <c r="B71" s="219"/>
      <c r="C71" s="220"/>
      <c r="D71" s="220"/>
      <c r="E71" s="220"/>
      <c r="F71" s="220"/>
      <c r="G71" s="220"/>
      <c r="H71" s="220"/>
      <c r="I71" s="220"/>
      <c r="J71" s="220"/>
      <c r="K71" s="221"/>
    </row>
    <row r="72" spans="2:11" s="1" customFormat="1" ht="18.75" customHeight="1">
      <c r="B72" s="222"/>
      <c r="C72" s="222"/>
      <c r="D72" s="222"/>
      <c r="E72" s="222"/>
      <c r="F72" s="222"/>
      <c r="G72" s="222"/>
      <c r="H72" s="222"/>
      <c r="I72" s="222"/>
      <c r="J72" s="222"/>
      <c r="K72" s="223"/>
    </row>
    <row r="73" spans="2:11" s="1" customFormat="1" ht="18.75" customHeight="1">
      <c r="B73" s="223"/>
      <c r="C73" s="223"/>
      <c r="D73" s="223"/>
      <c r="E73" s="223"/>
      <c r="F73" s="223"/>
      <c r="G73" s="223"/>
      <c r="H73" s="223"/>
      <c r="I73" s="223"/>
      <c r="J73" s="223"/>
      <c r="K73" s="223"/>
    </row>
    <row r="74" spans="2:11" s="1" customFormat="1" ht="7.5" customHeight="1">
      <c r="B74" s="224"/>
      <c r="C74" s="225"/>
      <c r="D74" s="225"/>
      <c r="E74" s="225"/>
      <c r="F74" s="225"/>
      <c r="G74" s="225"/>
      <c r="H74" s="225"/>
      <c r="I74" s="225"/>
      <c r="J74" s="225"/>
      <c r="K74" s="226"/>
    </row>
    <row r="75" spans="2:11" s="1" customFormat="1" ht="45" customHeight="1">
      <c r="B75" s="227"/>
      <c r="C75" s="334" t="s">
        <v>796</v>
      </c>
      <c r="D75" s="334"/>
      <c r="E75" s="334"/>
      <c r="F75" s="334"/>
      <c r="G75" s="334"/>
      <c r="H75" s="334"/>
      <c r="I75" s="334"/>
      <c r="J75" s="334"/>
      <c r="K75" s="228"/>
    </row>
    <row r="76" spans="2:11" s="1" customFormat="1" ht="17.25" customHeight="1">
      <c r="B76" s="227"/>
      <c r="C76" s="229" t="s">
        <v>797</v>
      </c>
      <c r="D76" s="229"/>
      <c r="E76" s="229"/>
      <c r="F76" s="229" t="s">
        <v>798</v>
      </c>
      <c r="G76" s="230"/>
      <c r="H76" s="229" t="s">
        <v>53</v>
      </c>
      <c r="I76" s="229" t="s">
        <v>56</v>
      </c>
      <c r="J76" s="229" t="s">
        <v>799</v>
      </c>
      <c r="K76" s="228"/>
    </row>
    <row r="77" spans="2:11" s="1" customFormat="1" ht="17.25" customHeight="1">
      <c r="B77" s="227"/>
      <c r="C77" s="231" t="s">
        <v>800</v>
      </c>
      <c r="D77" s="231"/>
      <c r="E77" s="231"/>
      <c r="F77" s="232" t="s">
        <v>801</v>
      </c>
      <c r="G77" s="233"/>
      <c r="H77" s="231"/>
      <c r="I77" s="231"/>
      <c r="J77" s="231" t="s">
        <v>802</v>
      </c>
      <c r="K77" s="228"/>
    </row>
    <row r="78" spans="2:11" s="1" customFormat="1" ht="5.25" customHeight="1">
      <c r="B78" s="227"/>
      <c r="C78" s="234"/>
      <c r="D78" s="234"/>
      <c r="E78" s="234"/>
      <c r="F78" s="234"/>
      <c r="G78" s="235"/>
      <c r="H78" s="234"/>
      <c r="I78" s="234"/>
      <c r="J78" s="234"/>
      <c r="K78" s="228"/>
    </row>
    <row r="79" spans="2:11" s="1" customFormat="1" ht="15" customHeight="1">
      <c r="B79" s="227"/>
      <c r="C79" s="216" t="s">
        <v>52</v>
      </c>
      <c r="D79" s="236"/>
      <c r="E79" s="236"/>
      <c r="F79" s="237" t="s">
        <v>803</v>
      </c>
      <c r="G79" s="238"/>
      <c r="H79" s="216" t="s">
        <v>804</v>
      </c>
      <c r="I79" s="216" t="s">
        <v>805</v>
      </c>
      <c r="J79" s="216">
        <v>20</v>
      </c>
      <c r="K79" s="228"/>
    </row>
    <row r="80" spans="2:11" s="1" customFormat="1" ht="15" customHeight="1">
      <c r="B80" s="227"/>
      <c r="C80" s="216" t="s">
        <v>806</v>
      </c>
      <c r="D80" s="216"/>
      <c r="E80" s="216"/>
      <c r="F80" s="237" t="s">
        <v>803</v>
      </c>
      <c r="G80" s="238"/>
      <c r="H80" s="216" t="s">
        <v>807</v>
      </c>
      <c r="I80" s="216" t="s">
        <v>805</v>
      </c>
      <c r="J80" s="216">
        <v>120</v>
      </c>
      <c r="K80" s="228"/>
    </row>
    <row r="81" spans="2:11" s="1" customFormat="1" ht="15" customHeight="1">
      <c r="B81" s="239"/>
      <c r="C81" s="216" t="s">
        <v>808</v>
      </c>
      <c r="D81" s="216"/>
      <c r="E81" s="216"/>
      <c r="F81" s="237" t="s">
        <v>809</v>
      </c>
      <c r="G81" s="238"/>
      <c r="H81" s="216" t="s">
        <v>810</v>
      </c>
      <c r="I81" s="216" t="s">
        <v>805</v>
      </c>
      <c r="J81" s="216">
        <v>50</v>
      </c>
      <c r="K81" s="228"/>
    </row>
    <row r="82" spans="2:11" s="1" customFormat="1" ht="15" customHeight="1">
      <c r="B82" s="239"/>
      <c r="C82" s="216" t="s">
        <v>811</v>
      </c>
      <c r="D82" s="216"/>
      <c r="E82" s="216"/>
      <c r="F82" s="237" t="s">
        <v>803</v>
      </c>
      <c r="G82" s="238"/>
      <c r="H82" s="216" t="s">
        <v>812</v>
      </c>
      <c r="I82" s="216" t="s">
        <v>813</v>
      </c>
      <c r="J82" s="216"/>
      <c r="K82" s="228"/>
    </row>
    <row r="83" spans="2:11" s="1" customFormat="1" ht="15" customHeight="1">
      <c r="B83" s="239"/>
      <c r="C83" s="240" t="s">
        <v>814</v>
      </c>
      <c r="D83" s="240"/>
      <c r="E83" s="240"/>
      <c r="F83" s="241" t="s">
        <v>809</v>
      </c>
      <c r="G83" s="240"/>
      <c r="H83" s="240" t="s">
        <v>815</v>
      </c>
      <c r="I83" s="240" t="s">
        <v>805</v>
      </c>
      <c r="J83" s="240">
        <v>15</v>
      </c>
      <c r="K83" s="228"/>
    </row>
    <row r="84" spans="2:11" s="1" customFormat="1" ht="15" customHeight="1">
      <c r="B84" s="239"/>
      <c r="C84" s="240" t="s">
        <v>816</v>
      </c>
      <c r="D84" s="240"/>
      <c r="E84" s="240"/>
      <c r="F84" s="241" t="s">
        <v>809</v>
      </c>
      <c r="G84" s="240"/>
      <c r="H84" s="240" t="s">
        <v>817</v>
      </c>
      <c r="I84" s="240" t="s">
        <v>805</v>
      </c>
      <c r="J84" s="240">
        <v>15</v>
      </c>
      <c r="K84" s="228"/>
    </row>
    <row r="85" spans="2:11" s="1" customFormat="1" ht="15" customHeight="1">
      <c r="B85" s="239"/>
      <c r="C85" s="240" t="s">
        <v>818</v>
      </c>
      <c r="D85" s="240"/>
      <c r="E85" s="240"/>
      <c r="F85" s="241" t="s">
        <v>809</v>
      </c>
      <c r="G85" s="240"/>
      <c r="H85" s="240" t="s">
        <v>819</v>
      </c>
      <c r="I85" s="240" t="s">
        <v>805</v>
      </c>
      <c r="J85" s="240">
        <v>20</v>
      </c>
      <c r="K85" s="228"/>
    </row>
    <row r="86" spans="2:11" s="1" customFormat="1" ht="15" customHeight="1">
      <c r="B86" s="239"/>
      <c r="C86" s="240" t="s">
        <v>820</v>
      </c>
      <c r="D86" s="240"/>
      <c r="E86" s="240"/>
      <c r="F86" s="241" t="s">
        <v>809</v>
      </c>
      <c r="G86" s="240"/>
      <c r="H86" s="240" t="s">
        <v>821</v>
      </c>
      <c r="I86" s="240" t="s">
        <v>805</v>
      </c>
      <c r="J86" s="240">
        <v>20</v>
      </c>
      <c r="K86" s="228"/>
    </row>
    <row r="87" spans="2:11" s="1" customFormat="1" ht="15" customHeight="1">
      <c r="B87" s="239"/>
      <c r="C87" s="216" t="s">
        <v>822</v>
      </c>
      <c r="D87" s="216"/>
      <c r="E87" s="216"/>
      <c r="F87" s="237" t="s">
        <v>809</v>
      </c>
      <c r="G87" s="238"/>
      <c r="H87" s="216" t="s">
        <v>823</v>
      </c>
      <c r="I87" s="216" t="s">
        <v>805</v>
      </c>
      <c r="J87" s="216">
        <v>50</v>
      </c>
      <c r="K87" s="228"/>
    </row>
    <row r="88" spans="2:11" s="1" customFormat="1" ht="15" customHeight="1">
      <c r="B88" s="239"/>
      <c r="C88" s="216" t="s">
        <v>824</v>
      </c>
      <c r="D88" s="216"/>
      <c r="E88" s="216"/>
      <c r="F88" s="237" t="s">
        <v>809</v>
      </c>
      <c r="G88" s="238"/>
      <c r="H88" s="216" t="s">
        <v>825</v>
      </c>
      <c r="I88" s="216" t="s">
        <v>805</v>
      </c>
      <c r="J88" s="216">
        <v>20</v>
      </c>
      <c r="K88" s="228"/>
    </row>
    <row r="89" spans="2:11" s="1" customFormat="1" ht="15" customHeight="1">
      <c r="B89" s="239"/>
      <c r="C89" s="216" t="s">
        <v>826</v>
      </c>
      <c r="D89" s="216"/>
      <c r="E89" s="216"/>
      <c r="F89" s="237" t="s">
        <v>809</v>
      </c>
      <c r="G89" s="238"/>
      <c r="H89" s="216" t="s">
        <v>827</v>
      </c>
      <c r="I89" s="216" t="s">
        <v>805</v>
      </c>
      <c r="J89" s="216">
        <v>20</v>
      </c>
      <c r="K89" s="228"/>
    </row>
    <row r="90" spans="2:11" s="1" customFormat="1" ht="15" customHeight="1">
      <c r="B90" s="239"/>
      <c r="C90" s="216" t="s">
        <v>828</v>
      </c>
      <c r="D90" s="216"/>
      <c r="E90" s="216"/>
      <c r="F90" s="237" t="s">
        <v>809</v>
      </c>
      <c r="G90" s="238"/>
      <c r="H90" s="216" t="s">
        <v>829</v>
      </c>
      <c r="I90" s="216" t="s">
        <v>805</v>
      </c>
      <c r="J90" s="216">
        <v>50</v>
      </c>
      <c r="K90" s="228"/>
    </row>
    <row r="91" spans="2:11" s="1" customFormat="1" ht="15" customHeight="1">
      <c r="B91" s="239"/>
      <c r="C91" s="216" t="s">
        <v>830</v>
      </c>
      <c r="D91" s="216"/>
      <c r="E91" s="216"/>
      <c r="F91" s="237" t="s">
        <v>809</v>
      </c>
      <c r="G91" s="238"/>
      <c r="H91" s="216" t="s">
        <v>830</v>
      </c>
      <c r="I91" s="216" t="s">
        <v>805</v>
      </c>
      <c r="J91" s="216">
        <v>50</v>
      </c>
      <c r="K91" s="228"/>
    </row>
    <row r="92" spans="2:11" s="1" customFormat="1" ht="15" customHeight="1">
      <c r="B92" s="239"/>
      <c r="C92" s="216" t="s">
        <v>831</v>
      </c>
      <c r="D92" s="216"/>
      <c r="E92" s="216"/>
      <c r="F92" s="237" t="s">
        <v>809</v>
      </c>
      <c r="G92" s="238"/>
      <c r="H92" s="216" t="s">
        <v>832</v>
      </c>
      <c r="I92" s="216" t="s">
        <v>805</v>
      </c>
      <c r="J92" s="216">
        <v>255</v>
      </c>
      <c r="K92" s="228"/>
    </row>
    <row r="93" spans="2:11" s="1" customFormat="1" ht="15" customHeight="1">
      <c r="B93" s="239"/>
      <c r="C93" s="216" t="s">
        <v>833</v>
      </c>
      <c r="D93" s="216"/>
      <c r="E93" s="216"/>
      <c r="F93" s="237" t="s">
        <v>803</v>
      </c>
      <c r="G93" s="238"/>
      <c r="H93" s="216" t="s">
        <v>834</v>
      </c>
      <c r="I93" s="216" t="s">
        <v>835</v>
      </c>
      <c r="J93" s="216"/>
      <c r="K93" s="228"/>
    </row>
    <row r="94" spans="2:11" s="1" customFormat="1" ht="15" customHeight="1">
      <c r="B94" s="239"/>
      <c r="C94" s="216" t="s">
        <v>836</v>
      </c>
      <c r="D94" s="216"/>
      <c r="E94" s="216"/>
      <c r="F94" s="237" t="s">
        <v>803</v>
      </c>
      <c r="G94" s="238"/>
      <c r="H94" s="216" t="s">
        <v>837</v>
      </c>
      <c r="I94" s="216" t="s">
        <v>838</v>
      </c>
      <c r="J94" s="216"/>
      <c r="K94" s="228"/>
    </row>
    <row r="95" spans="2:11" s="1" customFormat="1" ht="15" customHeight="1">
      <c r="B95" s="239"/>
      <c r="C95" s="216" t="s">
        <v>839</v>
      </c>
      <c r="D95" s="216"/>
      <c r="E95" s="216"/>
      <c r="F95" s="237" t="s">
        <v>803</v>
      </c>
      <c r="G95" s="238"/>
      <c r="H95" s="216" t="s">
        <v>839</v>
      </c>
      <c r="I95" s="216" t="s">
        <v>838</v>
      </c>
      <c r="J95" s="216"/>
      <c r="K95" s="228"/>
    </row>
    <row r="96" spans="2:11" s="1" customFormat="1" ht="15" customHeight="1">
      <c r="B96" s="239"/>
      <c r="C96" s="216" t="s">
        <v>37</v>
      </c>
      <c r="D96" s="216"/>
      <c r="E96" s="216"/>
      <c r="F96" s="237" t="s">
        <v>803</v>
      </c>
      <c r="G96" s="238"/>
      <c r="H96" s="216" t="s">
        <v>840</v>
      </c>
      <c r="I96" s="216" t="s">
        <v>838</v>
      </c>
      <c r="J96" s="216"/>
      <c r="K96" s="228"/>
    </row>
    <row r="97" spans="2:11" s="1" customFormat="1" ht="15" customHeight="1">
      <c r="B97" s="239"/>
      <c r="C97" s="216" t="s">
        <v>47</v>
      </c>
      <c r="D97" s="216"/>
      <c r="E97" s="216"/>
      <c r="F97" s="237" t="s">
        <v>803</v>
      </c>
      <c r="G97" s="238"/>
      <c r="H97" s="216" t="s">
        <v>841</v>
      </c>
      <c r="I97" s="216" t="s">
        <v>838</v>
      </c>
      <c r="J97" s="216"/>
      <c r="K97" s="228"/>
    </row>
    <row r="98" spans="2:11" s="1" customFormat="1" ht="15" customHeight="1">
      <c r="B98" s="242"/>
      <c r="C98" s="243"/>
      <c r="D98" s="243"/>
      <c r="E98" s="243"/>
      <c r="F98" s="243"/>
      <c r="G98" s="243"/>
      <c r="H98" s="243"/>
      <c r="I98" s="243"/>
      <c r="J98" s="243"/>
      <c r="K98" s="244"/>
    </row>
    <row r="99" spans="2:11" s="1" customFormat="1" ht="18.75" customHeight="1">
      <c r="B99" s="245"/>
      <c r="C99" s="246"/>
      <c r="D99" s="246"/>
      <c r="E99" s="246"/>
      <c r="F99" s="246"/>
      <c r="G99" s="246"/>
      <c r="H99" s="246"/>
      <c r="I99" s="246"/>
      <c r="J99" s="246"/>
      <c r="K99" s="245"/>
    </row>
    <row r="100" spans="2:11" s="1" customFormat="1" ht="18.75" customHeight="1">
      <c r="B100" s="223"/>
      <c r="C100" s="223"/>
      <c r="D100" s="223"/>
      <c r="E100" s="223"/>
      <c r="F100" s="223"/>
      <c r="G100" s="223"/>
      <c r="H100" s="223"/>
      <c r="I100" s="223"/>
      <c r="J100" s="223"/>
      <c r="K100" s="223"/>
    </row>
    <row r="101" spans="2:11" s="1" customFormat="1" ht="7.5" customHeight="1">
      <c r="B101" s="224"/>
      <c r="C101" s="225"/>
      <c r="D101" s="225"/>
      <c r="E101" s="225"/>
      <c r="F101" s="225"/>
      <c r="G101" s="225"/>
      <c r="H101" s="225"/>
      <c r="I101" s="225"/>
      <c r="J101" s="225"/>
      <c r="K101" s="226"/>
    </row>
    <row r="102" spans="2:11" s="1" customFormat="1" ht="45" customHeight="1">
      <c r="B102" s="227"/>
      <c r="C102" s="334" t="s">
        <v>842</v>
      </c>
      <c r="D102" s="334"/>
      <c r="E102" s="334"/>
      <c r="F102" s="334"/>
      <c r="G102" s="334"/>
      <c r="H102" s="334"/>
      <c r="I102" s="334"/>
      <c r="J102" s="334"/>
      <c r="K102" s="228"/>
    </row>
    <row r="103" spans="2:11" s="1" customFormat="1" ht="17.25" customHeight="1">
      <c r="B103" s="227"/>
      <c r="C103" s="229" t="s">
        <v>797</v>
      </c>
      <c r="D103" s="229"/>
      <c r="E103" s="229"/>
      <c r="F103" s="229" t="s">
        <v>798</v>
      </c>
      <c r="G103" s="230"/>
      <c r="H103" s="229" t="s">
        <v>53</v>
      </c>
      <c r="I103" s="229" t="s">
        <v>56</v>
      </c>
      <c r="J103" s="229" t="s">
        <v>799</v>
      </c>
      <c r="K103" s="228"/>
    </row>
    <row r="104" spans="2:11" s="1" customFormat="1" ht="17.25" customHeight="1">
      <c r="B104" s="227"/>
      <c r="C104" s="231" t="s">
        <v>800</v>
      </c>
      <c r="D104" s="231"/>
      <c r="E104" s="231"/>
      <c r="F104" s="232" t="s">
        <v>801</v>
      </c>
      <c r="G104" s="233"/>
      <c r="H104" s="231"/>
      <c r="I104" s="231"/>
      <c r="J104" s="231" t="s">
        <v>802</v>
      </c>
      <c r="K104" s="228"/>
    </row>
    <row r="105" spans="2:11" s="1" customFormat="1" ht="5.25" customHeight="1">
      <c r="B105" s="227"/>
      <c r="C105" s="229"/>
      <c r="D105" s="229"/>
      <c r="E105" s="229"/>
      <c r="F105" s="229"/>
      <c r="G105" s="247"/>
      <c r="H105" s="229"/>
      <c r="I105" s="229"/>
      <c r="J105" s="229"/>
      <c r="K105" s="228"/>
    </row>
    <row r="106" spans="2:11" s="1" customFormat="1" ht="15" customHeight="1">
      <c r="B106" s="227"/>
      <c r="C106" s="216" t="s">
        <v>52</v>
      </c>
      <c r="D106" s="236"/>
      <c r="E106" s="236"/>
      <c r="F106" s="237" t="s">
        <v>803</v>
      </c>
      <c r="G106" s="216"/>
      <c r="H106" s="216" t="s">
        <v>843</v>
      </c>
      <c r="I106" s="216" t="s">
        <v>805</v>
      </c>
      <c r="J106" s="216">
        <v>20</v>
      </c>
      <c r="K106" s="228"/>
    </row>
    <row r="107" spans="2:11" s="1" customFormat="1" ht="15" customHeight="1">
      <c r="B107" s="227"/>
      <c r="C107" s="216" t="s">
        <v>806</v>
      </c>
      <c r="D107" s="216"/>
      <c r="E107" s="216"/>
      <c r="F107" s="237" t="s">
        <v>803</v>
      </c>
      <c r="G107" s="216"/>
      <c r="H107" s="216" t="s">
        <v>843</v>
      </c>
      <c r="I107" s="216" t="s">
        <v>805</v>
      </c>
      <c r="J107" s="216">
        <v>120</v>
      </c>
      <c r="K107" s="228"/>
    </row>
    <row r="108" spans="2:11" s="1" customFormat="1" ht="15" customHeight="1">
      <c r="B108" s="239"/>
      <c r="C108" s="216" t="s">
        <v>808</v>
      </c>
      <c r="D108" s="216"/>
      <c r="E108" s="216"/>
      <c r="F108" s="237" t="s">
        <v>809</v>
      </c>
      <c r="G108" s="216"/>
      <c r="H108" s="216" t="s">
        <v>843</v>
      </c>
      <c r="I108" s="216" t="s">
        <v>805</v>
      </c>
      <c r="J108" s="216">
        <v>50</v>
      </c>
      <c r="K108" s="228"/>
    </row>
    <row r="109" spans="2:11" s="1" customFormat="1" ht="15" customHeight="1">
      <c r="B109" s="239"/>
      <c r="C109" s="216" t="s">
        <v>811</v>
      </c>
      <c r="D109" s="216"/>
      <c r="E109" s="216"/>
      <c r="F109" s="237" t="s">
        <v>803</v>
      </c>
      <c r="G109" s="216"/>
      <c r="H109" s="216" t="s">
        <v>843</v>
      </c>
      <c r="I109" s="216" t="s">
        <v>813</v>
      </c>
      <c r="J109" s="216"/>
      <c r="K109" s="228"/>
    </row>
    <row r="110" spans="2:11" s="1" customFormat="1" ht="15" customHeight="1">
      <c r="B110" s="239"/>
      <c r="C110" s="216" t="s">
        <v>822</v>
      </c>
      <c r="D110" s="216"/>
      <c r="E110" s="216"/>
      <c r="F110" s="237" t="s">
        <v>809</v>
      </c>
      <c r="G110" s="216"/>
      <c r="H110" s="216" t="s">
        <v>843</v>
      </c>
      <c r="I110" s="216" t="s">
        <v>805</v>
      </c>
      <c r="J110" s="216">
        <v>50</v>
      </c>
      <c r="K110" s="228"/>
    </row>
    <row r="111" spans="2:11" s="1" customFormat="1" ht="15" customHeight="1">
      <c r="B111" s="239"/>
      <c r="C111" s="216" t="s">
        <v>830</v>
      </c>
      <c r="D111" s="216"/>
      <c r="E111" s="216"/>
      <c r="F111" s="237" t="s">
        <v>809</v>
      </c>
      <c r="G111" s="216"/>
      <c r="H111" s="216" t="s">
        <v>843</v>
      </c>
      <c r="I111" s="216" t="s">
        <v>805</v>
      </c>
      <c r="J111" s="216">
        <v>50</v>
      </c>
      <c r="K111" s="228"/>
    </row>
    <row r="112" spans="2:11" s="1" customFormat="1" ht="15" customHeight="1">
      <c r="B112" s="239"/>
      <c r="C112" s="216" t="s">
        <v>828</v>
      </c>
      <c r="D112" s="216"/>
      <c r="E112" s="216"/>
      <c r="F112" s="237" t="s">
        <v>809</v>
      </c>
      <c r="G112" s="216"/>
      <c r="H112" s="216" t="s">
        <v>843</v>
      </c>
      <c r="I112" s="216" t="s">
        <v>805</v>
      </c>
      <c r="J112" s="216">
        <v>50</v>
      </c>
      <c r="K112" s="228"/>
    </row>
    <row r="113" spans="2:11" s="1" customFormat="1" ht="15" customHeight="1">
      <c r="B113" s="239"/>
      <c r="C113" s="216" t="s">
        <v>52</v>
      </c>
      <c r="D113" s="216"/>
      <c r="E113" s="216"/>
      <c r="F113" s="237" t="s">
        <v>803</v>
      </c>
      <c r="G113" s="216"/>
      <c r="H113" s="216" t="s">
        <v>844</v>
      </c>
      <c r="I113" s="216" t="s">
        <v>805</v>
      </c>
      <c r="J113" s="216">
        <v>20</v>
      </c>
      <c r="K113" s="228"/>
    </row>
    <row r="114" spans="2:11" s="1" customFormat="1" ht="15" customHeight="1">
      <c r="B114" s="239"/>
      <c r="C114" s="216" t="s">
        <v>845</v>
      </c>
      <c r="D114" s="216"/>
      <c r="E114" s="216"/>
      <c r="F114" s="237" t="s">
        <v>803</v>
      </c>
      <c r="G114" s="216"/>
      <c r="H114" s="216" t="s">
        <v>846</v>
      </c>
      <c r="I114" s="216" t="s">
        <v>805</v>
      </c>
      <c r="J114" s="216">
        <v>120</v>
      </c>
      <c r="K114" s="228"/>
    </row>
    <row r="115" spans="2:11" s="1" customFormat="1" ht="15" customHeight="1">
      <c r="B115" s="239"/>
      <c r="C115" s="216" t="s">
        <v>37</v>
      </c>
      <c r="D115" s="216"/>
      <c r="E115" s="216"/>
      <c r="F115" s="237" t="s">
        <v>803</v>
      </c>
      <c r="G115" s="216"/>
      <c r="H115" s="216" t="s">
        <v>847</v>
      </c>
      <c r="I115" s="216" t="s">
        <v>838</v>
      </c>
      <c r="J115" s="216"/>
      <c r="K115" s="228"/>
    </row>
    <row r="116" spans="2:11" s="1" customFormat="1" ht="15" customHeight="1">
      <c r="B116" s="239"/>
      <c r="C116" s="216" t="s">
        <v>47</v>
      </c>
      <c r="D116" s="216"/>
      <c r="E116" s="216"/>
      <c r="F116" s="237" t="s">
        <v>803</v>
      </c>
      <c r="G116" s="216"/>
      <c r="H116" s="216" t="s">
        <v>848</v>
      </c>
      <c r="I116" s="216" t="s">
        <v>838</v>
      </c>
      <c r="J116" s="216"/>
      <c r="K116" s="228"/>
    </row>
    <row r="117" spans="2:11" s="1" customFormat="1" ht="15" customHeight="1">
      <c r="B117" s="239"/>
      <c r="C117" s="216" t="s">
        <v>56</v>
      </c>
      <c r="D117" s="216"/>
      <c r="E117" s="216"/>
      <c r="F117" s="237" t="s">
        <v>803</v>
      </c>
      <c r="G117" s="216"/>
      <c r="H117" s="216" t="s">
        <v>849</v>
      </c>
      <c r="I117" s="216" t="s">
        <v>850</v>
      </c>
      <c r="J117" s="216"/>
      <c r="K117" s="228"/>
    </row>
    <row r="118" spans="2:11" s="1" customFormat="1" ht="15" customHeight="1">
      <c r="B118" s="242"/>
      <c r="C118" s="248"/>
      <c r="D118" s="248"/>
      <c r="E118" s="248"/>
      <c r="F118" s="248"/>
      <c r="G118" s="248"/>
      <c r="H118" s="248"/>
      <c r="I118" s="248"/>
      <c r="J118" s="248"/>
      <c r="K118" s="244"/>
    </row>
    <row r="119" spans="2:11" s="1" customFormat="1" ht="18.75" customHeight="1">
      <c r="B119" s="249"/>
      <c r="C119" s="250"/>
      <c r="D119" s="250"/>
      <c r="E119" s="250"/>
      <c r="F119" s="251"/>
      <c r="G119" s="250"/>
      <c r="H119" s="250"/>
      <c r="I119" s="250"/>
      <c r="J119" s="250"/>
      <c r="K119" s="249"/>
    </row>
    <row r="120" spans="2:11" s="1" customFormat="1" ht="18.75" customHeight="1">
      <c r="B120" s="223"/>
      <c r="C120" s="223"/>
      <c r="D120" s="223"/>
      <c r="E120" s="223"/>
      <c r="F120" s="223"/>
      <c r="G120" s="223"/>
      <c r="H120" s="223"/>
      <c r="I120" s="223"/>
      <c r="J120" s="223"/>
      <c r="K120" s="223"/>
    </row>
    <row r="121" spans="2:11" s="1" customFormat="1" ht="7.5" customHeight="1">
      <c r="B121" s="252"/>
      <c r="C121" s="253"/>
      <c r="D121" s="253"/>
      <c r="E121" s="253"/>
      <c r="F121" s="253"/>
      <c r="G121" s="253"/>
      <c r="H121" s="253"/>
      <c r="I121" s="253"/>
      <c r="J121" s="253"/>
      <c r="K121" s="254"/>
    </row>
    <row r="122" spans="2:11" s="1" customFormat="1" ht="45" customHeight="1">
      <c r="B122" s="255"/>
      <c r="C122" s="332" t="s">
        <v>851</v>
      </c>
      <c r="D122" s="332"/>
      <c r="E122" s="332"/>
      <c r="F122" s="332"/>
      <c r="G122" s="332"/>
      <c r="H122" s="332"/>
      <c r="I122" s="332"/>
      <c r="J122" s="332"/>
      <c r="K122" s="256"/>
    </row>
    <row r="123" spans="2:11" s="1" customFormat="1" ht="17.25" customHeight="1">
      <c r="B123" s="257"/>
      <c r="C123" s="229" t="s">
        <v>797</v>
      </c>
      <c r="D123" s="229"/>
      <c r="E123" s="229"/>
      <c r="F123" s="229" t="s">
        <v>798</v>
      </c>
      <c r="G123" s="230"/>
      <c r="H123" s="229" t="s">
        <v>53</v>
      </c>
      <c r="I123" s="229" t="s">
        <v>56</v>
      </c>
      <c r="J123" s="229" t="s">
        <v>799</v>
      </c>
      <c r="K123" s="258"/>
    </row>
    <row r="124" spans="2:11" s="1" customFormat="1" ht="17.25" customHeight="1">
      <c r="B124" s="257"/>
      <c r="C124" s="231" t="s">
        <v>800</v>
      </c>
      <c r="D124" s="231"/>
      <c r="E124" s="231"/>
      <c r="F124" s="232" t="s">
        <v>801</v>
      </c>
      <c r="G124" s="233"/>
      <c r="H124" s="231"/>
      <c r="I124" s="231"/>
      <c r="J124" s="231" t="s">
        <v>802</v>
      </c>
      <c r="K124" s="258"/>
    </row>
    <row r="125" spans="2:11" s="1" customFormat="1" ht="5.25" customHeight="1">
      <c r="B125" s="259"/>
      <c r="C125" s="234"/>
      <c r="D125" s="234"/>
      <c r="E125" s="234"/>
      <c r="F125" s="234"/>
      <c r="G125" s="260"/>
      <c r="H125" s="234"/>
      <c r="I125" s="234"/>
      <c r="J125" s="234"/>
      <c r="K125" s="261"/>
    </row>
    <row r="126" spans="2:11" s="1" customFormat="1" ht="15" customHeight="1">
      <c r="B126" s="259"/>
      <c r="C126" s="216" t="s">
        <v>806</v>
      </c>
      <c r="D126" s="236"/>
      <c r="E126" s="236"/>
      <c r="F126" s="237" t="s">
        <v>803</v>
      </c>
      <c r="G126" s="216"/>
      <c r="H126" s="216" t="s">
        <v>843</v>
      </c>
      <c r="I126" s="216" t="s">
        <v>805</v>
      </c>
      <c r="J126" s="216">
        <v>120</v>
      </c>
      <c r="K126" s="262"/>
    </row>
    <row r="127" spans="2:11" s="1" customFormat="1" ht="15" customHeight="1">
      <c r="B127" s="259"/>
      <c r="C127" s="216" t="s">
        <v>852</v>
      </c>
      <c r="D127" s="216"/>
      <c r="E127" s="216"/>
      <c r="F127" s="237" t="s">
        <v>803</v>
      </c>
      <c r="G127" s="216"/>
      <c r="H127" s="216" t="s">
        <v>853</v>
      </c>
      <c r="I127" s="216" t="s">
        <v>805</v>
      </c>
      <c r="J127" s="216" t="s">
        <v>854</v>
      </c>
      <c r="K127" s="262"/>
    </row>
    <row r="128" spans="2:11" s="1" customFormat="1" ht="15" customHeight="1">
      <c r="B128" s="259"/>
      <c r="C128" s="216" t="s">
        <v>83</v>
      </c>
      <c r="D128" s="216"/>
      <c r="E128" s="216"/>
      <c r="F128" s="237" t="s">
        <v>803</v>
      </c>
      <c r="G128" s="216"/>
      <c r="H128" s="216" t="s">
        <v>855</v>
      </c>
      <c r="I128" s="216" t="s">
        <v>805</v>
      </c>
      <c r="J128" s="216" t="s">
        <v>854</v>
      </c>
      <c r="K128" s="262"/>
    </row>
    <row r="129" spans="2:11" s="1" customFormat="1" ht="15" customHeight="1">
      <c r="B129" s="259"/>
      <c r="C129" s="216" t="s">
        <v>814</v>
      </c>
      <c r="D129" s="216"/>
      <c r="E129" s="216"/>
      <c r="F129" s="237" t="s">
        <v>809</v>
      </c>
      <c r="G129" s="216"/>
      <c r="H129" s="216" t="s">
        <v>815</v>
      </c>
      <c r="I129" s="216" t="s">
        <v>805</v>
      </c>
      <c r="J129" s="216">
        <v>15</v>
      </c>
      <c r="K129" s="262"/>
    </row>
    <row r="130" spans="2:11" s="1" customFormat="1" ht="15" customHeight="1">
      <c r="B130" s="259"/>
      <c r="C130" s="240" t="s">
        <v>816</v>
      </c>
      <c r="D130" s="240"/>
      <c r="E130" s="240"/>
      <c r="F130" s="241" t="s">
        <v>809</v>
      </c>
      <c r="G130" s="240"/>
      <c r="H130" s="240" t="s">
        <v>817</v>
      </c>
      <c r="I130" s="240" t="s">
        <v>805</v>
      </c>
      <c r="J130" s="240">
        <v>15</v>
      </c>
      <c r="K130" s="262"/>
    </row>
    <row r="131" spans="2:11" s="1" customFormat="1" ht="15" customHeight="1">
      <c r="B131" s="259"/>
      <c r="C131" s="240" t="s">
        <v>818</v>
      </c>
      <c r="D131" s="240"/>
      <c r="E131" s="240"/>
      <c r="F131" s="241" t="s">
        <v>809</v>
      </c>
      <c r="G131" s="240"/>
      <c r="H131" s="240" t="s">
        <v>819</v>
      </c>
      <c r="I131" s="240" t="s">
        <v>805</v>
      </c>
      <c r="J131" s="240">
        <v>20</v>
      </c>
      <c r="K131" s="262"/>
    </row>
    <row r="132" spans="2:11" s="1" customFormat="1" ht="15" customHeight="1">
      <c r="B132" s="259"/>
      <c r="C132" s="240" t="s">
        <v>820</v>
      </c>
      <c r="D132" s="240"/>
      <c r="E132" s="240"/>
      <c r="F132" s="241" t="s">
        <v>809</v>
      </c>
      <c r="G132" s="240"/>
      <c r="H132" s="240" t="s">
        <v>821</v>
      </c>
      <c r="I132" s="240" t="s">
        <v>805</v>
      </c>
      <c r="J132" s="240">
        <v>20</v>
      </c>
      <c r="K132" s="262"/>
    </row>
    <row r="133" spans="2:11" s="1" customFormat="1" ht="15" customHeight="1">
      <c r="B133" s="259"/>
      <c r="C133" s="216" t="s">
        <v>808</v>
      </c>
      <c r="D133" s="216"/>
      <c r="E133" s="216"/>
      <c r="F133" s="237" t="s">
        <v>809</v>
      </c>
      <c r="G133" s="216"/>
      <c r="H133" s="216" t="s">
        <v>843</v>
      </c>
      <c r="I133" s="216" t="s">
        <v>805</v>
      </c>
      <c r="J133" s="216">
        <v>50</v>
      </c>
      <c r="K133" s="262"/>
    </row>
    <row r="134" spans="2:11" s="1" customFormat="1" ht="15" customHeight="1">
      <c r="B134" s="259"/>
      <c r="C134" s="216" t="s">
        <v>822</v>
      </c>
      <c r="D134" s="216"/>
      <c r="E134" s="216"/>
      <c r="F134" s="237" t="s">
        <v>809</v>
      </c>
      <c r="G134" s="216"/>
      <c r="H134" s="216" t="s">
        <v>843</v>
      </c>
      <c r="I134" s="216" t="s">
        <v>805</v>
      </c>
      <c r="J134" s="216">
        <v>50</v>
      </c>
      <c r="K134" s="262"/>
    </row>
    <row r="135" spans="2:11" s="1" customFormat="1" ht="15" customHeight="1">
      <c r="B135" s="259"/>
      <c r="C135" s="216" t="s">
        <v>828</v>
      </c>
      <c r="D135" s="216"/>
      <c r="E135" s="216"/>
      <c r="F135" s="237" t="s">
        <v>809</v>
      </c>
      <c r="G135" s="216"/>
      <c r="H135" s="216" t="s">
        <v>843</v>
      </c>
      <c r="I135" s="216" t="s">
        <v>805</v>
      </c>
      <c r="J135" s="216">
        <v>50</v>
      </c>
      <c r="K135" s="262"/>
    </row>
    <row r="136" spans="2:11" s="1" customFormat="1" ht="15" customHeight="1">
      <c r="B136" s="259"/>
      <c r="C136" s="216" t="s">
        <v>830</v>
      </c>
      <c r="D136" s="216"/>
      <c r="E136" s="216"/>
      <c r="F136" s="237" t="s">
        <v>809</v>
      </c>
      <c r="G136" s="216"/>
      <c r="H136" s="216" t="s">
        <v>843</v>
      </c>
      <c r="I136" s="216" t="s">
        <v>805</v>
      </c>
      <c r="J136" s="216">
        <v>50</v>
      </c>
      <c r="K136" s="262"/>
    </row>
    <row r="137" spans="2:11" s="1" customFormat="1" ht="15" customHeight="1">
      <c r="B137" s="259"/>
      <c r="C137" s="216" t="s">
        <v>831</v>
      </c>
      <c r="D137" s="216"/>
      <c r="E137" s="216"/>
      <c r="F137" s="237" t="s">
        <v>809</v>
      </c>
      <c r="G137" s="216"/>
      <c r="H137" s="216" t="s">
        <v>856</v>
      </c>
      <c r="I137" s="216" t="s">
        <v>805</v>
      </c>
      <c r="J137" s="216">
        <v>255</v>
      </c>
      <c r="K137" s="262"/>
    </row>
    <row r="138" spans="2:11" s="1" customFormat="1" ht="15" customHeight="1">
      <c r="B138" s="259"/>
      <c r="C138" s="216" t="s">
        <v>833</v>
      </c>
      <c r="D138" s="216"/>
      <c r="E138" s="216"/>
      <c r="F138" s="237" t="s">
        <v>803</v>
      </c>
      <c r="G138" s="216"/>
      <c r="H138" s="216" t="s">
        <v>857</v>
      </c>
      <c r="I138" s="216" t="s">
        <v>835</v>
      </c>
      <c r="J138" s="216"/>
      <c r="K138" s="262"/>
    </row>
    <row r="139" spans="2:11" s="1" customFormat="1" ht="15" customHeight="1">
      <c r="B139" s="259"/>
      <c r="C139" s="216" t="s">
        <v>836</v>
      </c>
      <c r="D139" s="216"/>
      <c r="E139" s="216"/>
      <c r="F139" s="237" t="s">
        <v>803</v>
      </c>
      <c r="G139" s="216"/>
      <c r="H139" s="216" t="s">
        <v>858</v>
      </c>
      <c r="I139" s="216" t="s">
        <v>838</v>
      </c>
      <c r="J139" s="216"/>
      <c r="K139" s="262"/>
    </row>
    <row r="140" spans="2:11" s="1" customFormat="1" ht="15" customHeight="1">
      <c r="B140" s="259"/>
      <c r="C140" s="216" t="s">
        <v>839</v>
      </c>
      <c r="D140" s="216"/>
      <c r="E140" s="216"/>
      <c r="F140" s="237" t="s">
        <v>803</v>
      </c>
      <c r="G140" s="216"/>
      <c r="H140" s="216" t="s">
        <v>839</v>
      </c>
      <c r="I140" s="216" t="s">
        <v>838</v>
      </c>
      <c r="J140" s="216"/>
      <c r="K140" s="262"/>
    </row>
    <row r="141" spans="2:11" s="1" customFormat="1" ht="15" customHeight="1">
      <c r="B141" s="259"/>
      <c r="C141" s="216" t="s">
        <v>37</v>
      </c>
      <c r="D141" s="216"/>
      <c r="E141" s="216"/>
      <c r="F141" s="237" t="s">
        <v>803</v>
      </c>
      <c r="G141" s="216"/>
      <c r="H141" s="216" t="s">
        <v>859</v>
      </c>
      <c r="I141" s="216" t="s">
        <v>838</v>
      </c>
      <c r="J141" s="216"/>
      <c r="K141" s="262"/>
    </row>
    <row r="142" spans="2:11" s="1" customFormat="1" ht="15" customHeight="1">
      <c r="B142" s="259"/>
      <c r="C142" s="216" t="s">
        <v>860</v>
      </c>
      <c r="D142" s="216"/>
      <c r="E142" s="216"/>
      <c r="F142" s="237" t="s">
        <v>803</v>
      </c>
      <c r="G142" s="216"/>
      <c r="H142" s="216" t="s">
        <v>861</v>
      </c>
      <c r="I142" s="216" t="s">
        <v>838</v>
      </c>
      <c r="J142" s="216"/>
      <c r="K142" s="262"/>
    </row>
    <row r="143" spans="2:11" s="1" customFormat="1" ht="15" customHeight="1">
      <c r="B143" s="263"/>
      <c r="C143" s="264"/>
      <c r="D143" s="264"/>
      <c r="E143" s="264"/>
      <c r="F143" s="264"/>
      <c r="G143" s="264"/>
      <c r="H143" s="264"/>
      <c r="I143" s="264"/>
      <c r="J143" s="264"/>
      <c r="K143" s="265"/>
    </row>
    <row r="144" spans="2:11" s="1" customFormat="1" ht="18.75" customHeight="1">
      <c r="B144" s="250"/>
      <c r="C144" s="250"/>
      <c r="D144" s="250"/>
      <c r="E144" s="250"/>
      <c r="F144" s="251"/>
      <c r="G144" s="250"/>
      <c r="H144" s="250"/>
      <c r="I144" s="250"/>
      <c r="J144" s="250"/>
      <c r="K144" s="250"/>
    </row>
    <row r="145" spans="2:11" s="1" customFormat="1" ht="18.75" customHeight="1">
      <c r="B145" s="223"/>
      <c r="C145" s="223"/>
      <c r="D145" s="223"/>
      <c r="E145" s="223"/>
      <c r="F145" s="223"/>
      <c r="G145" s="223"/>
      <c r="H145" s="223"/>
      <c r="I145" s="223"/>
      <c r="J145" s="223"/>
      <c r="K145" s="223"/>
    </row>
    <row r="146" spans="2:11" s="1" customFormat="1" ht="7.5" customHeight="1">
      <c r="B146" s="224"/>
      <c r="C146" s="225"/>
      <c r="D146" s="225"/>
      <c r="E146" s="225"/>
      <c r="F146" s="225"/>
      <c r="G146" s="225"/>
      <c r="H146" s="225"/>
      <c r="I146" s="225"/>
      <c r="J146" s="225"/>
      <c r="K146" s="226"/>
    </row>
    <row r="147" spans="2:11" s="1" customFormat="1" ht="45" customHeight="1">
      <c r="B147" s="227"/>
      <c r="C147" s="334" t="s">
        <v>862</v>
      </c>
      <c r="D147" s="334"/>
      <c r="E147" s="334"/>
      <c r="F147" s="334"/>
      <c r="G147" s="334"/>
      <c r="H147" s="334"/>
      <c r="I147" s="334"/>
      <c r="J147" s="334"/>
      <c r="K147" s="228"/>
    </row>
    <row r="148" spans="2:11" s="1" customFormat="1" ht="17.25" customHeight="1">
      <c r="B148" s="227"/>
      <c r="C148" s="229" t="s">
        <v>797</v>
      </c>
      <c r="D148" s="229"/>
      <c r="E148" s="229"/>
      <c r="F148" s="229" t="s">
        <v>798</v>
      </c>
      <c r="G148" s="230"/>
      <c r="H148" s="229" t="s">
        <v>53</v>
      </c>
      <c r="I148" s="229" t="s">
        <v>56</v>
      </c>
      <c r="J148" s="229" t="s">
        <v>799</v>
      </c>
      <c r="K148" s="228"/>
    </row>
    <row r="149" spans="2:11" s="1" customFormat="1" ht="17.25" customHeight="1">
      <c r="B149" s="227"/>
      <c r="C149" s="231" t="s">
        <v>800</v>
      </c>
      <c r="D149" s="231"/>
      <c r="E149" s="231"/>
      <c r="F149" s="232" t="s">
        <v>801</v>
      </c>
      <c r="G149" s="233"/>
      <c r="H149" s="231"/>
      <c r="I149" s="231"/>
      <c r="J149" s="231" t="s">
        <v>802</v>
      </c>
      <c r="K149" s="228"/>
    </row>
    <row r="150" spans="2:11" s="1" customFormat="1" ht="5.25" customHeight="1">
      <c r="B150" s="239"/>
      <c r="C150" s="234"/>
      <c r="D150" s="234"/>
      <c r="E150" s="234"/>
      <c r="F150" s="234"/>
      <c r="G150" s="235"/>
      <c r="H150" s="234"/>
      <c r="I150" s="234"/>
      <c r="J150" s="234"/>
      <c r="K150" s="262"/>
    </row>
    <row r="151" spans="2:11" s="1" customFormat="1" ht="15" customHeight="1">
      <c r="B151" s="239"/>
      <c r="C151" s="266" t="s">
        <v>806</v>
      </c>
      <c r="D151" s="216"/>
      <c r="E151" s="216"/>
      <c r="F151" s="267" t="s">
        <v>803</v>
      </c>
      <c r="G151" s="216"/>
      <c r="H151" s="266" t="s">
        <v>843</v>
      </c>
      <c r="I151" s="266" t="s">
        <v>805</v>
      </c>
      <c r="J151" s="266">
        <v>120</v>
      </c>
      <c r="K151" s="262"/>
    </row>
    <row r="152" spans="2:11" s="1" customFormat="1" ht="15" customHeight="1">
      <c r="B152" s="239"/>
      <c r="C152" s="266" t="s">
        <v>852</v>
      </c>
      <c r="D152" s="216"/>
      <c r="E152" s="216"/>
      <c r="F152" s="267" t="s">
        <v>803</v>
      </c>
      <c r="G152" s="216"/>
      <c r="H152" s="266" t="s">
        <v>863</v>
      </c>
      <c r="I152" s="266" t="s">
        <v>805</v>
      </c>
      <c r="J152" s="266" t="s">
        <v>854</v>
      </c>
      <c r="K152" s="262"/>
    </row>
    <row r="153" spans="2:11" s="1" customFormat="1" ht="15" customHeight="1">
      <c r="B153" s="239"/>
      <c r="C153" s="266" t="s">
        <v>83</v>
      </c>
      <c r="D153" s="216"/>
      <c r="E153" s="216"/>
      <c r="F153" s="267" t="s">
        <v>803</v>
      </c>
      <c r="G153" s="216"/>
      <c r="H153" s="266" t="s">
        <v>864</v>
      </c>
      <c r="I153" s="266" t="s">
        <v>805</v>
      </c>
      <c r="J153" s="266" t="s">
        <v>854</v>
      </c>
      <c r="K153" s="262"/>
    </row>
    <row r="154" spans="2:11" s="1" customFormat="1" ht="15" customHeight="1">
      <c r="B154" s="239"/>
      <c r="C154" s="266" t="s">
        <v>808</v>
      </c>
      <c r="D154" s="216"/>
      <c r="E154" s="216"/>
      <c r="F154" s="267" t="s">
        <v>809</v>
      </c>
      <c r="G154" s="216"/>
      <c r="H154" s="266" t="s">
        <v>843</v>
      </c>
      <c r="I154" s="266" t="s">
        <v>805</v>
      </c>
      <c r="J154" s="266">
        <v>50</v>
      </c>
      <c r="K154" s="262"/>
    </row>
    <row r="155" spans="2:11" s="1" customFormat="1" ht="15" customHeight="1">
      <c r="B155" s="239"/>
      <c r="C155" s="266" t="s">
        <v>811</v>
      </c>
      <c r="D155" s="216"/>
      <c r="E155" s="216"/>
      <c r="F155" s="267" t="s">
        <v>803</v>
      </c>
      <c r="G155" s="216"/>
      <c r="H155" s="266" t="s">
        <v>843</v>
      </c>
      <c r="I155" s="266" t="s">
        <v>813</v>
      </c>
      <c r="J155" s="266"/>
      <c r="K155" s="262"/>
    </row>
    <row r="156" spans="2:11" s="1" customFormat="1" ht="15" customHeight="1">
      <c r="B156" s="239"/>
      <c r="C156" s="266" t="s">
        <v>822</v>
      </c>
      <c r="D156" s="216"/>
      <c r="E156" s="216"/>
      <c r="F156" s="267" t="s">
        <v>809</v>
      </c>
      <c r="G156" s="216"/>
      <c r="H156" s="266" t="s">
        <v>843</v>
      </c>
      <c r="I156" s="266" t="s">
        <v>805</v>
      </c>
      <c r="J156" s="266">
        <v>50</v>
      </c>
      <c r="K156" s="262"/>
    </row>
    <row r="157" spans="2:11" s="1" customFormat="1" ht="15" customHeight="1">
      <c r="B157" s="239"/>
      <c r="C157" s="266" t="s">
        <v>830</v>
      </c>
      <c r="D157" s="216"/>
      <c r="E157" s="216"/>
      <c r="F157" s="267" t="s">
        <v>809</v>
      </c>
      <c r="G157" s="216"/>
      <c r="H157" s="266" t="s">
        <v>843</v>
      </c>
      <c r="I157" s="266" t="s">
        <v>805</v>
      </c>
      <c r="J157" s="266">
        <v>50</v>
      </c>
      <c r="K157" s="262"/>
    </row>
    <row r="158" spans="2:11" s="1" customFormat="1" ht="15" customHeight="1">
      <c r="B158" s="239"/>
      <c r="C158" s="266" t="s">
        <v>828</v>
      </c>
      <c r="D158" s="216"/>
      <c r="E158" s="216"/>
      <c r="F158" s="267" t="s">
        <v>809</v>
      </c>
      <c r="G158" s="216"/>
      <c r="H158" s="266" t="s">
        <v>843</v>
      </c>
      <c r="I158" s="266" t="s">
        <v>805</v>
      </c>
      <c r="J158" s="266">
        <v>50</v>
      </c>
      <c r="K158" s="262"/>
    </row>
    <row r="159" spans="2:11" s="1" customFormat="1" ht="15" customHeight="1">
      <c r="B159" s="239"/>
      <c r="C159" s="266" t="s">
        <v>100</v>
      </c>
      <c r="D159" s="216"/>
      <c r="E159" s="216"/>
      <c r="F159" s="267" t="s">
        <v>803</v>
      </c>
      <c r="G159" s="216"/>
      <c r="H159" s="266" t="s">
        <v>865</v>
      </c>
      <c r="I159" s="266" t="s">
        <v>805</v>
      </c>
      <c r="J159" s="266" t="s">
        <v>866</v>
      </c>
      <c r="K159" s="262"/>
    </row>
    <row r="160" spans="2:11" s="1" customFormat="1" ht="15" customHeight="1">
      <c r="B160" s="239"/>
      <c r="C160" s="266" t="s">
        <v>867</v>
      </c>
      <c r="D160" s="216"/>
      <c r="E160" s="216"/>
      <c r="F160" s="267" t="s">
        <v>803</v>
      </c>
      <c r="G160" s="216"/>
      <c r="H160" s="266" t="s">
        <v>868</v>
      </c>
      <c r="I160" s="266" t="s">
        <v>838</v>
      </c>
      <c r="J160" s="266"/>
      <c r="K160" s="262"/>
    </row>
    <row r="161" spans="2:11" s="1" customFormat="1" ht="15" customHeight="1">
      <c r="B161" s="268"/>
      <c r="C161" s="248"/>
      <c r="D161" s="248"/>
      <c r="E161" s="248"/>
      <c r="F161" s="248"/>
      <c r="G161" s="248"/>
      <c r="H161" s="248"/>
      <c r="I161" s="248"/>
      <c r="J161" s="248"/>
      <c r="K161" s="269"/>
    </row>
    <row r="162" spans="2:11" s="1" customFormat="1" ht="18.75" customHeight="1">
      <c r="B162" s="250"/>
      <c r="C162" s="260"/>
      <c r="D162" s="260"/>
      <c r="E162" s="260"/>
      <c r="F162" s="270"/>
      <c r="G162" s="260"/>
      <c r="H162" s="260"/>
      <c r="I162" s="260"/>
      <c r="J162" s="260"/>
      <c r="K162" s="250"/>
    </row>
    <row r="163" spans="2:11" s="1" customFormat="1" ht="18.75" customHeight="1">
      <c r="B163" s="223"/>
      <c r="C163" s="223"/>
      <c r="D163" s="223"/>
      <c r="E163" s="223"/>
      <c r="F163" s="223"/>
      <c r="G163" s="223"/>
      <c r="H163" s="223"/>
      <c r="I163" s="223"/>
      <c r="J163" s="223"/>
      <c r="K163" s="223"/>
    </row>
    <row r="164" spans="2:11" s="1" customFormat="1" ht="7.5" customHeight="1">
      <c r="B164" s="205"/>
      <c r="C164" s="206"/>
      <c r="D164" s="206"/>
      <c r="E164" s="206"/>
      <c r="F164" s="206"/>
      <c r="G164" s="206"/>
      <c r="H164" s="206"/>
      <c r="I164" s="206"/>
      <c r="J164" s="206"/>
      <c r="K164" s="207"/>
    </row>
    <row r="165" spans="2:11" s="1" customFormat="1" ht="45" customHeight="1">
      <c r="B165" s="208"/>
      <c r="C165" s="332" t="s">
        <v>869</v>
      </c>
      <c r="D165" s="332"/>
      <c r="E165" s="332"/>
      <c r="F165" s="332"/>
      <c r="G165" s="332"/>
      <c r="H165" s="332"/>
      <c r="I165" s="332"/>
      <c r="J165" s="332"/>
      <c r="K165" s="209"/>
    </row>
    <row r="166" spans="2:11" s="1" customFormat="1" ht="17.25" customHeight="1">
      <c r="B166" s="208"/>
      <c r="C166" s="229" t="s">
        <v>797</v>
      </c>
      <c r="D166" s="229"/>
      <c r="E166" s="229"/>
      <c r="F166" s="229" t="s">
        <v>798</v>
      </c>
      <c r="G166" s="271"/>
      <c r="H166" s="272" t="s">
        <v>53</v>
      </c>
      <c r="I166" s="272" t="s">
        <v>56</v>
      </c>
      <c r="J166" s="229" t="s">
        <v>799</v>
      </c>
      <c r="K166" s="209"/>
    </row>
    <row r="167" spans="2:11" s="1" customFormat="1" ht="17.25" customHeight="1">
      <c r="B167" s="210"/>
      <c r="C167" s="231" t="s">
        <v>800</v>
      </c>
      <c r="D167" s="231"/>
      <c r="E167" s="231"/>
      <c r="F167" s="232" t="s">
        <v>801</v>
      </c>
      <c r="G167" s="273"/>
      <c r="H167" s="274"/>
      <c r="I167" s="274"/>
      <c r="J167" s="231" t="s">
        <v>802</v>
      </c>
      <c r="K167" s="211"/>
    </row>
    <row r="168" spans="2:11" s="1" customFormat="1" ht="5.25" customHeight="1">
      <c r="B168" s="239"/>
      <c r="C168" s="234"/>
      <c r="D168" s="234"/>
      <c r="E168" s="234"/>
      <c r="F168" s="234"/>
      <c r="G168" s="235"/>
      <c r="H168" s="234"/>
      <c r="I168" s="234"/>
      <c r="J168" s="234"/>
      <c r="K168" s="262"/>
    </row>
    <row r="169" spans="2:11" s="1" customFormat="1" ht="15" customHeight="1">
      <c r="B169" s="239"/>
      <c r="C169" s="216" t="s">
        <v>806</v>
      </c>
      <c r="D169" s="216"/>
      <c r="E169" s="216"/>
      <c r="F169" s="237" t="s">
        <v>803</v>
      </c>
      <c r="G169" s="216"/>
      <c r="H169" s="216" t="s">
        <v>843</v>
      </c>
      <c r="I169" s="216" t="s">
        <v>805</v>
      </c>
      <c r="J169" s="216">
        <v>120</v>
      </c>
      <c r="K169" s="262"/>
    </row>
    <row r="170" spans="2:11" s="1" customFormat="1" ht="15" customHeight="1">
      <c r="B170" s="239"/>
      <c r="C170" s="216" t="s">
        <v>852</v>
      </c>
      <c r="D170" s="216"/>
      <c r="E170" s="216"/>
      <c r="F170" s="237" t="s">
        <v>803</v>
      </c>
      <c r="G170" s="216"/>
      <c r="H170" s="216" t="s">
        <v>853</v>
      </c>
      <c r="I170" s="216" t="s">
        <v>805</v>
      </c>
      <c r="J170" s="216" t="s">
        <v>854</v>
      </c>
      <c r="K170" s="262"/>
    </row>
    <row r="171" spans="2:11" s="1" customFormat="1" ht="15" customHeight="1">
      <c r="B171" s="239"/>
      <c r="C171" s="216" t="s">
        <v>83</v>
      </c>
      <c r="D171" s="216"/>
      <c r="E171" s="216"/>
      <c r="F171" s="237" t="s">
        <v>803</v>
      </c>
      <c r="G171" s="216"/>
      <c r="H171" s="216" t="s">
        <v>870</v>
      </c>
      <c r="I171" s="216" t="s">
        <v>805</v>
      </c>
      <c r="J171" s="216" t="s">
        <v>854</v>
      </c>
      <c r="K171" s="262"/>
    </row>
    <row r="172" spans="2:11" s="1" customFormat="1" ht="15" customHeight="1">
      <c r="B172" s="239"/>
      <c r="C172" s="216" t="s">
        <v>808</v>
      </c>
      <c r="D172" s="216"/>
      <c r="E172" s="216"/>
      <c r="F172" s="237" t="s">
        <v>809</v>
      </c>
      <c r="G172" s="216"/>
      <c r="H172" s="216" t="s">
        <v>870</v>
      </c>
      <c r="I172" s="216" t="s">
        <v>805</v>
      </c>
      <c r="J172" s="216">
        <v>50</v>
      </c>
      <c r="K172" s="262"/>
    </row>
    <row r="173" spans="2:11" s="1" customFormat="1" ht="15" customHeight="1">
      <c r="B173" s="239"/>
      <c r="C173" s="216" t="s">
        <v>811</v>
      </c>
      <c r="D173" s="216"/>
      <c r="E173" s="216"/>
      <c r="F173" s="237" t="s">
        <v>803</v>
      </c>
      <c r="G173" s="216"/>
      <c r="H173" s="216" t="s">
        <v>870</v>
      </c>
      <c r="I173" s="216" t="s">
        <v>813</v>
      </c>
      <c r="J173" s="216"/>
      <c r="K173" s="262"/>
    </row>
    <row r="174" spans="2:11" s="1" customFormat="1" ht="15" customHeight="1">
      <c r="B174" s="239"/>
      <c r="C174" s="216" t="s">
        <v>822</v>
      </c>
      <c r="D174" s="216"/>
      <c r="E174" s="216"/>
      <c r="F174" s="237" t="s">
        <v>809</v>
      </c>
      <c r="G174" s="216"/>
      <c r="H174" s="216" t="s">
        <v>870</v>
      </c>
      <c r="I174" s="216" t="s">
        <v>805</v>
      </c>
      <c r="J174" s="216">
        <v>50</v>
      </c>
      <c r="K174" s="262"/>
    </row>
    <row r="175" spans="2:11" s="1" customFormat="1" ht="15" customHeight="1">
      <c r="B175" s="239"/>
      <c r="C175" s="216" t="s">
        <v>830</v>
      </c>
      <c r="D175" s="216"/>
      <c r="E175" s="216"/>
      <c r="F175" s="237" t="s">
        <v>809</v>
      </c>
      <c r="G175" s="216"/>
      <c r="H175" s="216" t="s">
        <v>870</v>
      </c>
      <c r="I175" s="216" t="s">
        <v>805</v>
      </c>
      <c r="J175" s="216">
        <v>50</v>
      </c>
      <c r="K175" s="262"/>
    </row>
    <row r="176" spans="2:11" s="1" customFormat="1" ht="15" customHeight="1">
      <c r="B176" s="239"/>
      <c r="C176" s="216" t="s">
        <v>828</v>
      </c>
      <c r="D176" s="216"/>
      <c r="E176" s="216"/>
      <c r="F176" s="237" t="s">
        <v>809</v>
      </c>
      <c r="G176" s="216"/>
      <c r="H176" s="216" t="s">
        <v>870</v>
      </c>
      <c r="I176" s="216" t="s">
        <v>805</v>
      </c>
      <c r="J176" s="216">
        <v>50</v>
      </c>
      <c r="K176" s="262"/>
    </row>
    <row r="177" spans="2:11" s="1" customFormat="1" ht="15" customHeight="1">
      <c r="B177" s="239"/>
      <c r="C177" s="216" t="s">
        <v>113</v>
      </c>
      <c r="D177" s="216"/>
      <c r="E177" s="216"/>
      <c r="F177" s="237" t="s">
        <v>803</v>
      </c>
      <c r="G177" s="216"/>
      <c r="H177" s="216" t="s">
        <v>871</v>
      </c>
      <c r="I177" s="216" t="s">
        <v>872</v>
      </c>
      <c r="J177" s="216"/>
      <c r="K177" s="262"/>
    </row>
    <row r="178" spans="2:11" s="1" customFormat="1" ht="15" customHeight="1">
      <c r="B178" s="239"/>
      <c r="C178" s="216" t="s">
        <v>56</v>
      </c>
      <c r="D178" s="216"/>
      <c r="E178" s="216"/>
      <c r="F178" s="237" t="s">
        <v>803</v>
      </c>
      <c r="G178" s="216"/>
      <c r="H178" s="216" t="s">
        <v>873</v>
      </c>
      <c r="I178" s="216" t="s">
        <v>874</v>
      </c>
      <c r="J178" s="216">
        <v>1</v>
      </c>
      <c r="K178" s="262"/>
    </row>
    <row r="179" spans="2:11" s="1" customFormat="1" ht="15" customHeight="1">
      <c r="B179" s="239"/>
      <c r="C179" s="216" t="s">
        <v>52</v>
      </c>
      <c r="D179" s="216"/>
      <c r="E179" s="216"/>
      <c r="F179" s="237" t="s">
        <v>803</v>
      </c>
      <c r="G179" s="216"/>
      <c r="H179" s="216" t="s">
        <v>875</v>
      </c>
      <c r="I179" s="216" t="s">
        <v>805</v>
      </c>
      <c r="J179" s="216">
        <v>20</v>
      </c>
      <c r="K179" s="262"/>
    </row>
    <row r="180" spans="2:11" s="1" customFormat="1" ht="15" customHeight="1">
      <c r="B180" s="239"/>
      <c r="C180" s="216" t="s">
        <v>53</v>
      </c>
      <c r="D180" s="216"/>
      <c r="E180" s="216"/>
      <c r="F180" s="237" t="s">
        <v>803</v>
      </c>
      <c r="G180" s="216"/>
      <c r="H180" s="216" t="s">
        <v>876</v>
      </c>
      <c r="I180" s="216" t="s">
        <v>805</v>
      </c>
      <c r="J180" s="216">
        <v>255</v>
      </c>
      <c r="K180" s="262"/>
    </row>
    <row r="181" spans="2:11" s="1" customFormat="1" ht="15" customHeight="1">
      <c r="B181" s="239"/>
      <c r="C181" s="216" t="s">
        <v>114</v>
      </c>
      <c r="D181" s="216"/>
      <c r="E181" s="216"/>
      <c r="F181" s="237" t="s">
        <v>803</v>
      </c>
      <c r="G181" s="216"/>
      <c r="H181" s="216" t="s">
        <v>767</v>
      </c>
      <c r="I181" s="216" t="s">
        <v>805</v>
      </c>
      <c r="J181" s="216">
        <v>10</v>
      </c>
      <c r="K181" s="262"/>
    </row>
    <row r="182" spans="2:11" s="1" customFormat="1" ht="15" customHeight="1">
      <c r="B182" s="239"/>
      <c r="C182" s="216" t="s">
        <v>115</v>
      </c>
      <c r="D182" s="216"/>
      <c r="E182" s="216"/>
      <c r="F182" s="237" t="s">
        <v>803</v>
      </c>
      <c r="G182" s="216"/>
      <c r="H182" s="216" t="s">
        <v>877</v>
      </c>
      <c r="I182" s="216" t="s">
        <v>838</v>
      </c>
      <c r="J182" s="216"/>
      <c r="K182" s="262"/>
    </row>
    <row r="183" spans="2:11" s="1" customFormat="1" ht="15" customHeight="1">
      <c r="B183" s="239"/>
      <c r="C183" s="216" t="s">
        <v>878</v>
      </c>
      <c r="D183" s="216"/>
      <c r="E183" s="216"/>
      <c r="F183" s="237" t="s">
        <v>803</v>
      </c>
      <c r="G183" s="216"/>
      <c r="H183" s="216" t="s">
        <v>879</v>
      </c>
      <c r="I183" s="216" t="s">
        <v>838</v>
      </c>
      <c r="J183" s="216"/>
      <c r="K183" s="262"/>
    </row>
    <row r="184" spans="2:11" s="1" customFormat="1" ht="15" customHeight="1">
      <c r="B184" s="239"/>
      <c r="C184" s="216" t="s">
        <v>867</v>
      </c>
      <c r="D184" s="216"/>
      <c r="E184" s="216"/>
      <c r="F184" s="237" t="s">
        <v>803</v>
      </c>
      <c r="G184" s="216"/>
      <c r="H184" s="216" t="s">
        <v>880</v>
      </c>
      <c r="I184" s="216" t="s">
        <v>838</v>
      </c>
      <c r="J184" s="216"/>
      <c r="K184" s="262"/>
    </row>
    <row r="185" spans="2:11" s="1" customFormat="1" ht="15" customHeight="1">
      <c r="B185" s="239"/>
      <c r="C185" s="216" t="s">
        <v>117</v>
      </c>
      <c r="D185" s="216"/>
      <c r="E185" s="216"/>
      <c r="F185" s="237" t="s">
        <v>809</v>
      </c>
      <c r="G185" s="216"/>
      <c r="H185" s="216" t="s">
        <v>881</v>
      </c>
      <c r="I185" s="216" t="s">
        <v>805</v>
      </c>
      <c r="J185" s="216">
        <v>50</v>
      </c>
      <c r="K185" s="262"/>
    </row>
    <row r="186" spans="2:11" s="1" customFormat="1" ht="15" customHeight="1">
      <c r="B186" s="239"/>
      <c r="C186" s="216" t="s">
        <v>882</v>
      </c>
      <c r="D186" s="216"/>
      <c r="E186" s="216"/>
      <c r="F186" s="237" t="s">
        <v>809</v>
      </c>
      <c r="G186" s="216"/>
      <c r="H186" s="216" t="s">
        <v>883</v>
      </c>
      <c r="I186" s="216" t="s">
        <v>884</v>
      </c>
      <c r="J186" s="216"/>
      <c r="K186" s="262"/>
    </row>
    <row r="187" spans="2:11" s="1" customFormat="1" ht="15" customHeight="1">
      <c r="B187" s="239"/>
      <c r="C187" s="216" t="s">
        <v>885</v>
      </c>
      <c r="D187" s="216"/>
      <c r="E187" s="216"/>
      <c r="F187" s="237" t="s">
        <v>809</v>
      </c>
      <c r="G187" s="216"/>
      <c r="H187" s="216" t="s">
        <v>886</v>
      </c>
      <c r="I187" s="216" t="s">
        <v>884</v>
      </c>
      <c r="J187" s="216"/>
      <c r="K187" s="262"/>
    </row>
    <row r="188" spans="2:11" s="1" customFormat="1" ht="15" customHeight="1">
      <c r="B188" s="239"/>
      <c r="C188" s="216" t="s">
        <v>887</v>
      </c>
      <c r="D188" s="216"/>
      <c r="E188" s="216"/>
      <c r="F188" s="237" t="s">
        <v>809</v>
      </c>
      <c r="G188" s="216"/>
      <c r="H188" s="216" t="s">
        <v>888</v>
      </c>
      <c r="I188" s="216" t="s">
        <v>884</v>
      </c>
      <c r="J188" s="216"/>
      <c r="K188" s="262"/>
    </row>
    <row r="189" spans="2:11" s="1" customFormat="1" ht="15" customHeight="1">
      <c r="B189" s="239"/>
      <c r="C189" s="275" t="s">
        <v>889</v>
      </c>
      <c r="D189" s="216"/>
      <c r="E189" s="216"/>
      <c r="F189" s="237" t="s">
        <v>809</v>
      </c>
      <c r="G189" s="216"/>
      <c r="H189" s="216" t="s">
        <v>890</v>
      </c>
      <c r="I189" s="216" t="s">
        <v>891</v>
      </c>
      <c r="J189" s="276" t="s">
        <v>892</v>
      </c>
      <c r="K189" s="262"/>
    </row>
    <row r="190" spans="2:11" s="1" customFormat="1" ht="15" customHeight="1">
      <c r="B190" s="239"/>
      <c r="C190" s="275" t="s">
        <v>41</v>
      </c>
      <c r="D190" s="216"/>
      <c r="E190" s="216"/>
      <c r="F190" s="237" t="s">
        <v>803</v>
      </c>
      <c r="G190" s="216"/>
      <c r="H190" s="213" t="s">
        <v>893</v>
      </c>
      <c r="I190" s="216" t="s">
        <v>894</v>
      </c>
      <c r="J190" s="216"/>
      <c r="K190" s="262"/>
    </row>
    <row r="191" spans="2:11" s="1" customFormat="1" ht="15" customHeight="1">
      <c r="B191" s="239"/>
      <c r="C191" s="275" t="s">
        <v>895</v>
      </c>
      <c r="D191" s="216"/>
      <c r="E191" s="216"/>
      <c r="F191" s="237" t="s">
        <v>803</v>
      </c>
      <c r="G191" s="216"/>
      <c r="H191" s="216" t="s">
        <v>896</v>
      </c>
      <c r="I191" s="216" t="s">
        <v>838</v>
      </c>
      <c r="J191" s="216"/>
      <c r="K191" s="262"/>
    </row>
    <row r="192" spans="2:11" s="1" customFormat="1" ht="15" customHeight="1">
      <c r="B192" s="239"/>
      <c r="C192" s="275" t="s">
        <v>897</v>
      </c>
      <c r="D192" s="216"/>
      <c r="E192" s="216"/>
      <c r="F192" s="237" t="s">
        <v>803</v>
      </c>
      <c r="G192" s="216"/>
      <c r="H192" s="216" t="s">
        <v>898</v>
      </c>
      <c r="I192" s="216" t="s">
        <v>838</v>
      </c>
      <c r="J192" s="216"/>
      <c r="K192" s="262"/>
    </row>
    <row r="193" spans="2:11" s="1" customFormat="1" ht="15" customHeight="1">
      <c r="B193" s="239"/>
      <c r="C193" s="275" t="s">
        <v>899</v>
      </c>
      <c r="D193" s="216"/>
      <c r="E193" s="216"/>
      <c r="F193" s="237" t="s">
        <v>809</v>
      </c>
      <c r="G193" s="216"/>
      <c r="H193" s="216" t="s">
        <v>900</v>
      </c>
      <c r="I193" s="216" t="s">
        <v>838</v>
      </c>
      <c r="J193" s="216"/>
      <c r="K193" s="262"/>
    </row>
    <row r="194" spans="2:11" s="1" customFormat="1" ht="15" customHeight="1">
      <c r="B194" s="268"/>
      <c r="C194" s="277"/>
      <c r="D194" s="248"/>
      <c r="E194" s="248"/>
      <c r="F194" s="248"/>
      <c r="G194" s="248"/>
      <c r="H194" s="248"/>
      <c r="I194" s="248"/>
      <c r="J194" s="248"/>
      <c r="K194" s="269"/>
    </row>
    <row r="195" spans="2:11" s="1" customFormat="1" ht="18.75" customHeight="1">
      <c r="B195" s="250"/>
      <c r="C195" s="260"/>
      <c r="D195" s="260"/>
      <c r="E195" s="260"/>
      <c r="F195" s="270"/>
      <c r="G195" s="260"/>
      <c r="H195" s="260"/>
      <c r="I195" s="260"/>
      <c r="J195" s="260"/>
      <c r="K195" s="250"/>
    </row>
    <row r="196" spans="2:11" s="1" customFormat="1" ht="18.75" customHeight="1">
      <c r="B196" s="250"/>
      <c r="C196" s="260"/>
      <c r="D196" s="260"/>
      <c r="E196" s="260"/>
      <c r="F196" s="270"/>
      <c r="G196" s="260"/>
      <c r="H196" s="260"/>
      <c r="I196" s="260"/>
      <c r="J196" s="260"/>
      <c r="K196" s="250"/>
    </row>
    <row r="197" spans="2:11" s="1" customFormat="1" ht="18.75" customHeight="1">
      <c r="B197" s="223"/>
      <c r="C197" s="223"/>
      <c r="D197" s="223"/>
      <c r="E197" s="223"/>
      <c r="F197" s="223"/>
      <c r="G197" s="223"/>
      <c r="H197" s="223"/>
      <c r="I197" s="223"/>
      <c r="J197" s="223"/>
      <c r="K197" s="223"/>
    </row>
    <row r="198" spans="2:11" s="1" customFormat="1" ht="13.5">
      <c r="B198" s="205"/>
      <c r="C198" s="206"/>
      <c r="D198" s="206"/>
      <c r="E198" s="206"/>
      <c r="F198" s="206"/>
      <c r="G198" s="206"/>
      <c r="H198" s="206"/>
      <c r="I198" s="206"/>
      <c r="J198" s="206"/>
      <c r="K198" s="207"/>
    </row>
    <row r="199" spans="2:11" s="1" customFormat="1" ht="21">
      <c r="B199" s="208"/>
      <c r="C199" s="332" t="s">
        <v>901</v>
      </c>
      <c r="D199" s="332"/>
      <c r="E199" s="332"/>
      <c r="F199" s="332"/>
      <c r="G199" s="332"/>
      <c r="H199" s="332"/>
      <c r="I199" s="332"/>
      <c r="J199" s="332"/>
      <c r="K199" s="209"/>
    </row>
    <row r="200" spans="2:11" s="1" customFormat="1" ht="25.5" customHeight="1">
      <c r="B200" s="208"/>
      <c r="C200" s="278" t="s">
        <v>902</v>
      </c>
      <c r="D200" s="278"/>
      <c r="E200" s="278"/>
      <c r="F200" s="278" t="s">
        <v>903</v>
      </c>
      <c r="G200" s="279"/>
      <c r="H200" s="338" t="s">
        <v>904</v>
      </c>
      <c r="I200" s="338"/>
      <c r="J200" s="338"/>
      <c r="K200" s="209"/>
    </row>
    <row r="201" spans="2:11" s="1" customFormat="1" ht="5.25" customHeight="1">
      <c r="B201" s="239"/>
      <c r="C201" s="234"/>
      <c r="D201" s="234"/>
      <c r="E201" s="234"/>
      <c r="F201" s="234"/>
      <c r="G201" s="260"/>
      <c r="H201" s="234"/>
      <c r="I201" s="234"/>
      <c r="J201" s="234"/>
      <c r="K201" s="262"/>
    </row>
    <row r="202" spans="2:11" s="1" customFormat="1" ht="15" customHeight="1">
      <c r="B202" s="239"/>
      <c r="C202" s="216" t="s">
        <v>894</v>
      </c>
      <c r="D202" s="216"/>
      <c r="E202" s="216"/>
      <c r="F202" s="237" t="s">
        <v>42</v>
      </c>
      <c r="G202" s="216"/>
      <c r="H202" s="337" t="s">
        <v>905</v>
      </c>
      <c r="I202" s="337"/>
      <c r="J202" s="337"/>
      <c r="K202" s="262"/>
    </row>
    <row r="203" spans="2:11" s="1" customFormat="1" ht="15" customHeight="1">
      <c r="B203" s="239"/>
      <c r="C203" s="216"/>
      <c r="D203" s="216"/>
      <c r="E203" s="216"/>
      <c r="F203" s="237" t="s">
        <v>43</v>
      </c>
      <c r="G203" s="216"/>
      <c r="H203" s="337" t="s">
        <v>906</v>
      </c>
      <c r="I203" s="337"/>
      <c r="J203" s="337"/>
      <c r="K203" s="262"/>
    </row>
    <row r="204" spans="2:11" s="1" customFormat="1" ht="15" customHeight="1">
      <c r="B204" s="239"/>
      <c r="C204" s="216"/>
      <c r="D204" s="216"/>
      <c r="E204" s="216"/>
      <c r="F204" s="237" t="s">
        <v>46</v>
      </c>
      <c r="G204" s="216"/>
      <c r="H204" s="337" t="s">
        <v>907</v>
      </c>
      <c r="I204" s="337"/>
      <c r="J204" s="337"/>
      <c r="K204" s="262"/>
    </row>
    <row r="205" spans="2:11" s="1" customFormat="1" ht="15" customHeight="1">
      <c r="B205" s="239"/>
      <c r="C205" s="216"/>
      <c r="D205" s="216"/>
      <c r="E205" s="216"/>
      <c r="F205" s="237" t="s">
        <v>44</v>
      </c>
      <c r="G205" s="216"/>
      <c r="H205" s="337" t="s">
        <v>908</v>
      </c>
      <c r="I205" s="337"/>
      <c r="J205" s="337"/>
      <c r="K205" s="262"/>
    </row>
    <row r="206" spans="2:11" s="1" customFormat="1" ht="15" customHeight="1">
      <c r="B206" s="239"/>
      <c r="C206" s="216"/>
      <c r="D206" s="216"/>
      <c r="E206" s="216"/>
      <c r="F206" s="237" t="s">
        <v>45</v>
      </c>
      <c r="G206" s="216"/>
      <c r="H206" s="337" t="s">
        <v>909</v>
      </c>
      <c r="I206" s="337"/>
      <c r="J206" s="337"/>
      <c r="K206" s="262"/>
    </row>
    <row r="207" spans="2:11" s="1" customFormat="1" ht="15" customHeight="1">
      <c r="B207" s="239"/>
      <c r="C207" s="216"/>
      <c r="D207" s="216"/>
      <c r="E207" s="216"/>
      <c r="F207" s="237"/>
      <c r="G207" s="216"/>
      <c r="H207" s="216"/>
      <c r="I207" s="216"/>
      <c r="J207" s="216"/>
      <c r="K207" s="262"/>
    </row>
    <row r="208" spans="2:11" s="1" customFormat="1" ht="15" customHeight="1">
      <c r="B208" s="239"/>
      <c r="C208" s="216" t="s">
        <v>850</v>
      </c>
      <c r="D208" s="216"/>
      <c r="E208" s="216"/>
      <c r="F208" s="237" t="s">
        <v>77</v>
      </c>
      <c r="G208" s="216"/>
      <c r="H208" s="337" t="s">
        <v>910</v>
      </c>
      <c r="I208" s="337"/>
      <c r="J208" s="337"/>
      <c r="K208" s="262"/>
    </row>
    <row r="209" spans="2:11" s="1" customFormat="1" ht="15" customHeight="1">
      <c r="B209" s="239"/>
      <c r="C209" s="216"/>
      <c r="D209" s="216"/>
      <c r="E209" s="216"/>
      <c r="F209" s="237" t="s">
        <v>746</v>
      </c>
      <c r="G209" s="216"/>
      <c r="H209" s="337" t="s">
        <v>747</v>
      </c>
      <c r="I209" s="337"/>
      <c r="J209" s="337"/>
      <c r="K209" s="262"/>
    </row>
    <row r="210" spans="2:11" s="1" customFormat="1" ht="15" customHeight="1">
      <c r="B210" s="239"/>
      <c r="C210" s="216"/>
      <c r="D210" s="216"/>
      <c r="E210" s="216"/>
      <c r="F210" s="237" t="s">
        <v>744</v>
      </c>
      <c r="G210" s="216"/>
      <c r="H210" s="337" t="s">
        <v>911</v>
      </c>
      <c r="I210" s="337"/>
      <c r="J210" s="337"/>
      <c r="K210" s="262"/>
    </row>
    <row r="211" spans="2:11" s="1" customFormat="1" ht="15" customHeight="1">
      <c r="B211" s="280"/>
      <c r="C211" s="216"/>
      <c r="D211" s="216"/>
      <c r="E211" s="216"/>
      <c r="F211" s="237" t="s">
        <v>748</v>
      </c>
      <c r="G211" s="275"/>
      <c r="H211" s="336" t="s">
        <v>749</v>
      </c>
      <c r="I211" s="336"/>
      <c r="J211" s="336"/>
      <c r="K211" s="281"/>
    </row>
    <row r="212" spans="2:11" s="1" customFormat="1" ht="15" customHeight="1">
      <c r="B212" s="280"/>
      <c r="C212" s="216"/>
      <c r="D212" s="216"/>
      <c r="E212" s="216"/>
      <c r="F212" s="237" t="s">
        <v>750</v>
      </c>
      <c r="G212" s="275"/>
      <c r="H212" s="336" t="s">
        <v>912</v>
      </c>
      <c r="I212" s="336"/>
      <c r="J212" s="336"/>
      <c r="K212" s="281"/>
    </row>
    <row r="213" spans="2:11" s="1" customFormat="1" ht="15" customHeight="1">
      <c r="B213" s="280"/>
      <c r="C213" s="216"/>
      <c r="D213" s="216"/>
      <c r="E213" s="216"/>
      <c r="F213" s="237"/>
      <c r="G213" s="275"/>
      <c r="H213" s="266"/>
      <c r="I213" s="266"/>
      <c r="J213" s="266"/>
      <c r="K213" s="281"/>
    </row>
    <row r="214" spans="2:11" s="1" customFormat="1" ht="15" customHeight="1">
      <c r="B214" s="280"/>
      <c r="C214" s="216" t="s">
        <v>874</v>
      </c>
      <c r="D214" s="216"/>
      <c r="E214" s="216"/>
      <c r="F214" s="237">
        <v>1</v>
      </c>
      <c r="G214" s="275"/>
      <c r="H214" s="336" t="s">
        <v>913</v>
      </c>
      <c r="I214" s="336"/>
      <c r="J214" s="336"/>
      <c r="K214" s="281"/>
    </row>
    <row r="215" spans="2:11" s="1" customFormat="1" ht="15" customHeight="1">
      <c r="B215" s="280"/>
      <c r="C215" s="216"/>
      <c r="D215" s="216"/>
      <c r="E215" s="216"/>
      <c r="F215" s="237">
        <v>2</v>
      </c>
      <c r="G215" s="275"/>
      <c r="H215" s="336" t="s">
        <v>914</v>
      </c>
      <c r="I215" s="336"/>
      <c r="J215" s="336"/>
      <c r="K215" s="281"/>
    </row>
    <row r="216" spans="2:11" s="1" customFormat="1" ht="15" customHeight="1">
      <c r="B216" s="280"/>
      <c r="C216" s="216"/>
      <c r="D216" s="216"/>
      <c r="E216" s="216"/>
      <c r="F216" s="237">
        <v>3</v>
      </c>
      <c r="G216" s="275"/>
      <c r="H216" s="336" t="s">
        <v>915</v>
      </c>
      <c r="I216" s="336"/>
      <c r="J216" s="336"/>
      <c r="K216" s="281"/>
    </row>
    <row r="217" spans="2:11" s="1" customFormat="1" ht="15" customHeight="1">
      <c r="B217" s="280"/>
      <c r="C217" s="216"/>
      <c r="D217" s="216"/>
      <c r="E217" s="216"/>
      <c r="F217" s="237">
        <v>4</v>
      </c>
      <c r="G217" s="275"/>
      <c r="H217" s="336" t="s">
        <v>916</v>
      </c>
      <c r="I217" s="336"/>
      <c r="J217" s="336"/>
      <c r="K217" s="281"/>
    </row>
    <row r="218" spans="2:11" s="1" customFormat="1" ht="12.75" customHeight="1">
      <c r="B218" s="282"/>
      <c r="C218" s="283"/>
      <c r="D218" s="283"/>
      <c r="E218" s="283"/>
      <c r="F218" s="283"/>
      <c r="G218" s="283"/>
      <c r="H218" s="283"/>
      <c r="I218" s="283"/>
      <c r="J218" s="283"/>
      <c r="K218" s="284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101.1 - Sjezd z komuni...</vt:lpstr>
      <vt:lpstr>SO 101.2 - Sjezd z komuni...</vt:lpstr>
      <vt:lpstr>SO 102 - Odstavná plocha</vt:lpstr>
      <vt:lpstr>VRN - Vedlejší rozpočtové...</vt:lpstr>
      <vt:lpstr>Pokyny pro vyplnění</vt:lpstr>
      <vt:lpstr>'Rekapitulace stavby'!Názvy_tisku</vt:lpstr>
      <vt:lpstr>'SO 101.1 - Sjezd z komuni...'!Názvy_tisku</vt:lpstr>
      <vt:lpstr>'SO 101.2 - Sjezd z komuni...'!Názvy_tisku</vt:lpstr>
      <vt:lpstr>'SO 102 - Odstavná plocha'!Názvy_tisku</vt:lpstr>
      <vt:lpstr>'VRN - Vedlejší rozpočtové...'!Názvy_tisku</vt:lpstr>
      <vt:lpstr>'Pokyny pro vyplnění'!Oblast_tisku</vt:lpstr>
      <vt:lpstr>'Rekapitulace stavby'!Oblast_tisku</vt:lpstr>
      <vt:lpstr>'SO 101.1 - Sjezd z komuni...'!Oblast_tisku</vt:lpstr>
      <vt:lpstr>'SO 101.2 - Sjezd z komuni...'!Oblast_tisku</vt:lpstr>
      <vt:lpstr>'SO 102 - Odstavná plocha'!Oblast_tisku</vt:lpstr>
      <vt:lpstr>'VRN - Vedlejší rozpočtové...'!Oblast_tisku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Lenka Šimičková</cp:lastModifiedBy>
  <dcterms:created xsi:type="dcterms:W3CDTF">2023-08-28T06:30:02Z</dcterms:created>
  <dcterms:modified xsi:type="dcterms:W3CDTF">2023-08-28T14:35:36Z</dcterms:modified>
</cp:coreProperties>
</file>