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20111 - MŠ Pionýrská -re..." sheetId="2" r:id="rId2"/>
    <sheet name="D.1.4.2 - zdravotechnické..." sheetId="3" r:id="rId3"/>
    <sheet name="D.1.4.1 - VYTÁPĚNÍ " sheetId="4" r:id="rId4"/>
    <sheet name="D.1.1 - Architektonicko -..." sheetId="5" r:id="rId5"/>
    <sheet name="D.1.4.3 - Měření a regulace 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'220111 - MŠ Pionýrská -re...'!$C$77:$K$93</definedName>
    <definedName name="_xlnm.Print_Area" localSheetId="1">'220111 - MŠ Pionýrská -re...'!$C$4:$J$37,'220111 - MŠ Pionýrská -re...'!$C$43:$J$61,'220111 - MŠ Pionýrská -re...'!$C$67:$K$93</definedName>
    <definedName name="_xlnm.Print_Titles" localSheetId="1">'220111 - MŠ Pionýrská -re...'!$77:$77</definedName>
    <definedName name="_xlnm._FilterDatabase" localSheetId="2" hidden="1">'D.1.4.2 - zdravotechnické...'!$C$95:$K$402</definedName>
    <definedName name="_xlnm.Print_Area" localSheetId="2">'D.1.4.2 - zdravotechnické...'!$C$4:$J$39,'D.1.4.2 - zdravotechnické...'!$C$45:$J$77,'D.1.4.2 - zdravotechnické...'!$C$83:$K$402</definedName>
    <definedName name="_xlnm.Print_Titles" localSheetId="2">'D.1.4.2 - zdravotechnické...'!$95:$95</definedName>
    <definedName name="_xlnm._FilterDatabase" localSheetId="3" hidden="1">'D.1.4.1 - VYTÁPĚNÍ '!$C$90:$K$325</definedName>
    <definedName name="_xlnm.Print_Area" localSheetId="3">'D.1.4.1 - VYTÁPĚNÍ '!$C$4:$J$39,'D.1.4.1 - VYTÁPĚNÍ '!$C$45:$J$72,'D.1.4.1 - VYTÁPĚNÍ '!$C$78:$K$325</definedName>
    <definedName name="_xlnm.Print_Titles" localSheetId="3">'D.1.4.1 - VYTÁPĚNÍ '!$90:$90</definedName>
    <definedName name="_xlnm._FilterDatabase" localSheetId="4" hidden="1">'D.1.1 - Architektonicko -...'!$C$92:$K$264</definedName>
    <definedName name="_xlnm.Print_Area" localSheetId="4">'D.1.1 - Architektonicko -...'!$C$4:$J$39,'D.1.1 - Architektonicko -...'!$C$45:$J$74,'D.1.1 - Architektonicko -...'!$C$80:$K$264</definedName>
    <definedName name="_xlnm.Print_Titles" localSheetId="4">'D.1.1 - Architektonicko -...'!$92:$92</definedName>
    <definedName name="_xlnm._FilterDatabase" localSheetId="5" hidden="1">'D.1.4.3 - Měření a regulace '!$C$82:$K$91</definedName>
    <definedName name="_xlnm.Print_Area" localSheetId="5">'D.1.4.3 - Měření a regulace '!$C$4:$J$39,'D.1.4.3 - Měření a regulace '!$C$45:$J$64,'D.1.4.3 - Měření a regulace '!$C$70:$K$91</definedName>
    <definedName name="_xlnm.Print_Titles" localSheetId="5">'D.1.4.3 - Měření a regulace '!$82:$82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0"/>
  <c r="BH90"/>
  <c r="BG90"/>
  <c r="BF90"/>
  <c r="T90"/>
  <c r="T89"/>
  <c r="T88"/>
  <c r="R90"/>
  <c r="R89"/>
  <c r="R88"/>
  <c r="P90"/>
  <c r="P89"/>
  <c r="P88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5" r="J37"/>
  <c r="J36"/>
  <c i="1" r="AY58"/>
  <c i="5" r="J35"/>
  <c i="1" r="AX58"/>
  <c i="5"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T95"/>
  <c r="R96"/>
  <c r="R95"/>
  <c r="P96"/>
  <c r="P95"/>
  <c r="J90"/>
  <c r="J89"/>
  <c r="F89"/>
  <c r="F87"/>
  <c r="E85"/>
  <c r="J55"/>
  <c r="J54"/>
  <c r="F54"/>
  <c r="F52"/>
  <c r="E50"/>
  <c r="J18"/>
  <c r="E18"/>
  <c r="F90"/>
  <c r="J17"/>
  <c r="J12"/>
  <c r="J87"/>
  <c r="E7"/>
  <c r="E48"/>
  <c i="4" r="J37"/>
  <c r="J36"/>
  <c i="1" r="AY57"/>
  <c i="4" r="J35"/>
  <c i="1" r="AX57"/>
  <c i="4"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3" r="J37"/>
  <c r="J36"/>
  <c i="1" r="AY56"/>
  <c i="3" r="J35"/>
  <c i="1" r="AX56"/>
  <c i="3"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T98"/>
  <c r="R99"/>
  <c r="R98"/>
  <c r="P99"/>
  <c r="P98"/>
  <c r="J93"/>
  <c r="J92"/>
  <c r="F92"/>
  <c r="F90"/>
  <c r="E88"/>
  <c r="J55"/>
  <c r="J54"/>
  <c r="F54"/>
  <c r="F52"/>
  <c r="E50"/>
  <c r="J18"/>
  <c r="E18"/>
  <c r="F93"/>
  <c r="J17"/>
  <c r="J12"/>
  <c r="J52"/>
  <c r="E7"/>
  <c r="E48"/>
  <c i="2" r="J35"/>
  <c r="J34"/>
  <c i="1" r="AY55"/>
  <c i="2" r="J33"/>
  <c i="1" r="AX55"/>
  <c i="2"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BI86"/>
  <c r="BH86"/>
  <c r="BG86"/>
  <c r="BF86"/>
  <c r="T86"/>
  <c r="R86"/>
  <c r="P86"/>
  <c r="BI84"/>
  <c r="BH84"/>
  <c r="BG84"/>
  <c r="BF84"/>
  <c r="T84"/>
  <c r="R84"/>
  <c r="P84"/>
  <c r="BI81"/>
  <c r="BH81"/>
  <c r="BG81"/>
  <c r="BF81"/>
  <c r="T81"/>
  <c r="T80"/>
  <c r="R81"/>
  <c r="R80"/>
  <c r="P81"/>
  <c r="P80"/>
  <c r="J75"/>
  <c r="J74"/>
  <c r="F74"/>
  <c r="F72"/>
  <c r="E70"/>
  <c r="J51"/>
  <c r="J50"/>
  <c r="F50"/>
  <c r="F48"/>
  <c r="E46"/>
  <c r="J16"/>
  <c r="E16"/>
  <c r="F75"/>
  <c r="J15"/>
  <c r="J10"/>
  <c r="J72"/>
  <c i="1" r="L50"/>
  <c r="AM50"/>
  <c r="AM49"/>
  <c r="L49"/>
  <c r="AM47"/>
  <c r="L47"/>
  <c r="L45"/>
  <c r="L44"/>
  <c i="4" r="BK119"/>
  <c i="3" r="BK338"/>
  <c r="BK118"/>
  <c i="4" r="J311"/>
  <c r="J204"/>
  <c i="3" r="J346"/>
  <c r="BK313"/>
  <c r="BK212"/>
  <c i="4" r="BK172"/>
  <c r="BK197"/>
  <c i="5" r="BK261"/>
  <c i="3" r="J362"/>
  <c r="BK135"/>
  <c i="5" r="BK215"/>
  <c i="3" r="BK164"/>
  <c r="J122"/>
  <c r="BK257"/>
  <c i="4" r="BK176"/>
  <c i="5" r="J126"/>
  <c i="3" r="BK216"/>
  <c r="J354"/>
  <c i="4" r="J135"/>
  <c r="J183"/>
  <c i="3" r="J301"/>
  <c r="J139"/>
  <c i="4" r="J271"/>
  <c r="BK96"/>
  <c i="5" r="J239"/>
  <c i="2" r="J81"/>
  <c i="3" r="J326"/>
  <c r="BK317"/>
  <c i="4" r="BK179"/>
  <c r="J96"/>
  <c i="5" r="BK132"/>
  <c i="2" r="F32"/>
  <c i="4" r="BK142"/>
  <c i="5" r="J218"/>
  <c r="BK186"/>
  <c i="3" r="BK222"/>
  <c r="BK236"/>
  <c r="J273"/>
  <c i="4" r="BK278"/>
  <c r="BK304"/>
  <c i="5" r="BK104"/>
  <c i="3" r="BK194"/>
  <c r="J380"/>
  <c i="4" r="BK302"/>
  <c r="J257"/>
  <c r="BK259"/>
  <c i="5" r="BK195"/>
  <c i="3" r="BK244"/>
  <c r="BK181"/>
  <c r="BK269"/>
  <c i="4" r="J220"/>
  <c i="5" r="J233"/>
  <c r="J134"/>
  <c i="3" r="J234"/>
  <c r="BK220"/>
  <c r="BK340"/>
  <c i="4" r="BK271"/>
  <c r="BK282"/>
  <c r="BK156"/>
  <c i="5" r="BK211"/>
  <c i="3" r="BK382"/>
  <c r="J109"/>
  <c i="4" r="J265"/>
  <c r="J228"/>
  <c i="5" r="J177"/>
  <c i="3" r="BK305"/>
  <c r="J334"/>
  <c r="J336"/>
  <c i="4" r="BK269"/>
  <c r="J294"/>
  <c i="5" r="J166"/>
  <c i="3" r="BK242"/>
  <c r="BK301"/>
  <c i="5" r="J108"/>
  <c i="3" r="J208"/>
  <c r="J285"/>
  <c i="4" r="BK125"/>
  <c i="5" r="J208"/>
  <c r="BK141"/>
  <c i="3" r="J340"/>
  <c r="BK287"/>
  <c i="4" r="J130"/>
  <c r="J251"/>
  <c r="BK320"/>
  <c i="3" r="BK336"/>
  <c r="BK385"/>
  <c i="4" r="BK103"/>
  <c r="J187"/>
  <c r="BK150"/>
  <c i="5" r="J144"/>
  <c i="3" r="J279"/>
  <c r="BK116"/>
  <c r="BK332"/>
  <c i="4" r="BK170"/>
  <c r="J193"/>
  <c r="BK238"/>
  <c i="5" r="J204"/>
  <c i="3" r="J224"/>
  <c r="J116"/>
  <c i="4" r="J148"/>
  <c i="5" r="BK113"/>
  <c i="3" r="J244"/>
  <c r="BK259"/>
  <c r="J271"/>
  <c i="4" r="BK210"/>
  <c r="J113"/>
  <c i="5" r="J160"/>
  <c i="3" r="BK401"/>
  <c i="4" r="BK162"/>
  <c r="BK204"/>
  <c r="J140"/>
  <c i="2" r="F33"/>
  <c i="4" r="BK246"/>
  <c i="5" r="BK249"/>
  <c r="J186"/>
  <c i="3" r="J397"/>
  <c r="BK228"/>
  <c r="BK162"/>
  <c r="BK253"/>
  <c r="J216"/>
  <c i="4" r="J201"/>
  <c r="BK230"/>
  <c r="J296"/>
  <c r="BK284"/>
  <c i="3" r="BK101"/>
  <c r="BK277"/>
  <c r="J263"/>
  <c r="J188"/>
  <c i="4" r="J280"/>
  <c r="BK148"/>
  <c i="5" r="J96"/>
  <c i="3" r="J283"/>
  <c r="J251"/>
  <c r="BK309"/>
  <c r="BK139"/>
  <c i="4" r="J255"/>
  <c r="J98"/>
  <c r="J121"/>
  <c i="5" r="BK243"/>
  <c r="J175"/>
  <c r="BK158"/>
  <c i="3" r="BK218"/>
  <c r="J201"/>
  <c r="BK399"/>
  <c i="5" r="J190"/>
  <c i="2" r="BK84"/>
  <c i="3" r="J309"/>
  <c r="BK397"/>
  <c r="BK263"/>
  <c i="4" r="BK189"/>
  <c i="5" r="J245"/>
  <c r="BK177"/>
  <c i="3" r="BK372"/>
  <c r="BK273"/>
  <c r="BK122"/>
  <c r="J198"/>
  <c i="4" r="J174"/>
  <c r="J269"/>
  <c r="BK206"/>
  <c r="BK236"/>
  <c i="5" r="J249"/>
  <c i="3" r="J259"/>
  <c r="BK307"/>
  <c i="4" r="BK111"/>
  <c r="BK214"/>
  <c r="BK255"/>
  <c i="5" r="BK115"/>
  <c i="6" r="J90"/>
  <c i="3" r="BK203"/>
  <c r="BK200"/>
  <c r="J218"/>
  <c r="J151"/>
  <c i="4" r="J125"/>
  <c r="BK123"/>
  <c r="BK322"/>
  <c r="J253"/>
  <c i="5" r="BK160"/>
  <c i="3" r="J388"/>
  <c r="J328"/>
  <c i="4" r="J238"/>
  <c i="3" r="BK350"/>
  <c r="J242"/>
  <c i="4" r="BK164"/>
  <c r="BK94"/>
  <c r="J263"/>
  <c i="5" r="BK239"/>
  <c i="3" r="BK159"/>
  <c i="5" r="BK252"/>
  <c i="3" r="J321"/>
  <c r="J401"/>
  <c i="4" r="BK174"/>
  <c r="BK181"/>
  <c i="3" r="BK330"/>
  <c r="BK384"/>
  <c r="BK394"/>
  <c i="4" r="J261"/>
  <c r="BK133"/>
  <c r="J111"/>
  <c i="5" r="J151"/>
  <c i="3" r="BK390"/>
  <c r="BK370"/>
  <c i="4" r="BK280"/>
  <c i="3" r="J364"/>
  <c r="J133"/>
  <c r="BK146"/>
  <c i="4" r="BK224"/>
  <c i="5" r="J132"/>
  <c r="J104"/>
  <c i="3" r="BK358"/>
  <c r="BK311"/>
  <c i="4" r="J123"/>
  <c r="J320"/>
  <c i="5" r="BK134"/>
  <c i="3" r="BK368"/>
  <c i="5" r="BK259"/>
  <c i="3" r="BK378"/>
  <c r="J162"/>
  <c i="4" r="BK107"/>
  <c r="BK292"/>
  <c i="5" r="J221"/>
  <c i="3" r="J257"/>
  <c r="BK198"/>
  <c i="4" r="BK244"/>
  <c r="J170"/>
  <c r="BK144"/>
  <c i="6" r="J87"/>
  <c i="3" r="BK364"/>
  <c r="BK291"/>
  <c r="BK214"/>
  <c i="4" r="J234"/>
  <c i="3" r="BK319"/>
  <c r="J392"/>
  <c i="4" r="BK276"/>
  <c r="J242"/>
  <c r="J133"/>
  <c r="BK267"/>
  <c i="1" r="AS54"/>
  <c i="3" r="BK261"/>
  <c i="4" r="J273"/>
  <c i="5" r="J197"/>
  <c i="3" r="J240"/>
  <c r="BK376"/>
  <c r="J289"/>
  <c i="2" r="BK92"/>
  <c i="3" r="J360"/>
  <c i="4" r="J259"/>
  <c r="J160"/>
  <c i="5" r="BK233"/>
  <c i="3" r="BK204"/>
  <c i="4" r="BK253"/>
  <c r="BK195"/>
  <c i="5" r="BK256"/>
  <c r="J117"/>
  <c i="3" r="J105"/>
  <c r="J376"/>
  <c i="4" r="J144"/>
  <c r="BK135"/>
  <c r="BK316"/>
  <c i="5" r="J158"/>
  <c i="3" r="BK183"/>
  <c r="BK188"/>
  <c i="4" r="J107"/>
  <c i="5" r="J195"/>
  <c i="3" r="BK328"/>
  <c r="J226"/>
  <c i="4" r="J218"/>
  <c r="BK226"/>
  <c i="5" r="J101"/>
  <c i="3" r="J255"/>
  <c i="4" r="BK138"/>
  <c r="BK166"/>
  <c i="5" r="J180"/>
  <c r="BK154"/>
  <c i="3" r="J378"/>
  <c r="BK133"/>
  <c i="4" r="J172"/>
  <c i="5" r="BK263"/>
  <c i="3" r="J366"/>
  <c r="J253"/>
  <c r="BK232"/>
  <c i="4" r="J117"/>
  <c r="J316"/>
  <c i="2" r="J86"/>
  <c i="3" r="J135"/>
  <c r="BK293"/>
  <c i="4" r="BK290"/>
  <c r="J318"/>
  <c i="3" r="J179"/>
  <c r="BK238"/>
  <c r="J281"/>
  <c i="4" r="BK152"/>
  <c r="J216"/>
  <c r="BK300"/>
  <c i="5" r="BK123"/>
  <c i="2" r="J89"/>
  <c i="3" r="BK154"/>
  <c r="J101"/>
  <c i="5" r="BK144"/>
  <c i="3" r="J352"/>
  <c r="J275"/>
  <c r="J324"/>
  <c i="4" r="J236"/>
  <c r="J302"/>
  <c i="5" r="J259"/>
  <c i="3" r="J203"/>
  <c r="J154"/>
  <c r="J267"/>
  <c i="4" r="BK249"/>
  <c r="J314"/>
  <c i="3" r="BK297"/>
  <c r="BK202"/>
  <c i="4" r="J240"/>
  <c i="5" r="J211"/>
  <c i="3" r="J113"/>
  <c r="J382"/>
  <c r="J214"/>
  <c i="4" r="BK220"/>
  <c r="J127"/>
  <c i="6" r="BK90"/>
  <c i="3" r="BK234"/>
  <c i="4" r="J154"/>
  <c i="5" r="J247"/>
  <c i="6" r="J86"/>
  <c i="3" r="J370"/>
  <c r="BK172"/>
  <c r="BK226"/>
  <c i="4" r="BK160"/>
  <c r="BK201"/>
  <c r="J138"/>
  <c i="5" r="J171"/>
  <c i="3" r="BK289"/>
  <c r="J222"/>
  <c i="4" r="BK185"/>
  <c r="BK199"/>
  <c i="5" r="J173"/>
  <c i="3" r="J232"/>
  <c r="BK168"/>
  <c i="4" r="J115"/>
  <c r="BK117"/>
  <c i="5" r="BK151"/>
  <c i="3" r="J313"/>
  <c r="J374"/>
  <c r="BK299"/>
  <c r="J277"/>
  <c i="4" r="J309"/>
  <c i="5" r="BK96"/>
  <c i="3" r="J338"/>
  <c r="J344"/>
  <c i="4" r="BK234"/>
  <c i="5" r="J231"/>
  <c i="3" r="J205"/>
  <c r="BK151"/>
  <c r="J183"/>
  <c i="4" r="J300"/>
  <c r="BK113"/>
  <c r="BK232"/>
  <c i="5" r="BK130"/>
  <c i="3" r="BK392"/>
  <c r="BK267"/>
  <c r="J291"/>
  <c i="6" r="BK86"/>
  <c i="3" r="J356"/>
  <c r="BK366"/>
  <c r="J311"/>
  <c i="4" r="BK109"/>
  <c i="3" r="J236"/>
  <c r="J332"/>
  <c r="BK210"/>
  <c r="J265"/>
  <c i="4" r="J214"/>
  <c r="J168"/>
  <c i="5" r="J256"/>
  <c i="3" r="BK265"/>
  <c r="J220"/>
  <c i="4" r="BK240"/>
  <c r="J286"/>
  <c i="5" r="BK147"/>
  <c r="BK175"/>
  <c i="3" r="J246"/>
  <c r="BK303"/>
  <c r="J319"/>
  <c i="4" r="BK228"/>
  <c r="BK121"/>
  <c r="J208"/>
  <c i="5" r="J243"/>
  <c i="3" r="J99"/>
  <c r="J204"/>
  <c i="4" r="J212"/>
  <c r="BK242"/>
  <c i="5" r="J261"/>
  <c i="3" r="J248"/>
  <c i="4" r="J278"/>
  <c r="BK208"/>
  <c i="5" r="BK117"/>
  <c i="3" r="BK344"/>
  <c r="BK271"/>
  <c r="BK388"/>
  <c i="4" r="BK146"/>
  <c r="BK140"/>
  <c i="5" r="J202"/>
  <c i="3" r="BK205"/>
  <c r="BK374"/>
  <c r="J129"/>
  <c i="4" r="BK115"/>
  <c i="5" r="BK208"/>
  <c i="3" r="BK380"/>
  <c r="J307"/>
  <c r="J127"/>
  <c r="BK255"/>
  <c i="4" r="BK216"/>
  <c i="3" r="BK321"/>
  <c i="4" r="J290"/>
  <c r="BK183"/>
  <c r="J146"/>
  <c i="5" r="BK139"/>
  <c i="3" r="J156"/>
  <c r="BK362"/>
  <c i="4" r="J164"/>
  <c r="J288"/>
  <c i="5" r="J141"/>
  <c r="BK126"/>
  <c i="3" r="BK246"/>
  <c r="J174"/>
  <c r="J230"/>
  <c i="4" r="J226"/>
  <c r="BK212"/>
  <c i="5" r="J147"/>
  <c i="3" r="BK224"/>
  <c i="4" r="J181"/>
  <c i="3" r="J202"/>
  <c r="J399"/>
  <c r="J118"/>
  <c i="4" r="J284"/>
  <c r="BK187"/>
  <c i="5" r="BK166"/>
  <c i="3" r="BK324"/>
  <c r="BK334"/>
  <c i="4" r="J119"/>
  <c r="J199"/>
  <c i="5" r="J130"/>
  <c r="J215"/>
  <c i="3" r="J143"/>
  <c r="BK295"/>
  <c i="4" r="BK288"/>
  <c r="J322"/>
  <c i="5" r="J263"/>
  <c r="BK202"/>
  <c i="3" r="J125"/>
  <c r="J303"/>
  <c r="J172"/>
  <c r="J164"/>
  <c i="4" r="BK154"/>
  <c r="J244"/>
  <c r="J210"/>
  <c r="J156"/>
  <c r="BK261"/>
  <c i="5" r="J235"/>
  <c i="6" r="BK87"/>
  <c i="3" r="J348"/>
  <c r="J330"/>
  <c r="BK230"/>
  <c i="5" r="BK180"/>
  <c i="3" r="BK156"/>
  <c r="J295"/>
  <c r="BK109"/>
  <c i="4" r="BK251"/>
  <c i="5" r="BK101"/>
  <c r="J139"/>
  <c i="3" r="BK129"/>
  <c r="J317"/>
  <c r="J194"/>
  <c i="4" r="BK98"/>
  <c r="J191"/>
  <c r="J195"/>
  <c i="5" r="BK247"/>
  <c i="3" r="BK165"/>
  <c r="J297"/>
  <c i="4" r="J179"/>
  <c r="J324"/>
  <c r="BK318"/>
  <c i="5" r="BK218"/>
  <c i="2" r="F34"/>
  <c i="3" r="BK208"/>
  <c i="4" r="BK296"/>
  <c r="J276"/>
  <c i="5" r="BK241"/>
  <c i="3" r="J212"/>
  <c r="J165"/>
  <c i="4" r="J109"/>
  <c i="2" r="J84"/>
  <c i="3" r="BK342"/>
  <c i="4" r="J306"/>
  <c r="J206"/>
  <c r="J185"/>
  <c i="5" r="BK108"/>
  <c r="BK197"/>
  <c i="3" r="BK201"/>
  <c r="J305"/>
  <c i="4" r="J274"/>
  <c r="BK274"/>
  <c r="BK314"/>
  <c i="5" r="J252"/>
  <c r="BK245"/>
  <c i="3" r="BK285"/>
  <c r="J181"/>
  <c i="4" r="J232"/>
  <c r="J282"/>
  <c i="5" r="BK173"/>
  <c i="2" r="BK89"/>
  <c i="3" r="BK127"/>
  <c r="BK315"/>
  <c r="BK125"/>
  <c i="4" r="BK309"/>
  <c r="J162"/>
  <c r="BK191"/>
  <c i="5" r="J154"/>
  <c i="3" r="J238"/>
  <c r="BK251"/>
  <c r="J293"/>
  <c i="4" r="J152"/>
  <c r="BK311"/>
  <c i="5" r="J113"/>
  <c i="3" r="BK99"/>
  <c r="J146"/>
  <c r="BK179"/>
  <c r="J269"/>
  <c r="J200"/>
  <c i="4" r="BK218"/>
  <c r="BK286"/>
  <c r="J189"/>
  <c i="2" r="J92"/>
  <c i="3" r="J176"/>
  <c r="BK348"/>
  <c i="2" r="BK81"/>
  <c i="3" r="BK279"/>
  <c r="J372"/>
  <c r="BK176"/>
  <c i="4" r="BK263"/>
  <c r="J246"/>
  <c i="5" r="BK190"/>
  <c i="3" r="BK354"/>
  <c r="J350"/>
  <c r="BK143"/>
  <c r="BK346"/>
  <c i="4" r="BK298"/>
  <c r="J230"/>
  <c r="BK222"/>
  <c i="5" r="J115"/>
  <c i="3" r="J368"/>
  <c r="BK275"/>
  <c i="4" r="BK273"/>
  <c r="BK306"/>
  <c i="5" r="BK204"/>
  <c r="BK171"/>
  <c i="3" r="BK360"/>
  <c r="BK105"/>
  <c r="J384"/>
  <c i="4" r="J224"/>
  <c i="3" r="BK356"/>
  <c r="BK352"/>
  <c r="J299"/>
  <c i="4" r="BK324"/>
  <c i="5" r="J184"/>
  <c r="BK137"/>
  <c i="2" r="BK86"/>
  <c i="3" r="BK174"/>
  <c r="J394"/>
  <c r="J228"/>
  <c i="4" r="J222"/>
  <c r="BK168"/>
  <c i="5" r="J241"/>
  <c i="3" r="J159"/>
  <c r="BK326"/>
  <c r="J192"/>
  <c i="4" r="BK158"/>
  <c i="2" r="J32"/>
  <c i="4" r="J166"/>
  <c r="J176"/>
  <c r="J249"/>
  <c i="5" r="J123"/>
  <c i="3" r="J210"/>
  <c r="J385"/>
  <c i="4" r="BK294"/>
  <c i="3" r="J390"/>
  <c r="BK248"/>
  <c i="4" r="J150"/>
  <c r="J142"/>
  <c i="5" r="BK184"/>
  <c i="3" r="BK281"/>
  <c r="BK240"/>
  <c r="BK113"/>
  <c i="4" r="J197"/>
  <c r="BK265"/>
  <c i="3" r="BK192"/>
  <c r="J168"/>
  <c i="4" r="J158"/>
  <c r="J103"/>
  <c i="5" r="BK235"/>
  <c i="3" r="J342"/>
  <c r="BK283"/>
  <c r="J315"/>
  <c i="4" r="J267"/>
  <c r="BK193"/>
  <c r="J94"/>
  <c i="5" r="BK221"/>
  <c i="3" r="J261"/>
  <c i="4" r="BK127"/>
  <c i="2" r="F35"/>
  <c i="4" r="BK130"/>
  <c r="BK257"/>
  <c i="5" r="BK231"/>
  <c i="3" r="J358"/>
  <c r="J287"/>
  <c i="4" r="J292"/>
  <c r="J298"/>
  <c r="J304"/>
  <c i="5" r="J137"/>
  <c l="1" r="R129"/>
  <c i="2" r="P83"/>
  <c r="P79"/>
  <c r="P78"/>
  <c i="1" r="AU55"/>
  <c i="3" r="R153"/>
  <c r="BK178"/>
  <c r="J178"/>
  <c r="J68"/>
  <c r="P197"/>
  <c r="BK250"/>
  <c r="J250"/>
  <c r="J73"/>
  <c r="BK387"/>
  <c r="J387"/>
  <c r="J75"/>
  <c i="4" r="R106"/>
  <c r="P178"/>
  <c r="T178"/>
  <c r="R313"/>
  <c i="5" r="P100"/>
  <c i="2" r="BK83"/>
  <c r="J83"/>
  <c r="J58"/>
  <c i="3" r="R167"/>
  <c r="BK197"/>
  <c r="J197"/>
  <c r="J71"/>
  <c r="P250"/>
  <c r="P387"/>
  <c i="4" r="P137"/>
  <c r="BK203"/>
  <c r="J203"/>
  <c r="J68"/>
  <c r="BK313"/>
  <c r="J313"/>
  <c r="J71"/>
  <c i="5" r="T100"/>
  <c i="3" r="T161"/>
  <c r="R207"/>
  <c i="4" r="BK106"/>
  <c r="J106"/>
  <c r="J63"/>
  <c r="R178"/>
  <c i="3" r="BK161"/>
  <c r="J161"/>
  <c r="J66"/>
  <c r="P178"/>
  <c r="R191"/>
  <c r="R197"/>
  <c r="BK323"/>
  <c r="J323"/>
  <c r="J74"/>
  <c r="T387"/>
  <c i="4" r="T93"/>
  <c r="T92"/>
  <c r="BK132"/>
  <c r="J132"/>
  <c r="J65"/>
  <c r="R248"/>
  <c r="R308"/>
  <c i="5" r="P112"/>
  <c i="2" r="T83"/>
  <c r="T79"/>
  <c r="T78"/>
  <c i="3" r="BK153"/>
  <c r="J153"/>
  <c r="J64"/>
  <c r="BK207"/>
  <c r="T323"/>
  <c r="T396"/>
  <c i="4" r="BK93"/>
  <c r="J93"/>
  <c r="J61"/>
  <c r="BK137"/>
  <c r="J137"/>
  <c r="J66"/>
  <c r="T248"/>
  <c i="5" r="BK129"/>
  <c r="J129"/>
  <c r="J66"/>
  <c i="4" r="R137"/>
  <c r="P203"/>
  <c r="T313"/>
  <c i="5" r="P129"/>
  <c i="3" r="P167"/>
  <c i="4" r="T137"/>
  <c r="R203"/>
  <c r="P313"/>
  <c i="5" r="T129"/>
  <c i="3" r="T167"/>
  <c r="P191"/>
  <c r="T250"/>
  <c r="R387"/>
  <c i="4" r="T106"/>
  <c r="T132"/>
  <c i="2" r="R83"/>
  <c r="R79"/>
  <c r="R78"/>
  <c i="3" r="P153"/>
  <c r="P97"/>
  <c r="P161"/>
  <c r="T178"/>
  <c r="T207"/>
  <c i="5" r="BK112"/>
  <c r="J112"/>
  <c r="J63"/>
  <c r="T136"/>
  <c r="R146"/>
  <c r="R153"/>
  <c r="T179"/>
  <c r="P220"/>
  <c r="P251"/>
  <c r="R258"/>
  <c i="3" r="R161"/>
  <c r="BK191"/>
  <c r="J191"/>
  <c r="J69"/>
  <c r="R250"/>
  <c r="R396"/>
  <c i="4" r="P93"/>
  <c r="P92"/>
  <c r="BK178"/>
  <c r="J178"/>
  <c r="J67"/>
  <c r="T203"/>
  <c r="BK308"/>
  <c r="J308"/>
  <c r="J70"/>
  <c i="5" r="T112"/>
  <c r="R136"/>
  <c r="T146"/>
  <c r="T153"/>
  <c r="R179"/>
  <c r="R220"/>
  <c r="R251"/>
  <c r="P258"/>
  <c i="6" r="T85"/>
  <c r="T84"/>
  <c r="T83"/>
  <c i="3" r="BK167"/>
  <c r="J167"/>
  <c r="J67"/>
  <c r="P207"/>
  <c r="P323"/>
  <c r="P396"/>
  <c i="4" r="P106"/>
  <c r="R132"/>
  <c r="BK248"/>
  <c r="J248"/>
  <c r="J69"/>
  <c r="T308"/>
  <c i="5" r="R100"/>
  <c r="P136"/>
  <c r="P146"/>
  <c r="BK153"/>
  <c r="J153"/>
  <c r="J69"/>
  <c r="P179"/>
  <c r="BK220"/>
  <c r="J220"/>
  <c r="J71"/>
  <c r="BK251"/>
  <c r="J251"/>
  <c r="J72"/>
  <c r="BK258"/>
  <c r="J258"/>
  <c r="J73"/>
  <c i="6" r="R85"/>
  <c r="R84"/>
  <c r="R83"/>
  <c i="3" r="T153"/>
  <c r="R178"/>
  <c r="T191"/>
  <c r="T197"/>
  <c r="R323"/>
  <c r="BK396"/>
  <c r="J396"/>
  <c r="J76"/>
  <c i="4" r="R93"/>
  <c r="R92"/>
  <c r="P132"/>
  <c r="P248"/>
  <c r="P308"/>
  <c i="5" r="BK100"/>
  <c r="J100"/>
  <c r="J62"/>
  <c r="R112"/>
  <c r="BK136"/>
  <c r="J136"/>
  <c r="J67"/>
  <c r="BK146"/>
  <c r="J146"/>
  <c r="J68"/>
  <c r="P153"/>
  <c r="BK179"/>
  <c r="J179"/>
  <c r="J70"/>
  <c r="T220"/>
  <c r="T251"/>
  <c r="T258"/>
  <c i="6" r="BK85"/>
  <c r="BK84"/>
  <c r="J84"/>
  <c r="J60"/>
  <c r="P85"/>
  <c r="P84"/>
  <c r="P83"/>
  <c i="1" r="AU59"/>
  <c i="3" r="BK98"/>
  <c r="BK97"/>
  <c r="J97"/>
  <c r="J60"/>
  <c i="2" r="BK91"/>
  <c r="J91"/>
  <c r="J60"/>
  <c i="3" r="BK158"/>
  <c r="J158"/>
  <c r="J65"/>
  <c r="BK150"/>
  <c r="J150"/>
  <c r="J63"/>
  <c i="5" r="BK95"/>
  <c r="J95"/>
  <c r="J61"/>
  <c i="3" r="BK145"/>
  <c r="J145"/>
  <c r="J62"/>
  <c i="2" r="BK80"/>
  <c r="J80"/>
  <c r="J57"/>
  <c i="4" r="BK129"/>
  <c r="J129"/>
  <c r="J64"/>
  <c i="5" r="BK125"/>
  <c r="J125"/>
  <c r="J64"/>
  <c i="2" r="BK88"/>
  <c r="J88"/>
  <c r="J59"/>
  <c i="6" r="BK89"/>
  <c r="J89"/>
  <c r="J63"/>
  <c r="E48"/>
  <c r="J52"/>
  <c r="BE86"/>
  <c r="BE87"/>
  <c r="F55"/>
  <c r="BE90"/>
  <c i="5" r="BE117"/>
  <c i="4" r="BK92"/>
  <c r="J92"/>
  <c r="J60"/>
  <c i="5" r="BE151"/>
  <c r="BE160"/>
  <c r="BE173"/>
  <c r="BE180"/>
  <c r="BE126"/>
  <c r="BE134"/>
  <c r="BE154"/>
  <c r="BE204"/>
  <c i="4" r="BK105"/>
  <c r="J105"/>
  <c r="J62"/>
  <c i="5" r="J52"/>
  <c r="BE96"/>
  <c r="BE115"/>
  <c r="BE132"/>
  <c r="BE147"/>
  <c r="BE158"/>
  <c r="BE166"/>
  <c r="BE208"/>
  <c r="BE211"/>
  <c r="F55"/>
  <c r="BE108"/>
  <c r="BE113"/>
  <c r="BE139"/>
  <c r="BE202"/>
  <c r="E83"/>
  <c r="BE171"/>
  <c r="BE137"/>
  <c r="BE175"/>
  <c r="BE195"/>
  <c r="BE221"/>
  <c r="BE104"/>
  <c r="BE123"/>
  <c r="BE130"/>
  <c r="BE218"/>
  <c r="BE231"/>
  <c r="BE241"/>
  <c r="BE243"/>
  <c r="BE256"/>
  <c r="BE259"/>
  <c r="BE261"/>
  <c r="BE184"/>
  <c r="BE249"/>
  <c r="BE263"/>
  <c r="BE101"/>
  <c r="BE141"/>
  <c r="BE233"/>
  <c r="BE235"/>
  <c r="BE239"/>
  <c r="BE247"/>
  <c r="BE252"/>
  <c r="BE144"/>
  <c r="BE177"/>
  <c r="BE186"/>
  <c r="BE190"/>
  <c r="BE197"/>
  <c r="BE215"/>
  <c r="BE245"/>
  <c i="3" r="J207"/>
  <c r="J72"/>
  <c i="4" r="E81"/>
  <c r="BE146"/>
  <c r="BE166"/>
  <c r="BE187"/>
  <c r="BE228"/>
  <c r="BE282"/>
  <c r="BE138"/>
  <c r="BE238"/>
  <c r="BE242"/>
  <c r="BE255"/>
  <c r="BE269"/>
  <c r="BE274"/>
  <c r="BE316"/>
  <c i="3" r="J98"/>
  <c r="J61"/>
  <c i="4" r="J52"/>
  <c r="BE94"/>
  <c r="BE98"/>
  <c r="BE119"/>
  <c r="BE130"/>
  <c r="BE204"/>
  <c r="BE222"/>
  <c r="BE263"/>
  <c r="BE290"/>
  <c r="BE294"/>
  <c r="BE300"/>
  <c r="BE318"/>
  <c r="BE320"/>
  <c r="BE324"/>
  <c r="BE107"/>
  <c r="BE150"/>
  <c r="BE226"/>
  <c r="BE236"/>
  <c r="BE267"/>
  <c r="BE271"/>
  <c r="BE284"/>
  <c r="BE309"/>
  <c r="BE322"/>
  <c r="F88"/>
  <c r="BE111"/>
  <c r="BE140"/>
  <c r="BE144"/>
  <c r="BE156"/>
  <c r="BE158"/>
  <c r="BE172"/>
  <c r="BE224"/>
  <c r="BE265"/>
  <c r="BE314"/>
  <c r="BE121"/>
  <c r="BE127"/>
  <c r="BE160"/>
  <c r="BE183"/>
  <c r="BE232"/>
  <c r="BE253"/>
  <c r="BE259"/>
  <c r="BE286"/>
  <c r="BE304"/>
  <c r="BE103"/>
  <c r="BE148"/>
  <c r="BE216"/>
  <c r="BE96"/>
  <c r="BE133"/>
  <c r="BE152"/>
  <c r="BE164"/>
  <c r="BE174"/>
  <c r="BE179"/>
  <c r="BE185"/>
  <c r="BE195"/>
  <c r="BE199"/>
  <c r="BE220"/>
  <c r="BE276"/>
  <c r="BE298"/>
  <c r="BE109"/>
  <c r="BE125"/>
  <c r="BE181"/>
  <c r="BE206"/>
  <c r="BE244"/>
  <c r="BE257"/>
  <c r="BE261"/>
  <c r="BE273"/>
  <c r="BE278"/>
  <c r="BE280"/>
  <c r="BE296"/>
  <c r="BE302"/>
  <c r="BE306"/>
  <c r="BE113"/>
  <c r="BE117"/>
  <c r="BE142"/>
  <c r="BE162"/>
  <c r="BE189"/>
  <c r="BE193"/>
  <c r="BE212"/>
  <c r="BE230"/>
  <c r="BE234"/>
  <c r="BE240"/>
  <c r="BE115"/>
  <c r="BE135"/>
  <c r="BE170"/>
  <c r="BE176"/>
  <c r="BE191"/>
  <c r="BE210"/>
  <c r="BE214"/>
  <c r="BE218"/>
  <c r="BE251"/>
  <c r="BE292"/>
  <c r="BE123"/>
  <c r="BE154"/>
  <c r="BE168"/>
  <c r="BE197"/>
  <c r="BE201"/>
  <c r="BE208"/>
  <c r="BE246"/>
  <c r="BE249"/>
  <c r="BE288"/>
  <c r="BE311"/>
  <c i="3" r="J90"/>
  <c r="BE118"/>
  <c r="BE259"/>
  <c r="BE319"/>
  <c r="BE101"/>
  <c r="BE172"/>
  <c r="BE202"/>
  <c r="BE205"/>
  <c r="BE208"/>
  <c r="BE210"/>
  <c r="BE334"/>
  <c r="F55"/>
  <c r="BE105"/>
  <c r="BE162"/>
  <c r="BE176"/>
  <c r="BE200"/>
  <c r="BE216"/>
  <c r="BE236"/>
  <c r="BE287"/>
  <c r="BE295"/>
  <c r="BE315"/>
  <c r="BE346"/>
  <c r="BE401"/>
  <c r="E86"/>
  <c r="BE146"/>
  <c r="BE164"/>
  <c r="BE174"/>
  <c r="BE203"/>
  <c r="BE212"/>
  <c r="BE218"/>
  <c r="BE226"/>
  <c r="BE265"/>
  <c r="BE277"/>
  <c r="BE281"/>
  <c r="BE293"/>
  <c r="BE328"/>
  <c r="BE99"/>
  <c r="BE125"/>
  <c r="BE154"/>
  <c r="BE156"/>
  <c r="BE159"/>
  <c r="BE181"/>
  <c r="BE222"/>
  <c r="BE230"/>
  <c r="BE273"/>
  <c r="BE297"/>
  <c r="BE303"/>
  <c r="BE311"/>
  <c r="BE324"/>
  <c r="BE348"/>
  <c r="BE350"/>
  <c r="BE366"/>
  <c r="BE368"/>
  <c r="BE372"/>
  <c r="BE392"/>
  <c r="BE109"/>
  <c r="BE183"/>
  <c r="BE188"/>
  <c r="BE224"/>
  <c r="BE242"/>
  <c r="BE244"/>
  <c r="BE251"/>
  <c r="BE253"/>
  <c r="BE263"/>
  <c r="BE271"/>
  <c r="BE275"/>
  <c r="BE289"/>
  <c r="BE390"/>
  <c r="BE394"/>
  <c r="BE397"/>
  <c r="BE127"/>
  <c r="BE139"/>
  <c r="BE232"/>
  <c r="BE234"/>
  <c r="BE238"/>
  <c r="BE240"/>
  <c r="BE246"/>
  <c r="BE301"/>
  <c r="BE352"/>
  <c r="BE354"/>
  <c r="BE356"/>
  <c r="BE358"/>
  <c r="BE360"/>
  <c r="BE362"/>
  <c r="BE113"/>
  <c r="BE122"/>
  <c r="BE129"/>
  <c r="BE168"/>
  <c r="BE179"/>
  <c r="BE299"/>
  <c r="BE313"/>
  <c r="BE133"/>
  <c r="BE143"/>
  <c r="BE192"/>
  <c r="BE248"/>
  <c r="BE283"/>
  <c r="BE291"/>
  <c r="BE305"/>
  <c r="BE317"/>
  <c r="BE330"/>
  <c r="BE338"/>
  <c r="BE342"/>
  <c r="BE364"/>
  <c r="BE376"/>
  <c r="BE165"/>
  <c r="BE214"/>
  <c r="BE220"/>
  <c r="BE307"/>
  <c r="BE326"/>
  <c r="BE336"/>
  <c r="BE344"/>
  <c r="BE374"/>
  <c r="BE380"/>
  <c r="BE194"/>
  <c r="BE201"/>
  <c r="BE255"/>
  <c r="BE257"/>
  <c r="BE261"/>
  <c r="BE267"/>
  <c r="BE269"/>
  <c r="BE285"/>
  <c r="BE340"/>
  <c r="BE370"/>
  <c r="BE378"/>
  <c r="BE384"/>
  <c r="BE385"/>
  <c r="BE116"/>
  <c r="BE135"/>
  <c r="BE151"/>
  <c r="BE198"/>
  <c r="BE204"/>
  <c r="BE228"/>
  <c r="BE279"/>
  <c r="BE309"/>
  <c r="BE321"/>
  <c r="BE332"/>
  <c r="BE382"/>
  <c r="BE388"/>
  <c r="BE399"/>
  <c i="2" r="BE92"/>
  <c r="BE86"/>
  <c r="BE89"/>
  <c i="1" r="BC55"/>
  <c r="AW55"/>
  <c i="2" r="J48"/>
  <c r="F51"/>
  <c r="BE81"/>
  <c r="BE84"/>
  <c i="1" r="BA55"/>
  <c r="BB55"/>
  <c r="BD55"/>
  <c i="6" r="F34"/>
  <c i="1" r="BA59"/>
  <c i="6" r="F35"/>
  <c i="1" r="BB59"/>
  <c i="6" r="F37"/>
  <c i="1" r="BD59"/>
  <c i="3" r="F34"/>
  <c i="1" r="BA56"/>
  <c i="4" r="F35"/>
  <c i="1" r="BB57"/>
  <c i="5" r="F36"/>
  <c i="1" r="BC58"/>
  <c i="3" r="F35"/>
  <c i="1" r="BB56"/>
  <c i="6" r="J34"/>
  <c i="1" r="AW59"/>
  <c i="3" r="J34"/>
  <c i="1" r="AW56"/>
  <c i="5" r="F35"/>
  <c i="1" r="BB58"/>
  <c i="4" r="J34"/>
  <c i="1" r="AW57"/>
  <c i="4" r="F36"/>
  <c i="1" r="BC57"/>
  <c i="5" r="F37"/>
  <c i="1" r="BD58"/>
  <c i="5" r="F34"/>
  <c i="1" r="BA58"/>
  <c i="4" r="F34"/>
  <c i="1" r="BA57"/>
  <c i="4" r="F37"/>
  <c i="1" r="BD57"/>
  <c i="3" r="F36"/>
  <c i="1" r="BC56"/>
  <c i="5" r="J34"/>
  <c i="1" r="AW58"/>
  <c i="3" r="F37"/>
  <c i="1" r="BD56"/>
  <c i="6" r="F36"/>
  <c i="1" r="BC59"/>
  <c i="5" l="1" r="T94"/>
  <c r="R94"/>
  <c r="R128"/>
  <c i="3" r="BK196"/>
  <c r="J196"/>
  <c r="J70"/>
  <c i="5" r="P94"/>
  <c r="R93"/>
  <c i="4" r="P105"/>
  <c r="P91"/>
  <c i="1" r="AU57"/>
  <c i="3" r="T196"/>
  <c i="4" r="T105"/>
  <c r="T91"/>
  <c i="3" r="T97"/>
  <c r="T96"/>
  <c r="P196"/>
  <c r="P96"/>
  <c i="1" r="AU56"/>
  <c i="5" r="P128"/>
  <c r="P93"/>
  <c i="1" r="AU58"/>
  <c i="4" r="R105"/>
  <c r="R91"/>
  <c i="5" r="T128"/>
  <c r="T93"/>
  <c i="3" r="R196"/>
  <c r="R97"/>
  <c r="R96"/>
  <c i="5" r="BK128"/>
  <c r="J128"/>
  <c r="J65"/>
  <c r="BK94"/>
  <c r="J94"/>
  <c r="J60"/>
  <c i="6" r="J85"/>
  <c r="J61"/>
  <c i="2" r="BK79"/>
  <c r="J79"/>
  <c r="J56"/>
  <c i="6" r="BK88"/>
  <c r="J88"/>
  <c r="J62"/>
  <c i="4" r="BK91"/>
  <c r="J91"/>
  <c r="J59"/>
  <c i="1" r="BD54"/>
  <c r="W33"/>
  <c i="4" r="F33"/>
  <c i="1" r="AZ57"/>
  <c i="2" r="F31"/>
  <c i="1" r="AZ55"/>
  <c i="5" r="J33"/>
  <c i="1" r="AV58"/>
  <c r="AT58"/>
  <c i="2" r="J31"/>
  <c i="1" r="AV55"/>
  <c r="AT55"/>
  <c i="3" r="J33"/>
  <c i="1" r="AV56"/>
  <c r="AT56"/>
  <c r="BA54"/>
  <c r="AW54"/>
  <c r="AK30"/>
  <c i="4" r="J33"/>
  <c i="1" r="AV57"/>
  <c r="AT57"/>
  <c i="3" r="F33"/>
  <c i="1" r="AZ56"/>
  <c i="6" r="F33"/>
  <c i="1" r="AZ59"/>
  <c i="5" r="F33"/>
  <c i="1" r="AZ58"/>
  <c r="BB54"/>
  <c r="AX54"/>
  <c i="6" r="J33"/>
  <c i="1" r="AV59"/>
  <c r="AT59"/>
  <c r="BC54"/>
  <c r="AY54"/>
  <c i="3" l="1" r="BK96"/>
  <c r="J96"/>
  <c i="6" r="BK83"/>
  <c r="J83"/>
  <c r="J59"/>
  <c i="2" r="BK78"/>
  <c r="J78"/>
  <c r="J55"/>
  <c i="5" r="BK93"/>
  <c r="J93"/>
  <c r="J59"/>
  <c i="3" r="J30"/>
  <c i="1" r="AG56"/>
  <c r="AU54"/>
  <c r="AZ54"/>
  <c r="AV54"/>
  <c r="AK29"/>
  <c r="W31"/>
  <c r="W30"/>
  <c i="4" r="J30"/>
  <c i="1" r="AG57"/>
  <c r="W32"/>
  <c i="3" l="1" r="J39"/>
  <c r="J59"/>
  <c i="4" r="J39"/>
  <c i="1" r="AN57"/>
  <c r="AN56"/>
  <c i="2" r="J28"/>
  <c i="1" r="AG55"/>
  <c r="AN55"/>
  <c i="6" r="J30"/>
  <c i="1" r="AG59"/>
  <c r="W29"/>
  <c r="AT54"/>
  <c i="5" r="J30"/>
  <c i="1" r="AG58"/>
  <c r="AN58"/>
  <c i="6" l="1" r="J39"/>
  <c i="2" r="J37"/>
  <c i="5" r="J39"/>
  <c i="1" r="AN59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<sst xmlns="http://schemas.openxmlformats.org/spreadsheetml/2006/main">
  <si>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</si>
  <si>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</si>
  <si>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</si>
  <si>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</si>
  <si>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</si>
  <si>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{9c2ba464-cf40-4f5e-91bf-e35255acbc9a}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</si>
  <si>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</si>
  <si>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</si>
  <si>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</si>
  <si>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</si>
  <si>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</si>
  <si>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</si>
  <si>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</si>
  <si>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</si>
  <si>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220111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</si>
  <si>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</si>
  <si>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</si>
  <si>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Pionýrská -rekonstrukce ZTI a vytápění, ul. Pionýrská 727/1, 742 21 Kopřivnice</t>
  </si>
  <si>
    <t>KSO:</t>
  </si>
  <si>
    <t>801</t>
  </si>
  <si>
    <t>CC-CZ:</t>
  </si>
  <si>
    <t>1</t>
  </si>
  <si>
    <t>Místo:</t>
  </si>
  <si>
    <t>Kopřivnice,ul.Pionýrská 727/1</t>
  </si>
  <si>
    <t>Datum:</t>
  </si>
  <si>
    <t>19. 12. 2022</t>
  </si>
  <si>
    <t>CZ-CPV:</t>
  </si>
  <si>
    <t>45000000-7</t>
  </si>
  <si>
    <t>CZ-CPA:</t>
  </si>
  <si>
    <t>41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</si>
  <si>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</si>
  <si>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</si>
  <si>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</si>
  <si>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</si>
  <si>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</si>
  <si>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</si>
  <si>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</si>
  <si>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</si>
  <si>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63307111</t>
  </si>
  <si>
    <t xml:space="preserve">Lenka Jerakasová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</si>
  <si>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</si>
  <si>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</si>
  <si>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</si>
  <si>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</si>
  <si>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</si>
  <si>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</si>
  <si>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</si>
  <si>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</si>
  <si>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</si>
  <si>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</si>
  <si>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</si>
  <si>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</si>
  <si>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</si>
  <si>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</si>
  <si>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</si>
  <si>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</si>
  <si>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</si>
  <si>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</si>
  <si>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</si>
  <si>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</si>
  <si>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</si>
  <si>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</si>
  <si>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</si>
  <si>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</si>
  <si>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</si>
  <si>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</si>
  <si>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</si>
  <si>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</si>
  <si>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</si>
  <si>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</si>
  <si>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</si>
  <si>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</si>
  <si>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</si>
  <si>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</si>
  <si>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</si>
  <si>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</si>
  <si>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</si>
  <si>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</si>
  <si>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</si>
  <si>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</si>
  <si>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</si>
  <si>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</si>
  <si>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</si>
  <si>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</si>
  <si>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D.1.4.2</t>
  </si>
  <si>
    <t>zdravotechnické instalace</t>
  </si>
  <si>
    <t>{a40c95c3-1dc3-42b4-bc7f-da83c52158c5}</t>
  </si>
  <si>
    <t>2</t>
  </si>
  <si>
    <t>D.1.4.1</t>
  </si>
  <si>
    <t xml:space="preserve">VYTÁPĚNÍ </t>
  </si>
  <si>
    <t>{12cf3817-b227-4801-a771-7b6bd68bfcfe}</t>
  </si>
  <si>
    <t>D.1.1</t>
  </si>
  <si>
    <t xml:space="preserve">Architektonicko - stavební řešení </t>
  </si>
  <si>
    <t>{6d929703-3ed2-4acc-ad7a-842db39df169}</t>
  </si>
  <si>
    <t>D.1.4.3</t>
  </si>
  <si>
    <t xml:space="preserve">Měření a regulace </t>
  </si>
  <si>
    <t>{2764b410-b37d-4987-8c73-036f887aa1c1}</t>
  </si>
  <si>
    <t>KRYCÍ LIST SOUPISU PRACÍ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</si>
  <si>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</si>
  <si>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</si>
  <si>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</si>
  <si>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</si>
  <si>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</si>
  <si>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</si>
  <si>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</si>
  <si>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</si>
  <si>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</si>
  <si>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</si>
  <si>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</si>
  <si>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</si>
  <si>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</si>
  <si>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</si>
  <si>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</si>
  <si>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</si>
  <si>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</si>
  <si>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</si>
  <si>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</si>
  <si>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</si>
  <si>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</si>
  <si>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</si>
  <si>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</si>
  <si>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</si>
  <si>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</si>
  <si>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</si>
  <si>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VRN2</t>
  </si>
  <si>
    <t>Příprava staveniště</t>
  </si>
  <si>
    <t>K</t>
  </si>
  <si>
    <t>020001000</t>
  </si>
  <si>
    <t xml:space="preserve">soubor </t>
  </si>
  <si>
    <t>CS ÚRS 2022 02</t>
  </si>
  <si>
    <t>1024</t>
  </si>
  <si>
    <t>-913852159</t>
  </si>
  <si>
    <t>Online PSC</t>
  </si>
  <si>
    <t>https://podminky.urs.cz/item/CS_URS_2022_02/020001000</t>
  </si>
  <si>
    <t>VRN3</t>
  </si>
  <si>
    <t>Zařízení staveniště</t>
  </si>
  <si>
    <t>030001000</t>
  </si>
  <si>
    <t>310693901</t>
  </si>
  <si>
    <t>https://podminky.urs.cz/item/CS_URS_2022_02/030001000</t>
  </si>
  <si>
    <t>3</t>
  </si>
  <si>
    <t>034503000</t>
  </si>
  <si>
    <t>Informační tabule na staveništi</t>
  </si>
  <si>
    <t>416252893</t>
  </si>
  <si>
    <t>https://podminky.urs.cz/item/CS_URS_2022_02/034503000</t>
  </si>
  <si>
    <t>VRN4</t>
  </si>
  <si>
    <t>Inženýrská činnost</t>
  </si>
  <si>
    <t>4</t>
  </si>
  <si>
    <t>041203000</t>
  </si>
  <si>
    <t>Technický dozor investora</t>
  </si>
  <si>
    <t>-1103308342</t>
  </si>
  <si>
    <t>https://podminky.urs.cz/item/CS_URS_2022_02/041203000</t>
  </si>
  <si>
    <t>VRN7</t>
  </si>
  <si>
    <t>Provozní vlivy</t>
  </si>
  <si>
    <t>070001000</t>
  </si>
  <si>
    <t>1804957002</t>
  </si>
  <si>
    <t>https://podminky.urs.cz/item/CS_URS_2022_02/070001000</t>
  </si>
  <si>
    <t>Objekt:</t>
  </si>
  <si>
    <t>D.1.4.2 - zdravotechnické instalace</t>
  </si>
  <si>
    <t>Kopřivnice</t>
  </si>
  <si>
    <t>HSV - Práce a dodávky HSV</t>
  </si>
  <si>
    <t xml:space="preserve">    1 - Zemní práce</t>
  </si>
  <si>
    <t xml:space="preserve">      4 - Vodorovné konstrukce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</si>
  <si>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</si>
  <si>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</si>
  <si>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</si>
  <si>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</si>
  <si>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</si>
  <si>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</si>
  <si>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</si>
  <si>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</si>
  <si>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</si>
  <si>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</si>
  <si>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</si>
  <si>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</si>
  <si>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</si>
  <si>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</si>
  <si>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HSV</t>
  </si>
  <si>
    <t>Práce a dodávky HSV</t>
  </si>
  <si>
    <t>Zemní práce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</si>
  <si>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</si>
  <si>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</si>
  <si>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m2</t>
  </si>
  <si>
    <t>CS ÚRS 2023 02</t>
  </si>
  <si>
    <t>1359542598</t>
  </si>
  <si>
    <t>https://podminky.urs.cz/item/CS_URS_2023_02/113106151</t>
  </si>
  <si>
    <t>129001101</t>
  </si>
  <si>
    <t>Příplatek k cenám vykopávek za ztížení vykopávky v blízkosti podzemního vedení nebo výbušnin v horninách jakékoliv třídy</t>
  </si>
  <si>
    <t>m3</t>
  </si>
  <si>
    <t>559287644</t>
  </si>
  <si>
    <t>https://podminky.urs.cz/item/CS_URS_2023_02/129001101</t>
  </si>
  <si>
    <t>VV</t>
  </si>
  <si>
    <t>1,5*1,5*2*2</t>
  </si>
  <si>
    <t>Součet</t>
  </si>
  <si>
    <t>132454203</t>
  </si>
  <si>
    <t>Hloubení zapažených rýh šířky přes 800 do 2 000 mm strojně s urovnáním dna do předepsaného profilu a spádu v hornině třídy těžitelnosti II skupiny 5 přes 50 do 100 m3</t>
  </si>
  <si>
    <t>2032895322</t>
  </si>
  <si>
    <t>https://podminky.urs.cz/item/CS_URS_2023_02/132454203</t>
  </si>
  <si>
    <t>7,5*0,9*1,8</t>
  </si>
  <si>
    <t>139711111</t>
  </si>
  <si>
    <t>Vykopávka v uzavřených prostorech ručně v hornině třídy těžitelnosti I skupiny 1 až 3</t>
  </si>
  <si>
    <t>2018536254</t>
  </si>
  <si>
    <t>https://podminky.urs.cz/item/CS_URS_2023_02/139711111</t>
  </si>
  <si>
    <t>144*0,6*0,8</t>
  </si>
  <si>
    <t>151101102</t>
  </si>
  <si>
    <t>Zřízení pažení a rozepření stěn rýh pro podzemní vedení příložné pro jakoukoliv mezerovitost, hloubky přes 2 do 4 m</t>
  </si>
  <si>
    <t>1806803346</t>
  </si>
  <si>
    <t>https://podminky.urs.cz/item/CS_URS_2023_02/151101102</t>
  </si>
  <si>
    <t>7,5*2*2</t>
  </si>
  <si>
    <t>6</t>
  </si>
  <si>
    <t>151101112</t>
  </si>
  <si>
    <t>Odstranění pažení a rozepření stěn rýh pro podzemní vedení s uložením materiálu na vzdálenost do 3 m od kraje výkopu příložné, hloubky přes 2 do 4 m</t>
  </si>
  <si>
    <t>1149792162</t>
  </si>
  <si>
    <t>https://podminky.urs.cz/item/CS_URS_2023_02/151101112</t>
  </si>
  <si>
    <t>7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</si>
  <si>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</si>
  <si>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</si>
  <si>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-1203779584</t>
  </si>
  <si>
    <t>https://podminky.urs.cz/item/CS_URS_2023_02/162751137</t>
  </si>
  <si>
    <t>7,5*0,9*0,39</t>
  </si>
  <si>
    <t>8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</si>
  <si>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</si>
  <si>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</si>
  <si>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1550805661</t>
  </si>
  <si>
    <t>https://podminky.urs.cz/item/CS_URS_2023_02/162751139</t>
  </si>
  <si>
    <t>3,949*10 "Přepočtené koeficientem množství</t>
  </si>
  <si>
    <t>9</t>
  </si>
  <si>
    <t>167151102</t>
  </si>
  <si>
    <t>Nakládání, skládání a překládání neulehlého výkopku nebo sypaniny strojně nakládání, množství do 100 m3, z horniny třídy těžitelnosti II, skupiny 4 a 5</t>
  </si>
  <si>
    <t>733291316</t>
  </si>
  <si>
    <t>https://podminky.urs.cz/item/CS_URS_2023_02/167151102</t>
  </si>
  <si>
    <t>10</t>
  </si>
  <si>
    <t>167151122</t>
  </si>
  <si>
    <t>Nakládání, skládání a překládání neulehlého výkopku nebo sypaniny strojně skládání nebo překládání, z hornin třídy těžitelnosti II, skupiny 4 a 5</t>
  </si>
  <si>
    <t>-410148709</t>
  </si>
  <si>
    <t>https://podminky.urs.cz/item/CS_URS_2023_02/167151122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</si>
  <si>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</si>
  <si>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</si>
  <si>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</si>
  <si>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</si>
  <si>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-2130749108</t>
  </si>
  <si>
    <t>https://podminky.urs.cz/item/CS_URS_2023_02/171201231</t>
  </si>
  <si>
    <t>12,15*1,85</t>
  </si>
  <si>
    <t>12</t>
  </si>
  <si>
    <t>171251101</t>
  </si>
  <si>
    <t>Uložení sypanin do násypů strojně s rozprostřením sypaniny ve vrstvách a s hrubým urovnáním nezhutněných jakékoliv třídy těžitelnosti</t>
  </si>
  <si>
    <t>637469405</t>
  </si>
  <si>
    <t>https://podminky.urs.cz/item/CS_URS_2023_02/171251101</t>
  </si>
  <si>
    <t>13</t>
  </si>
  <si>
    <t>174151101</t>
  </si>
  <si>
    <t>Zásyp sypaninou z jakékoliv horniny strojně s uložením výkopku ve vrstvách se zhutněním jam, šachet, rýh nebo kolem objektů v těchto vykopávkách</t>
  </si>
  <si>
    <t>-920441967</t>
  </si>
  <si>
    <t>https://podminky.urs.cz/item/CS_URS_2023_02/174151101</t>
  </si>
  <si>
    <t>7,5*0,9*1,5</t>
  </si>
  <si>
    <t>14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</si>
  <si>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</si>
  <si>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</si>
  <si>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-648542928</t>
  </si>
  <si>
    <t>https://podminky.urs.cz/item/CS_URS_2023_02/175111101</t>
  </si>
  <si>
    <t>7,5*0,9*0,4</t>
  </si>
  <si>
    <t>M</t>
  </si>
  <si>
    <t>58331200</t>
  </si>
  <si>
    <t>štěrkopísek netříděný zásypový</t>
  </si>
  <si>
    <t>1375323545</t>
  </si>
  <si>
    <t>2,47*2 "Přepočtené koeficientem množství</t>
  </si>
  <si>
    <t>Vodorovné konstrukce</t>
  </si>
  <si>
    <t>16</t>
  </si>
  <si>
    <t>451573111</t>
  </si>
  <si>
    <t>Lože pod potrubí ze štěrkopísku do 63 mm</t>
  </si>
  <si>
    <t>-1278658206</t>
  </si>
  <si>
    <t>https://podminky.urs.cz/item/CS_URS_2023_02/451573111</t>
  </si>
  <si>
    <t>7,5*0,9*0,15</t>
  </si>
  <si>
    <t>Svislé a kompletní konstrukce</t>
  </si>
  <si>
    <t>17</t>
  </si>
  <si>
    <t>386131111</t>
  </si>
  <si>
    <t xml:space="preserve">Montáž odlučovačů tuků a olejů polyetylenových, průtoku 1 l/s, max.100 jídel - kompletní dodávka a montáž </t>
  </si>
  <si>
    <t>kus</t>
  </si>
  <si>
    <t>-537608539</t>
  </si>
  <si>
    <t>https://podminky.urs.cz/item/CS_URS_2023_02/386131111</t>
  </si>
  <si>
    <t>Komunikace pozemní</t>
  </si>
  <si>
    <t>18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</si>
  <si>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</si>
  <si>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</si>
  <si>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1211279189</t>
  </si>
  <si>
    <t>https://podminky.urs.cz/item/CS_URS_2023_02/591111111</t>
  </si>
  <si>
    <t>19</t>
  </si>
  <si>
    <t>58381008</t>
  </si>
  <si>
    <t>kostka štípaná dlažební žula velká 15/17</t>
  </si>
  <si>
    <t>1941983407</t>
  </si>
  <si>
    <t>1*1,01 "Přepočtené koeficientem množství</t>
  </si>
  <si>
    <t>Úpravy povrchů, podlahy a osazování výplní</t>
  </si>
  <si>
    <t>20</t>
  </si>
  <si>
    <t>631312141</t>
  </si>
  <si>
    <t>Doplnění dosavadních mazanin prostým betonem s dodáním hmot, bez potěru, plochy jednotlivě rýh v dosavadních mazaninách</t>
  </si>
  <si>
    <t>46880878</t>
  </si>
  <si>
    <t>https://podminky.urs.cz/item/CS_URS_2023_02/631312141</t>
  </si>
  <si>
    <t>Trubní vedení</t>
  </si>
  <si>
    <t>871273121</t>
  </si>
  <si>
    <t>Montáž kanalizačního potrubí z plastů z tvrdého PVC těsněných gumovým kroužkem v otevřeném výkopu ve sklonu do 20 % DN 125</t>
  </si>
  <si>
    <t>m</t>
  </si>
  <si>
    <t>1439934673</t>
  </si>
  <si>
    <t>https://podminky.urs.cz/item/CS_URS_2023_02/871273121</t>
  </si>
  <si>
    <t>22</t>
  </si>
  <si>
    <t>28611129</t>
  </si>
  <si>
    <t>trubka kanalizační PVC DN 125x5000mm SN4</t>
  </si>
  <si>
    <t>-298249257</t>
  </si>
  <si>
    <t>23</t>
  </si>
  <si>
    <t>998276101</t>
  </si>
  <si>
    <t>Přesun hmot pro trubní vedení hloubené z trub z plastických hmot nebo sklolaminátových pro vodovody nebo kanalizace v otevřeném výkopu dopravní vzdálenost do 15 m</t>
  </si>
  <si>
    <t>-1111225198</t>
  </si>
  <si>
    <t>https://podminky.urs.cz/item/CS_URS_2023_02/998276101</t>
  </si>
  <si>
    <t>Ostatní konstrukce a práce, bourání</t>
  </si>
  <si>
    <t>24</t>
  </si>
  <si>
    <t>965042241</t>
  </si>
  <si>
    <t>Bourání mazanin betonových nebo z litého asfaltu tl. přes 100 mm, plochy přes 4 m2</t>
  </si>
  <si>
    <t>113471283</t>
  </si>
  <si>
    <t>https://podminky.urs.cz/item/CS_URS_2023_02/965042241</t>
  </si>
  <si>
    <t>144*0,6*0,15</t>
  </si>
  <si>
    <t>25</t>
  </si>
  <si>
    <t>974031142</t>
  </si>
  <si>
    <t>Vysekání rýh ve zdivu cihelném na maltu vápennou nebo vápenocementovou do hl. 70 mm a šířky do 70 mm</t>
  </si>
  <si>
    <t>-1610492229</t>
  </si>
  <si>
    <t>https://podminky.urs.cz/item/CS_URS_2023_02/974031142</t>
  </si>
  <si>
    <t>26</t>
  </si>
  <si>
    <t>974031144</t>
  </si>
  <si>
    <t>Vysekání rýh ve zdivu cihelném na maltu vápennou nebo vápenocementovou do hl. 70 mm a šířky do 150 mm</t>
  </si>
  <si>
    <t>1323212007</t>
  </si>
  <si>
    <t>https://podminky.urs.cz/item/CS_URS_2023_02/974031144</t>
  </si>
  <si>
    <t>27</t>
  </si>
  <si>
    <t>974031153</t>
  </si>
  <si>
    <t>Vysekání rýh ve zdivu cihelném na maltu vápennou nebo vápenocementovou do hl. 100 mm a šířky do 100 mm</t>
  </si>
  <si>
    <t>-289864593</t>
  </si>
  <si>
    <t>https://podminky.urs.cz/item/CS_URS_2023_02/974031153</t>
  </si>
  <si>
    <t>997</t>
  </si>
  <si>
    <t>Přesun sutě</t>
  </si>
  <si>
    <t>28</t>
  </si>
  <si>
    <t>997013211</t>
  </si>
  <si>
    <t>Vnitrostaveništní doprava suti a vybouraných hmot vodorovně do 50 m svisle ručně pro budovy a haly výšky do 6 m</t>
  </si>
  <si>
    <t>746769649</t>
  </si>
  <si>
    <t>https://podminky.urs.cz/item/CS_URS_2023_02/997013211</t>
  </si>
  <si>
    <t>29</t>
  </si>
  <si>
    <t>997013501</t>
  </si>
  <si>
    <t>Odvoz suti a vybouraných hmot na skládku nebo meziskládku se složením, na vzdálenost do 1 km</t>
  </si>
  <si>
    <t>-1422496445</t>
  </si>
  <si>
    <t>https://podminky.urs.cz/item/CS_URS_2023_02/997013501</t>
  </si>
  <si>
    <t>30</t>
  </si>
  <si>
    <t>997013509</t>
  </si>
  <si>
    <t>Odvoz suti a vybouraných hmot na skládku nebo meziskládku se složením, na vzdálenost Příplatek k ceně za každý další i započatý 1 km přes 1 km</t>
  </si>
  <si>
    <t>-429129805</t>
  </si>
  <si>
    <t>https://podminky.urs.cz/item/CS_URS_2023_02/997013509</t>
  </si>
  <si>
    <t>29,547</t>
  </si>
  <si>
    <t>29,547*19 "Přepočtené koeficientem množství</t>
  </si>
  <si>
    <t>31</t>
  </si>
  <si>
    <t>997013631</t>
  </si>
  <si>
    <t>Poplatek za uložení stavebního odpadu na skládce (skládkovné) směsného stavebního a demoličního zatříděného do Katalogu odpadů pod kódem 17 09 04</t>
  </si>
  <si>
    <t>159485844</t>
  </si>
  <si>
    <t>https://podminky.urs.cz/item/CS_URS_2023_02/997013631</t>
  </si>
  <si>
    <t>14,07*2,1 "Přepočtené koeficientem množství</t>
  </si>
  <si>
    <t>998</t>
  </si>
  <si>
    <t>Přesun hmot</t>
  </si>
  <si>
    <t>32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</si>
  <si>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</si>
  <si>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</si>
  <si>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-7834636</t>
  </si>
  <si>
    <t>https://podminky.urs.cz/item/CS_URS_2023_02/998011001</t>
  </si>
  <si>
    <t>33</t>
  </si>
  <si>
    <t>998223011</t>
  </si>
  <si>
    <t>Přesun hmot pro pozemní komunikace s krytem dlážděným dopravní vzdálenost do 200 m jakékoliv délky objektu</t>
  </si>
  <si>
    <t>-1582430121</t>
  </si>
  <si>
    <t>https://podminky.urs.cz/item/CS_URS_2023_02/998223011</t>
  </si>
  <si>
    <t>PSV</t>
  </si>
  <si>
    <t>Práce a dodávky PSV</t>
  </si>
  <si>
    <t>713</t>
  </si>
  <si>
    <t>Izolace tepelné</t>
  </si>
  <si>
    <t>34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</si>
  <si>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</si>
  <si>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</si>
  <si>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66676020</t>
  </si>
  <si>
    <t>https://podminky.urs.cz/item/CS_URS_2023_02/713463211</t>
  </si>
  <si>
    <t>35</t>
  </si>
  <si>
    <t>63154570</t>
  </si>
  <si>
    <t>pouzdro izolační potrubní z minerální vlny s Al fólií max. 250/100°C 22/40mm</t>
  </si>
  <si>
    <t>-1670743263</t>
  </si>
  <si>
    <t>36</t>
  </si>
  <si>
    <t>63154571</t>
  </si>
  <si>
    <t>pouzdro izolační potrubní z minerální vlny s Al fólií max. 250/100°C 28/40mm</t>
  </si>
  <si>
    <t>-1962974615</t>
  </si>
  <si>
    <t>37</t>
  </si>
  <si>
    <t>63154572</t>
  </si>
  <si>
    <t>pouzdro izolační potrubní z minerální vlny s Al fólií max. 250/100°C 35/40mm</t>
  </si>
  <si>
    <t>2057513323</t>
  </si>
  <si>
    <t>38</t>
  </si>
  <si>
    <t>63154573</t>
  </si>
  <si>
    <t>pouzdro izolační potrubní z minerální vlny s Al fólií max. 250/100°C 42/40mm</t>
  </si>
  <si>
    <t>1358349281</t>
  </si>
  <si>
    <t>39</t>
  </si>
  <si>
    <t>63154018</t>
  </si>
  <si>
    <t>pouzdro izolační potrubní z minerální vlny s Al fólií max. 250/100°C 54/40mm</t>
  </si>
  <si>
    <t>1251370583</t>
  </si>
  <si>
    <t>40</t>
  </si>
  <si>
    <t>998713101</t>
  </si>
  <si>
    <t>Přesun hmot pro izolace tepelné stanovený z hmotnosti přesunovaného materiálu vodorovná dopravní vzdálenost do 50 m v objektech výšky do 6 m</t>
  </si>
  <si>
    <t>-554964016</t>
  </si>
  <si>
    <t>https://podminky.urs.cz/item/CS_URS_2023_02/998713101</t>
  </si>
  <si>
    <t>721</t>
  </si>
  <si>
    <t>Zdravotechnika - vnitřní kanalizace</t>
  </si>
  <si>
    <t>721110802</t>
  </si>
  <si>
    <t>Demontáž potrubí z kameninových trub normálních nebo kyselinovzdorných do DN 100</t>
  </si>
  <si>
    <t>1335498370</t>
  </si>
  <si>
    <t>https://podminky.urs.cz/item/CS_URS_2023_02/721110802</t>
  </si>
  <si>
    <t>42</t>
  </si>
  <si>
    <t>721110806</t>
  </si>
  <si>
    <t>Demontáž potrubí z kameninových trub normálních nebo kyselinovzdorných přes 100 do DN 200</t>
  </si>
  <si>
    <t>-712405983</t>
  </si>
  <si>
    <t>https://podminky.urs.cz/item/CS_URS_2023_02/721110806</t>
  </si>
  <si>
    <t>43</t>
  </si>
  <si>
    <t>721171803</t>
  </si>
  <si>
    <t>Demontáž potrubí z novodurových trub odpadních nebo připojovacích do D 75</t>
  </si>
  <si>
    <t>1679104030</t>
  </si>
  <si>
    <t>https://podminky.urs.cz/item/CS_URS_2023_02/721171803</t>
  </si>
  <si>
    <t>44</t>
  </si>
  <si>
    <t>721171808</t>
  </si>
  <si>
    <t>Demontáž potrubí z novodurových trub odpadních nebo připojovacích přes 75 do D 114</t>
  </si>
  <si>
    <t>1140886150</t>
  </si>
  <si>
    <t>https://podminky.urs.cz/item/CS_URS_2023_02/721171808</t>
  </si>
  <si>
    <t>45</t>
  </si>
  <si>
    <t>721173401</t>
  </si>
  <si>
    <t>Potrubí z trub PVC SN4 svodné (ležaté) DN 110</t>
  </si>
  <si>
    <t>-142048467</t>
  </si>
  <si>
    <t>https://podminky.urs.cz/item/CS_URS_2023_02/721173401</t>
  </si>
  <si>
    <t>46</t>
  </si>
  <si>
    <t>721173402</t>
  </si>
  <si>
    <t>Potrubí z trub PVC SN4 svodné (ležaté) DN 125</t>
  </si>
  <si>
    <t>276822136</t>
  </si>
  <si>
    <t>https://podminky.urs.cz/item/CS_URS_2023_02/721173402</t>
  </si>
  <si>
    <t>47</t>
  </si>
  <si>
    <t>721173403</t>
  </si>
  <si>
    <t>Potrubí z trub PVC SN4 svodné (ležaté) DN 160</t>
  </si>
  <si>
    <t>1556320035</t>
  </si>
  <si>
    <t>https://podminky.urs.cz/item/CS_URS_2023_02/721173403</t>
  </si>
  <si>
    <t>48</t>
  </si>
  <si>
    <t>721174024</t>
  </si>
  <si>
    <t>Potrubí z trub polypropylenových odpadní (svislé) DN 75</t>
  </si>
  <si>
    <t>1432468079</t>
  </si>
  <si>
    <t>https://podminky.urs.cz/item/CS_URS_2023_02/721174024</t>
  </si>
  <si>
    <t>49</t>
  </si>
  <si>
    <t>721174025</t>
  </si>
  <si>
    <t>Potrubí z trub polypropylenových odpadní (svislé) DN 110</t>
  </si>
  <si>
    <t>-376111181</t>
  </si>
  <si>
    <t>https://podminky.urs.cz/item/CS_URS_2023_02/721174025</t>
  </si>
  <si>
    <t>50</t>
  </si>
  <si>
    <t>721174042</t>
  </si>
  <si>
    <t>Potrubí z trub polypropylenových připojovací DN 40</t>
  </si>
  <si>
    <t>1350709282</t>
  </si>
  <si>
    <t>https://podminky.urs.cz/item/CS_URS_2023_02/721174042</t>
  </si>
  <si>
    <t>51</t>
  </si>
  <si>
    <t>721174043</t>
  </si>
  <si>
    <t>Potrubí z trub polypropylenových připojovací DN 50</t>
  </si>
  <si>
    <t>-906233045</t>
  </si>
  <si>
    <t>https://podminky.urs.cz/item/CS_URS_2023_02/721174043</t>
  </si>
  <si>
    <t>52</t>
  </si>
  <si>
    <t>721194104</t>
  </si>
  <si>
    <t>Vyměření přípojek na potrubí vyvedení a upevnění odpadních výpustek DN 40</t>
  </si>
  <si>
    <t>1013101595</t>
  </si>
  <si>
    <t>https://podminky.urs.cz/item/CS_URS_2023_02/721194104</t>
  </si>
  <si>
    <t>53</t>
  </si>
  <si>
    <t>721194105</t>
  </si>
  <si>
    <t>Vyměření přípojek na potrubí vyvedení a upevnění odpadních výpustek DN 50</t>
  </si>
  <si>
    <t>-366384552</t>
  </si>
  <si>
    <t>https://podminky.urs.cz/item/CS_URS_2023_02/721194105</t>
  </si>
  <si>
    <t>54</t>
  </si>
  <si>
    <t>721194109</t>
  </si>
  <si>
    <t>Vyměření přípojek na potrubí vyvedení a upevnění odpadních výpustek DN 110</t>
  </si>
  <si>
    <t>337514092</t>
  </si>
  <si>
    <t>https://podminky.urs.cz/item/CS_URS_2023_02/721194109</t>
  </si>
  <si>
    <t>55</t>
  </si>
  <si>
    <t>721211421</t>
  </si>
  <si>
    <t>Podlahové vpusti se svislým odtokem DN 50/75/110 mřížka nerez 115x115</t>
  </si>
  <si>
    <t>1516219272</t>
  </si>
  <si>
    <t>https://podminky.urs.cz/item/CS_URS_2023_02/721211421</t>
  </si>
  <si>
    <t>56</t>
  </si>
  <si>
    <t>721220802</t>
  </si>
  <si>
    <t>Demontáž zápachových uzávěrek DN 100</t>
  </si>
  <si>
    <t>1116652986</t>
  </si>
  <si>
    <t>https://podminky.urs.cz/item/CS_URS_2023_02/721220802</t>
  </si>
  <si>
    <t>57</t>
  </si>
  <si>
    <t>721226511</t>
  </si>
  <si>
    <t>Zápachové uzávěrky podomítkové (Pe) s krycí deskou pro pračku a myčku DN 40</t>
  </si>
  <si>
    <t>1878793311</t>
  </si>
  <si>
    <t>https://podminky.urs.cz/item/CS_URS_2023_02/721226511</t>
  </si>
  <si>
    <t>58</t>
  </si>
  <si>
    <t>721273153</t>
  </si>
  <si>
    <t>Ventilační hlavice z polypropylenu (PP) DN 110</t>
  </si>
  <si>
    <t>-19470394</t>
  </si>
  <si>
    <t>https://podminky.urs.cz/item/CS_URS_2023_02/721273153</t>
  </si>
  <si>
    <t>59</t>
  </si>
  <si>
    <t>721290111</t>
  </si>
  <si>
    <t>Zkouška těsnosti kanalizace v objektech vodou do DN 125</t>
  </si>
  <si>
    <t>1666493544</t>
  </si>
  <si>
    <t>https://podminky.urs.cz/item/CS_URS_2023_02/721290111</t>
  </si>
  <si>
    <t>60</t>
  </si>
  <si>
    <t>721290112</t>
  </si>
  <si>
    <t>Zkouška těsnosti kanalizace v objektech vodou DN 150 nebo DN 200</t>
  </si>
  <si>
    <t>-469184679</t>
  </si>
  <si>
    <t>https://podminky.urs.cz/item/CS_URS_2023_02/721290112</t>
  </si>
  <si>
    <t>61</t>
  </si>
  <si>
    <t>998721101</t>
  </si>
  <si>
    <t>Přesun hmot pro vnitřní kanalizace stanovený z hmotnosti přesunovaného materiálu vodorovná dopravní vzdálenost do 50 m v objektech výšky do 6 m</t>
  </si>
  <si>
    <t>-131611839</t>
  </si>
  <si>
    <t>https://podminky.urs.cz/item/CS_URS_2023_02/998721101</t>
  </si>
  <si>
    <t>722</t>
  </si>
  <si>
    <t>Zdravotechnika - vnitřní vodovod</t>
  </si>
  <si>
    <t>62</t>
  </si>
  <si>
    <t>722131931</t>
  </si>
  <si>
    <t>Opravy vodovodního potrubí z ocelových trubek pozinkovaných závitových propojení dosavadního potrubí DN 15</t>
  </si>
  <si>
    <t>361885488</t>
  </si>
  <si>
    <t>https://podminky.urs.cz/item/CS_URS_2023_02/722131931</t>
  </si>
  <si>
    <t>63</t>
  </si>
  <si>
    <t>722174072</t>
  </si>
  <si>
    <t>Potrubí z plastových trubek z polypropylenu svařovaných polyfúzně kompenzační smyčky na potrubí PP-RCT D 20 x 2,8</t>
  </si>
  <si>
    <t>-2103070812</t>
  </si>
  <si>
    <t>https://podminky.urs.cz/item/CS_URS_2023_02/722174072</t>
  </si>
  <si>
    <t>64</t>
  </si>
  <si>
    <t>722174073</t>
  </si>
  <si>
    <t>Potrubí z plastových trubek z polypropylenu svařovaných polyfúzně kompenzační smyčky na potrubí PP-RCT D 25 x 3,5</t>
  </si>
  <si>
    <t>-1242539325</t>
  </si>
  <si>
    <t>https://podminky.urs.cz/item/CS_URS_2023_02/722174073</t>
  </si>
  <si>
    <t>65</t>
  </si>
  <si>
    <t>722175002</t>
  </si>
  <si>
    <t>Potrubí z plastových trubek z polypropylenu PP-RCT svařovaných polyfúzně D 20 x 2,8</t>
  </si>
  <si>
    <t>-1022741618</t>
  </si>
  <si>
    <t>https://podminky.urs.cz/item/CS_URS_2023_02/722175002</t>
  </si>
  <si>
    <t>66</t>
  </si>
  <si>
    <t>722175003</t>
  </si>
  <si>
    <t>Potrubí z plastových trubek z polypropylenu PP-RCT svařovaných polyfúzně D 25 x 3,5</t>
  </si>
  <si>
    <t>-1736441543</t>
  </si>
  <si>
    <t>https://podminky.urs.cz/item/CS_URS_2023_02/722175003</t>
  </si>
  <si>
    <t>67</t>
  </si>
  <si>
    <t>722175004</t>
  </si>
  <si>
    <t>Potrubí z plastových trubek z polypropylenu PP-RCT svařovaných polyfúzně D 32 x 4,4</t>
  </si>
  <si>
    <t>1934677220</t>
  </si>
  <si>
    <t>https://podminky.urs.cz/item/CS_URS_2023_02/722175004</t>
  </si>
  <si>
    <t>68</t>
  </si>
  <si>
    <t>722175005</t>
  </si>
  <si>
    <t>Potrubí z plastových trubek z polypropylenu PP-RCT svařovaných polyfúzně D 40 x 5,5</t>
  </si>
  <si>
    <t>629680460</t>
  </si>
  <si>
    <t>https://podminky.urs.cz/item/CS_URS_2023_02/722175005</t>
  </si>
  <si>
    <t>69</t>
  </si>
  <si>
    <t>722175006</t>
  </si>
  <si>
    <t>Potrubí z plastových trubek z polypropylenu PP-RCT svařovaných polyfúzně D 50 x 6,9</t>
  </si>
  <si>
    <t>-2125835116</t>
  </si>
  <si>
    <t>https://podminky.urs.cz/item/CS_URS_2023_02/722175006</t>
  </si>
  <si>
    <t>70</t>
  </si>
  <si>
    <t>722175007</t>
  </si>
  <si>
    <t>Potrubí z plastových trubek z polypropylenu PP-RCT svařovaných polyfúzně D 63 x 8,6</t>
  </si>
  <si>
    <t>279643567</t>
  </si>
  <si>
    <t>https://podminky.urs.cz/item/CS_URS_2023_02/722175007</t>
  </si>
  <si>
    <t>71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</si>
  <si>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</si>
  <si>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</si>
  <si>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595057153</t>
  </si>
  <si>
    <t>https://podminky.urs.cz/item/CS_URS_2023_02/722181221</t>
  </si>
  <si>
    <t>72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</si>
  <si>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</si>
  <si>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</si>
  <si>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219921211</t>
  </si>
  <si>
    <t>https://podminky.urs.cz/item/CS_URS_2023_02/722181222</t>
  </si>
  <si>
    <t>73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</si>
  <si>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</si>
  <si>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</si>
  <si>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1381234980</t>
  </si>
  <si>
    <t>https://podminky.urs.cz/item/CS_URS_2023_02/722181231</t>
  </si>
  <si>
    <t>74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</si>
  <si>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</si>
  <si>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</si>
  <si>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-136365013</t>
  </si>
  <si>
    <t>https://podminky.urs.cz/item/CS_URS_2023_02/722181241</t>
  </si>
  <si>
    <t>75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</si>
  <si>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</si>
  <si>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</si>
  <si>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-1404503828</t>
  </si>
  <si>
    <t>https://podminky.urs.cz/item/CS_URS_2023_02/722181242</t>
  </si>
  <si>
    <t>76</t>
  </si>
  <si>
    <t>722181243</t>
  </si>
  <si>
    <t>Ochrana potrubí termoizolačními trubicemi z pěnového polyetylenu PE přilepenými v příčných a podélných spojích, tloušťky izolace přes 13 do 20 mm, vnitřního průměru izolace DN přes 45 do 63 mm</t>
  </si>
  <si>
    <t>987534180</t>
  </si>
  <si>
    <t>https://podminky.urs.cz/item/CS_URS_2023_02/722181243</t>
  </si>
  <si>
    <t>77</t>
  </si>
  <si>
    <t>722182011</t>
  </si>
  <si>
    <t>Podpůrný žlab pro potrubí průměru D 20</t>
  </si>
  <si>
    <t>1269502080</t>
  </si>
  <si>
    <t>https://podminky.urs.cz/item/CS_URS_2023_02/722182011</t>
  </si>
  <si>
    <t>78</t>
  </si>
  <si>
    <t>722182012</t>
  </si>
  <si>
    <t>Podpůrný žlab pro potrubí průměru D 25</t>
  </si>
  <si>
    <t>2127108281</t>
  </si>
  <si>
    <t>https://podminky.urs.cz/item/CS_URS_2023_02/722182012</t>
  </si>
  <si>
    <t>79</t>
  </si>
  <si>
    <t>722182013</t>
  </si>
  <si>
    <t>Podpůrný žlab pro potrubí průměru D 32</t>
  </si>
  <si>
    <t>-130930776</t>
  </si>
  <si>
    <t>https://podminky.urs.cz/item/CS_URS_2023_02/722182013</t>
  </si>
  <si>
    <t>80</t>
  </si>
  <si>
    <t>722182014</t>
  </si>
  <si>
    <t>Podpůrný žlab pro potrubí průměru D 40</t>
  </si>
  <si>
    <t>2044471887</t>
  </si>
  <si>
    <t>https://podminky.urs.cz/item/CS_URS_2023_02/722182014</t>
  </si>
  <si>
    <t>81</t>
  </si>
  <si>
    <t>722182015</t>
  </si>
  <si>
    <t>Podpůrný žlab pro potrubí průměru D 50</t>
  </si>
  <si>
    <t>72064816</t>
  </si>
  <si>
    <t>https://podminky.urs.cz/item/CS_URS_2023_02/722182015</t>
  </si>
  <si>
    <t>82</t>
  </si>
  <si>
    <t>722182016</t>
  </si>
  <si>
    <t>Podpůrný žlab pro potrubí průměru D 63</t>
  </si>
  <si>
    <t>-815951175</t>
  </si>
  <si>
    <t>https://podminky.urs.cz/item/CS_URS_2023_02/722182016</t>
  </si>
  <si>
    <t>83</t>
  </si>
  <si>
    <t>722190401</t>
  </si>
  <si>
    <t>Zřízení přípojek na potrubí vyvedení a upevnění výpustek do DN 25</t>
  </si>
  <si>
    <t>2122947370</t>
  </si>
  <si>
    <t>https://podminky.urs.cz/item/CS_URS_2023_02/722190401</t>
  </si>
  <si>
    <t>84</t>
  </si>
  <si>
    <t>722220111</t>
  </si>
  <si>
    <t>Armatury s jedním závitem nástěnky pro výtokový ventil G 1/2"</t>
  </si>
  <si>
    <t>-2112165121</t>
  </si>
  <si>
    <t>https://podminky.urs.cz/item/CS_URS_2023_02/722220111</t>
  </si>
  <si>
    <t>85</t>
  </si>
  <si>
    <t>722220121</t>
  </si>
  <si>
    <t>Armatury s jedním závitem nástěnky pro baterii G 1/2"</t>
  </si>
  <si>
    <t>pár</t>
  </si>
  <si>
    <t>2046531610</t>
  </si>
  <si>
    <t>https://podminky.urs.cz/item/CS_URS_2023_02/722220121</t>
  </si>
  <si>
    <t>86</t>
  </si>
  <si>
    <t>722231074</t>
  </si>
  <si>
    <t>Armatury se dvěma závity ventily zpětné mosazné PN 10 do 110°C G 1"</t>
  </si>
  <si>
    <t>513757379</t>
  </si>
  <si>
    <t>https://podminky.urs.cz/item/CS_URS_2023_02/722231074</t>
  </si>
  <si>
    <t>87</t>
  </si>
  <si>
    <t>722232043</t>
  </si>
  <si>
    <t>Armatury se dvěma závity kulové kohouty PN 42 do 185 °C přímé vnitřní závit G 1/2"</t>
  </si>
  <si>
    <t>-472552044</t>
  </si>
  <si>
    <t>https://podminky.urs.cz/item/CS_URS_2023_02/722232043</t>
  </si>
  <si>
    <t>88</t>
  </si>
  <si>
    <t>722232044</t>
  </si>
  <si>
    <t>Armatury se dvěma závity kulové kohouty PN 42 do 185 °C přímé vnitřní závit G 3/4"</t>
  </si>
  <si>
    <t>-2010447731</t>
  </si>
  <si>
    <t>https://podminky.urs.cz/item/CS_URS_2023_02/722232044</t>
  </si>
  <si>
    <t>89</t>
  </si>
  <si>
    <t>722232045</t>
  </si>
  <si>
    <t>Armatury se dvěma závity kulové kohouty PN 42 do 185 °C přímé vnitřní závit G 1"</t>
  </si>
  <si>
    <t>1687410718</t>
  </si>
  <si>
    <t>https://podminky.urs.cz/item/CS_URS_2023_02/722232045</t>
  </si>
  <si>
    <t>90</t>
  </si>
  <si>
    <t>722232046</t>
  </si>
  <si>
    <t>Armatury se dvěma závity kulové kohouty PN 42 do 185 °C přímé vnitřní závit G 5/4"</t>
  </si>
  <si>
    <t>1353912767</t>
  </si>
  <si>
    <t>https://podminky.urs.cz/item/CS_URS_2023_02/722232046</t>
  </si>
  <si>
    <t>91</t>
  </si>
  <si>
    <t>722232061</t>
  </si>
  <si>
    <t>Armatury se dvěma závity kulové kohouty PN 42 do 185 °C přímé vnitřní závit s vypouštěním G 1/2"</t>
  </si>
  <si>
    <t>-1495537538</t>
  </si>
  <si>
    <t>https://podminky.urs.cz/item/CS_URS_2023_02/722232061</t>
  </si>
  <si>
    <t>92</t>
  </si>
  <si>
    <t>722232062</t>
  </si>
  <si>
    <t>Armatury se dvěma závity kulové kohouty PN 42 do 185 °C přímé vnitřní závit s vypouštěním G 3/4"</t>
  </si>
  <si>
    <t>-568963340</t>
  </si>
  <si>
    <t>https://podminky.urs.cz/item/CS_URS_2023_02/722232062</t>
  </si>
  <si>
    <t>93</t>
  </si>
  <si>
    <t>722232064</t>
  </si>
  <si>
    <t>Armatury se dvěma závity kulové kohouty PN 42 do 185 °C přímé vnitřní závit s vypouštěním G 5/4"</t>
  </si>
  <si>
    <t>1165000770</t>
  </si>
  <si>
    <t>https://podminky.urs.cz/item/CS_URS_2023_02/722232064</t>
  </si>
  <si>
    <t>94</t>
  </si>
  <si>
    <t>722232065</t>
  </si>
  <si>
    <t>Armatury se dvěma závity kulové kohouty PN 42 do 185 °C přímé vnitřní závit s vypouštěním G 6/4"</t>
  </si>
  <si>
    <t>-1988653079</t>
  </si>
  <si>
    <t>https://podminky.urs.cz/item/CS_URS_2023_02/722232065</t>
  </si>
  <si>
    <t>95</t>
  </si>
  <si>
    <t>722290226</t>
  </si>
  <si>
    <t>Zkoušky, proplach a desinfekce vodovodního potrubí zkoušky těsnosti vodovodního potrubí závitového do DN 50</t>
  </si>
  <si>
    <t>-1538931437</t>
  </si>
  <si>
    <t>https://podminky.urs.cz/item/CS_URS_2023_02/722290226</t>
  </si>
  <si>
    <t>96</t>
  </si>
  <si>
    <t>722290234</t>
  </si>
  <si>
    <t>Zkoušky, proplach a desinfekce vodovodního potrubí proplach a desinfekce vodovodního potrubí do DN 80</t>
  </si>
  <si>
    <t>-308403635</t>
  </si>
  <si>
    <t>https://podminky.urs.cz/item/CS_URS_2023_02/722290234</t>
  </si>
  <si>
    <t>97</t>
  </si>
  <si>
    <t>998722101</t>
  </si>
  <si>
    <t>Přesun hmot pro vnitřní vodovod stanovený z hmotnosti přesunovaného materiálu vodorovná dopravní vzdálenost do 50 m v objektech výšky do 6 m</t>
  </si>
  <si>
    <t>-1613066930</t>
  </si>
  <si>
    <t>https://podminky.urs.cz/item/CS_URS_2023_02/998722101</t>
  </si>
  <si>
    <t>725</t>
  </si>
  <si>
    <t>Zdravotechnika - zařizovací předměty</t>
  </si>
  <si>
    <t>98</t>
  </si>
  <si>
    <t>725110811</t>
  </si>
  <si>
    <t>Demontáž klozetů splachovacích s nádrží nebo tlakovým splachovačem</t>
  </si>
  <si>
    <t>soubor</t>
  </si>
  <si>
    <t>-1143457614</t>
  </si>
  <si>
    <t>https://podminky.urs.cz/item/CS_URS_2023_02/725110811</t>
  </si>
  <si>
    <t>99</t>
  </si>
  <si>
    <t>725110814</t>
  </si>
  <si>
    <t xml:space="preserve">Demontáž klozetů </t>
  </si>
  <si>
    <t>1375512680</t>
  </si>
  <si>
    <t>https://podminky.urs.cz/item/CS_URS_2023_02/725110814</t>
  </si>
  <si>
    <t>100</t>
  </si>
  <si>
    <t>725111132</t>
  </si>
  <si>
    <t>Zařízení záchodů splachovače nádržkové plastové nízkopoložené nebo vysokopoložené</t>
  </si>
  <si>
    <t>154170603</t>
  </si>
  <si>
    <t>https://podminky.urs.cz/item/CS_URS_2023_02/725111132</t>
  </si>
  <si>
    <t>101</t>
  </si>
  <si>
    <t>725112022</t>
  </si>
  <si>
    <t>Zařízení záchodů klozety keramické závěsné na nosné stěny s hlubokým splachováním odpad vodorovný</t>
  </si>
  <si>
    <t>-1060586761</t>
  </si>
  <si>
    <t>https://podminky.urs.cz/item/CS_URS_2023_02/725112022</t>
  </si>
  <si>
    <t>102</t>
  </si>
  <si>
    <t>725114921</t>
  </si>
  <si>
    <t>Opravy zařízení záchodů výměna ostatní práce odmontování a zpětná montáž sedátka</t>
  </si>
  <si>
    <t>-2135555094</t>
  </si>
  <si>
    <t>https://podminky.urs.cz/item/CS_URS_2023_02/725114921</t>
  </si>
  <si>
    <t>103</t>
  </si>
  <si>
    <t>725119125</t>
  </si>
  <si>
    <t>Zařízení záchodů montáž klozetových mís závěsných na nosné stěny</t>
  </si>
  <si>
    <t>-479675508</t>
  </si>
  <si>
    <t>https://podminky.urs.cz/item/CS_URS_2023_02/725119125</t>
  </si>
  <si>
    <t>104</t>
  </si>
  <si>
    <t>725210912</t>
  </si>
  <si>
    <t>Opravy umyvadel odmontování umyvadla bez konzol a jeho zpětná montáž na původní konzoly s 1 stojánkovým ventilem</t>
  </si>
  <si>
    <t>-1131336347</t>
  </si>
  <si>
    <t>https://podminky.urs.cz/item/CS_URS_2023_02/725210912</t>
  </si>
  <si>
    <t>105</t>
  </si>
  <si>
    <t>725211602</t>
  </si>
  <si>
    <t>Umyvadla keramická bílá bez výtokových armatur připevněná na stěnu šrouby bez sloupu nebo krytu na sifon, šířka umyvadla 550 mm</t>
  </si>
  <si>
    <t>-1477334672</t>
  </si>
  <si>
    <t>https://podminky.urs.cz/item/CS_URS_2023_02/725211602</t>
  </si>
  <si>
    <t>106</t>
  </si>
  <si>
    <t>725240812</t>
  </si>
  <si>
    <t>Demontáž sprchových kabin a vaniček bez výtokových armatur vaniček</t>
  </si>
  <si>
    <t>-799935889</t>
  </si>
  <si>
    <t>https://podminky.urs.cz/item/CS_URS_2023_02/725240812</t>
  </si>
  <si>
    <t>107</t>
  </si>
  <si>
    <t>725241121</t>
  </si>
  <si>
    <t>Sprchové vaničky akrylátové obdélníkové 900x750 mm</t>
  </si>
  <si>
    <t>-764813462</t>
  </si>
  <si>
    <t>https://podminky.urs.cz/item/CS_URS_2023_02/725241121</t>
  </si>
  <si>
    <t>108</t>
  </si>
  <si>
    <t>725241141</t>
  </si>
  <si>
    <t>Sprchové vaničky akrylátové čtvrtkruhové 800x800 mm</t>
  </si>
  <si>
    <t>1472829059</t>
  </si>
  <si>
    <t>https://podminky.urs.cz/item/CS_URS_2023_02/725241141</t>
  </si>
  <si>
    <t>109</t>
  </si>
  <si>
    <t>725244103</t>
  </si>
  <si>
    <t>Sprchové dveře a zástěny dveře sprchové do niky rámové se skleněnou výplní tl. 5 mm otvíravé jednokřídlové, na vaničku šířky 900 mm</t>
  </si>
  <si>
    <t>-1157546252</t>
  </si>
  <si>
    <t>https://podminky.urs.cz/item/CS_URS_2023_02/725244103</t>
  </si>
  <si>
    <t>110</t>
  </si>
  <si>
    <t>725244812</t>
  </si>
  <si>
    <t>Sprchové dveře a zástěny zástěny sprchové rohové čtvrtkruhové rámové se skleněnou výplní tl. 4 a 5 mm dveře posuvné dvoudílné, vstup z oblouku, na vaničku 800x800 mm</t>
  </si>
  <si>
    <t>1579026700</t>
  </si>
  <si>
    <t>https://podminky.urs.cz/item/CS_URS_2023_02/725244812</t>
  </si>
  <si>
    <t>111</t>
  </si>
  <si>
    <t>725330820</t>
  </si>
  <si>
    <t>Demontáž výlevek bez výtokových armatur a bez nádrže a splachovacího potrubí diturvitových</t>
  </si>
  <si>
    <t>-1972671951</t>
  </si>
  <si>
    <t>https://podminky.urs.cz/item/CS_URS_2023_02/725330820</t>
  </si>
  <si>
    <t>112</t>
  </si>
  <si>
    <t>725331111</t>
  </si>
  <si>
    <t>Výlevky bez výtokových armatur a splachovací nádrže keramické se sklopnou plastovou mřížkou 425 mm</t>
  </si>
  <si>
    <t>1905397434</t>
  </si>
  <si>
    <t>https://podminky.urs.cz/item/CS_URS_2023_02/725331111</t>
  </si>
  <si>
    <t>113</t>
  </si>
  <si>
    <t>725810812</t>
  </si>
  <si>
    <t>Demontáž výtokových ventilů stojánkových</t>
  </si>
  <si>
    <t>1385926676</t>
  </si>
  <si>
    <t>https://podminky.urs.cz/item/CS_URS_2023_02/725810812</t>
  </si>
  <si>
    <t>114</t>
  </si>
  <si>
    <t>725811301</t>
  </si>
  <si>
    <t>Ventily nástěnné samouzavírací s omezenou dobou výtoku tlačné G 1/2" (6 l/min)</t>
  </si>
  <si>
    <t>291961104</t>
  </si>
  <si>
    <t>https://podminky.urs.cz/item/CS_URS_2023_02/725811301</t>
  </si>
  <si>
    <t>115</t>
  </si>
  <si>
    <t>725813111</t>
  </si>
  <si>
    <t>Ventily rohové bez připojovací trubičky nebo flexi hadičky G 1/2"</t>
  </si>
  <si>
    <t>2032604558</t>
  </si>
  <si>
    <t>https://podminky.urs.cz/item/CS_URS_2023_02/725813111</t>
  </si>
  <si>
    <t>116</t>
  </si>
  <si>
    <t>725819201</t>
  </si>
  <si>
    <t>Ventily montáž ventilů ostatních typů nástěnných G 1/2"</t>
  </si>
  <si>
    <t>-1699012469</t>
  </si>
  <si>
    <t>https://podminky.urs.cz/item/CS_URS_2023_02/725819201</t>
  </si>
  <si>
    <t>117</t>
  </si>
  <si>
    <t>725820801</t>
  </si>
  <si>
    <t>Demontáž baterií nástěnných do G 3/4</t>
  </si>
  <si>
    <t>-876868658</t>
  </si>
  <si>
    <t>https://podminky.urs.cz/item/CS_URS_2023_02/725820801</t>
  </si>
  <si>
    <t>118</t>
  </si>
  <si>
    <t>725820802</t>
  </si>
  <si>
    <t>Demontáž baterií stojánkových do 1 otvoru</t>
  </si>
  <si>
    <t>268246907</t>
  </si>
  <si>
    <t>https://podminky.urs.cz/item/CS_URS_2023_02/725820802</t>
  </si>
  <si>
    <t>119</t>
  </si>
  <si>
    <t>725821312</t>
  </si>
  <si>
    <t>Baterie dřezové nástěnné pákové s otáčivým kulatým ústím a délkou ramínka 300 mm</t>
  </si>
  <si>
    <t>-37241133</t>
  </si>
  <si>
    <t>https://podminky.urs.cz/item/CS_URS_2023_02/725821312</t>
  </si>
  <si>
    <t>120</t>
  </si>
  <si>
    <t>725821329</t>
  </si>
  <si>
    <t>Baterie dřezové stojánkové pákové s otáčivým ústím a délkou ramínka s vytahovací sprškou</t>
  </si>
  <si>
    <t>-1452918506</t>
  </si>
  <si>
    <t>https://podminky.urs.cz/item/CS_URS_2023_02/725821329</t>
  </si>
  <si>
    <t>121</t>
  </si>
  <si>
    <t>725822611</t>
  </si>
  <si>
    <t>Baterie umyvadlové stojánkové pákové bez výpusti</t>
  </si>
  <si>
    <t>-383798691</t>
  </si>
  <si>
    <t>https://podminky.urs.cz/item/CS_URS_2023_02/725822611</t>
  </si>
  <si>
    <t>122</t>
  </si>
  <si>
    <t>725840850</t>
  </si>
  <si>
    <t>Demontáž baterií sprchových diferenciálních do G 3/4 x 1</t>
  </si>
  <si>
    <t>-1452175811</t>
  </si>
  <si>
    <t>https://podminky.urs.cz/item/CS_URS_2023_02/725840850</t>
  </si>
  <si>
    <t>123</t>
  </si>
  <si>
    <t>725841312</t>
  </si>
  <si>
    <t>Baterie sprchové nástěnné pákové</t>
  </si>
  <si>
    <t>-1216446541</t>
  </si>
  <si>
    <t>https://podminky.urs.cz/item/CS_URS_2023_02/725841312</t>
  </si>
  <si>
    <t>124</t>
  </si>
  <si>
    <t>725861101</t>
  </si>
  <si>
    <t>Zápachové uzávěrky zařizovacích předmětů pro umyvadla DN 32</t>
  </si>
  <si>
    <t>-1117546416</t>
  </si>
  <si>
    <t>https://podminky.urs.cz/item/CS_URS_2023_02/725861101</t>
  </si>
  <si>
    <t>125</t>
  </si>
  <si>
    <t>725862103</t>
  </si>
  <si>
    <t>Zápachové uzávěrky zařizovacích předmětů pro dřezy DN 40/50</t>
  </si>
  <si>
    <t>2012584728</t>
  </si>
  <si>
    <t>https://podminky.urs.cz/item/CS_URS_2023_02/725862103</t>
  </si>
  <si>
    <t>126</t>
  </si>
  <si>
    <t>725862123</t>
  </si>
  <si>
    <t>Zápachové uzávěrky zařizovacích předmětů pro dvojdřezy s přípojkou pro pračku nebo myčku DN 40/50</t>
  </si>
  <si>
    <t>-12456648</t>
  </si>
  <si>
    <t>https://podminky.urs.cz/item/CS_URS_2023_02/725862123</t>
  </si>
  <si>
    <t>127</t>
  </si>
  <si>
    <t>725980123</t>
  </si>
  <si>
    <t>Dvířka 30/30</t>
  </si>
  <si>
    <t>-562032636</t>
  </si>
  <si>
    <t>https://podminky.urs.cz/item/CS_URS_2023_02/725980123</t>
  </si>
  <si>
    <t>128</t>
  </si>
  <si>
    <t>55121208</t>
  </si>
  <si>
    <t>ventil termostatický skupinový DN 15</t>
  </si>
  <si>
    <t>-1196975227</t>
  </si>
  <si>
    <t>129</t>
  </si>
  <si>
    <t>998725101</t>
  </si>
  <si>
    <t>Přesun hmot pro zařizovací předměty stanovený z hmotnosti přesunovaného materiálu vodorovná dopravní vzdálenost do 50 m v objektech výšky do 6 m</t>
  </si>
  <si>
    <t>283897486</t>
  </si>
  <si>
    <t>https://podminky.urs.cz/item/CS_URS_2023_02/998725101</t>
  </si>
  <si>
    <t>726</t>
  </si>
  <si>
    <t>Zdravotechnika - předstěnové instalace</t>
  </si>
  <si>
    <t>130</t>
  </si>
  <si>
    <t>726131041</t>
  </si>
  <si>
    <t>Předstěnové instalační systémy do lehkých stěn s kovovou konstrukcí pro závěsné klozety ovládání zepředu, stavební výšky 1120 mm</t>
  </si>
  <si>
    <t>-418097059</t>
  </si>
  <si>
    <t>https://podminky.urs.cz/item/CS_URS_2023_02/726131041</t>
  </si>
  <si>
    <t>131</t>
  </si>
  <si>
    <t>726191001</t>
  </si>
  <si>
    <t>Ostatní příslušenství instalačních systémů zvukoizolační souprava pro WC a bidet</t>
  </si>
  <si>
    <t>-626174489</t>
  </si>
  <si>
    <t>https://podminky.urs.cz/item/CS_URS_2023_02/726191001</t>
  </si>
  <si>
    <t>132</t>
  </si>
  <si>
    <t>726191002</t>
  </si>
  <si>
    <t>Ostatní příslušenství instalačních systémů souprava pro předstěnovou montáž</t>
  </si>
  <si>
    <t>-1524371964</t>
  </si>
  <si>
    <t>https://podminky.urs.cz/item/CS_URS_2023_02/726191002</t>
  </si>
  <si>
    <t>133</t>
  </si>
  <si>
    <t>998726111</t>
  </si>
  <si>
    <t>Přesun hmot pro instalační prefabrikáty stanovený z hmotnosti přesunovaného materiálu vodorovná dopravní vzdálenost do 50 m v objektech výšky do 6 m</t>
  </si>
  <si>
    <t>1814089835</t>
  </si>
  <si>
    <t>https://podminky.urs.cz/item/CS_URS_2023_02/998726111</t>
  </si>
  <si>
    <t>HZS</t>
  </si>
  <si>
    <t>Hodinové zúčtovací sazby</t>
  </si>
  <si>
    <t>134</t>
  </si>
  <si>
    <t>HZS2491</t>
  </si>
  <si>
    <t xml:space="preserve">Hodinové zúčtovací sazby profesí PSV zednické výpomoci a pomocné práce PSV dělník zednických výpomocí - ZAPRAVENÍ PRŮRAZŮ A DRÁŽEK </t>
  </si>
  <si>
    <t>hod</t>
  </si>
  <si>
    <t>512</t>
  </si>
  <si>
    <t>748087486</t>
  </si>
  <si>
    <t>https://podminky.urs.cz/item/CS_URS_2023_02/HZS2491</t>
  </si>
  <si>
    <t>135</t>
  </si>
  <si>
    <t>HZS42121</t>
  </si>
  <si>
    <t xml:space="preserve">Hodinové zúčtovací sazby ostatních profesí revizní a kontrolní činnost revizní technik specialista-REVIZE POŽÁRNÍCH HYDRANTŮ </t>
  </si>
  <si>
    <t>508469700</t>
  </si>
  <si>
    <t>https://podminky.urs.cz/item/CS_URS_2023_02/HZS42121</t>
  </si>
  <si>
    <t>136</t>
  </si>
  <si>
    <t>HZS42321</t>
  </si>
  <si>
    <t xml:space="preserve">Hodinové zúčtovací sazby ostatních profesí revizní a kontrolní činnost technik odborný- BAKTERIOLOGICKÉ ZKOUŠKY </t>
  </si>
  <si>
    <t>-479598868</t>
  </si>
  <si>
    <t>https://podminky.urs.cz/item/CS_URS_2023_02/HZS42321</t>
  </si>
  <si>
    <t xml:space="preserve">D.1.4.1 - VYTÁPĚNÍ 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</si>
  <si>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</si>
  <si>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</si>
  <si>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</si>
  <si>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</si>
  <si>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</si>
  <si>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</si>
  <si>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</si>
  <si>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997013213</t>
  </si>
  <si>
    <t>Vnitrostaveništní doprava suti a vybouraných hmot vodorovně do 50 m svisle ručně pro budovy a haly výšky přes 9 do 12 m</t>
  </si>
  <si>
    <t>1833578704</t>
  </si>
  <si>
    <t>https://podminky.urs.cz/item/CS_URS_2023_02/997013213</t>
  </si>
  <si>
    <t>-2089254260</t>
  </si>
  <si>
    <t>489323303</t>
  </si>
  <si>
    <t>1,627</t>
  </si>
  <si>
    <t>1,627*19 "Přepočtené koeficientem množství</t>
  </si>
  <si>
    <t>-520912388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</si>
  <si>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</si>
  <si>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</si>
  <si>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1844244628</t>
  </si>
  <si>
    <t>https://podminky.urs.cz/item/CS_URS_2023_02/713463311</t>
  </si>
  <si>
    <t>63154012</t>
  </si>
  <si>
    <t>pouzdro izolační potrubní z minerální vlny s Al fólií max. 250/100°C 15/30mm</t>
  </si>
  <si>
    <t>-433558356</t>
  </si>
  <si>
    <t>92*1,02 "Přepočtené koeficientem množství</t>
  </si>
  <si>
    <t>63154013</t>
  </si>
  <si>
    <t>pouzdro izolační potrubní z minerální vlny s Al fólií max. 250/100°C 18/30mm</t>
  </si>
  <si>
    <t>2084187237</t>
  </si>
  <si>
    <t>45*1,02 "Přepočtené koeficientem množství</t>
  </si>
  <si>
    <t>-2074213540</t>
  </si>
  <si>
    <t>23*1,02 "Přepočtené koeficientem množství</t>
  </si>
  <si>
    <t>-1061028981</t>
  </si>
  <si>
    <t>193*1,02 "Přepočtené koeficientem množství</t>
  </si>
  <si>
    <t>1654446062</t>
  </si>
  <si>
    <t>79*1,02 "Přepočtené koeficientem množství</t>
  </si>
  <si>
    <t>713463312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</si>
  <si>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50 do 100 mm</t>
  </si>
  <si>
    <t>1679792124</t>
  </si>
  <si>
    <t>https://podminky.urs.cz/item/CS_URS_2023_02/713463312</t>
  </si>
  <si>
    <t>63154023</t>
  </si>
  <si>
    <t>pouzdro izolační potrubní z minerální vlny s Al fólií max. 250/100°C 64/50mm</t>
  </si>
  <si>
    <t>-925196973</t>
  </si>
  <si>
    <t>35*1,02 "Přepočtené koeficientem množství</t>
  </si>
  <si>
    <t>713463315</t>
  </si>
  <si>
    <t>Montáž izolace tepelné potrubí a ohybů tvarovkami nebo deskami potrubními pouzdry s povrchovou úpravou hliníkovou fólií se samolepícím přesahem (izolační materiál ve specifikaci) přelepenými samolepící hliníkovou páskou ohybů jednovrstvá D do 50 mm</t>
  </si>
  <si>
    <t>281710217</t>
  </si>
  <si>
    <t>https://podminky.urs.cz/item/CS_URS_2023_02/713463315</t>
  </si>
  <si>
    <t>713463316</t>
  </si>
  <si>
    <t>Montáž izolace tepelné potrubí a ohybů tvarovkami nebo deskami potrubními pouzdry s povrchovou úpravou hliníkovou fólií se samolepícím přesahem (izolační materiál ve specifikaci) přelepenými samolepící hliníkovou páskou ohybů jednovrstvá D přes 50 do 100 mm</t>
  </si>
  <si>
    <t>1851333325</t>
  </si>
  <si>
    <t>https://podminky.urs.cz/item/CS_URS_2023_02/713463316</t>
  </si>
  <si>
    <t>-355811334</t>
  </si>
  <si>
    <t>724</t>
  </si>
  <si>
    <t>Zdravotechnika - strojní vybavení</t>
  </si>
  <si>
    <t>724233014</t>
  </si>
  <si>
    <t>Nádoby expanzní tlakové pro rozvody pitné vody s membránou bez pojistného ventilu se závitovým připojením průtočné PN 1,0 o objemu 25 l</t>
  </si>
  <si>
    <t>1362291754</t>
  </si>
  <si>
    <t>https://podminky.urs.cz/item/CS_URS_2023_02/724233014</t>
  </si>
  <si>
    <t>731</t>
  </si>
  <si>
    <t>Ústřední vytápění - kotelny</t>
  </si>
  <si>
    <t>731200826</t>
  </si>
  <si>
    <t>Demontáž kotlů ocelových na kapalná nebo plynná paliva, o výkonu přes 40 do 60 kW</t>
  </si>
  <si>
    <t>-849696258</t>
  </si>
  <si>
    <t>https://podminky.urs.cz/item/CS_URS_2023_02/731200826</t>
  </si>
  <si>
    <t>731391813</t>
  </si>
  <si>
    <t>Vypuštění vody z kotlů do kanalizace samospádem o výhřevné ploše kotlů přes 10 do 20 m2</t>
  </si>
  <si>
    <t>-1025529022</t>
  </si>
  <si>
    <t>https://podminky.urs.cz/item/CS_URS_2023_02/731391813</t>
  </si>
  <si>
    <t>732</t>
  </si>
  <si>
    <t>Ústřední vytápění - strojovny</t>
  </si>
  <si>
    <t>732110812</t>
  </si>
  <si>
    <t>Demontáž těles rozdělovačů a sběračů přes 100 do DN 200</t>
  </si>
  <si>
    <t>-234963573</t>
  </si>
  <si>
    <t>https://podminky.urs.cz/item/CS_URS_2023_02/732110812</t>
  </si>
  <si>
    <t>732112228</t>
  </si>
  <si>
    <t>Rozdělovače a sběrače sdružené hydraulické závitové (průtok Q m3/h - výkon kW) DN 65 (4,89 m3/h - 31,8 kW)</t>
  </si>
  <si>
    <t>954943684</t>
  </si>
  <si>
    <t>https://podminky.urs.cz/item/CS_URS_2023_02/732112228</t>
  </si>
  <si>
    <t>732199100</t>
  </si>
  <si>
    <t xml:space="preserve">Montáž štítků orientačních, včetně dodávky </t>
  </si>
  <si>
    <t>1844244063</t>
  </si>
  <si>
    <t>https://podminky.urs.cz/item/CS_URS_2023_02/732199100</t>
  </si>
  <si>
    <t>732211234</t>
  </si>
  <si>
    <t xml:space="preserve">Nepřímotopné zásobníkové ohřívače TUV stacionární se dvěma teplosměnnými výměníky PN 1,0 MPa/1,0 MPa, t = 95°C/110°C objem zásobníku / v.pl. m2 výměníku 400 l / 1,2 m2/2,0 m2,provedení nerez </t>
  </si>
  <si>
    <t>-401794946</t>
  </si>
  <si>
    <t>https://podminky.urs.cz/item/CS_URS_2023_02/732211234</t>
  </si>
  <si>
    <t>732231212</t>
  </si>
  <si>
    <t>Akumulační nádrže bez přípravy TUV se dvěma teplosměnnými výměníky v. pl. 1,5 m2/1,5 m2 PN 0,3 MPa/1,0 MPa / t = 90°C/110°C objem nádrže 750 l</t>
  </si>
  <si>
    <t>-1284314208</t>
  </si>
  <si>
    <t>https://podminky.urs.cz/item/CS_URS_2023_02/732231212</t>
  </si>
  <si>
    <t>732320812</t>
  </si>
  <si>
    <t>Demontáž nádrží beztlakých nebo tlakových odpojení od rozvodů potrubí nádrže o obsahu do 100 l</t>
  </si>
  <si>
    <t>-1619938206</t>
  </si>
  <si>
    <t>https://podminky.urs.cz/item/CS_URS_2023_02/732320812</t>
  </si>
  <si>
    <t>732324812</t>
  </si>
  <si>
    <t>Demontáž nádrží beztlakých nebo tlakových vypuštění vody z nádrží o obsahu do 100 l</t>
  </si>
  <si>
    <t>86607152</t>
  </si>
  <si>
    <t>https://podminky.urs.cz/item/CS_URS_2023_02/732324812</t>
  </si>
  <si>
    <t>732331618</t>
  </si>
  <si>
    <t>Nádoby expanzní tlakové pro topné a chladicí soustavy s membránou bez pojistného ventilu se závitovým připojením PN 0,6 o objemu 100 l</t>
  </si>
  <si>
    <t>-690472730</t>
  </si>
  <si>
    <t>https://podminky.urs.cz/item/CS_URS_2023_02/732331618</t>
  </si>
  <si>
    <t>732331772</t>
  </si>
  <si>
    <t>Nádoby expanzní tlakové pro topné a chladicí soustavy příslušenství k expanzním nádobám konzole nastavitelná</t>
  </si>
  <si>
    <t>802735959</t>
  </si>
  <si>
    <t>https://podminky.urs.cz/item/CS_URS_2023_02/732331772</t>
  </si>
  <si>
    <t>732331778</t>
  </si>
  <si>
    <t>Nádoby expanzní tlakové pro topné a chladicí soustavy příslušenství k expanzním nádobám bezpečnostní uzávěr k měření tlaku G 1</t>
  </si>
  <si>
    <t>567952898</t>
  </si>
  <si>
    <t>https://podminky.urs.cz/item/CS_URS_2023_02/732331778</t>
  </si>
  <si>
    <t>73233221113</t>
  </si>
  <si>
    <t xml:space="preserve">Automatické doplňovací systém (např.Fillcontrol Plus Compact)-dodávka a montáž včetně uvedení do provozu </t>
  </si>
  <si>
    <t>-2139639503</t>
  </si>
  <si>
    <t>https://podminky.urs.cz/item/CS_URS_2023_02/73233221113</t>
  </si>
  <si>
    <t>73233221114</t>
  </si>
  <si>
    <t xml:space="preserve">Změkčovací zařízení (např.Fillsoft )-dodávka včetně náplně a montáž včetně uvedení do provozu </t>
  </si>
  <si>
    <t>-1700110792</t>
  </si>
  <si>
    <t>https://podminky.urs.cz/item/CS_URS_2023_02/73233221114</t>
  </si>
  <si>
    <t>732420812</t>
  </si>
  <si>
    <t>Demontáž čerpadel oběhových spirálních (do potrubí) DN 40</t>
  </si>
  <si>
    <t>-475403980</t>
  </si>
  <si>
    <t>https://podminky.urs.cz/item/CS_URS_2023_02/732420812</t>
  </si>
  <si>
    <t>7324212121</t>
  </si>
  <si>
    <t>Čerpadla teplovodní závitová mokroběžná cirkulační pro TUV (elektronicky řízená) PN 10, do 80°C DN přípojky/dopravní výška H (m) - čerpací výkon Q (m3/h) DN 20 / do 2,5 m / 0,6 l/s</t>
  </si>
  <si>
    <t>-532700201</t>
  </si>
  <si>
    <t>https://podminky.urs.cz/item/CS_URS_2023_02/7324212121</t>
  </si>
  <si>
    <t>7324214121</t>
  </si>
  <si>
    <t>Čerpadla teplovodní závitová mokroběžná oběhová pro teplovodní vytápění (elektronicky řízená) PN 10, do 110°C DN přípojky/dopravní výška H (m) - čerpací výkon Q (m3/h) DN 25 / do 3,0 m / 0,86 m3/h</t>
  </si>
  <si>
    <t>1843565981</t>
  </si>
  <si>
    <t>https://podminky.urs.cz/item/CS_URS_2023_02/7324214121</t>
  </si>
  <si>
    <t>7324214122</t>
  </si>
  <si>
    <t>Čerpadla teplovodní závitová mokroběžná oběhová pro teplovodní vytápění (elektronicky řízená) PN 10, do 110°C DN přípojky/dopravní výška H (m) - čerpací výkon Q (m3/h) DN 25 / do 3,5 m / 1,36 m3/h</t>
  </si>
  <si>
    <t>-882192478</t>
  </si>
  <si>
    <t>https://podminky.urs.cz/item/CS_URS_2023_02/7324214122</t>
  </si>
  <si>
    <t>7324214123</t>
  </si>
  <si>
    <t>Čerpadla teplovodní závitová mokroběžná oběhová pro teplovodní vytápění (elektronicky řízená) PN 10, do 110°C DN přípojky/dopravní výška H (m) - čerpací výkon Q (m3/h) DN 25 / do 4,5 m / 1,29 m3/h</t>
  </si>
  <si>
    <t>-1025589802</t>
  </si>
  <si>
    <t>https://podminky.urs.cz/item/CS_URS_2023_02/7324214123</t>
  </si>
  <si>
    <t>7324214124</t>
  </si>
  <si>
    <t>Čerpadla teplovodní závitová mokroběžná oběhová pro teplovodní vytápění (elektronicky řízená) PN 10, do 110°C DN přípojky/dopravní výška H (m) - čerpací výkon Q (m3/h) DN 25 / do 3,8 m / 1,38 m3/h</t>
  </si>
  <si>
    <t>19369136</t>
  </si>
  <si>
    <t>https://podminky.urs.cz/item/CS_URS_2023_02/7324214124</t>
  </si>
  <si>
    <t>73242142311</t>
  </si>
  <si>
    <t>Čerpadla teplovodní závitová mokroběžná oběhová pro teplovodní vytápění (elektronicky řízená) PN 10, do 110°C DN přípojky/dopravní výška H (m) - čerpací výkon Q (m3/h) DN 25 / do 2,5 m / 6,31 m3/h</t>
  </si>
  <si>
    <t>1464668523</t>
  </si>
  <si>
    <t>https://podminky.urs.cz/item/CS_URS_2023_02/73242142311</t>
  </si>
  <si>
    <t>998732101</t>
  </si>
  <si>
    <t>Přesun hmot pro strojovny stanovený z hmotnosti přesunovaného materiálu vodorovná dopravní vzdálenost do 50 m v objektech výšky do 6 m</t>
  </si>
  <si>
    <t>2113196580</t>
  </si>
  <si>
    <t>https://podminky.urs.cz/item/CS_URS_2023_02/998732101</t>
  </si>
  <si>
    <t>733</t>
  </si>
  <si>
    <t>Ústřední vytápění - rozvodné potrubí</t>
  </si>
  <si>
    <t>733120819</t>
  </si>
  <si>
    <t>Demontáž potrubí z trubek ocelových hladkých Ø přes 38 do 60,3</t>
  </si>
  <si>
    <t>989712507</t>
  </si>
  <si>
    <t>https://podminky.urs.cz/item/CS_URS_2023_02/733120819</t>
  </si>
  <si>
    <t>733122222</t>
  </si>
  <si>
    <t>Potrubí z trubek ocelových hladkých spojovaných lisováním z uhlíkové oceli tenkostěnné vně pozinkované PN 16, T= +110°C Ø 15/1,2</t>
  </si>
  <si>
    <t>980433347</t>
  </si>
  <si>
    <t>https://podminky.urs.cz/item/CS_URS_2023_02/733122222</t>
  </si>
  <si>
    <t>733122223</t>
  </si>
  <si>
    <t>Potrubí z trubek ocelových hladkých spojovaných lisováním z uhlíkové oceli tenkostěnné vně pozinkované PN 16, T= +110°C Ø 18/1,2</t>
  </si>
  <si>
    <t>182414441</t>
  </si>
  <si>
    <t>https://podminky.urs.cz/item/CS_URS_2023_02/733122223</t>
  </si>
  <si>
    <t>733122224</t>
  </si>
  <si>
    <t>Potrubí z trubek ocelových hladkých spojovaných lisováním z uhlíkové oceli tenkostěnné vně pozinkované PN 16, T= +110°C Ø 22/1,5</t>
  </si>
  <si>
    <t>1444785262</t>
  </si>
  <si>
    <t>https://podminky.urs.cz/item/CS_URS_2023_02/733122224</t>
  </si>
  <si>
    <t>733122225</t>
  </si>
  <si>
    <t>Potrubí z trubek ocelových hladkých spojovaných lisováním z uhlíkové oceli tenkostěnné vně pozinkované PN 16, T= +110°C Ø 28/1,5</t>
  </si>
  <si>
    <t>-334011678</t>
  </si>
  <si>
    <t>https://podminky.urs.cz/item/CS_URS_2023_02/733122225</t>
  </si>
  <si>
    <t>733122226</t>
  </si>
  <si>
    <t>Potrubí z trubek ocelových hladkých spojovaných lisováním z uhlíkové oceli tenkostěnné vně pozinkované PN 16, T= +110°C Ø 35/1,5</t>
  </si>
  <si>
    <t>925757559</t>
  </si>
  <si>
    <t>https://podminky.urs.cz/item/CS_URS_2023_02/733122226</t>
  </si>
  <si>
    <t>733122229</t>
  </si>
  <si>
    <t>Potrubí z trubek ocelových hladkých spojovaných lisováním z uhlíkové oceli tenkostěnné vně pozinkované PN 16, T= +110°C Ø 64/2</t>
  </si>
  <si>
    <t>226124100</t>
  </si>
  <si>
    <t>https://podminky.urs.cz/item/CS_URS_2023_02/733122229</t>
  </si>
  <si>
    <t>733123110</t>
  </si>
  <si>
    <t>Potrubí z trubek ocelových hladkých Příplatek k cenám za zhotovení přípojky z trubek ocelových hladkých Ø 15/1,2</t>
  </si>
  <si>
    <t>1819659539</t>
  </si>
  <si>
    <t>https://podminky.urs.cz/item/CS_URS_2023_02/733123110</t>
  </si>
  <si>
    <t>7331231191</t>
  </si>
  <si>
    <t>Potrubí z trubek ocelových hladkých Příplatek k cenám za zhotovení přípojky z trubek ocelových hladkých Ø 64/2,0</t>
  </si>
  <si>
    <t>-2019791177</t>
  </si>
  <si>
    <t>https://podminky.urs.cz/item/CS_URS_2023_02/7331231191</t>
  </si>
  <si>
    <t>733190217</t>
  </si>
  <si>
    <t>Zkoušky těsnosti potrubí, manžety prostupové z trubek ocelových zkoušky těsnosti potrubí (za provozu) z trubek ocelových hladkých Ø do 51/2,6</t>
  </si>
  <si>
    <t>-149432079</t>
  </si>
  <si>
    <t>https://podminky.urs.cz/item/CS_URS_2023_02/733190217</t>
  </si>
  <si>
    <t>733190225</t>
  </si>
  <si>
    <t>Zkoušky těsnosti potrubí, manžety prostupové z trubek ocelových zkoušky těsnosti potrubí (za provozu) z trubek ocelových hladkých Ø přes 60,3/2,9 do 89/5,0</t>
  </si>
  <si>
    <t>-33032862</t>
  </si>
  <si>
    <t>https://podminky.urs.cz/item/CS_URS_2023_02/733190225</t>
  </si>
  <si>
    <t>998733101</t>
  </si>
  <si>
    <t>Přesun hmot pro rozvody potrubí stanovený z hmotnosti přesunovaného materiálu vodorovná dopravní vzdálenost do 50 m v objektech výšky do 6 m</t>
  </si>
  <si>
    <t>1566555579</t>
  </si>
  <si>
    <t>https://podminky.urs.cz/item/CS_URS_2023_02/998733101</t>
  </si>
  <si>
    <t>734</t>
  </si>
  <si>
    <t>Ústřední vytápění - armatury</t>
  </si>
  <si>
    <t>734163427</t>
  </si>
  <si>
    <t>Filtry z uhlíkové oceli s čístícím víkem nebo vypouštěcí zátkou PN 16 do 300°C DN 65</t>
  </si>
  <si>
    <t>-69113469</t>
  </si>
  <si>
    <t>https://podminky.urs.cz/item/CS_URS_2023_02/734163427</t>
  </si>
  <si>
    <t>7341634281</t>
  </si>
  <si>
    <t xml:space="preserve">Filtry z uhlíkové oceli s čístícím víkem nebo vypouštěcí zátkou PN 16 do 300°C DN 65 magnetické </t>
  </si>
  <si>
    <t>577204576</t>
  </si>
  <si>
    <t>https://podminky.urs.cz/item/CS_URS_2023_02/7341634281</t>
  </si>
  <si>
    <t>734211127</t>
  </si>
  <si>
    <t>Ventily odvzdušňovací závitové automatické se zpětnou klapkou PN 14 do 120°C G 1/2</t>
  </si>
  <si>
    <t>-1002994606</t>
  </si>
  <si>
    <t>https://podminky.urs.cz/item/CS_URS_2023_02/734211127</t>
  </si>
  <si>
    <t>734220102</t>
  </si>
  <si>
    <t>Ventily regulační závitové vyvažovací přímé PN 20 do 100°C G 1</t>
  </si>
  <si>
    <t>-316250136</t>
  </si>
  <si>
    <t>https://podminky.urs.cz/item/CS_URS_2023_02/734220102</t>
  </si>
  <si>
    <t>7342216861</t>
  </si>
  <si>
    <t xml:space="preserve">Ventily regulační závitové hlavice termostatické, pro ovládání ventilů PN 10 do 110°C voskové otopných těles </t>
  </si>
  <si>
    <t>-1271172871</t>
  </si>
  <si>
    <t>https://podminky.urs.cz/item/CS_URS_2023_02/7342216861</t>
  </si>
  <si>
    <t>734242414</t>
  </si>
  <si>
    <t>Ventily zpětné závitové PN 16 do 110°C přímé G 1</t>
  </si>
  <si>
    <t>823285135</t>
  </si>
  <si>
    <t>https://podminky.urs.cz/item/CS_URS_2023_02/734242414</t>
  </si>
  <si>
    <t>734242415</t>
  </si>
  <si>
    <t>Ventily zpětné závitové PN 16 do 110°C přímé G 5/4</t>
  </si>
  <si>
    <t>-1689093595</t>
  </si>
  <si>
    <t>https://podminky.urs.cz/item/CS_URS_2023_02/734242415</t>
  </si>
  <si>
    <t>734242418</t>
  </si>
  <si>
    <t>Ventily zpětné závitové PN 16 do 110°C přímé G 2 1/2</t>
  </si>
  <si>
    <t>227706075</t>
  </si>
  <si>
    <t>https://podminky.urs.cz/item/CS_URS_2023_02/734242418</t>
  </si>
  <si>
    <t>734251213</t>
  </si>
  <si>
    <t>Ventily pojistné závitové a čepové rohové provozní tlak od 2,5 do 6 bar G 1</t>
  </si>
  <si>
    <t>-1605590311</t>
  </si>
  <si>
    <t>https://podminky.urs.cz/item/CS_URS_2023_02/734251213</t>
  </si>
  <si>
    <t>734261402</t>
  </si>
  <si>
    <t>Šroubení připojovací armatury radiátorů VK PN 10 do 110°C, regulační uzavíratelné rohové G 1/2 x 18</t>
  </si>
  <si>
    <t>1391102937</t>
  </si>
  <si>
    <t>https://podminky.urs.cz/item/CS_URS_2023_02/734261402</t>
  </si>
  <si>
    <t>7342614031</t>
  </si>
  <si>
    <t xml:space="preserve">Armatura připojovací rohová HM včetně termostatické hlavice , provedení CHROM </t>
  </si>
  <si>
    <t>-513673410</t>
  </si>
  <si>
    <t>https://podminky.urs.cz/item/CS_URS_2023_02/7342614031</t>
  </si>
  <si>
    <t>73426140312</t>
  </si>
  <si>
    <t xml:space="preserve">KRYTKA PRO připojovací armaturu HM , provedení CHROM </t>
  </si>
  <si>
    <t>-647858684</t>
  </si>
  <si>
    <t>https://podminky.urs.cz/item/CS_URS_2023_02/73426140312</t>
  </si>
  <si>
    <t>734291123</t>
  </si>
  <si>
    <t>Ostatní armatury kohouty plnicí a vypouštěcí PN 10 do 90°C G 1/2</t>
  </si>
  <si>
    <t>1942464220</t>
  </si>
  <si>
    <t>https://podminky.urs.cz/item/CS_URS_2023_02/734291123</t>
  </si>
  <si>
    <t>734291248</t>
  </si>
  <si>
    <t>Ostatní armatury filtry závitové PN 16 do 130°C přímé s vnitřními závity G 2 1/2</t>
  </si>
  <si>
    <t>-1403572519</t>
  </si>
  <si>
    <t>https://podminky.urs.cz/item/CS_URS_2023_02/734291248</t>
  </si>
  <si>
    <t>734292715</t>
  </si>
  <si>
    <t>Ostatní armatury kulové kohouty PN 42 do 185°C přímé vnitřní závit G 1</t>
  </si>
  <si>
    <t>512111842</t>
  </si>
  <si>
    <t>https://podminky.urs.cz/item/CS_URS_2023_02/734292715</t>
  </si>
  <si>
    <t>734292716</t>
  </si>
  <si>
    <t>Ostatní armatury kulové kohouty PN 42 do 185°C přímé vnitřní závit G 1 1/4</t>
  </si>
  <si>
    <t>268302158</t>
  </si>
  <si>
    <t>https://podminky.urs.cz/item/CS_URS_2023_02/734292716</t>
  </si>
  <si>
    <t>734292719</t>
  </si>
  <si>
    <t>Ostatní armatury kulové kohouty PN 42 do 185°C přímé vnitřní závit G 2 1/2</t>
  </si>
  <si>
    <t>-34582307</t>
  </si>
  <si>
    <t>https://podminky.urs.cz/item/CS_URS_2023_02/734292719</t>
  </si>
  <si>
    <t>73429502111</t>
  </si>
  <si>
    <t>Směšovací armatury otopných a chladících systémů ventily závitové PN 10 T= 120°C třícestné se servomotorem G 1/2, kvs=4</t>
  </si>
  <si>
    <t>-1665613527</t>
  </si>
  <si>
    <t>https://podminky.urs.cz/item/CS_URS_2023_02/73429502111</t>
  </si>
  <si>
    <t>7342962031</t>
  </si>
  <si>
    <t>Zónové ventily otopných nebo solárních systémů dvoucestné s jednopólovým ovládáním 230 V kulové PN 16 T=110°C s vnitřním závitem/průtoku G 1/6,31 m3/h</t>
  </si>
  <si>
    <t>1116045514</t>
  </si>
  <si>
    <t>https://podminky.urs.cz/item/CS_URS_2023_02/7342962031</t>
  </si>
  <si>
    <t>734411101</t>
  </si>
  <si>
    <t>Teploměry technické s pevným stonkem a jímkou zadní připojení (axiální) průměr 63 mm délka stonku 50 mm</t>
  </si>
  <si>
    <t>-1744064092</t>
  </si>
  <si>
    <t>https://podminky.urs.cz/item/CS_URS_2023_02/734411101</t>
  </si>
  <si>
    <t>734421111</t>
  </si>
  <si>
    <t>Tlakoměry s pevným stonkem a zpětnou klapkou zadní připojení (axiální) tlaku 0–16 bar průměru 50 mm</t>
  </si>
  <si>
    <t>1180121473</t>
  </si>
  <si>
    <t>https://podminky.urs.cz/item/CS_URS_2023_02/734421111</t>
  </si>
  <si>
    <t>998734101</t>
  </si>
  <si>
    <t>Přesun hmot pro armatury stanovený z hmotnosti přesunovaného materiálu vodorovná dopravní vzdálenost do 50 m v objektech výšky do 6 m</t>
  </si>
  <si>
    <t>-854920718</t>
  </si>
  <si>
    <t>https://podminky.urs.cz/item/CS_URS_2023_02/998734101</t>
  </si>
  <si>
    <t>735</t>
  </si>
  <si>
    <t>Ústřední vytápění - otopná tělesa</t>
  </si>
  <si>
    <t>735152272</t>
  </si>
  <si>
    <t>Otopná tělesa panelová VK jednodesková PN 1,0 MPa, T do 110°C s jednou přídavnou přestupní plochou výšky tělesa 600 mm stavební délky / výkonu 500 mm / 501 W</t>
  </si>
  <si>
    <t>159423914</t>
  </si>
  <si>
    <t>https://podminky.urs.cz/item/CS_URS_2023_02/735152272</t>
  </si>
  <si>
    <t>735152471</t>
  </si>
  <si>
    <t>Otopná tělesa panelová VK dvoudesková PN 1,0 MPa, T do 110°C s jednou přídavnou přestupní plochou výšky tělesa 600 mm stavební délky / výkonu 400 mm / 515 W</t>
  </si>
  <si>
    <t>-206491234</t>
  </si>
  <si>
    <t>https://podminky.urs.cz/item/CS_URS_2023_02/735152471</t>
  </si>
  <si>
    <t>735152560</t>
  </si>
  <si>
    <t>Otopná tělesa panelová VK dvoudesková PN 1,0 MPa, T do 110°C se dvěma přídavnými přestupními plochami výšky tělesa 500 mm stavební délky / výkonu 1400 mm / 2033 W</t>
  </si>
  <si>
    <t>1821456938</t>
  </si>
  <si>
    <t>https://podminky.urs.cz/item/CS_URS_2023_02/735152560</t>
  </si>
  <si>
    <t>735152561</t>
  </si>
  <si>
    <t>Otopná tělesa panelová VK dvoudesková PN 1,0 MPa, T do 110°C se dvěma přídavnými přestupními plochami výšky tělesa 500 mm stavební délky / výkonu 1600 mm / 2323 W</t>
  </si>
  <si>
    <t>1694752759</t>
  </si>
  <si>
    <t>https://podminky.urs.cz/item/CS_URS_2023_02/735152561</t>
  </si>
  <si>
    <t>735152562</t>
  </si>
  <si>
    <t>Otopná tělesa panelová VK dvoudesková PN 1,0 MPa, T do 110°C se dvěma přídavnými přestupními plochami výšky tělesa 500 mm stavební délky / výkonu 1800 mm / 2614 W</t>
  </si>
  <si>
    <t>-905854349</t>
  </si>
  <si>
    <t>https://podminky.urs.cz/item/CS_URS_2023_02/735152562</t>
  </si>
  <si>
    <t>735152563</t>
  </si>
  <si>
    <t>Otopná tělesa panelová VK dvoudesková PN 1,0 MPa, T do 110°C se dvěma přídavnými přestupními plochami výšky tělesa 500 mm stavební délky / výkonu 2000 mm / 2904 W</t>
  </si>
  <si>
    <t>2082476089</t>
  </si>
  <si>
    <t>https://podminky.urs.cz/item/CS_URS_2023_02/735152563</t>
  </si>
  <si>
    <t>735152564</t>
  </si>
  <si>
    <t>Otopná tělesa panelová VK dvoudesková PN 1,0 MPa, T do 110°C se dvěma přídavnými přestupními plochami výšky tělesa 500 mm stavební délky / výkonu 2300 mm / 3340 W</t>
  </si>
  <si>
    <t>649752299</t>
  </si>
  <si>
    <t>https://podminky.urs.cz/item/CS_URS_2023_02/735152564</t>
  </si>
  <si>
    <t>735152565</t>
  </si>
  <si>
    <t>Otopná tělesa panelová VK dvoudesková PN 1,0 MPa, T do 110°C se dvěma přídavnými přestupními plochami výšky tělesa 500 mm stavební délky / výkonu 2600 mm / 3775 W</t>
  </si>
  <si>
    <t>-243137916</t>
  </si>
  <si>
    <t>https://podminky.urs.cz/item/CS_URS_2023_02/735152565</t>
  </si>
  <si>
    <t>735152576</t>
  </si>
  <si>
    <t>Otopná tělesa panelová VK dvoudesková PN 1,0 MPa, T do 110°C se dvěma přídavnými přestupními plochami výšky tělesa 600 mm stavební délky / výkonu 900 mm / 1511 W</t>
  </si>
  <si>
    <t>-1422567671</t>
  </si>
  <si>
    <t>https://podminky.urs.cz/item/CS_URS_2023_02/735152576</t>
  </si>
  <si>
    <t>735152578</t>
  </si>
  <si>
    <t>Otopná tělesa panelová VK dvoudesková PN 1,0 MPa, T do 110°C se dvěma přídavnými přestupními plochami výšky tělesa 600 mm stavební délky / výkonu 1100 mm / 1847 W</t>
  </si>
  <si>
    <t>-1251409197</t>
  </si>
  <si>
    <t>https://podminky.urs.cz/item/CS_URS_2023_02/735152578</t>
  </si>
  <si>
    <t>735152582</t>
  </si>
  <si>
    <t>Otopná tělesa panelová VK dvoudesková PN 1,0 MPa, T do 110°C se dvěma přídavnými přestupními plochami výšky tělesa 600 mm stavební délky / výkonu 1800 mm / 3022 W</t>
  </si>
  <si>
    <t>-2031502088</t>
  </si>
  <si>
    <t>https://podminky.urs.cz/item/CS_URS_2023_02/735152582</t>
  </si>
  <si>
    <t>735164512</t>
  </si>
  <si>
    <t>Otopná tělesa trubková montáž těles na stěnu výšky tělesa přes 1500 mm</t>
  </si>
  <si>
    <t>-628969857</t>
  </si>
  <si>
    <t>https://podminky.urs.cz/item/CS_URS_2023_02/735164512</t>
  </si>
  <si>
    <t>5415304213</t>
  </si>
  <si>
    <t xml:space="preserve">těleso trubkové prohnuté se středovým připojením   1820x750mm </t>
  </si>
  <si>
    <t>994089440</t>
  </si>
  <si>
    <t>735511006</t>
  </si>
  <si>
    <t>Trubkové teplovodní podlahové vytápění rozvod v systémové desce potrubí polyethylen PE-Xa rozvodné potrubí 17x2 mm, rozteč 50 mm</t>
  </si>
  <si>
    <t>-1581061514</t>
  </si>
  <si>
    <t>https://podminky.urs.cz/item/CS_URS_2023_02/735511006</t>
  </si>
  <si>
    <t>735511009</t>
  </si>
  <si>
    <t>Trubkové teplovodní podlahové vytápění rozvod v systémové desce systémová deska bez tepelné izolace, výšky 20 až 24 mm</t>
  </si>
  <si>
    <t>-1908180643</t>
  </si>
  <si>
    <t>https://podminky.urs.cz/item/CS_URS_2023_02/735511009</t>
  </si>
  <si>
    <t>735511010</t>
  </si>
  <si>
    <t>Trubkové teplovodní podlahové vytápění rozvod v systémové desce potrubí polyethylen PE-Xa rozvodné potrubí 17x2 mm, rozteč 150 mm</t>
  </si>
  <si>
    <t>347131461</t>
  </si>
  <si>
    <t>https://podminky.urs.cz/item/CS_URS_2023_02/735511010</t>
  </si>
  <si>
    <t>7355110101</t>
  </si>
  <si>
    <t>Trubkové teplovodní podlahové vytápění rozvod v systémové desce potrubí polyethylen PE-Xa rozvodné potrubí 17x2 mm, rozteč 200 mm</t>
  </si>
  <si>
    <t>2041804121</t>
  </si>
  <si>
    <t>https://podminky.urs.cz/item/CS_URS_2023_02/7355110101</t>
  </si>
  <si>
    <t>735511061</t>
  </si>
  <si>
    <t>Trubkové teplovodní podlahové vytápění doplňkové prvky krycí PE fólie</t>
  </si>
  <si>
    <t>-757877409</t>
  </si>
  <si>
    <t>https://podminky.urs.cz/item/CS_URS_2023_02/735511061</t>
  </si>
  <si>
    <t>735511062</t>
  </si>
  <si>
    <t>Trubkové teplovodní podlahové vytápění doplňkové prvky okrajový izolační pruh</t>
  </si>
  <si>
    <t>470319666</t>
  </si>
  <si>
    <t>https://podminky.urs.cz/item/CS_URS_2023_02/735511062</t>
  </si>
  <si>
    <t>735511063</t>
  </si>
  <si>
    <t>Trubkové teplovodní podlahové vytápění doplňkové prvky ochranná trubka</t>
  </si>
  <si>
    <t>1590603801</t>
  </si>
  <si>
    <t>https://podminky.urs.cz/item/CS_URS_2023_02/735511063</t>
  </si>
  <si>
    <t>735511064</t>
  </si>
  <si>
    <t>Trubkové teplovodní podlahové vytápění doplňkové prvky spárový (dilatační) profil</t>
  </si>
  <si>
    <t>-1474782442</t>
  </si>
  <si>
    <t>https://podminky.urs.cz/item/CS_URS_2023_02/735511064</t>
  </si>
  <si>
    <t>735511089</t>
  </si>
  <si>
    <t>Trubkové teplovodní podlahové vytápění rozdělovače mosazné s průtokoměry desítiokruhové</t>
  </si>
  <si>
    <t>1683389177</t>
  </si>
  <si>
    <t>https://podminky.urs.cz/item/CS_URS_2023_02/735511089</t>
  </si>
  <si>
    <t>735511090</t>
  </si>
  <si>
    <t>Trubkové teplovodní podlahové vytápění rozdělovače mosazné s průtokoměry jedenáctiokruhové</t>
  </si>
  <si>
    <t>68580642</t>
  </si>
  <si>
    <t>https://podminky.urs.cz/item/CS_URS_2023_02/735511090</t>
  </si>
  <si>
    <t>735511125</t>
  </si>
  <si>
    <t>Trubkové teplovodní podlahové vytápění skříně rozdělovače na omítku, pro rozdělovač s počtem okruhů 9-12</t>
  </si>
  <si>
    <t>-1379042900</t>
  </si>
  <si>
    <t>https://podminky.urs.cz/item/CS_URS_2023_02/735511125</t>
  </si>
  <si>
    <t>735511138</t>
  </si>
  <si>
    <t>Trubkové teplovodní podlahové vytápění připojovací šroubení rozdělovače, potrubí 17x2,0 mm</t>
  </si>
  <si>
    <t>-153915343</t>
  </si>
  <si>
    <t>https://podminky.urs.cz/item/CS_URS_2023_02/735511138</t>
  </si>
  <si>
    <t>735511141</t>
  </si>
  <si>
    <t>Trubkové teplovodní podlahové vytápění regulační zařízení prostorový termostat</t>
  </si>
  <si>
    <t>-299959470</t>
  </si>
  <si>
    <t>https://podminky.urs.cz/item/CS_URS_2023_02/735511141</t>
  </si>
  <si>
    <t>735511142</t>
  </si>
  <si>
    <t>Trubkové teplovodní podlahové vytápění regulační zařízení prostorový termostat programovatelný</t>
  </si>
  <si>
    <t>-588381239</t>
  </si>
  <si>
    <t>https://podminky.urs.cz/item/CS_URS_2023_02/735511142</t>
  </si>
  <si>
    <t>735511143</t>
  </si>
  <si>
    <t>Trubkové teplovodní podlahové vytápění regulační zařízení elektrotermická hlavice</t>
  </si>
  <si>
    <t>684191054</t>
  </si>
  <si>
    <t>https://podminky.urs.cz/item/CS_URS_2023_02/735511143</t>
  </si>
  <si>
    <t>735511144</t>
  </si>
  <si>
    <t>Trubkové teplovodní podlahové vytápění regulační zařízení elektronický rozvaděč</t>
  </si>
  <si>
    <t>-244829034</t>
  </si>
  <si>
    <t>https://podminky.urs.cz/item/CS_URS_2023_02/735511144</t>
  </si>
  <si>
    <t>998735101</t>
  </si>
  <si>
    <t>Přesun hmot pro otopná tělesa stanovený z hmotnosti přesunovaného materiálu vodorovná dopravní vzdálenost do 50 m v objektech výšky do 6 m</t>
  </si>
  <si>
    <t>-362956142</t>
  </si>
  <si>
    <t>https://podminky.urs.cz/item/CS_URS_2023_02/998735101</t>
  </si>
  <si>
    <t>783</t>
  </si>
  <si>
    <t>Dokončovací práce - nátěry</t>
  </si>
  <si>
    <t>783614551</t>
  </si>
  <si>
    <t>Základní nátěr armatur a kovových potrubí jednonásobný potrubí do DN 50 mm syntetický</t>
  </si>
  <si>
    <t>1800313077</t>
  </si>
  <si>
    <t>https://podminky.urs.cz/item/CS_URS_2023_02/783614551</t>
  </si>
  <si>
    <t>783617601</t>
  </si>
  <si>
    <t>Krycí nátěr (email) armatur a kovových potrubí potrubí do DN 50 mm jednonásobný syntetický standardní</t>
  </si>
  <si>
    <t>-1825368865</t>
  </si>
  <si>
    <t>https://podminky.urs.cz/item/CS_URS_2023_02/783617601</t>
  </si>
  <si>
    <t>HZS22111</t>
  </si>
  <si>
    <t>Hodinové zúčtovací sazby profesí PSV provádění stavebních instalací instalatér - Topná zkouška</t>
  </si>
  <si>
    <t>-253908341</t>
  </si>
  <si>
    <t>https://podminky.urs.cz/item/CS_URS_2023_02/HZS22111</t>
  </si>
  <si>
    <t>HZS22121</t>
  </si>
  <si>
    <t xml:space="preserve">Hodinové zúčtovací sazby profesí PSV provádění stavebních instalací instalatér odborný - NEPŘEDVÍDANÉ PRÁCE </t>
  </si>
  <si>
    <t>1288916619</t>
  </si>
  <si>
    <t>https://podminky.urs.cz/item/CS_URS_2023_02/HZS22121</t>
  </si>
  <si>
    <t>HZS22126</t>
  </si>
  <si>
    <t xml:space="preserve">Hodinové zúčtovací sazby profesí PSV provádění stavebních instalací instalatér odborný - Uvedení kotlů do provozu </t>
  </si>
  <si>
    <t>-357080339</t>
  </si>
  <si>
    <t>https://podminky.urs.cz/item/CS_URS_2023_02/HZS22126</t>
  </si>
  <si>
    <t xml:space="preserve">Hodinové zúčtovací sazby profesí PSV zednické výpomoci a pomocné práce PSV dělník zednických výpomocí </t>
  </si>
  <si>
    <t>991854303</t>
  </si>
  <si>
    <t>HZS24921</t>
  </si>
  <si>
    <t xml:space="preserve">Hodinové zúčtovací sazby profesí PSV zednické výpomoci a pomocné práce PSV pomocný dělník PSV - DEMONTÁŽE </t>
  </si>
  <si>
    <t>1473512623</t>
  </si>
  <si>
    <t>https://podminky.urs.cz/item/CS_URS_2023_02/HZS24921</t>
  </si>
  <si>
    <t>HZS4212</t>
  </si>
  <si>
    <t xml:space="preserve">Hodinové zúčtovací sazby ostatních profesí revizní a kontrolní činnost revizní technik specialista - Revize kouřových cest </t>
  </si>
  <si>
    <t>1697585280</t>
  </si>
  <si>
    <t>https://podminky.urs.cz/item/CS_URS_2023_02/HZS4212</t>
  </si>
  <si>
    <t xml:space="preserve">D.1.1 - Architektonicko - stavební řešení </t>
  </si>
  <si>
    <t xml:space="preserve">    711 - Izolace proti vodě, vlhkosti a plynům</t>
  </si>
  <si>
    <t xml:space="preserve">    763 - Konstrukce suché výstavby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</si>
  <si>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</si>
  <si>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</si>
  <si>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</si>
  <si>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</si>
  <si>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631311114</t>
  </si>
  <si>
    <t>Mazanina z betonu prostého bez zvýšených nároků na prostředí tl. přes 50 do 80 mm tř. C 16/20</t>
  </si>
  <si>
    <t>1853454047</t>
  </si>
  <si>
    <t>https://podminky.urs.cz/item/CS_URS_2023_02/631311114</t>
  </si>
  <si>
    <t>632,54*0,065</t>
  </si>
  <si>
    <t>952902031</t>
  </si>
  <si>
    <t>Čištění budov při provádění oprav a udržovacích prací podlah hladkých omytím</t>
  </si>
  <si>
    <t>2041245407</t>
  </si>
  <si>
    <t>https://podminky.urs.cz/item/CS_URS_2023_02/952902031</t>
  </si>
  <si>
    <t>764,95*4 "Přepočtené koeficientem množství</t>
  </si>
  <si>
    <t>965042141</t>
  </si>
  <si>
    <t>Bourání mazanin betonových nebo z litého asfaltu tl. do 100 mm, plochy přes 4 m2</t>
  </si>
  <si>
    <t>1951236911</t>
  </si>
  <si>
    <t>https://podminky.urs.cz/item/CS_URS_2023_02/965042141</t>
  </si>
  <si>
    <t>632,54*0,07</t>
  </si>
  <si>
    <t>965045113</t>
  </si>
  <si>
    <t>Bourání potěrů tl. do 50 mm cementových nebo pískocementových, plochy přes 4 m2</t>
  </si>
  <si>
    <t>347517627</t>
  </si>
  <si>
    <t>https://podminky.urs.cz/item/CS_URS_2023_02/965045113</t>
  </si>
  <si>
    <t>659,37</t>
  </si>
  <si>
    <t>610907693</t>
  </si>
  <si>
    <t>1324181412</t>
  </si>
  <si>
    <t>1734824547</t>
  </si>
  <si>
    <t>183,718</t>
  </si>
  <si>
    <t>183,718*19 "Přepočtené koeficientem množství</t>
  </si>
  <si>
    <t>944049033</t>
  </si>
  <si>
    <t>1705419459</t>
  </si>
  <si>
    <t>711</t>
  </si>
  <si>
    <t>Izolace proti vodě, vlhkosti a plynům</t>
  </si>
  <si>
    <t>711141559</t>
  </si>
  <si>
    <t xml:space="preserve">Provedení izolace proti zemní vlhkosti pásy přitavením NAIP na ploše vodorovné V - opravy </t>
  </si>
  <si>
    <t>-1205332075</t>
  </si>
  <si>
    <t>https://podminky.urs.cz/item/CS_URS_2023_02/711141559</t>
  </si>
  <si>
    <t>62832134</t>
  </si>
  <si>
    <t>pás asfaltový natavitelný oxidovaný tl 4,0mm typu V60 S40 s vložkou ze skleněné rohože, s jemnozrnným minerálním posypem</t>
  </si>
  <si>
    <t>1312921352</t>
  </si>
  <si>
    <t>200*1,1655 "Přepočtené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</si>
  <si>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</si>
  <si>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</si>
  <si>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-1951241034</t>
  </si>
  <si>
    <t>https://podminky.urs.cz/item/CS_URS_2023_02/998711101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</si>
  <si>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</si>
  <si>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</si>
  <si>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1246275306</t>
  </si>
  <si>
    <t>https://podminky.urs.cz/item/CS_URS_2023_02/713120821</t>
  </si>
  <si>
    <t>713121111</t>
  </si>
  <si>
    <t>Montáž tepelné izolace podlah rohožemi, pásy, deskami, dílci, bloky (izolační materiál ve specifikaci) kladenými volně jednovrstvá</t>
  </si>
  <si>
    <t>695200742</t>
  </si>
  <si>
    <t>https://podminky.urs.cz/item/CS_URS_2023_02/713121111</t>
  </si>
  <si>
    <t>28375922</t>
  </si>
  <si>
    <t>deska EPS 200 pro konstrukce s velmi vysokým zatížením λ=0,034 tl 60mm</t>
  </si>
  <si>
    <t>-1449611349</t>
  </si>
  <si>
    <t>659,37*1,05 "Přepočtené koeficientem množství</t>
  </si>
  <si>
    <t>-195462757</t>
  </si>
  <si>
    <t>763</t>
  </si>
  <si>
    <t>Konstrukce suché výstavby</t>
  </si>
  <si>
    <t>763131532</t>
  </si>
  <si>
    <t>Podhled ze sádrokartonových desek jednovrstvá zavěšená spodní konstrukce z ocelových profilů CD, UD jednoduše opláštěná deskou protipožární DF, tl. 15 mm, bez izolace</t>
  </si>
  <si>
    <t>520713549</t>
  </si>
  <si>
    <t>https://podminky.urs.cz/item/CS_URS_2023_02/763131532</t>
  </si>
  <si>
    <t>18,03+9,3+16,51+12,47+16,15+29,66+9,54+16,14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</si>
  <si>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</si>
  <si>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</si>
  <si>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487302836</t>
  </si>
  <si>
    <t>https://podminky.urs.cz/item/CS_URS_2023_02/998763301</t>
  </si>
  <si>
    <t>771</t>
  </si>
  <si>
    <t>Podlahy z dlaždic</t>
  </si>
  <si>
    <t>771121011</t>
  </si>
  <si>
    <t>Příprava podkladu před provedením dlažby nátěr penetrační na podlahu</t>
  </si>
  <si>
    <t>773431839</t>
  </si>
  <si>
    <t>https://podminky.urs.cz/item/CS_URS_2023_02/771121011</t>
  </si>
  <si>
    <t>134,71+357,23+167,43</t>
  </si>
  <si>
    <t>771151012</t>
  </si>
  <si>
    <t>Příprava podkladu před provedením dlažby samonivelační stěrka min.pevnosti 20 MPa, tloušťky přes 3 do 5 mm</t>
  </si>
  <si>
    <t>-2086291775</t>
  </si>
  <si>
    <t>https://podminky.urs.cz/item/CS_URS_2023_02/771151012</t>
  </si>
  <si>
    <t>771571810</t>
  </si>
  <si>
    <t>Demontáž podlah z dlaždic keramických kladených do malty</t>
  </si>
  <si>
    <t>1266269011</t>
  </si>
  <si>
    <t>https://podminky.urs.cz/item/CS_URS_2023_02/771571810</t>
  </si>
  <si>
    <t>21,54+18,03+9,3+16,51+12,47+17,35+16,96+9,06+29,66+9,54+16,14+17,70+16,15+8,15</t>
  </si>
  <si>
    <t>1.PP</t>
  </si>
  <si>
    <t>15,76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</si>
  <si>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</si>
  <si>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</si>
  <si>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725023832</t>
  </si>
  <si>
    <t>https://podminky.urs.cz/item/CS_URS_2023_02/771574263</t>
  </si>
  <si>
    <t>Místnosti 109,110,111,113,123,127,130,131,137,117,133</t>
  </si>
  <si>
    <t>16,15+12,47+16,51+9,3+9,06+17,35+29,66+9,54+17,70+21,54+8,15</t>
  </si>
  <si>
    <t>59761409</t>
  </si>
  <si>
    <t>dlažba keramická slinutá protiskluzná do interiéru i exteriéru přes 9 do 12ks/m2</t>
  </si>
  <si>
    <t>-2031023422</t>
  </si>
  <si>
    <t>167,43*1,1 "Přepočtené koeficientem množství</t>
  </si>
  <si>
    <t>771577114</t>
  </si>
  <si>
    <t>Montáž podlah z dlaždic keramických lepených flexibilním lepidlem Příplatek k cenám za dvousložkový spárovací tmel</t>
  </si>
  <si>
    <t>1704038471</t>
  </si>
  <si>
    <t>https://podminky.urs.cz/item/CS_URS_2023_02/771577114</t>
  </si>
  <si>
    <t>771577115</t>
  </si>
  <si>
    <t>Montáž podlah z dlaždic keramických lepených flexibilním lepidlem Příplatek k cenám za dvousložkové lepidlo</t>
  </si>
  <si>
    <t>246236067</t>
  </si>
  <si>
    <t>https://podminky.urs.cz/item/CS_URS_2023_02/771577115</t>
  </si>
  <si>
    <t>998771101</t>
  </si>
  <si>
    <t>Přesun hmot pro podlahy z dlaždic stanovený z hmotnosti přesunovaného materiálu vodorovná dopravní vzdálenost do 50 m v objektech výšky do 6 m</t>
  </si>
  <si>
    <t>-630902996</t>
  </si>
  <si>
    <t>https://podminky.urs.cz/item/CS_URS_2023_02/998771101</t>
  </si>
  <si>
    <t>776</t>
  </si>
  <si>
    <t>Podlahy povlakové</t>
  </si>
  <si>
    <t>776111112</t>
  </si>
  <si>
    <t>Příprava podkladu broušení podlah nového podkladu betonového</t>
  </si>
  <si>
    <t>-1142840623</t>
  </si>
  <si>
    <t>https://podminky.urs.cz/item/CS_URS_2023_02/776111112</t>
  </si>
  <si>
    <t>134,71+357,23</t>
  </si>
  <si>
    <t>776111311</t>
  </si>
  <si>
    <t>Příprava podkladu vysátí podlah</t>
  </si>
  <si>
    <t>980357398</t>
  </si>
  <si>
    <t>https://podminky.urs.cz/item/CS_URS_2023_02/776111311</t>
  </si>
  <si>
    <t>776201812</t>
  </si>
  <si>
    <t>Demontáž povlakových podlahovin lepených ručně s podložkou</t>
  </si>
  <si>
    <t>1951349279</t>
  </si>
  <si>
    <t>https://podminky.urs.cz/item/CS_URS_2023_02/776201812</t>
  </si>
  <si>
    <t>19,91+12,59+16,53</t>
  </si>
  <si>
    <t>776211111</t>
  </si>
  <si>
    <t>Montáž textilních podlahovin lepením pásů standardních</t>
  </si>
  <si>
    <t>-1657969107</t>
  </si>
  <si>
    <t>https://podminky.urs.cz/item/CS_URS_2023_02/776211111</t>
  </si>
  <si>
    <t xml:space="preserve">koberec  - místnost č.119,126,136</t>
  </si>
  <si>
    <t>44,98+44,98+44,75</t>
  </si>
  <si>
    <t>69751060</t>
  </si>
  <si>
    <t>koberec zátěžový vpichovaný role š 2m, vlákno 100% PA, hm 540g/m2, R ≤ 100MΩ, zátěž 33, útlum 21dB, hořlavost Bfl S1</t>
  </si>
  <si>
    <t>1084900527</t>
  </si>
  <si>
    <t>134,71*1,1 "Přepočtené koeficientem množství</t>
  </si>
  <si>
    <t>776231111</t>
  </si>
  <si>
    <t>Montáž podlahovin z vinylu lepením lamel nebo čtverců standardním lepidlem</t>
  </si>
  <si>
    <t>-1164982375</t>
  </si>
  <si>
    <t>https://podminky.urs.cz/item/CS_URS_2023_02/776231111</t>
  </si>
  <si>
    <t>místnosti č. 112,115,116,118,120,124,125,128,129,134,135</t>
  </si>
  <si>
    <t>19,91+17,02+18,03+70,51+17,57+16,96+62,09+12,59+16,53+16,14+89,88</t>
  </si>
  <si>
    <t>28411052</t>
  </si>
  <si>
    <t>dílce vinylové tl 3,0mm, nášlapná vrstva 0,70mm, úprava PUR, třída zátěže 23/34/43, otlak 0,05mm, R10, třída otěru T, hořlavost Bfl S1, bez ftalátů</t>
  </si>
  <si>
    <t>-1767892596</t>
  </si>
  <si>
    <t>357,23*1,1 "Přepočtené koeficientem množství</t>
  </si>
  <si>
    <t>776411111</t>
  </si>
  <si>
    <t>Montáž soklíků lepením obvodových, výšky do 80 mm</t>
  </si>
  <si>
    <t>1205956342</t>
  </si>
  <si>
    <t>https://podminky.urs.cz/item/CS_URS_2023_02/776411111</t>
  </si>
  <si>
    <t>19,49+17,63+18,17+35,58+16,78+17,4+32,68+14,43+17,1+41,98+17,26</t>
  </si>
  <si>
    <t>28411009</t>
  </si>
  <si>
    <t>lišta soklová PVC 18x80mm</t>
  </si>
  <si>
    <t>-1416954620</t>
  </si>
  <si>
    <t>248,5*1,05 "Přepočtené koeficientem množství</t>
  </si>
  <si>
    <t>776421414</t>
  </si>
  <si>
    <t>Montáž lišt napínacích kobercových lepením</t>
  </si>
  <si>
    <t>1026041404</t>
  </si>
  <si>
    <t>https://podminky.urs.cz/item/CS_URS_2023_02/776421414</t>
  </si>
  <si>
    <t>19*3</t>
  </si>
  <si>
    <t>59054171</t>
  </si>
  <si>
    <t>lišta napínací pro napínání koberců bez lepení pro lepení</t>
  </si>
  <si>
    <t>493944259</t>
  </si>
  <si>
    <t>57*1,05 "Přepočtené koeficientem množství</t>
  </si>
  <si>
    <t>998776101</t>
  </si>
  <si>
    <t>Přesun hmot pro podlahy povlakové stanovený z hmotnosti přesunovaného materiálu vodorovná dopravní vzdálenost do 50 m v objektech výšky do 6 m</t>
  </si>
  <si>
    <t>-170876305</t>
  </si>
  <si>
    <t>https://podminky.urs.cz/item/CS_URS_2023_02/998776101</t>
  </si>
  <si>
    <t>781</t>
  </si>
  <si>
    <t>Dokončovací práce - obklady</t>
  </si>
  <si>
    <t>781121011</t>
  </si>
  <si>
    <t>Příprava podkladu před provedením obkladu nátěr penetrační na stěnu</t>
  </si>
  <si>
    <t>516130501</t>
  </si>
  <si>
    <t>https://podminky.urs.cz/item/CS_URS_2023_02/781121011</t>
  </si>
  <si>
    <t>12,6*2,1</t>
  </si>
  <si>
    <t>1.NP</t>
  </si>
  <si>
    <t>(4,05+4,35+5,55)*2</t>
  </si>
  <si>
    <t>(3,5+3+2,35)*1,6</t>
  </si>
  <si>
    <t xml:space="preserve">opravy v hygienických zař.dětí  </t>
  </si>
  <si>
    <t>6*3</t>
  </si>
  <si>
    <t>781151031</t>
  </si>
  <si>
    <t>Příprava podkladu před provedením obkladu celoplošné vyrovnání podkladu stěrkou, tloušťky 3 mm</t>
  </si>
  <si>
    <t>-624612367</t>
  </si>
  <si>
    <t>https://podminky.urs.cz/item/CS_URS_2023_02/781151031</t>
  </si>
  <si>
    <t>781471810</t>
  </si>
  <si>
    <t>Demontáž obkladů z dlaždic keramických kladených do malty</t>
  </si>
  <si>
    <t>-1395790514</t>
  </si>
  <si>
    <t>https://podminky.urs.cz/item/CS_URS_2023_02/781471810</t>
  </si>
  <si>
    <t>781474226</t>
  </si>
  <si>
    <t>Montáž obkladů vnitřních stěn z dlaždic keramických lepených flexibilním lepidlem maloformátových reliéfních nebo z dekorů přes 22 do 25 ks/m2</t>
  </si>
  <si>
    <t>1918108624</t>
  </si>
  <si>
    <t>https://podminky.urs.cz/item/CS_URS_2023_02/781474226</t>
  </si>
  <si>
    <t>86,52</t>
  </si>
  <si>
    <t>59761068</t>
  </si>
  <si>
    <t>obklad keramický reliéfní pro interiér přes 22 do 25ks/m2</t>
  </si>
  <si>
    <t>1023296261</t>
  </si>
  <si>
    <t>86,52*1,1 "Přepočtené koeficientem množství</t>
  </si>
  <si>
    <t>781477114</t>
  </si>
  <si>
    <t>Montáž obkladů vnitřních stěn z dlaždic keramických Příplatek k cenám za dvousložkový spárovací tmel</t>
  </si>
  <si>
    <t>191045009</t>
  </si>
  <si>
    <t>https://podminky.urs.cz/item/CS_URS_2023_02/781477114</t>
  </si>
  <si>
    <t>781477115</t>
  </si>
  <si>
    <t>Montáž obkladů vnitřních stěn z dlaždic keramických Příplatek k cenám za dvousložkové lepidlo</t>
  </si>
  <si>
    <t>-1210469099</t>
  </si>
  <si>
    <t>https://podminky.urs.cz/item/CS_URS_2023_02/781477115</t>
  </si>
  <si>
    <t>781494111</t>
  </si>
  <si>
    <t>Obklad - dokončující práce profily ukončovací lepené flexibilním lepidlem rohové</t>
  </si>
  <si>
    <t>1998027989</t>
  </si>
  <si>
    <t>https://podminky.urs.cz/item/CS_URS_2023_02/781494111</t>
  </si>
  <si>
    <t>781494511</t>
  </si>
  <si>
    <t>Obklad - dokončující práce profily ukončovací lepené flexibilním lepidlem ukončovací</t>
  </si>
  <si>
    <t>-1310372231</t>
  </si>
  <si>
    <t>https://podminky.urs.cz/item/CS_URS_2023_02/781494511</t>
  </si>
  <si>
    <t>998781101</t>
  </si>
  <si>
    <t>Přesun hmot pro obklady keramické stanovený z hmotnosti přesunovaného materiálu vodorovná dopravní vzdálenost do 50 m v objektech výšky do 6 m</t>
  </si>
  <si>
    <t>-77508796</t>
  </si>
  <si>
    <t>https://podminky.urs.cz/item/CS_URS_2023_02/998781101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</si>
  <si>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</si>
  <si>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</si>
  <si>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</si>
  <si>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</si>
  <si>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1766517095</t>
  </si>
  <si>
    <t>https://podminky.urs.cz/item/CS_URS_2023_02/784181101</t>
  </si>
  <si>
    <t>633+300</t>
  </si>
  <si>
    <t>784221101</t>
  </si>
  <si>
    <t>Malby z malířských směsí otěruvzdorných za sucha dvojnásobné, bílé za sucha otěruvzdorné dobře v místnostech výšky do 3,80 m</t>
  </si>
  <si>
    <t>956832172</t>
  </si>
  <si>
    <t>https://podminky.urs.cz/item/CS_URS_2023_02/784221101</t>
  </si>
  <si>
    <t>HZS1301</t>
  </si>
  <si>
    <t xml:space="preserve">Hodinové zúčtovací sazby profesí HSV provádění konstrukcí zedník - NEPŘEDVÍDANÉ PRÁCE </t>
  </si>
  <si>
    <t>565031462</t>
  </si>
  <si>
    <t>https://podminky.urs.cz/item/CS_URS_2023_02/HZS1301</t>
  </si>
  <si>
    <t xml:space="preserve">Hodinové zúčtovací sazby profesí PSV zednické výpomoci a pomocné práce PSV dělník zednických výpomocí - Pomocné práce </t>
  </si>
  <si>
    <t>-1988267127</t>
  </si>
  <si>
    <t>HZS2492</t>
  </si>
  <si>
    <t xml:space="preserve">Hodinové zúčtovací sazby profesí PSV zednické výpomoci a pomocné práce PSV pomocný dělník PSV- Bourací práce </t>
  </si>
  <si>
    <t>-287946824</t>
  </si>
  <si>
    <t>https://podminky.urs.cz/item/CS_URS_2023_02/HZS2492</t>
  </si>
  <si>
    <t xml:space="preserve">D.1.4.3 - Měření a regulace </t>
  </si>
  <si>
    <t xml:space="preserve">    742 - Elektroinstalace - slaboproud</t>
  </si>
  <si>
    <t>742</t>
  </si>
  <si>
    <t>Elektroinstalace - slaboproud</t>
  </si>
  <si>
    <t>7421104011</t>
  </si>
  <si>
    <t xml:space="preserve">Měření a regulace vytápění - montáž </t>
  </si>
  <si>
    <t>-84867828</t>
  </si>
  <si>
    <t>357117151</t>
  </si>
  <si>
    <t xml:space="preserve">Měření a regulace vytápění - dodávka materiálu - dle samostatného výpisu </t>
  </si>
  <si>
    <t>77789454</t>
  </si>
  <si>
    <t>0711030001</t>
  </si>
  <si>
    <t xml:space="preserve">PPV 6% z celkové ceny </t>
  </si>
  <si>
    <t>…</t>
  </si>
  <si>
    <t>-1283085680</t>
  </si>
  <si>
    <t>https://podminky.urs.cz/item/CS_URS_2022_02/0711030001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</si>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</sst>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20001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34503000" TargetMode="External" /><Relationship Id="rId4" Type="http://schemas.openxmlformats.org/officeDocument/2006/relationships/hyperlink" Target="https://podminky.urs.cz/item/CS_URS_2022_02/041203000" TargetMode="External" /><Relationship Id="rId5" Type="http://schemas.openxmlformats.org/officeDocument/2006/relationships/hyperlink" Target="https://podminky.urs.cz/item/CS_URS_2022_02/070001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51" TargetMode="External" /><Relationship Id="rId2" Type="http://schemas.openxmlformats.org/officeDocument/2006/relationships/hyperlink" Target="https://podminky.urs.cz/item/CS_URS_2023_02/129001101" TargetMode="External" /><Relationship Id="rId3" Type="http://schemas.openxmlformats.org/officeDocument/2006/relationships/hyperlink" Target="https://podminky.urs.cz/item/CS_URS_2023_02/132454203" TargetMode="External" /><Relationship Id="rId4" Type="http://schemas.openxmlformats.org/officeDocument/2006/relationships/hyperlink" Target="https://podminky.urs.cz/item/CS_URS_2023_02/139711111" TargetMode="External" /><Relationship Id="rId5" Type="http://schemas.openxmlformats.org/officeDocument/2006/relationships/hyperlink" Target="https://podminky.urs.cz/item/CS_URS_2023_02/151101102" TargetMode="External" /><Relationship Id="rId6" Type="http://schemas.openxmlformats.org/officeDocument/2006/relationships/hyperlink" Target="https://podminky.urs.cz/item/CS_URS_2023_02/151101112" TargetMode="External" /><Relationship Id="rId7" Type="http://schemas.openxmlformats.org/officeDocument/2006/relationships/hyperlink" Target="https://podminky.urs.cz/item/CS_URS_2023_02/162751137" TargetMode="External" /><Relationship Id="rId8" Type="http://schemas.openxmlformats.org/officeDocument/2006/relationships/hyperlink" Target="https://podminky.urs.cz/item/CS_URS_2023_02/162751139" TargetMode="External" /><Relationship Id="rId9" Type="http://schemas.openxmlformats.org/officeDocument/2006/relationships/hyperlink" Target="https://podminky.urs.cz/item/CS_URS_2023_02/167151102" TargetMode="External" /><Relationship Id="rId10" Type="http://schemas.openxmlformats.org/officeDocument/2006/relationships/hyperlink" Target="https://podminky.urs.cz/item/CS_URS_2023_02/167151122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125110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5111101" TargetMode="External" /><Relationship Id="rId15" Type="http://schemas.openxmlformats.org/officeDocument/2006/relationships/hyperlink" Target="https://podminky.urs.cz/item/CS_URS_2023_02/451573111" TargetMode="External" /><Relationship Id="rId16" Type="http://schemas.openxmlformats.org/officeDocument/2006/relationships/hyperlink" Target="https://podminky.urs.cz/item/CS_URS_2023_02/386131111" TargetMode="External" /><Relationship Id="rId17" Type="http://schemas.openxmlformats.org/officeDocument/2006/relationships/hyperlink" Target="https://podminky.urs.cz/item/CS_URS_2023_02/591111111" TargetMode="External" /><Relationship Id="rId18" Type="http://schemas.openxmlformats.org/officeDocument/2006/relationships/hyperlink" Target="https://podminky.urs.cz/item/CS_URS_2023_02/631312141" TargetMode="External" /><Relationship Id="rId19" Type="http://schemas.openxmlformats.org/officeDocument/2006/relationships/hyperlink" Target="https://podminky.urs.cz/item/CS_URS_2023_02/871273121" TargetMode="External" /><Relationship Id="rId20" Type="http://schemas.openxmlformats.org/officeDocument/2006/relationships/hyperlink" Target="https://podminky.urs.cz/item/CS_URS_2023_02/998276101" TargetMode="External" /><Relationship Id="rId21" Type="http://schemas.openxmlformats.org/officeDocument/2006/relationships/hyperlink" Target="https://podminky.urs.cz/item/CS_URS_2023_02/965042241" TargetMode="External" /><Relationship Id="rId22" Type="http://schemas.openxmlformats.org/officeDocument/2006/relationships/hyperlink" Target="https://podminky.urs.cz/item/CS_URS_2023_02/974031142" TargetMode="External" /><Relationship Id="rId23" Type="http://schemas.openxmlformats.org/officeDocument/2006/relationships/hyperlink" Target="https://podminky.urs.cz/item/CS_URS_2023_02/974031144" TargetMode="External" /><Relationship Id="rId24" Type="http://schemas.openxmlformats.org/officeDocument/2006/relationships/hyperlink" Target="https://podminky.urs.cz/item/CS_URS_2023_02/974031153" TargetMode="External" /><Relationship Id="rId25" Type="http://schemas.openxmlformats.org/officeDocument/2006/relationships/hyperlink" Target="https://podminky.urs.cz/item/CS_URS_2023_02/997013211" TargetMode="External" /><Relationship Id="rId26" Type="http://schemas.openxmlformats.org/officeDocument/2006/relationships/hyperlink" Target="https://podminky.urs.cz/item/CS_URS_2023_02/997013501" TargetMode="External" /><Relationship Id="rId27" Type="http://schemas.openxmlformats.org/officeDocument/2006/relationships/hyperlink" Target="https://podminky.urs.cz/item/CS_URS_2023_02/997013509" TargetMode="External" /><Relationship Id="rId28" Type="http://schemas.openxmlformats.org/officeDocument/2006/relationships/hyperlink" Target="https://podminky.urs.cz/item/CS_URS_2023_02/997013631" TargetMode="External" /><Relationship Id="rId29" Type="http://schemas.openxmlformats.org/officeDocument/2006/relationships/hyperlink" Target="https://podminky.urs.cz/item/CS_URS_2023_02/998011001" TargetMode="External" /><Relationship Id="rId30" Type="http://schemas.openxmlformats.org/officeDocument/2006/relationships/hyperlink" Target="https://podminky.urs.cz/item/CS_URS_2023_02/998223011" TargetMode="External" /><Relationship Id="rId31" Type="http://schemas.openxmlformats.org/officeDocument/2006/relationships/hyperlink" Target="https://podminky.urs.cz/item/CS_URS_2023_02/713463211" TargetMode="External" /><Relationship Id="rId32" Type="http://schemas.openxmlformats.org/officeDocument/2006/relationships/hyperlink" Target="https://podminky.urs.cz/item/CS_URS_2023_02/998713101" TargetMode="External" /><Relationship Id="rId33" Type="http://schemas.openxmlformats.org/officeDocument/2006/relationships/hyperlink" Target="https://podminky.urs.cz/item/CS_URS_2023_02/721110802" TargetMode="External" /><Relationship Id="rId34" Type="http://schemas.openxmlformats.org/officeDocument/2006/relationships/hyperlink" Target="https://podminky.urs.cz/item/CS_URS_2023_02/721110806" TargetMode="External" /><Relationship Id="rId35" Type="http://schemas.openxmlformats.org/officeDocument/2006/relationships/hyperlink" Target="https://podminky.urs.cz/item/CS_URS_2023_02/721171803" TargetMode="External" /><Relationship Id="rId36" Type="http://schemas.openxmlformats.org/officeDocument/2006/relationships/hyperlink" Target="https://podminky.urs.cz/item/CS_URS_2023_02/721171808" TargetMode="External" /><Relationship Id="rId37" Type="http://schemas.openxmlformats.org/officeDocument/2006/relationships/hyperlink" Target="https://podminky.urs.cz/item/CS_URS_2023_02/721173401" TargetMode="External" /><Relationship Id="rId38" Type="http://schemas.openxmlformats.org/officeDocument/2006/relationships/hyperlink" Target="https://podminky.urs.cz/item/CS_URS_2023_02/721173402" TargetMode="External" /><Relationship Id="rId39" Type="http://schemas.openxmlformats.org/officeDocument/2006/relationships/hyperlink" Target="https://podminky.urs.cz/item/CS_URS_2023_02/721173403" TargetMode="External" /><Relationship Id="rId40" Type="http://schemas.openxmlformats.org/officeDocument/2006/relationships/hyperlink" Target="https://podminky.urs.cz/item/CS_URS_2023_02/721174024" TargetMode="External" /><Relationship Id="rId41" Type="http://schemas.openxmlformats.org/officeDocument/2006/relationships/hyperlink" Target="https://podminky.urs.cz/item/CS_URS_2023_02/721174025" TargetMode="External" /><Relationship Id="rId42" Type="http://schemas.openxmlformats.org/officeDocument/2006/relationships/hyperlink" Target="https://podminky.urs.cz/item/CS_URS_2023_02/721174042" TargetMode="External" /><Relationship Id="rId43" Type="http://schemas.openxmlformats.org/officeDocument/2006/relationships/hyperlink" Target="https://podminky.urs.cz/item/CS_URS_2023_02/721174043" TargetMode="External" /><Relationship Id="rId44" Type="http://schemas.openxmlformats.org/officeDocument/2006/relationships/hyperlink" Target="https://podminky.urs.cz/item/CS_URS_2023_02/721194104" TargetMode="External" /><Relationship Id="rId45" Type="http://schemas.openxmlformats.org/officeDocument/2006/relationships/hyperlink" Target="https://podminky.urs.cz/item/CS_URS_2023_02/721194105" TargetMode="External" /><Relationship Id="rId46" Type="http://schemas.openxmlformats.org/officeDocument/2006/relationships/hyperlink" Target="https://podminky.urs.cz/item/CS_URS_2023_02/721194109" TargetMode="External" /><Relationship Id="rId47" Type="http://schemas.openxmlformats.org/officeDocument/2006/relationships/hyperlink" Target="https://podminky.urs.cz/item/CS_URS_2023_02/721211421" TargetMode="External" /><Relationship Id="rId48" Type="http://schemas.openxmlformats.org/officeDocument/2006/relationships/hyperlink" Target="https://podminky.urs.cz/item/CS_URS_2023_02/721220802" TargetMode="External" /><Relationship Id="rId49" Type="http://schemas.openxmlformats.org/officeDocument/2006/relationships/hyperlink" Target="https://podminky.urs.cz/item/CS_URS_2023_02/721226511" TargetMode="External" /><Relationship Id="rId50" Type="http://schemas.openxmlformats.org/officeDocument/2006/relationships/hyperlink" Target="https://podminky.urs.cz/item/CS_URS_2023_02/721273153" TargetMode="External" /><Relationship Id="rId51" Type="http://schemas.openxmlformats.org/officeDocument/2006/relationships/hyperlink" Target="https://podminky.urs.cz/item/CS_URS_2023_02/721290111" TargetMode="External" /><Relationship Id="rId52" Type="http://schemas.openxmlformats.org/officeDocument/2006/relationships/hyperlink" Target="https://podminky.urs.cz/item/CS_URS_2023_02/721290112" TargetMode="External" /><Relationship Id="rId53" Type="http://schemas.openxmlformats.org/officeDocument/2006/relationships/hyperlink" Target="https://podminky.urs.cz/item/CS_URS_2023_02/998721101" TargetMode="External" /><Relationship Id="rId54" Type="http://schemas.openxmlformats.org/officeDocument/2006/relationships/hyperlink" Target="https://podminky.urs.cz/item/CS_URS_2023_02/722131931" TargetMode="External" /><Relationship Id="rId55" Type="http://schemas.openxmlformats.org/officeDocument/2006/relationships/hyperlink" Target="https://podminky.urs.cz/item/CS_URS_2023_02/722174072" TargetMode="External" /><Relationship Id="rId56" Type="http://schemas.openxmlformats.org/officeDocument/2006/relationships/hyperlink" Target="https://podminky.urs.cz/item/CS_URS_2023_02/722174073" TargetMode="External" /><Relationship Id="rId57" Type="http://schemas.openxmlformats.org/officeDocument/2006/relationships/hyperlink" Target="https://podminky.urs.cz/item/CS_URS_2023_02/722175002" TargetMode="External" /><Relationship Id="rId58" Type="http://schemas.openxmlformats.org/officeDocument/2006/relationships/hyperlink" Target="https://podminky.urs.cz/item/CS_URS_2023_02/722175003" TargetMode="External" /><Relationship Id="rId59" Type="http://schemas.openxmlformats.org/officeDocument/2006/relationships/hyperlink" Target="https://podminky.urs.cz/item/CS_URS_2023_02/722175004" TargetMode="External" /><Relationship Id="rId60" Type="http://schemas.openxmlformats.org/officeDocument/2006/relationships/hyperlink" Target="https://podminky.urs.cz/item/CS_URS_2023_02/722175005" TargetMode="External" /><Relationship Id="rId61" Type="http://schemas.openxmlformats.org/officeDocument/2006/relationships/hyperlink" Target="https://podminky.urs.cz/item/CS_URS_2023_02/722175006" TargetMode="External" /><Relationship Id="rId62" Type="http://schemas.openxmlformats.org/officeDocument/2006/relationships/hyperlink" Target="https://podminky.urs.cz/item/CS_URS_2023_02/722175007" TargetMode="External" /><Relationship Id="rId63" Type="http://schemas.openxmlformats.org/officeDocument/2006/relationships/hyperlink" Target="https://podminky.urs.cz/item/CS_URS_2023_02/722181221" TargetMode="External" /><Relationship Id="rId64" Type="http://schemas.openxmlformats.org/officeDocument/2006/relationships/hyperlink" Target="https://podminky.urs.cz/item/CS_URS_2023_02/722181222" TargetMode="External" /><Relationship Id="rId65" Type="http://schemas.openxmlformats.org/officeDocument/2006/relationships/hyperlink" Target="https://podminky.urs.cz/item/CS_URS_2023_02/722181231" TargetMode="External" /><Relationship Id="rId66" Type="http://schemas.openxmlformats.org/officeDocument/2006/relationships/hyperlink" Target="https://podminky.urs.cz/item/CS_URS_2023_02/722181241" TargetMode="External" /><Relationship Id="rId67" Type="http://schemas.openxmlformats.org/officeDocument/2006/relationships/hyperlink" Target="https://podminky.urs.cz/item/CS_URS_2023_02/722181242" TargetMode="External" /><Relationship Id="rId68" Type="http://schemas.openxmlformats.org/officeDocument/2006/relationships/hyperlink" Target="https://podminky.urs.cz/item/CS_URS_2023_02/722181243" TargetMode="External" /><Relationship Id="rId69" Type="http://schemas.openxmlformats.org/officeDocument/2006/relationships/hyperlink" Target="https://podminky.urs.cz/item/CS_URS_2023_02/722182011" TargetMode="External" /><Relationship Id="rId70" Type="http://schemas.openxmlformats.org/officeDocument/2006/relationships/hyperlink" Target="https://podminky.urs.cz/item/CS_URS_2023_02/722182012" TargetMode="External" /><Relationship Id="rId71" Type="http://schemas.openxmlformats.org/officeDocument/2006/relationships/hyperlink" Target="https://podminky.urs.cz/item/CS_URS_2023_02/722182013" TargetMode="External" /><Relationship Id="rId72" Type="http://schemas.openxmlformats.org/officeDocument/2006/relationships/hyperlink" Target="https://podminky.urs.cz/item/CS_URS_2023_02/722182014" TargetMode="External" /><Relationship Id="rId73" Type="http://schemas.openxmlformats.org/officeDocument/2006/relationships/hyperlink" Target="https://podminky.urs.cz/item/CS_URS_2023_02/722182015" TargetMode="External" /><Relationship Id="rId74" Type="http://schemas.openxmlformats.org/officeDocument/2006/relationships/hyperlink" Target="https://podminky.urs.cz/item/CS_URS_2023_02/722182016" TargetMode="External" /><Relationship Id="rId75" Type="http://schemas.openxmlformats.org/officeDocument/2006/relationships/hyperlink" Target="https://podminky.urs.cz/item/CS_URS_2023_02/722190401" TargetMode="External" /><Relationship Id="rId76" Type="http://schemas.openxmlformats.org/officeDocument/2006/relationships/hyperlink" Target="https://podminky.urs.cz/item/CS_URS_2023_02/722220111" TargetMode="External" /><Relationship Id="rId77" Type="http://schemas.openxmlformats.org/officeDocument/2006/relationships/hyperlink" Target="https://podminky.urs.cz/item/CS_URS_2023_02/722220121" TargetMode="External" /><Relationship Id="rId78" Type="http://schemas.openxmlformats.org/officeDocument/2006/relationships/hyperlink" Target="https://podminky.urs.cz/item/CS_URS_2023_02/722231074" TargetMode="External" /><Relationship Id="rId79" Type="http://schemas.openxmlformats.org/officeDocument/2006/relationships/hyperlink" Target="https://podminky.urs.cz/item/CS_URS_2023_02/722232043" TargetMode="External" /><Relationship Id="rId80" Type="http://schemas.openxmlformats.org/officeDocument/2006/relationships/hyperlink" Target="https://podminky.urs.cz/item/CS_URS_2023_02/722232044" TargetMode="External" /><Relationship Id="rId81" Type="http://schemas.openxmlformats.org/officeDocument/2006/relationships/hyperlink" Target="https://podminky.urs.cz/item/CS_URS_2023_02/722232045" TargetMode="External" /><Relationship Id="rId82" Type="http://schemas.openxmlformats.org/officeDocument/2006/relationships/hyperlink" Target="https://podminky.urs.cz/item/CS_URS_2023_02/722232046" TargetMode="External" /><Relationship Id="rId83" Type="http://schemas.openxmlformats.org/officeDocument/2006/relationships/hyperlink" Target="https://podminky.urs.cz/item/CS_URS_2023_02/722232061" TargetMode="External" /><Relationship Id="rId84" Type="http://schemas.openxmlformats.org/officeDocument/2006/relationships/hyperlink" Target="https://podminky.urs.cz/item/CS_URS_2023_02/722232062" TargetMode="External" /><Relationship Id="rId85" Type="http://schemas.openxmlformats.org/officeDocument/2006/relationships/hyperlink" Target="https://podminky.urs.cz/item/CS_URS_2023_02/722232064" TargetMode="External" /><Relationship Id="rId86" Type="http://schemas.openxmlformats.org/officeDocument/2006/relationships/hyperlink" Target="https://podminky.urs.cz/item/CS_URS_2023_02/722232065" TargetMode="External" /><Relationship Id="rId87" Type="http://schemas.openxmlformats.org/officeDocument/2006/relationships/hyperlink" Target="https://podminky.urs.cz/item/CS_URS_2023_02/722290226" TargetMode="External" /><Relationship Id="rId88" Type="http://schemas.openxmlformats.org/officeDocument/2006/relationships/hyperlink" Target="https://podminky.urs.cz/item/CS_URS_2023_02/722290234" TargetMode="External" /><Relationship Id="rId89" Type="http://schemas.openxmlformats.org/officeDocument/2006/relationships/hyperlink" Target="https://podminky.urs.cz/item/CS_URS_2023_02/998722101" TargetMode="External" /><Relationship Id="rId90" Type="http://schemas.openxmlformats.org/officeDocument/2006/relationships/hyperlink" Target="https://podminky.urs.cz/item/CS_URS_2023_02/725110811" TargetMode="External" /><Relationship Id="rId91" Type="http://schemas.openxmlformats.org/officeDocument/2006/relationships/hyperlink" Target="https://podminky.urs.cz/item/CS_URS_2023_02/725110814" TargetMode="External" /><Relationship Id="rId92" Type="http://schemas.openxmlformats.org/officeDocument/2006/relationships/hyperlink" Target="https://podminky.urs.cz/item/CS_URS_2023_02/725111132" TargetMode="External" /><Relationship Id="rId93" Type="http://schemas.openxmlformats.org/officeDocument/2006/relationships/hyperlink" Target="https://podminky.urs.cz/item/CS_URS_2023_02/725112022" TargetMode="External" /><Relationship Id="rId94" Type="http://schemas.openxmlformats.org/officeDocument/2006/relationships/hyperlink" Target="https://podminky.urs.cz/item/CS_URS_2023_02/725114921" TargetMode="External" /><Relationship Id="rId95" Type="http://schemas.openxmlformats.org/officeDocument/2006/relationships/hyperlink" Target="https://podminky.urs.cz/item/CS_URS_2023_02/725119125" TargetMode="External" /><Relationship Id="rId96" Type="http://schemas.openxmlformats.org/officeDocument/2006/relationships/hyperlink" Target="https://podminky.urs.cz/item/CS_URS_2023_02/725210912" TargetMode="External" /><Relationship Id="rId97" Type="http://schemas.openxmlformats.org/officeDocument/2006/relationships/hyperlink" Target="https://podminky.urs.cz/item/CS_URS_2023_02/725211602" TargetMode="External" /><Relationship Id="rId98" Type="http://schemas.openxmlformats.org/officeDocument/2006/relationships/hyperlink" Target="https://podminky.urs.cz/item/CS_URS_2023_02/725240812" TargetMode="External" /><Relationship Id="rId99" Type="http://schemas.openxmlformats.org/officeDocument/2006/relationships/hyperlink" Target="https://podminky.urs.cz/item/CS_URS_2023_02/725241121" TargetMode="External" /><Relationship Id="rId100" Type="http://schemas.openxmlformats.org/officeDocument/2006/relationships/hyperlink" Target="https://podminky.urs.cz/item/CS_URS_2023_02/725241141" TargetMode="External" /><Relationship Id="rId101" Type="http://schemas.openxmlformats.org/officeDocument/2006/relationships/hyperlink" Target="https://podminky.urs.cz/item/CS_URS_2023_02/725244103" TargetMode="External" /><Relationship Id="rId102" Type="http://schemas.openxmlformats.org/officeDocument/2006/relationships/hyperlink" Target="https://podminky.urs.cz/item/CS_URS_2023_02/725244812" TargetMode="External" /><Relationship Id="rId103" Type="http://schemas.openxmlformats.org/officeDocument/2006/relationships/hyperlink" Target="https://podminky.urs.cz/item/CS_URS_2023_02/725330820" TargetMode="External" /><Relationship Id="rId104" Type="http://schemas.openxmlformats.org/officeDocument/2006/relationships/hyperlink" Target="https://podminky.urs.cz/item/CS_URS_2023_02/725331111" TargetMode="External" /><Relationship Id="rId105" Type="http://schemas.openxmlformats.org/officeDocument/2006/relationships/hyperlink" Target="https://podminky.urs.cz/item/CS_URS_2023_02/725810812" TargetMode="External" /><Relationship Id="rId106" Type="http://schemas.openxmlformats.org/officeDocument/2006/relationships/hyperlink" Target="https://podminky.urs.cz/item/CS_URS_2023_02/725811301" TargetMode="External" /><Relationship Id="rId107" Type="http://schemas.openxmlformats.org/officeDocument/2006/relationships/hyperlink" Target="https://podminky.urs.cz/item/CS_URS_2023_02/725813111" TargetMode="External" /><Relationship Id="rId108" Type="http://schemas.openxmlformats.org/officeDocument/2006/relationships/hyperlink" Target="https://podminky.urs.cz/item/CS_URS_2023_02/725819201" TargetMode="External" /><Relationship Id="rId109" Type="http://schemas.openxmlformats.org/officeDocument/2006/relationships/hyperlink" Target="https://podminky.urs.cz/item/CS_URS_2023_02/725820801" TargetMode="External" /><Relationship Id="rId110" Type="http://schemas.openxmlformats.org/officeDocument/2006/relationships/hyperlink" Target="https://podminky.urs.cz/item/CS_URS_2023_02/725820802" TargetMode="External" /><Relationship Id="rId111" Type="http://schemas.openxmlformats.org/officeDocument/2006/relationships/hyperlink" Target="https://podminky.urs.cz/item/CS_URS_2023_02/725821312" TargetMode="External" /><Relationship Id="rId112" Type="http://schemas.openxmlformats.org/officeDocument/2006/relationships/hyperlink" Target="https://podminky.urs.cz/item/CS_URS_2023_02/725821329" TargetMode="External" /><Relationship Id="rId113" Type="http://schemas.openxmlformats.org/officeDocument/2006/relationships/hyperlink" Target="https://podminky.urs.cz/item/CS_URS_2023_02/725822611" TargetMode="External" /><Relationship Id="rId114" Type="http://schemas.openxmlformats.org/officeDocument/2006/relationships/hyperlink" Target="https://podminky.urs.cz/item/CS_URS_2023_02/725840850" TargetMode="External" /><Relationship Id="rId115" Type="http://schemas.openxmlformats.org/officeDocument/2006/relationships/hyperlink" Target="https://podminky.urs.cz/item/CS_URS_2023_02/725841312" TargetMode="External" /><Relationship Id="rId116" Type="http://schemas.openxmlformats.org/officeDocument/2006/relationships/hyperlink" Target="https://podminky.urs.cz/item/CS_URS_2023_02/725861101" TargetMode="External" /><Relationship Id="rId117" Type="http://schemas.openxmlformats.org/officeDocument/2006/relationships/hyperlink" Target="https://podminky.urs.cz/item/CS_URS_2023_02/725862103" TargetMode="External" /><Relationship Id="rId118" Type="http://schemas.openxmlformats.org/officeDocument/2006/relationships/hyperlink" Target="https://podminky.urs.cz/item/CS_URS_2023_02/725862123" TargetMode="External" /><Relationship Id="rId119" Type="http://schemas.openxmlformats.org/officeDocument/2006/relationships/hyperlink" Target="https://podminky.urs.cz/item/CS_URS_2023_02/725980123" TargetMode="External" /><Relationship Id="rId120" Type="http://schemas.openxmlformats.org/officeDocument/2006/relationships/hyperlink" Target="https://podminky.urs.cz/item/CS_URS_2023_02/998725101" TargetMode="External" /><Relationship Id="rId121" Type="http://schemas.openxmlformats.org/officeDocument/2006/relationships/hyperlink" Target="https://podminky.urs.cz/item/CS_URS_2023_02/726131041" TargetMode="External" /><Relationship Id="rId122" Type="http://schemas.openxmlformats.org/officeDocument/2006/relationships/hyperlink" Target="https://podminky.urs.cz/item/CS_URS_2023_02/726191001" TargetMode="External" /><Relationship Id="rId123" Type="http://schemas.openxmlformats.org/officeDocument/2006/relationships/hyperlink" Target="https://podminky.urs.cz/item/CS_URS_2023_02/726191002" TargetMode="External" /><Relationship Id="rId124" Type="http://schemas.openxmlformats.org/officeDocument/2006/relationships/hyperlink" Target="https://podminky.urs.cz/item/CS_URS_2023_02/998726111" TargetMode="External" /><Relationship Id="rId125" Type="http://schemas.openxmlformats.org/officeDocument/2006/relationships/hyperlink" Target="https://podminky.urs.cz/item/CS_URS_2023_02/HZS2491" TargetMode="External" /><Relationship Id="rId126" Type="http://schemas.openxmlformats.org/officeDocument/2006/relationships/hyperlink" Target="https://podminky.urs.cz/item/CS_URS_2023_02/HZS42121" TargetMode="External" /><Relationship Id="rId127" Type="http://schemas.openxmlformats.org/officeDocument/2006/relationships/hyperlink" Target="https://podminky.urs.cz/item/CS_URS_2023_02/HZS42321" TargetMode="External" /><Relationship Id="rId1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213" TargetMode="External" /><Relationship Id="rId2" Type="http://schemas.openxmlformats.org/officeDocument/2006/relationships/hyperlink" Target="https://podminky.urs.cz/item/CS_URS_2023_02/997013501" TargetMode="External" /><Relationship Id="rId3" Type="http://schemas.openxmlformats.org/officeDocument/2006/relationships/hyperlink" Target="https://podminky.urs.cz/item/CS_URS_2023_02/997013509" TargetMode="External" /><Relationship Id="rId4" Type="http://schemas.openxmlformats.org/officeDocument/2006/relationships/hyperlink" Target="https://podminky.urs.cz/item/CS_URS_2023_02/997013631" TargetMode="External" /><Relationship Id="rId5" Type="http://schemas.openxmlformats.org/officeDocument/2006/relationships/hyperlink" Target="https://podminky.urs.cz/item/CS_URS_2023_02/713463311" TargetMode="External" /><Relationship Id="rId6" Type="http://schemas.openxmlformats.org/officeDocument/2006/relationships/hyperlink" Target="https://podminky.urs.cz/item/CS_URS_2023_02/713463312" TargetMode="External" /><Relationship Id="rId7" Type="http://schemas.openxmlformats.org/officeDocument/2006/relationships/hyperlink" Target="https://podminky.urs.cz/item/CS_URS_2023_02/713463315" TargetMode="External" /><Relationship Id="rId8" Type="http://schemas.openxmlformats.org/officeDocument/2006/relationships/hyperlink" Target="https://podminky.urs.cz/item/CS_URS_2023_02/713463316" TargetMode="External" /><Relationship Id="rId9" Type="http://schemas.openxmlformats.org/officeDocument/2006/relationships/hyperlink" Target="https://podminky.urs.cz/item/CS_URS_2023_02/998713101" TargetMode="External" /><Relationship Id="rId10" Type="http://schemas.openxmlformats.org/officeDocument/2006/relationships/hyperlink" Target="https://podminky.urs.cz/item/CS_URS_2023_02/724233014" TargetMode="External" /><Relationship Id="rId11" Type="http://schemas.openxmlformats.org/officeDocument/2006/relationships/hyperlink" Target="https://podminky.urs.cz/item/CS_URS_2023_02/731200826" TargetMode="External" /><Relationship Id="rId12" Type="http://schemas.openxmlformats.org/officeDocument/2006/relationships/hyperlink" Target="https://podminky.urs.cz/item/CS_URS_2023_02/731391813" TargetMode="External" /><Relationship Id="rId13" Type="http://schemas.openxmlformats.org/officeDocument/2006/relationships/hyperlink" Target="https://podminky.urs.cz/item/CS_URS_2023_02/732110812" TargetMode="External" /><Relationship Id="rId14" Type="http://schemas.openxmlformats.org/officeDocument/2006/relationships/hyperlink" Target="https://podminky.urs.cz/item/CS_URS_2023_02/732112228" TargetMode="External" /><Relationship Id="rId15" Type="http://schemas.openxmlformats.org/officeDocument/2006/relationships/hyperlink" Target="https://podminky.urs.cz/item/CS_URS_2023_02/732199100" TargetMode="External" /><Relationship Id="rId16" Type="http://schemas.openxmlformats.org/officeDocument/2006/relationships/hyperlink" Target="https://podminky.urs.cz/item/CS_URS_2023_02/732211234" TargetMode="External" /><Relationship Id="rId17" Type="http://schemas.openxmlformats.org/officeDocument/2006/relationships/hyperlink" Target="https://podminky.urs.cz/item/CS_URS_2023_02/732231212" TargetMode="External" /><Relationship Id="rId18" Type="http://schemas.openxmlformats.org/officeDocument/2006/relationships/hyperlink" Target="https://podminky.urs.cz/item/CS_URS_2023_02/732320812" TargetMode="External" /><Relationship Id="rId19" Type="http://schemas.openxmlformats.org/officeDocument/2006/relationships/hyperlink" Target="https://podminky.urs.cz/item/CS_URS_2023_02/732324812" TargetMode="External" /><Relationship Id="rId20" Type="http://schemas.openxmlformats.org/officeDocument/2006/relationships/hyperlink" Target="https://podminky.urs.cz/item/CS_URS_2023_02/732331618" TargetMode="External" /><Relationship Id="rId21" Type="http://schemas.openxmlformats.org/officeDocument/2006/relationships/hyperlink" Target="https://podminky.urs.cz/item/CS_URS_2023_02/732331772" TargetMode="External" /><Relationship Id="rId22" Type="http://schemas.openxmlformats.org/officeDocument/2006/relationships/hyperlink" Target="https://podminky.urs.cz/item/CS_URS_2023_02/732331778" TargetMode="External" /><Relationship Id="rId23" Type="http://schemas.openxmlformats.org/officeDocument/2006/relationships/hyperlink" Target="https://podminky.urs.cz/item/CS_URS_2023_02/73233221113" TargetMode="External" /><Relationship Id="rId24" Type="http://schemas.openxmlformats.org/officeDocument/2006/relationships/hyperlink" Target="https://podminky.urs.cz/item/CS_URS_2023_02/73233221114" TargetMode="External" /><Relationship Id="rId25" Type="http://schemas.openxmlformats.org/officeDocument/2006/relationships/hyperlink" Target="https://podminky.urs.cz/item/CS_URS_2023_02/732420812" TargetMode="External" /><Relationship Id="rId26" Type="http://schemas.openxmlformats.org/officeDocument/2006/relationships/hyperlink" Target="https://podminky.urs.cz/item/CS_URS_2023_02/7324212121" TargetMode="External" /><Relationship Id="rId27" Type="http://schemas.openxmlformats.org/officeDocument/2006/relationships/hyperlink" Target="https://podminky.urs.cz/item/CS_URS_2023_02/7324214121" TargetMode="External" /><Relationship Id="rId28" Type="http://schemas.openxmlformats.org/officeDocument/2006/relationships/hyperlink" Target="https://podminky.urs.cz/item/CS_URS_2023_02/7324214122" TargetMode="External" /><Relationship Id="rId29" Type="http://schemas.openxmlformats.org/officeDocument/2006/relationships/hyperlink" Target="https://podminky.urs.cz/item/CS_URS_2023_02/7324214123" TargetMode="External" /><Relationship Id="rId30" Type="http://schemas.openxmlformats.org/officeDocument/2006/relationships/hyperlink" Target="https://podminky.urs.cz/item/CS_URS_2023_02/7324214124" TargetMode="External" /><Relationship Id="rId31" Type="http://schemas.openxmlformats.org/officeDocument/2006/relationships/hyperlink" Target="https://podminky.urs.cz/item/CS_URS_2023_02/73242142311" TargetMode="External" /><Relationship Id="rId32" Type="http://schemas.openxmlformats.org/officeDocument/2006/relationships/hyperlink" Target="https://podminky.urs.cz/item/CS_URS_2023_02/998732101" TargetMode="External" /><Relationship Id="rId33" Type="http://schemas.openxmlformats.org/officeDocument/2006/relationships/hyperlink" Target="https://podminky.urs.cz/item/CS_URS_2023_02/733120819" TargetMode="External" /><Relationship Id="rId34" Type="http://schemas.openxmlformats.org/officeDocument/2006/relationships/hyperlink" Target="https://podminky.urs.cz/item/CS_URS_2023_02/733122222" TargetMode="External" /><Relationship Id="rId35" Type="http://schemas.openxmlformats.org/officeDocument/2006/relationships/hyperlink" Target="https://podminky.urs.cz/item/CS_URS_2023_02/733122223" TargetMode="External" /><Relationship Id="rId36" Type="http://schemas.openxmlformats.org/officeDocument/2006/relationships/hyperlink" Target="https://podminky.urs.cz/item/CS_URS_2023_02/733122224" TargetMode="External" /><Relationship Id="rId37" Type="http://schemas.openxmlformats.org/officeDocument/2006/relationships/hyperlink" Target="https://podminky.urs.cz/item/CS_URS_2023_02/733122225" TargetMode="External" /><Relationship Id="rId38" Type="http://schemas.openxmlformats.org/officeDocument/2006/relationships/hyperlink" Target="https://podminky.urs.cz/item/CS_URS_2023_02/733122226" TargetMode="External" /><Relationship Id="rId39" Type="http://schemas.openxmlformats.org/officeDocument/2006/relationships/hyperlink" Target="https://podminky.urs.cz/item/CS_URS_2023_02/733122229" TargetMode="External" /><Relationship Id="rId40" Type="http://schemas.openxmlformats.org/officeDocument/2006/relationships/hyperlink" Target="https://podminky.urs.cz/item/CS_URS_2023_02/733123110" TargetMode="External" /><Relationship Id="rId41" Type="http://schemas.openxmlformats.org/officeDocument/2006/relationships/hyperlink" Target="https://podminky.urs.cz/item/CS_URS_2023_02/7331231191" TargetMode="External" /><Relationship Id="rId42" Type="http://schemas.openxmlformats.org/officeDocument/2006/relationships/hyperlink" Target="https://podminky.urs.cz/item/CS_URS_2023_02/733190217" TargetMode="External" /><Relationship Id="rId43" Type="http://schemas.openxmlformats.org/officeDocument/2006/relationships/hyperlink" Target="https://podminky.urs.cz/item/CS_URS_2023_02/733190225" TargetMode="External" /><Relationship Id="rId44" Type="http://schemas.openxmlformats.org/officeDocument/2006/relationships/hyperlink" Target="https://podminky.urs.cz/item/CS_URS_2023_02/998733101" TargetMode="External" /><Relationship Id="rId45" Type="http://schemas.openxmlformats.org/officeDocument/2006/relationships/hyperlink" Target="https://podminky.urs.cz/item/CS_URS_2023_02/734163427" TargetMode="External" /><Relationship Id="rId46" Type="http://schemas.openxmlformats.org/officeDocument/2006/relationships/hyperlink" Target="https://podminky.urs.cz/item/CS_URS_2023_02/7341634281" TargetMode="External" /><Relationship Id="rId47" Type="http://schemas.openxmlformats.org/officeDocument/2006/relationships/hyperlink" Target="https://podminky.urs.cz/item/CS_URS_2023_02/734211127" TargetMode="External" /><Relationship Id="rId48" Type="http://schemas.openxmlformats.org/officeDocument/2006/relationships/hyperlink" Target="https://podminky.urs.cz/item/CS_URS_2023_02/734220102" TargetMode="External" /><Relationship Id="rId49" Type="http://schemas.openxmlformats.org/officeDocument/2006/relationships/hyperlink" Target="https://podminky.urs.cz/item/CS_URS_2023_02/7342216861" TargetMode="External" /><Relationship Id="rId50" Type="http://schemas.openxmlformats.org/officeDocument/2006/relationships/hyperlink" Target="https://podminky.urs.cz/item/CS_URS_2023_02/734242414" TargetMode="External" /><Relationship Id="rId51" Type="http://schemas.openxmlformats.org/officeDocument/2006/relationships/hyperlink" Target="https://podminky.urs.cz/item/CS_URS_2023_02/734242415" TargetMode="External" /><Relationship Id="rId52" Type="http://schemas.openxmlformats.org/officeDocument/2006/relationships/hyperlink" Target="https://podminky.urs.cz/item/CS_URS_2023_02/734242418" TargetMode="External" /><Relationship Id="rId53" Type="http://schemas.openxmlformats.org/officeDocument/2006/relationships/hyperlink" Target="https://podminky.urs.cz/item/CS_URS_2023_02/734251213" TargetMode="External" /><Relationship Id="rId54" Type="http://schemas.openxmlformats.org/officeDocument/2006/relationships/hyperlink" Target="https://podminky.urs.cz/item/CS_URS_2023_02/734261402" TargetMode="External" /><Relationship Id="rId55" Type="http://schemas.openxmlformats.org/officeDocument/2006/relationships/hyperlink" Target="https://podminky.urs.cz/item/CS_URS_2023_02/7342614031" TargetMode="External" /><Relationship Id="rId56" Type="http://schemas.openxmlformats.org/officeDocument/2006/relationships/hyperlink" Target="https://podminky.urs.cz/item/CS_URS_2023_02/73426140312" TargetMode="External" /><Relationship Id="rId57" Type="http://schemas.openxmlformats.org/officeDocument/2006/relationships/hyperlink" Target="https://podminky.urs.cz/item/CS_URS_2023_02/734291123" TargetMode="External" /><Relationship Id="rId58" Type="http://schemas.openxmlformats.org/officeDocument/2006/relationships/hyperlink" Target="https://podminky.urs.cz/item/CS_URS_2023_02/734291248" TargetMode="External" /><Relationship Id="rId59" Type="http://schemas.openxmlformats.org/officeDocument/2006/relationships/hyperlink" Target="https://podminky.urs.cz/item/CS_URS_2023_02/734292715" TargetMode="External" /><Relationship Id="rId60" Type="http://schemas.openxmlformats.org/officeDocument/2006/relationships/hyperlink" Target="https://podminky.urs.cz/item/CS_URS_2023_02/734292716" TargetMode="External" /><Relationship Id="rId61" Type="http://schemas.openxmlformats.org/officeDocument/2006/relationships/hyperlink" Target="https://podminky.urs.cz/item/CS_URS_2023_02/734292719" TargetMode="External" /><Relationship Id="rId62" Type="http://schemas.openxmlformats.org/officeDocument/2006/relationships/hyperlink" Target="https://podminky.urs.cz/item/CS_URS_2023_02/73429502111" TargetMode="External" /><Relationship Id="rId63" Type="http://schemas.openxmlformats.org/officeDocument/2006/relationships/hyperlink" Target="https://podminky.urs.cz/item/CS_URS_2023_02/7342962031" TargetMode="External" /><Relationship Id="rId64" Type="http://schemas.openxmlformats.org/officeDocument/2006/relationships/hyperlink" Target="https://podminky.urs.cz/item/CS_URS_2023_02/734411101" TargetMode="External" /><Relationship Id="rId65" Type="http://schemas.openxmlformats.org/officeDocument/2006/relationships/hyperlink" Target="https://podminky.urs.cz/item/CS_URS_2023_02/734421111" TargetMode="External" /><Relationship Id="rId66" Type="http://schemas.openxmlformats.org/officeDocument/2006/relationships/hyperlink" Target="https://podminky.urs.cz/item/CS_URS_2023_02/998734101" TargetMode="External" /><Relationship Id="rId67" Type="http://schemas.openxmlformats.org/officeDocument/2006/relationships/hyperlink" Target="https://podminky.urs.cz/item/CS_URS_2023_02/735152272" TargetMode="External" /><Relationship Id="rId68" Type="http://schemas.openxmlformats.org/officeDocument/2006/relationships/hyperlink" Target="https://podminky.urs.cz/item/CS_URS_2023_02/735152471" TargetMode="External" /><Relationship Id="rId69" Type="http://schemas.openxmlformats.org/officeDocument/2006/relationships/hyperlink" Target="https://podminky.urs.cz/item/CS_URS_2023_02/735152560" TargetMode="External" /><Relationship Id="rId70" Type="http://schemas.openxmlformats.org/officeDocument/2006/relationships/hyperlink" Target="https://podminky.urs.cz/item/CS_URS_2023_02/735152561" TargetMode="External" /><Relationship Id="rId71" Type="http://schemas.openxmlformats.org/officeDocument/2006/relationships/hyperlink" Target="https://podminky.urs.cz/item/CS_URS_2023_02/735152562" TargetMode="External" /><Relationship Id="rId72" Type="http://schemas.openxmlformats.org/officeDocument/2006/relationships/hyperlink" Target="https://podminky.urs.cz/item/CS_URS_2023_02/735152563" TargetMode="External" /><Relationship Id="rId73" Type="http://schemas.openxmlformats.org/officeDocument/2006/relationships/hyperlink" Target="https://podminky.urs.cz/item/CS_URS_2023_02/735152564" TargetMode="External" /><Relationship Id="rId74" Type="http://schemas.openxmlformats.org/officeDocument/2006/relationships/hyperlink" Target="https://podminky.urs.cz/item/CS_URS_2023_02/735152565" TargetMode="External" /><Relationship Id="rId75" Type="http://schemas.openxmlformats.org/officeDocument/2006/relationships/hyperlink" Target="https://podminky.urs.cz/item/CS_URS_2023_02/735152576" TargetMode="External" /><Relationship Id="rId76" Type="http://schemas.openxmlformats.org/officeDocument/2006/relationships/hyperlink" Target="https://podminky.urs.cz/item/CS_URS_2023_02/735152578" TargetMode="External" /><Relationship Id="rId77" Type="http://schemas.openxmlformats.org/officeDocument/2006/relationships/hyperlink" Target="https://podminky.urs.cz/item/CS_URS_2023_02/735152582" TargetMode="External" /><Relationship Id="rId78" Type="http://schemas.openxmlformats.org/officeDocument/2006/relationships/hyperlink" Target="https://podminky.urs.cz/item/CS_URS_2023_02/735164512" TargetMode="External" /><Relationship Id="rId79" Type="http://schemas.openxmlformats.org/officeDocument/2006/relationships/hyperlink" Target="https://podminky.urs.cz/item/CS_URS_2023_02/735511006" TargetMode="External" /><Relationship Id="rId80" Type="http://schemas.openxmlformats.org/officeDocument/2006/relationships/hyperlink" Target="https://podminky.urs.cz/item/CS_URS_2023_02/735511009" TargetMode="External" /><Relationship Id="rId81" Type="http://schemas.openxmlformats.org/officeDocument/2006/relationships/hyperlink" Target="https://podminky.urs.cz/item/CS_URS_2023_02/735511010" TargetMode="External" /><Relationship Id="rId82" Type="http://schemas.openxmlformats.org/officeDocument/2006/relationships/hyperlink" Target="https://podminky.urs.cz/item/CS_URS_2023_02/7355110101" TargetMode="External" /><Relationship Id="rId83" Type="http://schemas.openxmlformats.org/officeDocument/2006/relationships/hyperlink" Target="https://podminky.urs.cz/item/CS_URS_2023_02/735511061" TargetMode="External" /><Relationship Id="rId84" Type="http://schemas.openxmlformats.org/officeDocument/2006/relationships/hyperlink" Target="https://podminky.urs.cz/item/CS_URS_2023_02/735511062" TargetMode="External" /><Relationship Id="rId85" Type="http://schemas.openxmlformats.org/officeDocument/2006/relationships/hyperlink" Target="https://podminky.urs.cz/item/CS_URS_2023_02/735511063" TargetMode="External" /><Relationship Id="rId86" Type="http://schemas.openxmlformats.org/officeDocument/2006/relationships/hyperlink" Target="https://podminky.urs.cz/item/CS_URS_2023_02/735511064" TargetMode="External" /><Relationship Id="rId87" Type="http://schemas.openxmlformats.org/officeDocument/2006/relationships/hyperlink" Target="https://podminky.urs.cz/item/CS_URS_2023_02/735511089" TargetMode="External" /><Relationship Id="rId88" Type="http://schemas.openxmlformats.org/officeDocument/2006/relationships/hyperlink" Target="https://podminky.urs.cz/item/CS_URS_2023_02/735511090" TargetMode="External" /><Relationship Id="rId89" Type="http://schemas.openxmlformats.org/officeDocument/2006/relationships/hyperlink" Target="https://podminky.urs.cz/item/CS_URS_2023_02/735511125" TargetMode="External" /><Relationship Id="rId90" Type="http://schemas.openxmlformats.org/officeDocument/2006/relationships/hyperlink" Target="https://podminky.urs.cz/item/CS_URS_2023_02/735511138" TargetMode="External" /><Relationship Id="rId91" Type="http://schemas.openxmlformats.org/officeDocument/2006/relationships/hyperlink" Target="https://podminky.urs.cz/item/CS_URS_2023_02/735511141" TargetMode="External" /><Relationship Id="rId92" Type="http://schemas.openxmlformats.org/officeDocument/2006/relationships/hyperlink" Target="https://podminky.urs.cz/item/CS_URS_2023_02/735511142" TargetMode="External" /><Relationship Id="rId93" Type="http://schemas.openxmlformats.org/officeDocument/2006/relationships/hyperlink" Target="https://podminky.urs.cz/item/CS_URS_2023_02/735511143" TargetMode="External" /><Relationship Id="rId94" Type="http://schemas.openxmlformats.org/officeDocument/2006/relationships/hyperlink" Target="https://podminky.urs.cz/item/CS_URS_2023_02/735511144" TargetMode="External" /><Relationship Id="rId95" Type="http://schemas.openxmlformats.org/officeDocument/2006/relationships/hyperlink" Target="https://podminky.urs.cz/item/CS_URS_2023_02/998735101" TargetMode="External" /><Relationship Id="rId96" Type="http://schemas.openxmlformats.org/officeDocument/2006/relationships/hyperlink" Target="https://podminky.urs.cz/item/CS_URS_2023_02/783614551" TargetMode="External" /><Relationship Id="rId97" Type="http://schemas.openxmlformats.org/officeDocument/2006/relationships/hyperlink" Target="https://podminky.urs.cz/item/CS_URS_2023_02/783617601" TargetMode="External" /><Relationship Id="rId98" Type="http://schemas.openxmlformats.org/officeDocument/2006/relationships/hyperlink" Target="https://podminky.urs.cz/item/CS_URS_2023_02/HZS22111" TargetMode="External" /><Relationship Id="rId99" Type="http://schemas.openxmlformats.org/officeDocument/2006/relationships/hyperlink" Target="https://podminky.urs.cz/item/CS_URS_2023_02/HZS22121" TargetMode="External" /><Relationship Id="rId100" Type="http://schemas.openxmlformats.org/officeDocument/2006/relationships/hyperlink" Target="https://podminky.urs.cz/item/CS_URS_2023_02/HZS22126" TargetMode="External" /><Relationship Id="rId101" Type="http://schemas.openxmlformats.org/officeDocument/2006/relationships/hyperlink" Target="https://podminky.urs.cz/item/CS_URS_2023_02/HZS2491" TargetMode="External" /><Relationship Id="rId102" Type="http://schemas.openxmlformats.org/officeDocument/2006/relationships/hyperlink" Target="https://podminky.urs.cz/item/CS_URS_2023_02/HZS24921" TargetMode="External" /><Relationship Id="rId103" Type="http://schemas.openxmlformats.org/officeDocument/2006/relationships/hyperlink" Target="https://podminky.urs.cz/item/CS_URS_2023_02/HZS4212" TargetMode="External" /><Relationship Id="rId10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31311114" TargetMode="External" /><Relationship Id="rId2" Type="http://schemas.openxmlformats.org/officeDocument/2006/relationships/hyperlink" Target="https://podminky.urs.cz/item/CS_URS_2023_02/952902031" TargetMode="External" /><Relationship Id="rId3" Type="http://schemas.openxmlformats.org/officeDocument/2006/relationships/hyperlink" Target="https://podminky.urs.cz/item/CS_URS_2023_02/965042141" TargetMode="External" /><Relationship Id="rId4" Type="http://schemas.openxmlformats.org/officeDocument/2006/relationships/hyperlink" Target="https://podminky.urs.cz/item/CS_URS_2023_02/965045113" TargetMode="External" /><Relationship Id="rId5" Type="http://schemas.openxmlformats.org/officeDocument/2006/relationships/hyperlink" Target="https://podminky.urs.cz/item/CS_URS_2023_02/997013211" TargetMode="External" /><Relationship Id="rId6" Type="http://schemas.openxmlformats.org/officeDocument/2006/relationships/hyperlink" Target="https://podminky.urs.cz/item/CS_URS_2023_02/997013501" TargetMode="External" /><Relationship Id="rId7" Type="http://schemas.openxmlformats.org/officeDocument/2006/relationships/hyperlink" Target="https://podminky.urs.cz/item/CS_URS_2023_02/997013509" TargetMode="External" /><Relationship Id="rId8" Type="http://schemas.openxmlformats.org/officeDocument/2006/relationships/hyperlink" Target="https://podminky.urs.cz/item/CS_URS_2023_02/997013631" TargetMode="External" /><Relationship Id="rId9" Type="http://schemas.openxmlformats.org/officeDocument/2006/relationships/hyperlink" Target="https://podminky.urs.cz/item/CS_URS_2023_02/998011001" TargetMode="External" /><Relationship Id="rId10" Type="http://schemas.openxmlformats.org/officeDocument/2006/relationships/hyperlink" Target="https://podminky.urs.cz/item/CS_URS_2023_02/711141559" TargetMode="External" /><Relationship Id="rId11" Type="http://schemas.openxmlformats.org/officeDocument/2006/relationships/hyperlink" Target="https://podminky.urs.cz/item/CS_URS_2023_02/998711101" TargetMode="External" /><Relationship Id="rId12" Type="http://schemas.openxmlformats.org/officeDocument/2006/relationships/hyperlink" Target="https://podminky.urs.cz/item/CS_URS_2023_02/713120821" TargetMode="External" /><Relationship Id="rId13" Type="http://schemas.openxmlformats.org/officeDocument/2006/relationships/hyperlink" Target="https://podminky.urs.cz/item/CS_URS_2023_02/713121111" TargetMode="External" /><Relationship Id="rId14" Type="http://schemas.openxmlformats.org/officeDocument/2006/relationships/hyperlink" Target="https://podminky.urs.cz/item/CS_URS_2023_02/998713101" TargetMode="External" /><Relationship Id="rId15" Type="http://schemas.openxmlformats.org/officeDocument/2006/relationships/hyperlink" Target="https://podminky.urs.cz/item/CS_URS_2023_02/763131532" TargetMode="External" /><Relationship Id="rId16" Type="http://schemas.openxmlformats.org/officeDocument/2006/relationships/hyperlink" Target="https://podminky.urs.cz/item/CS_URS_2023_02/998763301" TargetMode="External" /><Relationship Id="rId17" Type="http://schemas.openxmlformats.org/officeDocument/2006/relationships/hyperlink" Target="https://podminky.urs.cz/item/CS_URS_2023_02/771121011" TargetMode="External" /><Relationship Id="rId18" Type="http://schemas.openxmlformats.org/officeDocument/2006/relationships/hyperlink" Target="https://podminky.urs.cz/item/CS_URS_2023_02/771151012" TargetMode="External" /><Relationship Id="rId19" Type="http://schemas.openxmlformats.org/officeDocument/2006/relationships/hyperlink" Target="https://podminky.urs.cz/item/CS_URS_2023_02/771571810" TargetMode="External" /><Relationship Id="rId20" Type="http://schemas.openxmlformats.org/officeDocument/2006/relationships/hyperlink" Target="https://podminky.urs.cz/item/CS_URS_2023_02/771574263" TargetMode="External" /><Relationship Id="rId21" Type="http://schemas.openxmlformats.org/officeDocument/2006/relationships/hyperlink" Target="https://podminky.urs.cz/item/CS_URS_2023_02/771577114" TargetMode="External" /><Relationship Id="rId22" Type="http://schemas.openxmlformats.org/officeDocument/2006/relationships/hyperlink" Target="https://podminky.urs.cz/item/CS_URS_2023_02/771577115" TargetMode="External" /><Relationship Id="rId23" Type="http://schemas.openxmlformats.org/officeDocument/2006/relationships/hyperlink" Target="https://podminky.urs.cz/item/CS_URS_2023_02/998771101" TargetMode="External" /><Relationship Id="rId24" Type="http://schemas.openxmlformats.org/officeDocument/2006/relationships/hyperlink" Target="https://podminky.urs.cz/item/CS_URS_2023_02/776111112" TargetMode="External" /><Relationship Id="rId25" Type="http://schemas.openxmlformats.org/officeDocument/2006/relationships/hyperlink" Target="https://podminky.urs.cz/item/CS_URS_2023_02/776111311" TargetMode="External" /><Relationship Id="rId26" Type="http://schemas.openxmlformats.org/officeDocument/2006/relationships/hyperlink" Target="https://podminky.urs.cz/item/CS_URS_2023_02/776201812" TargetMode="External" /><Relationship Id="rId27" Type="http://schemas.openxmlformats.org/officeDocument/2006/relationships/hyperlink" Target="https://podminky.urs.cz/item/CS_URS_2023_02/776211111" TargetMode="External" /><Relationship Id="rId28" Type="http://schemas.openxmlformats.org/officeDocument/2006/relationships/hyperlink" Target="https://podminky.urs.cz/item/CS_URS_2023_02/776231111" TargetMode="External" /><Relationship Id="rId29" Type="http://schemas.openxmlformats.org/officeDocument/2006/relationships/hyperlink" Target="https://podminky.urs.cz/item/CS_URS_2023_02/776411111" TargetMode="External" /><Relationship Id="rId30" Type="http://schemas.openxmlformats.org/officeDocument/2006/relationships/hyperlink" Target="https://podminky.urs.cz/item/CS_URS_2023_02/776421414" TargetMode="External" /><Relationship Id="rId31" Type="http://schemas.openxmlformats.org/officeDocument/2006/relationships/hyperlink" Target="https://podminky.urs.cz/item/CS_URS_2023_02/998776101" TargetMode="External" /><Relationship Id="rId32" Type="http://schemas.openxmlformats.org/officeDocument/2006/relationships/hyperlink" Target="https://podminky.urs.cz/item/CS_URS_2023_02/781121011" TargetMode="External" /><Relationship Id="rId33" Type="http://schemas.openxmlformats.org/officeDocument/2006/relationships/hyperlink" Target="https://podminky.urs.cz/item/CS_URS_2023_02/781151031" TargetMode="External" /><Relationship Id="rId34" Type="http://schemas.openxmlformats.org/officeDocument/2006/relationships/hyperlink" Target="https://podminky.urs.cz/item/CS_URS_2023_02/781471810" TargetMode="External" /><Relationship Id="rId35" Type="http://schemas.openxmlformats.org/officeDocument/2006/relationships/hyperlink" Target="https://podminky.urs.cz/item/CS_URS_2023_02/781474226" TargetMode="External" /><Relationship Id="rId36" Type="http://schemas.openxmlformats.org/officeDocument/2006/relationships/hyperlink" Target="https://podminky.urs.cz/item/CS_URS_2023_02/781477114" TargetMode="External" /><Relationship Id="rId37" Type="http://schemas.openxmlformats.org/officeDocument/2006/relationships/hyperlink" Target="https://podminky.urs.cz/item/CS_URS_2023_02/781477115" TargetMode="External" /><Relationship Id="rId38" Type="http://schemas.openxmlformats.org/officeDocument/2006/relationships/hyperlink" Target="https://podminky.urs.cz/item/CS_URS_2023_02/781494111" TargetMode="External" /><Relationship Id="rId39" Type="http://schemas.openxmlformats.org/officeDocument/2006/relationships/hyperlink" Target="https://podminky.urs.cz/item/CS_URS_2023_02/781494511" TargetMode="External" /><Relationship Id="rId40" Type="http://schemas.openxmlformats.org/officeDocument/2006/relationships/hyperlink" Target="https://podminky.urs.cz/item/CS_URS_2023_02/998781101" TargetMode="External" /><Relationship Id="rId41" Type="http://schemas.openxmlformats.org/officeDocument/2006/relationships/hyperlink" Target="https://podminky.urs.cz/item/CS_URS_2023_02/784181101" TargetMode="External" /><Relationship Id="rId42" Type="http://schemas.openxmlformats.org/officeDocument/2006/relationships/hyperlink" Target="https://podminky.urs.cz/item/CS_URS_2023_02/784221101" TargetMode="External" /><Relationship Id="rId43" Type="http://schemas.openxmlformats.org/officeDocument/2006/relationships/hyperlink" Target="https://podminky.urs.cz/item/CS_URS_2023_02/HZS1301" TargetMode="External" /><Relationship Id="rId44" Type="http://schemas.openxmlformats.org/officeDocument/2006/relationships/hyperlink" Target="https://podminky.urs.cz/item/CS_URS_2023_02/HZS2491" TargetMode="External" /><Relationship Id="rId45" Type="http://schemas.openxmlformats.org/officeDocument/2006/relationships/hyperlink" Target="https://podminky.urs.cz/item/CS_URS_2023_02/HZS2492" TargetMode="External" /><Relationship Id="rId4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711030001" TargetMode="External" /><Relationship Id="rId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40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48</v>
      </c>
      <c r="E29" s="49"/>
      <c r="F29" s="33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50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52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220111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MŠ Pionýrská -rekonstrukce ZTI a vytápění, ul. Pionýrská 727/1, 742 21 Kopřivnice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Kopřivnice,ul.Pionýrská 727/1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19. 12. 2022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 xml:space="preserve">Lenka Jerakasová </v>
      </c>
      <c r="AN49" s="66"/>
      <c r="AO49" s="66"/>
      <c r="AP49" s="66"/>
      <c r="AQ49" s="42"/>
      <c r="AR49" s="46"/>
      <c r="AS49" s="76" t="s">
        <v>58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41</v>
      </c>
      <c r="AJ50" s="42"/>
      <c r="AK50" s="42"/>
      <c r="AL50" s="42"/>
      <c r="AM50" s="75" t="str">
        <f>IF(E20="","",E20)</f>
        <v xml:space="preserve">Lenka Jerakasová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59</v>
      </c>
      <c r="D52" s="89"/>
      <c r="E52" s="89"/>
      <c r="F52" s="89"/>
      <c r="G52" s="89"/>
      <c r="H52" s="90"/>
      <c r="I52" s="91" t="s">
        <v>60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61</v>
      </c>
      <c r="AH52" s="89"/>
      <c r="AI52" s="89"/>
      <c r="AJ52" s="89"/>
      <c r="AK52" s="89"/>
      <c r="AL52" s="89"/>
      <c r="AM52" s="89"/>
      <c r="AN52" s="91" t="s">
        <v>62</v>
      </c>
      <c r="AO52" s="89"/>
      <c r="AP52" s="89"/>
      <c r="AQ52" s="93" t="s">
        <v>63</v>
      </c>
      <c r="AR52" s="46"/>
      <c r="AS52" s="94" t="s">
        <v>64</v>
      </c>
      <c r="AT52" s="95" t="s">
        <v>65</v>
      </c>
      <c r="AU52" s="95" t="s">
        <v>66</v>
      </c>
      <c r="AV52" s="95" t="s">
        <v>67</v>
      </c>
      <c r="AW52" s="95" t="s">
        <v>68</v>
      </c>
      <c r="AX52" s="95" t="s">
        <v>69</v>
      </c>
      <c r="AY52" s="95" t="s">
        <v>70</v>
      </c>
      <c r="AZ52" s="95" t="s">
        <v>71</v>
      </c>
      <c r="BA52" s="95" t="s">
        <v>72</v>
      </c>
      <c r="BB52" s="95" t="s">
        <v>73</v>
      </c>
      <c r="BC52" s="95" t="s">
        <v>74</v>
      </c>
      <c r="BD52" s="96" t="s">
        <v>75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77</v>
      </c>
      <c r="BT54" s="111" t="s">
        <v>78</v>
      </c>
      <c r="BV54" s="111" t="s">
        <v>79</v>
      </c>
      <c r="BW54" s="111" t="s">
        <v>5</v>
      </c>
      <c r="BX54" s="111" t="s">
        <v>80</v>
      </c>
      <c r="CL54" s="111" t="s">
        <v>19</v>
      </c>
    </row>
    <row r="55" s="7" customFormat="1" ht="37.5" customHeight="1">
      <c r="A55" s="112" t="s">
        <v>81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'220111 - MŠ Pionýrská -re...'!J28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'220111 - MŠ Pionýrská -re...'!P78</f>
        <v>0</v>
      </c>
      <c r="AV55" s="121">
        <f>'220111 - MŠ Pionýrská -re...'!J31</f>
        <v>0</v>
      </c>
      <c r="AW55" s="121">
        <f>'220111 - MŠ Pionýrská -re...'!J32</f>
        <v>0</v>
      </c>
      <c r="AX55" s="121">
        <f>'220111 - MŠ Pionýrská -re...'!J33</f>
        <v>0</v>
      </c>
      <c r="AY55" s="121">
        <f>'220111 - MŠ Pionýrská -re...'!J34</f>
        <v>0</v>
      </c>
      <c r="AZ55" s="121">
        <f>'220111 - MŠ Pionýrská -re...'!F31</f>
        <v>0</v>
      </c>
      <c r="BA55" s="121">
        <f>'220111 - MŠ Pionýrská -re...'!F32</f>
        <v>0</v>
      </c>
      <c r="BB55" s="121">
        <f>'220111 - MŠ Pionýrská -re...'!F33</f>
        <v>0</v>
      </c>
      <c r="BC55" s="121">
        <f>'220111 - MŠ Pionýrská -re...'!F34</f>
        <v>0</v>
      </c>
      <c r="BD55" s="123">
        <f>'220111 - MŠ Pionýrská -re...'!F35</f>
        <v>0</v>
      </c>
      <c r="BE55" s="7"/>
      <c r="BT55" s="124" t="s">
        <v>21</v>
      </c>
      <c r="BU55" s="124" t="s">
        <v>83</v>
      </c>
      <c r="BV55" s="124" t="s">
        <v>79</v>
      </c>
      <c r="BW55" s="124" t="s">
        <v>5</v>
      </c>
      <c r="BX55" s="124" t="s">
        <v>80</v>
      </c>
      <c r="CL55" s="124" t="s">
        <v>19</v>
      </c>
    </row>
    <row r="56" s="7" customFormat="1" ht="16.5" customHeight="1">
      <c r="A56" s="112" t="s">
        <v>81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'D.1.4.2 - zdravotechnické...'!J30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0">
        <v>0</v>
      </c>
      <c r="AT56" s="121">
        <f>ROUND(SUM(AV56:AW56),2)</f>
        <v>0</v>
      </c>
      <c r="AU56" s="122">
        <f>'D.1.4.2 - zdravotechnické...'!P96</f>
        <v>0</v>
      </c>
      <c r="AV56" s="121">
        <f>'D.1.4.2 - zdravotechnické...'!J33</f>
        <v>0</v>
      </c>
      <c r="AW56" s="121">
        <f>'D.1.4.2 - zdravotechnické...'!J34</f>
        <v>0</v>
      </c>
      <c r="AX56" s="121">
        <f>'D.1.4.2 - zdravotechnické...'!J35</f>
        <v>0</v>
      </c>
      <c r="AY56" s="121">
        <f>'D.1.4.2 - zdravotechnické...'!J36</f>
        <v>0</v>
      </c>
      <c r="AZ56" s="121">
        <f>'D.1.4.2 - zdravotechnické...'!F33</f>
        <v>0</v>
      </c>
      <c r="BA56" s="121">
        <f>'D.1.4.2 - zdravotechnické...'!F34</f>
        <v>0</v>
      </c>
      <c r="BB56" s="121">
        <f>'D.1.4.2 - zdravotechnické...'!F35</f>
        <v>0</v>
      </c>
      <c r="BC56" s="121">
        <f>'D.1.4.2 - zdravotechnické...'!F36</f>
        <v>0</v>
      </c>
      <c r="BD56" s="123">
        <f>'D.1.4.2 - zdravotechnické...'!F37</f>
        <v>0</v>
      </c>
      <c r="BE56" s="7"/>
      <c r="BT56" s="124" t="s">
        <v>21</v>
      </c>
      <c r="BV56" s="124" t="s">
        <v>79</v>
      </c>
      <c r="BW56" s="124" t="s">
        <v>86</v>
      </c>
      <c r="BX56" s="124" t="s">
        <v>5</v>
      </c>
      <c r="CL56" s="124" t="s">
        <v>32</v>
      </c>
      <c r="CM56" s="124" t="s">
        <v>87</v>
      </c>
    </row>
    <row r="57" s="7" customFormat="1" ht="16.5" customHeight="1">
      <c r="A57" s="112" t="s">
        <v>81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'D.1.4.1 - VYTÁPĚNÍ 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82</v>
      </c>
      <c r="AR57" s="119"/>
      <c r="AS57" s="120">
        <v>0</v>
      </c>
      <c r="AT57" s="121">
        <f>ROUND(SUM(AV57:AW57),2)</f>
        <v>0</v>
      </c>
      <c r="AU57" s="122">
        <f>'D.1.4.1 - VYTÁPĚNÍ '!P91</f>
        <v>0</v>
      </c>
      <c r="AV57" s="121">
        <f>'D.1.4.1 - VYTÁPĚNÍ '!J33</f>
        <v>0</v>
      </c>
      <c r="AW57" s="121">
        <f>'D.1.4.1 - VYTÁPĚNÍ '!J34</f>
        <v>0</v>
      </c>
      <c r="AX57" s="121">
        <f>'D.1.4.1 - VYTÁPĚNÍ '!J35</f>
        <v>0</v>
      </c>
      <c r="AY57" s="121">
        <f>'D.1.4.1 - VYTÁPĚNÍ '!J36</f>
        <v>0</v>
      </c>
      <c r="AZ57" s="121">
        <f>'D.1.4.1 - VYTÁPĚNÍ '!F33</f>
        <v>0</v>
      </c>
      <c r="BA57" s="121">
        <f>'D.1.4.1 - VYTÁPĚNÍ '!F34</f>
        <v>0</v>
      </c>
      <c r="BB57" s="121">
        <f>'D.1.4.1 - VYTÁPĚNÍ '!F35</f>
        <v>0</v>
      </c>
      <c r="BC57" s="121">
        <f>'D.1.4.1 - VYTÁPĚNÍ '!F36</f>
        <v>0</v>
      </c>
      <c r="BD57" s="123">
        <f>'D.1.4.1 - VYTÁPĚNÍ '!F37</f>
        <v>0</v>
      </c>
      <c r="BE57" s="7"/>
      <c r="BT57" s="124" t="s">
        <v>21</v>
      </c>
      <c r="BV57" s="124" t="s">
        <v>79</v>
      </c>
      <c r="BW57" s="124" t="s">
        <v>90</v>
      </c>
      <c r="BX57" s="124" t="s">
        <v>5</v>
      </c>
      <c r="CL57" s="124" t="s">
        <v>19</v>
      </c>
      <c r="CM57" s="124" t="s">
        <v>87</v>
      </c>
    </row>
    <row r="58" s="7" customFormat="1" ht="16.5" customHeight="1">
      <c r="A58" s="112" t="s">
        <v>81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'D.1.1 - Architektonicko -...'!J30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82</v>
      </c>
      <c r="AR58" s="119"/>
      <c r="AS58" s="120">
        <v>0</v>
      </c>
      <c r="AT58" s="121">
        <f>ROUND(SUM(AV58:AW58),2)</f>
        <v>0</v>
      </c>
      <c r="AU58" s="122">
        <f>'D.1.1 - Architektonicko -...'!P93</f>
        <v>0</v>
      </c>
      <c r="AV58" s="121">
        <f>'D.1.1 - Architektonicko -...'!J33</f>
        <v>0</v>
      </c>
      <c r="AW58" s="121">
        <f>'D.1.1 - Architektonicko -...'!J34</f>
        <v>0</v>
      </c>
      <c r="AX58" s="121">
        <f>'D.1.1 - Architektonicko -...'!J35</f>
        <v>0</v>
      </c>
      <c r="AY58" s="121">
        <f>'D.1.1 - Architektonicko -...'!J36</f>
        <v>0</v>
      </c>
      <c r="AZ58" s="121">
        <f>'D.1.1 - Architektonicko -...'!F33</f>
        <v>0</v>
      </c>
      <c r="BA58" s="121">
        <f>'D.1.1 - Architektonicko -...'!F34</f>
        <v>0</v>
      </c>
      <c r="BB58" s="121">
        <f>'D.1.1 - Architektonicko -...'!F35</f>
        <v>0</v>
      </c>
      <c r="BC58" s="121">
        <f>'D.1.1 - Architektonicko -...'!F36</f>
        <v>0</v>
      </c>
      <c r="BD58" s="123">
        <f>'D.1.1 - Architektonicko -...'!F37</f>
        <v>0</v>
      </c>
      <c r="BE58" s="7"/>
      <c r="BT58" s="124" t="s">
        <v>21</v>
      </c>
      <c r="BV58" s="124" t="s">
        <v>79</v>
      </c>
      <c r="BW58" s="124" t="s">
        <v>93</v>
      </c>
      <c r="BX58" s="124" t="s">
        <v>5</v>
      </c>
      <c r="CL58" s="124" t="s">
        <v>19</v>
      </c>
      <c r="CM58" s="124" t="s">
        <v>87</v>
      </c>
    </row>
    <row r="59" s="7" customFormat="1" ht="16.5" customHeight="1">
      <c r="A59" s="112" t="s">
        <v>81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'D.1.4.3 - Měření a regulace 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82</v>
      </c>
      <c r="AR59" s="119"/>
      <c r="AS59" s="125">
        <v>0</v>
      </c>
      <c r="AT59" s="126">
        <f>ROUND(SUM(AV59:AW59),2)</f>
        <v>0</v>
      </c>
      <c r="AU59" s="127">
        <f>'D.1.4.3 - Měření a regulace '!P83</f>
        <v>0</v>
      </c>
      <c r="AV59" s="126">
        <f>'D.1.4.3 - Měření a regulace '!J33</f>
        <v>0</v>
      </c>
      <c r="AW59" s="126">
        <f>'D.1.4.3 - Měření a regulace '!J34</f>
        <v>0</v>
      </c>
      <c r="AX59" s="126">
        <f>'D.1.4.3 - Měření a regulace '!J35</f>
        <v>0</v>
      </c>
      <c r="AY59" s="126">
        <f>'D.1.4.3 - Měření a regulace '!J36</f>
        <v>0</v>
      </c>
      <c r="AZ59" s="126">
        <f>'D.1.4.3 - Měření a regulace '!F33</f>
        <v>0</v>
      </c>
      <c r="BA59" s="126">
        <f>'D.1.4.3 - Měření a regulace '!F34</f>
        <v>0</v>
      </c>
      <c r="BB59" s="126">
        <f>'D.1.4.3 - Měření a regulace '!F35</f>
        <v>0</v>
      </c>
      <c r="BC59" s="126">
        <f>'D.1.4.3 - Měření a regulace '!F36</f>
        <v>0</v>
      </c>
      <c r="BD59" s="128">
        <f>'D.1.4.3 - Měření a regulace '!F37</f>
        <v>0</v>
      </c>
      <c r="BE59" s="7"/>
      <c r="BT59" s="124" t="s">
        <v>21</v>
      </c>
      <c r="BV59" s="124" t="s">
        <v>79</v>
      </c>
      <c r="BW59" s="124" t="s">
        <v>96</v>
      </c>
      <c r="BX59" s="124" t="s">
        <v>5</v>
      </c>
      <c r="CL59" s="124" t="s">
        <v>32</v>
      </c>
      <c r="CM59" s="124" t="s">
        <v>87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EoMRy+48To8su0ltpBEI7CGT661fsqOxTGpCKTEqDyatlUEBhvSu196xmqndBtBkckv4EC6Aa2dycATNn3qJKw==" hashValue="Ho/MdUq/ya2SHfabsINpSALJv+aL8ivfduDnEGqixNDxZjSkea2WNHr9eeKy369h5jLl9RMJZHsKC24gFF6MM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20111 - MŠ Pionýrská -re...'!C2" display="/"/>
    <hyperlink ref="A56" location="'D.1.4.2 - zdravotechnické...'!C2" display="/"/>
    <hyperlink ref="A57" location="'D.1.4.1 - VYTÁPĚNÍ '!C2" display="/"/>
    <hyperlink ref="A58" location="'D.1.1 - Architektonicko -...'!C2" display="/"/>
    <hyperlink ref="A59" location="'D.1.4.3 - Měření a regulace 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40"/>
      <c r="B6" s="46"/>
      <c r="C6" s="40"/>
      <c r="D6" s="133" t="s">
        <v>16</v>
      </c>
      <c r="E6" s="40"/>
      <c r="F6" s="40"/>
      <c r="G6" s="40"/>
      <c r="H6" s="40"/>
      <c r="I6" s="40"/>
      <c r="J6" s="40"/>
      <c r="K6" s="40"/>
      <c r="L6" s="134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5" t="s">
        <v>17</v>
      </c>
      <c r="F7" s="40"/>
      <c r="G7" s="40"/>
      <c r="H7" s="40"/>
      <c r="I7" s="40"/>
      <c r="J7" s="40"/>
      <c r="K7" s="40"/>
      <c r="L7" s="134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3" t="s">
        <v>18</v>
      </c>
      <c r="E9" s="40"/>
      <c r="F9" s="136" t="s">
        <v>19</v>
      </c>
      <c r="G9" s="40"/>
      <c r="H9" s="40"/>
      <c r="I9" s="133" t="s">
        <v>20</v>
      </c>
      <c r="J9" s="136" t="s">
        <v>21</v>
      </c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3" t="s">
        <v>22</v>
      </c>
      <c r="E10" s="40"/>
      <c r="F10" s="136" t="s">
        <v>23</v>
      </c>
      <c r="G10" s="40"/>
      <c r="H10" s="40"/>
      <c r="I10" s="133" t="s">
        <v>24</v>
      </c>
      <c r="J10" s="137" t="str">
        <f>'Rekapitulace stavby'!AN8</f>
        <v>19. 12. 2022</v>
      </c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21.84" customHeight="1">
      <c r="A11" s="40"/>
      <c r="B11" s="46"/>
      <c r="C11" s="40"/>
      <c r="D11" s="138" t="s">
        <v>26</v>
      </c>
      <c r="E11" s="40"/>
      <c r="F11" s="139" t="s">
        <v>27</v>
      </c>
      <c r="G11" s="40"/>
      <c r="H11" s="40"/>
      <c r="I11" s="138" t="s">
        <v>28</v>
      </c>
      <c r="J11" s="139" t="s">
        <v>29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30</v>
      </c>
      <c r="E12" s="40"/>
      <c r="F12" s="40"/>
      <c r="G12" s="40"/>
      <c r="H12" s="40"/>
      <c r="I12" s="133" t="s">
        <v>31</v>
      </c>
      <c r="J12" s="136" t="s">
        <v>32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6" t="s">
        <v>33</v>
      </c>
      <c r="F13" s="40"/>
      <c r="G13" s="40"/>
      <c r="H13" s="40"/>
      <c r="I13" s="133" t="s">
        <v>34</v>
      </c>
      <c r="J13" s="136" t="s">
        <v>32</v>
      </c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3" t="s">
        <v>35</v>
      </c>
      <c r="E15" s="40"/>
      <c r="F15" s="40"/>
      <c r="G15" s="40"/>
      <c r="H15" s="40"/>
      <c r="I15" s="133" t="s">
        <v>31</v>
      </c>
      <c r="J15" s="34" t="str">
        <f>'Rekapitulace stavby'!AN13</f>
        <v>Vyplň údaj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4" t="str">
        <f>'Rekapitulace stavby'!E14</f>
        <v>Vyplň údaj</v>
      </c>
      <c r="F16" s="136"/>
      <c r="G16" s="136"/>
      <c r="H16" s="136"/>
      <c r="I16" s="133" t="s">
        <v>34</v>
      </c>
      <c r="J16" s="34" t="str">
        <f>'Rekapitulace stavby'!AN14</f>
        <v>Vyplň údaj</v>
      </c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3" t="s">
        <v>37</v>
      </c>
      <c r="E18" s="40"/>
      <c r="F18" s="40"/>
      <c r="G18" s="40"/>
      <c r="H18" s="40"/>
      <c r="I18" s="133" t="s">
        <v>31</v>
      </c>
      <c r="J18" s="136" t="s">
        <v>38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6" t="s">
        <v>39</v>
      </c>
      <c r="F19" s="40"/>
      <c r="G19" s="40"/>
      <c r="H19" s="40"/>
      <c r="I19" s="133" t="s">
        <v>34</v>
      </c>
      <c r="J19" s="136" t="s">
        <v>32</v>
      </c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3" t="s">
        <v>41</v>
      </c>
      <c r="E21" s="40"/>
      <c r="F21" s="40"/>
      <c r="G21" s="40"/>
      <c r="H21" s="40"/>
      <c r="I21" s="133" t="s">
        <v>31</v>
      </c>
      <c r="J21" s="136" t="s">
        <v>38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6" t="s">
        <v>39</v>
      </c>
      <c r="F22" s="40"/>
      <c r="G22" s="40"/>
      <c r="H22" s="40"/>
      <c r="I22" s="133" t="s">
        <v>34</v>
      </c>
      <c r="J22" s="136" t="s">
        <v>32</v>
      </c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3" t="s">
        <v>42</v>
      </c>
      <c r="E24" s="40"/>
      <c r="F24" s="40"/>
      <c r="G24" s="40"/>
      <c r="H24" s="40"/>
      <c r="I24" s="40"/>
      <c r="J24" s="40"/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40"/>
      <c r="B25" s="141"/>
      <c r="C25" s="140"/>
      <c r="D25" s="140"/>
      <c r="E25" s="142" t="s">
        <v>43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44"/>
      <c r="E27" s="144"/>
      <c r="F27" s="144"/>
      <c r="G27" s="144"/>
      <c r="H27" s="144"/>
      <c r="I27" s="144"/>
      <c r="J27" s="144"/>
      <c r="K27" s="144"/>
      <c r="L27" s="134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45" t="s">
        <v>44</v>
      </c>
      <c r="E28" s="40"/>
      <c r="F28" s="40"/>
      <c r="G28" s="40"/>
      <c r="H28" s="40"/>
      <c r="I28" s="40"/>
      <c r="J28" s="146">
        <f>ROUND(J78, 2)</f>
        <v>0</v>
      </c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7" t="s">
        <v>46</v>
      </c>
      <c r="G30" s="40"/>
      <c r="H30" s="40"/>
      <c r="I30" s="147" t="s">
        <v>45</v>
      </c>
      <c r="J30" s="147" t="s">
        <v>47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8" t="s">
        <v>48</v>
      </c>
      <c r="E31" s="133" t="s">
        <v>49</v>
      </c>
      <c r="F31" s="149">
        <f>ROUND((SUM(BE78:BE93)),  2)</f>
        <v>0</v>
      </c>
      <c r="G31" s="40"/>
      <c r="H31" s="40"/>
      <c r="I31" s="150">
        <v>0.20999999999999999</v>
      </c>
      <c r="J31" s="149">
        <f>ROUND(((SUM(BE78:BE93))*I31),  2)</f>
        <v>0</v>
      </c>
      <c r="K31" s="40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33" t="s">
        <v>50</v>
      </c>
      <c r="F32" s="149">
        <f>ROUND((SUM(BF78:BF93)),  2)</f>
        <v>0</v>
      </c>
      <c r="G32" s="40"/>
      <c r="H32" s="40"/>
      <c r="I32" s="150">
        <v>0.14999999999999999</v>
      </c>
      <c r="J32" s="149">
        <f>ROUND(((SUM(BF78:BF93))*I32),  2)</f>
        <v>0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33" t="s">
        <v>51</v>
      </c>
      <c r="F33" s="149">
        <f>ROUND((SUM(BG78:BG93)),  2)</f>
        <v>0</v>
      </c>
      <c r="G33" s="40"/>
      <c r="H33" s="40"/>
      <c r="I33" s="150">
        <v>0.20999999999999999</v>
      </c>
      <c r="J33" s="149">
        <f>0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3" t="s">
        <v>52</v>
      </c>
      <c r="F34" s="149">
        <f>ROUND((SUM(BH78:BH93)),  2)</f>
        <v>0</v>
      </c>
      <c r="G34" s="40"/>
      <c r="H34" s="40"/>
      <c r="I34" s="150">
        <v>0.14999999999999999</v>
      </c>
      <c r="J34" s="149">
        <f>0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53</v>
      </c>
      <c r="F35" s="149">
        <f>ROUND((SUM(BI78:BI93)),  2)</f>
        <v>0</v>
      </c>
      <c r="G35" s="40"/>
      <c r="H35" s="40"/>
      <c r="I35" s="150">
        <v>0</v>
      </c>
      <c r="J35" s="149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51"/>
      <c r="D37" s="152" t="s">
        <v>54</v>
      </c>
      <c r="E37" s="153"/>
      <c r="F37" s="153"/>
      <c r="G37" s="154" t="s">
        <v>55</v>
      </c>
      <c r="H37" s="155" t="s">
        <v>56</v>
      </c>
      <c r="I37" s="153"/>
      <c r="J37" s="156">
        <f>SUM(J28:J35)</f>
        <v>0</v>
      </c>
      <c r="K37" s="157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34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4" t="s">
        <v>98</v>
      </c>
      <c r="D43" s="42"/>
      <c r="E43" s="42"/>
      <c r="F43" s="42"/>
      <c r="G43" s="42"/>
      <c r="H43" s="42"/>
      <c r="I43" s="42"/>
      <c r="J43" s="42"/>
      <c r="K43" s="42"/>
      <c r="L43" s="134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3" t="s">
        <v>16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MŠ Pionýrská -rekonstrukce ZTI a vytápění, ul. Pionýrská 727/1, 742 21 Kopřivnice</v>
      </c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3" t="s">
        <v>22</v>
      </c>
      <c r="D48" s="42"/>
      <c r="E48" s="42"/>
      <c r="F48" s="28" t="str">
        <f>F10</f>
        <v>Kopřivnice,ul.Pionýrská 727/1</v>
      </c>
      <c r="G48" s="42"/>
      <c r="H48" s="42"/>
      <c r="I48" s="33" t="s">
        <v>24</v>
      </c>
      <c r="J48" s="74" t="str">
        <f>IF(J10="","",J10)</f>
        <v>19. 12. 2022</v>
      </c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3" t="s">
        <v>30</v>
      </c>
      <c r="D50" s="42"/>
      <c r="E50" s="42"/>
      <c r="F50" s="28" t="str">
        <f>E13</f>
        <v xml:space="preserve"> </v>
      </c>
      <c r="G50" s="42"/>
      <c r="H50" s="42"/>
      <c r="I50" s="33" t="s">
        <v>37</v>
      </c>
      <c r="J50" s="38" t="str">
        <f>E19</f>
        <v xml:space="preserve">Lenka Jerakasová </v>
      </c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3" t="s">
        <v>35</v>
      </c>
      <c r="D51" s="42"/>
      <c r="E51" s="42"/>
      <c r="F51" s="28" t="str">
        <f>IF(E16="","",E16)</f>
        <v>Vyplň údaj</v>
      </c>
      <c r="G51" s="42"/>
      <c r="H51" s="42"/>
      <c r="I51" s="33" t="s">
        <v>41</v>
      </c>
      <c r="J51" s="38" t="str">
        <f>E22</f>
        <v xml:space="preserve">Lenka Jerakasová </v>
      </c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62" t="s">
        <v>99</v>
      </c>
      <c r="D53" s="163"/>
      <c r="E53" s="163"/>
      <c r="F53" s="163"/>
      <c r="G53" s="163"/>
      <c r="H53" s="163"/>
      <c r="I53" s="163"/>
      <c r="J53" s="164" t="s">
        <v>100</v>
      </c>
      <c r="K53" s="163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65" t="s">
        <v>76</v>
      </c>
      <c r="D55" s="42"/>
      <c r="E55" s="42"/>
      <c r="F55" s="42"/>
      <c r="G55" s="42"/>
      <c r="H55" s="42"/>
      <c r="I55" s="42"/>
      <c r="J55" s="104">
        <f>J78</f>
        <v>0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8" t="s">
        <v>101</v>
      </c>
    </row>
    <row r="56" s="9" customFormat="1" ht="24.96" customHeight="1">
      <c r="A56" s="9"/>
      <c r="B56" s="166"/>
      <c r="C56" s="167"/>
      <c r="D56" s="168" t="s">
        <v>102</v>
      </c>
      <c r="E56" s="169"/>
      <c r="F56" s="169"/>
      <c r="G56" s="169"/>
      <c r="H56" s="169"/>
      <c r="I56" s="169"/>
      <c r="J56" s="170">
        <f>J79</f>
        <v>0</v>
      </c>
      <c r="K56" s="167"/>
      <c r="L56" s="17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2"/>
      <c r="C57" s="173"/>
      <c r="D57" s="174" t="s">
        <v>103</v>
      </c>
      <c r="E57" s="175"/>
      <c r="F57" s="175"/>
      <c r="G57" s="175"/>
      <c r="H57" s="175"/>
      <c r="I57" s="175"/>
      <c r="J57" s="176">
        <f>J80</f>
        <v>0</v>
      </c>
      <c r="K57" s="173"/>
      <c r="L57" s="177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2"/>
      <c r="C58" s="173"/>
      <c r="D58" s="174" t="s">
        <v>104</v>
      </c>
      <c r="E58" s="175"/>
      <c r="F58" s="175"/>
      <c r="G58" s="175"/>
      <c r="H58" s="175"/>
      <c r="I58" s="175"/>
      <c r="J58" s="176">
        <f>J83</f>
        <v>0</v>
      </c>
      <c r="K58" s="173"/>
      <c r="L58" s="177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2"/>
      <c r="C59" s="173"/>
      <c r="D59" s="174" t="s">
        <v>105</v>
      </c>
      <c r="E59" s="175"/>
      <c r="F59" s="175"/>
      <c r="G59" s="175"/>
      <c r="H59" s="175"/>
      <c r="I59" s="175"/>
      <c r="J59" s="176">
        <f>J88</f>
        <v>0</v>
      </c>
      <c r="K59" s="173"/>
      <c r="L59" s="177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2"/>
      <c r="C60" s="173"/>
      <c r="D60" s="174" t="s">
        <v>106</v>
      </c>
      <c r="E60" s="175"/>
      <c r="F60" s="175"/>
      <c r="G60" s="175"/>
      <c r="H60" s="175"/>
      <c r="I60" s="175"/>
      <c r="J60" s="176">
        <f>J91</f>
        <v>0</v>
      </c>
      <c r="K60" s="173"/>
      <c r="L60" s="177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4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4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4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4" t="s">
        <v>107</v>
      </c>
      <c r="D67" s="42"/>
      <c r="E67" s="42"/>
      <c r="F67" s="42"/>
      <c r="G67" s="42"/>
      <c r="H67" s="42"/>
      <c r="I67" s="42"/>
      <c r="J67" s="42"/>
      <c r="K67" s="42"/>
      <c r="L67" s="134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4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3" t="s">
        <v>16</v>
      </c>
      <c r="D69" s="42"/>
      <c r="E69" s="42"/>
      <c r="F69" s="42"/>
      <c r="G69" s="42"/>
      <c r="H69" s="42"/>
      <c r="I69" s="42"/>
      <c r="J69" s="42"/>
      <c r="K69" s="42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71" t="str">
        <f>E7</f>
        <v>MŠ Pionýrská -rekonstrukce ZTI a vytápění, ul. Pionýrská 727/1, 742 21 Kopřivnice</v>
      </c>
      <c r="F70" s="42"/>
      <c r="G70" s="42"/>
      <c r="H70" s="42"/>
      <c r="I70" s="42"/>
      <c r="J70" s="42"/>
      <c r="K70" s="4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22</v>
      </c>
      <c r="D72" s="42"/>
      <c r="E72" s="42"/>
      <c r="F72" s="28" t="str">
        <f>F10</f>
        <v>Kopřivnice,ul.Pionýrská 727/1</v>
      </c>
      <c r="G72" s="42"/>
      <c r="H72" s="42"/>
      <c r="I72" s="33" t="s">
        <v>24</v>
      </c>
      <c r="J72" s="74" t="str">
        <f>IF(J10="","",J10)</f>
        <v>19. 12. 2022</v>
      </c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5.15" customHeight="1">
      <c r="A74" s="40"/>
      <c r="B74" s="41"/>
      <c r="C74" s="33" t="s">
        <v>30</v>
      </c>
      <c r="D74" s="42"/>
      <c r="E74" s="42"/>
      <c r="F74" s="28" t="str">
        <f>E13</f>
        <v xml:space="preserve"> </v>
      </c>
      <c r="G74" s="42"/>
      <c r="H74" s="42"/>
      <c r="I74" s="33" t="s">
        <v>37</v>
      </c>
      <c r="J74" s="38" t="str">
        <f>E19</f>
        <v xml:space="preserve">Lenka Jerakasová </v>
      </c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15" customHeight="1">
      <c r="A75" s="40"/>
      <c r="B75" s="41"/>
      <c r="C75" s="33" t="s">
        <v>35</v>
      </c>
      <c r="D75" s="42"/>
      <c r="E75" s="42"/>
      <c r="F75" s="28" t="str">
        <f>IF(E16="","",E16)</f>
        <v>Vyplň údaj</v>
      </c>
      <c r="G75" s="42"/>
      <c r="H75" s="42"/>
      <c r="I75" s="33" t="s">
        <v>41</v>
      </c>
      <c r="J75" s="38" t="str">
        <f>E22</f>
        <v xml:space="preserve">Lenka Jerakasová </v>
      </c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0.32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1" customFormat="1" ht="29.28" customHeight="1">
      <c r="A77" s="178"/>
      <c r="B77" s="179"/>
      <c r="C77" s="180" t="s">
        <v>108</v>
      </c>
      <c r="D77" s="181" t="s">
        <v>63</v>
      </c>
      <c r="E77" s="181" t="s">
        <v>59</v>
      </c>
      <c r="F77" s="181" t="s">
        <v>60</v>
      </c>
      <c r="G77" s="181" t="s">
        <v>109</v>
      </c>
      <c r="H77" s="181" t="s">
        <v>110</v>
      </c>
      <c r="I77" s="181" t="s">
        <v>111</v>
      </c>
      <c r="J77" s="181" t="s">
        <v>100</v>
      </c>
      <c r="K77" s="182" t="s">
        <v>112</v>
      </c>
      <c r="L77" s="183"/>
      <c r="M77" s="94" t="s">
        <v>32</v>
      </c>
      <c r="N77" s="95" t="s">
        <v>48</v>
      </c>
      <c r="O77" s="95" t="s">
        <v>113</v>
      </c>
      <c r="P77" s="95" t="s">
        <v>114</v>
      </c>
      <c r="Q77" s="95" t="s">
        <v>115</v>
      </c>
      <c r="R77" s="95" t="s">
        <v>116</v>
      </c>
      <c r="S77" s="95" t="s">
        <v>117</v>
      </c>
      <c r="T77" s="96" t="s">
        <v>118</v>
      </c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</row>
    <row r="78" s="2" customFormat="1" ht="22.8" customHeight="1">
      <c r="A78" s="40"/>
      <c r="B78" s="41"/>
      <c r="C78" s="101" t="s">
        <v>119</v>
      </c>
      <c r="D78" s="42"/>
      <c r="E78" s="42"/>
      <c r="F78" s="42"/>
      <c r="G78" s="42"/>
      <c r="H78" s="42"/>
      <c r="I78" s="42"/>
      <c r="J78" s="184">
        <f>BK78</f>
        <v>0</v>
      </c>
      <c r="K78" s="42"/>
      <c r="L78" s="46"/>
      <c r="M78" s="97"/>
      <c r="N78" s="185"/>
      <c r="O78" s="98"/>
      <c r="P78" s="186">
        <f>P79</f>
        <v>0</v>
      </c>
      <c r="Q78" s="98"/>
      <c r="R78" s="186">
        <f>R79</f>
        <v>0</v>
      </c>
      <c r="S78" s="98"/>
      <c r="T78" s="187">
        <f>T79</f>
        <v>0</v>
      </c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T78" s="18" t="s">
        <v>77</v>
      </c>
      <c r="AU78" s="18" t="s">
        <v>101</v>
      </c>
      <c r="BK78" s="188">
        <f>BK79</f>
        <v>0</v>
      </c>
    </row>
    <row r="79" s="12" customFormat="1" ht="25.92" customHeight="1">
      <c r="A79" s="12"/>
      <c r="B79" s="189"/>
      <c r="C79" s="190"/>
      <c r="D79" s="191" t="s">
        <v>77</v>
      </c>
      <c r="E79" s="192" t="s">
        <v>120</v>
      </c>
      <c r="F79" s="192" t="s">
        <v>121</v>
      </c>
      <c r="G79" s="190"/>
      <c r="H79" s="190"/>
      <c r="I79" s="193"/>
      <c r="J79" s="194">
        <f>BK79</f>
        <v>0</v>
      </c>
      <c r="K79" s="190"/>
      <c r="L79" s="195"/>
      <c r="M79" s="196"/>
      <c r="N79" s="197"/>
      <c r="O79" s="197"/>
      <c r="P79" s="198">
        <f>P80+P83+P88+P91</f>
        <v>0</v>
      </c>
      <c r="Q79" s="197"/>
      <c r="R79" s="198">
        <f>R80+R83+R88+R91</f>
        <v>0</v>
      </c>
      <c r="S79" s="197"/>
      <c r="T79" s="199">
        <f>T80+T83+T88+T91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200" t="s">
        <v>122</v>
      </c>
      <c r="AT79" s="201" t="s">
        <v>77</v>
      </c>
      <c r="AU79" s="201" t="s">
        <v>78</v>
      </c>
      <c r="AY79" s="200" t="s">
        <v>123</v>
      </c>
      <c r="BK79" s="202">
        <f>BK80+BK83+BK88+BK91</f>
        <v>0</v>
      </c>
    </row>
    <row r="80" s="12" customFormat="1" ht="22.8" customHeight="1">
      <c r="A80" s="12"/>
      <c r="B80" s="189"/>
      <c r="C80" s="190"/>
      <c r="D80" s="191" t="s">
        <v>77</v>
      </c>
      <c r="E80" s="203" t="s">
        <v>124</v>
      </c>
      <c r="F80" s="203" t="s">
        <v>125</v>
      </c>
      <c r="G80" s="190"/>
      <c r="H80" s="190"/>
      <c r="I80" s="193"/>
      <c r="J80" s="204">
        <f>BK80</f>
        <v>0</v>
      </c>
      <c r="K80" s="190"/>
      <c r="L80" s="195"/>
      <c r="M80" s="196"/>
      <c r="N80" s="197"/>
      <c r="O80" s="197"/>
      <c r="P80" s="198">
        <f>SUM(P81:P82)</f>
        <v>0</v>
      </c>
      <c r="Q80" s="197"/>
      <c r="R80" s="198">
        <f>SUM(R81:R82)</f>
        <v>0</v>
      </c>
      <c r="S80" s="197"/>
      <c r="T80" s="199">
        <f>SUM(T81:T82)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200" t="s">
        <v>122</v>
      </c>
      <c r="AT80" s="201" t="s">
        <v>77</v>
      </c>
      <c r="AU80" s="201" t="s">
        <v>21</v>
      </c>
      <c r="AY80" s="200" t="s">
        <v>123</v>
      </c>
      <c r="BK80" s="202">
        <f>SUM(BK81:BK82)</f>
        <v>0</v>
      </c>
    </row>
    <row r="81" s="2" customFormat="1" ht="24.15" customHeight="1">
      <c r="A81" s="40"/>
      <c r="B81" s="41"/>
      <c r="C81" s="205" t="s">
        <v>21</v>
      </c>
      <c r="D81" s="205" t="s">
        <v>126</v>
      </c>
      <c r="E81" s="206" t="s">
        <v>127</v>
      </c>
      <c r="F81" s="207" t="s">
        <v>125</v>
      </c>
      <c r="G81" s="208" t="s">
        <v>128</v>
      </c>
      <c r="H81" s="209">
        <v>1</v>
      </c>
      <c r="I81" s="210"/>
      <c r="J81" s="211">
        <f>ROUND(I81*H81,2)</f>
        <v>0</v>
      </c>
      <c r="K81" s="207" t="s">
        <v>129</v>
      </c>
      <c r="L81" s="46"/>
      <c r="M81" s="212" t="s">
        <v>32</v>
      </c>
      <c r="N81" s="213" t="s">
        <v>49</v>
      </c>
      <c r="O81" s="86"/>
      <c r="P81" s="214">
        <f>O81*H81</f>
        <v>0</v>
      </c>
      <c r="Q81" s="214">
        <v>0</v>
      </c>
      <c r="R81" s="214">
        <f>Q81*H81</f>
        <v>0</v>
      </c>
      <c r="S81" s="214">
        <v>0</v>
      </c>
      <c r="T81" s="215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16" t="s">
        <v>130</v>
      </c>
      <c r="AT81" s="216" t="s">
        <v>126</v>
      </c>
      <c r="AU81" s="216" t="s">
        <v>87</v>
      </c>
      <c r="AY81" s="18" t="s">
        <v>123</v>
      </c>
      <c r="BE81" s="217">
        <f>IF(N81="základní",J81,0)</f>
        <v>0</v>
      </c>
      <c r="BF81" s="217">
        <f>IF(N81="snížená",J81,0)</f>
        <v>0</v>
      </c>
      <c r="BG81" s="217">
        <f>IF(N81="zákl. přenesená",J81,0)</f>
        <v>0</v>
      </c>
      <c r="BH81" s="217">
        <f>IF(N81="sníž. přenesená",J81,0)</f>
        <v>0</v>
      </c>
      <c r="BI81" s="217">
        <f>IF(N81="nulová",J81,0)</f>
        <v>0</v>
      </c>
      <c r="BJ81" s="18" t="s">
        <v>21</v>
      </c>
      <c r="BK81" s="217">
        <f>ROUND(I81*H81,2)</f>
        <v>0</v>
      </c>
      <c r="BL81" s="18" t="s">
        <v>130</v>
      </c>
      <c r="BM81" s="216" t="s">
        <v>131</v>
      </c>
    </row>
    <row r="82" s="2" customFormat="1">
      <c r="A82" s="40"/>
      <c r="B82" s="41"/>
      <c r="C82" s="42"/>
      <c r="D82" s="218" t="s">
        <v>132</v>
      </c>
      <c r="E82" s="42"/>
      <c r="F82" s="219" t="s">
        <v>133</v>
      </c>
      <c r="G82" s="42"/>
      <c r="H82" s="42"/>
      <c r="I82" s="220"/>
      <c r="J82" s="42"/>
      <c r="K82" s="42"/>
      <c r="L82" s="46"/>
      <c r="M82" s="221"/>
      <c r="N82" s="222"/>
      <c r="O82" s="86"/>
      <c r="P82" s="86"/>
      <c r="Q82" s="86"/>
      <c r="R82" s="86"/>
      <c r="S82" s="86"/>
      <c r="T82" s="87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8" t="s">
        <v>132</v>
      </c>
      <c r="AU82" s="18" t="s">
        <v>87</v>
      </c>
    </row>
    <row r="83" s="12" customFormat="1" ht="22.8" customHeight="1">
      <c r="A83" s="12"/>
      <c r="B83" s="189"/>
      <c r="C83" s="190"/>
      <c r="D83" s="191" t="s">
        <v>77</v>
      </c>
      <c r="E83" s="203" t="s">
        <v>134</v>
      </c>
      <c r="F83" s="203" t="s">
        <v>135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SUM(P84:P87)</f>
        <v>0</v>
      </c>
      <c r="Q83" s="197"/>
      <c r="R83" s="198">
        <f>SUM(R84:R87)</f>
        <v>0</v>
      </c>
      <c r="S83" s="197"/>
      <c r="T83" s="199">
        <f>SUM(T84:T87)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122</v>
      </c>
      <c r="AT83" s="201" t="s">
        <v>77</v>
      </c>
      <c r="AU83" s="201" t="s">
        <v>21</v>
      </c>
      <c r="AY83" s="200" t="s">
        <v>123</v>
      </c>
      <c r="BK83" s="202">
        <f>SUM(BK84:BK87)</f>
        <v>0</v>
      </c>
    </row>
    <row r="84" s="2" customFormat="1" ht="24.15" customHeight="1">
      <c r="A84" s="40"/>
      <c r="B84" s="41"/>
      <c r="C84" s="205" t="s">
        <v>87</v>
      </c>
      <c r="D84" s="205" t="s">
        <v>126</v>
      </c>
      <c r="E84" s="206" t="s">
        <v>136</v>
      </c>
      <c r="F84" s="207" t="s">
        <v>135</v>
      </c>
      <c r="G84" s="208" t="s">
        <v>128</v>
      </c>
      <c r="H84" s="209">
        <v>1</v>
      </c>
      <c r="I84" s="210"/>
      <c r="J84" s="211">
        <f>ROUND(I84*H84,2)</f>
        <v>0</v>
      </c>
      <c r="K84" s="207" t="s">
        <v>129</v>
      </c>
      <c r="L84" s="46"/>
      <c r="M84" s="212" t="s">
        <v>32</v>
      </c>
      <c r="N84" s="213" t="s">
        <v>49</v>
      </c>
      <c r="O84" s="86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6" t="s">
        <v>130</v>
      </c>
      <c r="AT84" s="216" t="s">
        <v>126</v>
      </c>
      <c r="AU84" s="216" t="s">
        <v>87</v>
      </c>
      <c r="AY84" s="18" t="s">
        <v>123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21</v>
      </c>
      <c r="BK84" s="217">
        <f>ROUND(I84*H84,2)</f>
        <v>0</v>
      </c>
      <c r="BL84" s="18" t="s">
        <v>130</v>
      </c>
      <c r="BM84" s="216" t="s">
        <v>137</v>
      </c>
    </row>
    <row r="85" s="2" customFormat="1">
      <c r="A85" s="40"/>
      <c r="B85" s="41"/>
      <c r="C85" s="42"/>
      <c r="D85" s="218" t="s">
        <v>132</v>
      </c>
      <c r="E85" s="42"/>
      <c r="F85" s="219" t="s">
        <v>138</v>
      </c>
      <c r="G85" s="42"/>
      <c r="H85" s="42"/>
      <c r="I85" s="220"/>
      <c r="J85" s="42"/>
      <c r="K85" s="42"/>
      <c r="L85" s="46"/>
      <c r="M85" s="221"/>
      <c r="N85" s="222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8" t="s">
        <v>132</v>
      </c>
      <c r="AU85" s="18" t="s">
        <v>87</v>
      </c>
    </row>
    <row r="86" s="2" customFormat="1" ht="24.15" customHeight="1">
      <c r="A86" s="40"/>
      <c r="B86" s="41"/>
      <c r="C86" s="205" t="s">
        <v>139</v>
      </c>
      <c r="D86" s="205" t="s">
        <v>126</v>
      </c>
      <c r="E86" s="206" t="s">
        <v>140</v>
      </c>
      <c r="F86" s="207" t="s">
        <v>141</v>
      </c>
      <c r="G86" s="208" t="s">
        <v>128</v>
      </c>
      <c r="H86" s="209">
        <v>1</v>
      </c>
      <c r="I86" s="210"/>
      <c r="J86" s="211">
        <f>ROUND(I86*H86,2)</f>
        <v>0</v>
      </c>
      <c r="K86" s="207" t="s">
        <v>129</v>
      </c>
      <c r="L86" s="46"/>
      <c r="M86" s="212" t="s">
        <v>32</v>
      </c>
      <c r="N86" s="213" t="s">
        <v>49</v>
      </c>
      <c r="O86" s="86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6" t="s">
        <v>130</v>
      </c>
      <c r="AT86" s="216" t="s">
        <v>126</v>
      </c>
      <c r="AU86" s="216" t="s">
        <v>87</v>
      </c>
      <c r="AY86" s="18" t="s">
        <v>123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21</v>
      </c>
      <c r="BK86" s="217">
        <f>ROUND(I86*H86,2)</f>
        <v>0</v>
      </c>
      <c r="BL86" s="18" t="s">
        <v>130</v>
      </c>
      <c r="BM86" s="216" t="s">
        <v>142</v>
      </c>
    </row>
    <row r="87" s="2" customFormat="1">
      <c r="A87" s="40"/>
      <c r="B87" s="41"/>
      <c r="C87" s="42"/>
      <c r="D87" s="218" t="s">
        <v>132</v>
      </c>
      <c r="E87" s="42"/>
      <c r="F87" s="219" t="s">
        <v>143</v>
      </c>
      <c r="G87" s="42"/>
      <c r="H87" s="42"/>
      <c r="I87" s="220"/>
      <c r="J87" s="42"/>
      <c r="K87" s="42"/>
      <c r="L87" s="46"/>
      <c r="M87" s="221"/>
      <c r="N87" s="222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132</v>
      </c>
      <c r="AU87" s="18" t="s">
        <v>87</v>
      </c>
    </row>
    <row r="88" s="12" customFormat="1" ht="22.8" customHeight="1">
      <c r="A88" s="12"/>
      <c r="B88" s="189"/>
      <c r="C88" s="190"/>
      <c r="D88" s="191" t="s">
        <v>77</v>
      </c>
      <c r="E88" s="203" t="s">
        <v>144</v>
      </c>
      <c r="F88" s="203" t="s">
        <v>145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SUM(P89:P90)</f>
        <v>0</v>
      </c>
      <c r="Q88" s="197"/>
      <c r="R88" s="198">
        <f>SUM(R89:R90)</f>
        <v>0</v>
      </c>
      <c r="S88" s="197"/>
      <c r="T88" s="199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122</v>
      </c>
      <c r="AT88" s="201" t="s">
        <v>77</v>
      </c>
      <c r="AU88" s="201" t="s">
        <v>21</v>
      </c>
      <c r="AY88" s="200" t="s">
        <v>123</v>
      </c>
      <c r="BK88" s="202">
        <f>SUM(BK89:BK90)</f>
        <v>0</v>
      </c>
    </row>
    <row r="89" s="2" customFormat="1" ht="24.15" customHeight="1">
      <c r="A89" s="40"/>
      <c r="B89" s="41"/>
      <c r="C89" s="205" t="s">
        <v>146</v>
      </c>
      <c r="D89" s="205" t="s">
        <v>126</v>
      </c>
      <c r="E89" s="206" t="s">
        <v>147</v>
      </c>
      <c r="F89" s="207" t="s">
        <v>148</v>
      </c>
      <c r="G89" s="208" t="s">
        <v>128</v>
      </c>
      <c r="H89" s="209">
        <v>1</v>
      </c>
      <c r="I89" s="210"/>
      <c r="J89" s="211">
        <f>ROUND(I89*H89,2)</f>
        <v>0</v>
      </c>
      <c r="K89" s="207" t="s">
        <v>129</v>
      </c>
      <c r="L89" s="46"/>
      <c r="M89" s="212" t="s">
        <v>32</v>
      </c>
      <c r="N89" s="213" t="s">
        <v>49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130</v>
      </c>
      <c r="AT89" s="216" t="s">
        <v>126</v>
      </c>
      <c r="AU89" s="216" t="s">
        <v>87</v>
      </c>
      <c r="AY89" s="18" t="s">
        <v>123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21</v>
      </c>
      <c r="BK89" s="217">
        <f>ROUND(I89*H89,2)</f>
        <v>0</v>
      </c>
      <c r="BL89" s="18" t="s">
        <v>130</v>
      </c>
      <c r="BM89" s="216" t="s">
        <v>149</v>
      </c>
    </row>
    <row r="90" s="2" customFormat="1">
      <c r="A90" s="40"/>
      <c r="B90" s="41"/>
      <c r="C90" s="42"/>
      <c r="D90" s="218" t="s">
        <v>132</v>
      </c>
      <c r="E90" s="42"/>
      <c r="F90" s="219" t="s">
        <v>150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132</v>
      </c>
      <c r="AU90" s="18" t="s">
        <v>87</v>
      </c>
    </row>
    <row r="91" s="12" customFormat="1" ht="22.8" customHeight="1">
      <c r="A91" s="12"/>
      <c r="B91" s="189"/>
      <c r="C91" s="190"/>
      <c r="D91" s="191" t="s">
        <v>77</v>
      </c>
      <c r="E91" s="203" t="s">
        <v>151</v>
      </c>
      <c r="F91" s="203" t="s">
        <v>152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SUM(P92:P93)</f>
        <v>0</v>
      </c>
      <c r="Q91" s="197"/>
      <c r="R91" s="198">
        <f>SUM(R92:R93)</f>
        <v>0</v>
      </c>
      <c r="S91" s="197"/>
      <c r="T91" s="19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122</v>
      </c>
      <c r="AT91" s="201" t="s">
        <v>77</v>
      </c>
      <c r="AU91" s="201" t="s">
        <v>21</v>
      </c>
      <c r="AY91" s="200" t="s">
        <v>123</v>
      </c>
      <c r="BK91" s="202">
        <f>SUM(BK92:BK93)</f>
        <v>0</v>
      </c>
    </row>
    <row r="92" s="2" customFormat="1" ht="24.15" customHeight="1">
      <c r="A92" s="40"/>
      <c r="B92" s="41"/>
      <c r="C92" s="205" t="s">
        <v>122</v>
      </c>
      <c r="D92" s="205" t="s">
        <v>126</v>
      </c>
      <c r="E92" s="206" t="s">
        <v>153</v>
      </c>
      <c r="F92" s="207" t="s">
        <v>152</v>
      </c>
      <c r="G92" s="208" t="s">
        <v>128</v>
      </c>
      <c r="H92" s="209">
        <v>1</v>
      </c>
      <c r="I92" s="210"/>
      <c r="J92" s="211">
        <f>ROUND(I92*H92,2)</f>
        <v>0</v>
      </c>
      <c r="K92" s="207" t="s">
        <v>129</v>
      </c>
      <c r="L92" s="46"/>
      <c r="M92" s="212" t="s">
        <v>32</v>
      </c>
      <c r="N92" s="213" t="s">
        <v>49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130</v>
      </c>
      <c r="AT92" s="216" t="s">
        <v>126</v>
      </c>
      <c r="AU92" s="216" t="s">
        <v>87</v>
      </c>
      <c r="AY92" s="18" t="s">
        <v>123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21</v>
      </c>
      <c r="BK92" s="217">
        <f>ROUND(I92*H92,2)</f>
        <v>0</v>
      </c>
      <c r="BL92" s="18" t="s">
        <v>130</v>
      </c>
      <c r="BM92" s="216" t="s">
        <v>154</v>
      </c>
    </row>
    <row r="93" s="2" customFormat="1">
      <c r="A93" s="40"/>
      <c r="B93" s="41"/>
      <c r="C93" s="42"/>
      <c r="D93" s="218" t="s">
        <v>132</v>
      </c>
      <c r="E93" s="42"/>
      <c r="F93" s="219" t="s">
        <v>155</v>
      </c>
      <c r="G93" s="42"/>
      <c r="H93" s="42"/>
      <c r="I93" s="220"/>
      <c r="J93" s="42"/>
      <c r="K93" s="42"/>
      <c r="L93" s="46"/>
      <c r="M93" s="223"/>
      <c r="N93" s="224"/>
      <c r="O93" s="225"/>
      <c r="P93" s="225"/>
      <c r="Q93" s="225"/>
      <c r="R93" s="225"/>
      <c r="S93" s="225"/>
      <c r="T93" s="226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132</v>
      </c>
      <c r="AU93" s="18" t="s">
        <v>87</v>
      </c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46"/>
      <c r="M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RP9ErbsUUCIu+1gy3iJWRKa7ro6Ln0qaZnmhY6cLZjbXnRHALqBpK8hLLWx9fckbGcw53FXjy4J0Scsnyk05MQ==" hashValue="lodFSihyYWv+uM7kqIAJX8xjEZaek/zfql3ORZb0XaIzwC1ArbV/yf/34h+OloErO8GkgBwArMs6rF82DsacdQ==" algorithmName="SHA-512" password="CC35"/>
  <autoFilter ref="C77:K93"/>
  <mergeCells count="6">
    <mergeCell ref="E7:H7"/>
    <mergeCell ref="E16:H16"/>
    <mergeCell ref="E25:H25"/>
    <mergeCell ref="E46:H46"/>
    <mergeCell ref="E70:H70"/>
    <mergeCell ref="L2:V2"/>
  </mergeCells>
  <hyperlinks>
    <hyperlink ref="F82" r:id="rId1" display="https://podminky.urs.cz/item/CS_URS_2022_02/020001000"/>
    <hyperlink ref="F85" r:id="rId2" display="https://podminky.urs.cz/item/CS_URS_2022_02/030001000"/>
    <hyperlink ref="F87" r:id="rId3" display="https://podminky.urs.cz/item/CS_URS_2022_02/034503000"/>
    <hyperlink ref="F90" r:id="rId4" display="https://podminky.urs.cz/item/CS_URS_2022_02/041203000"/>
    <hyperlink ref="F93" r:id="rId5" display="https://podminky.urs.cz/item/CS_URS_2022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227" t="str">
        <f>'Rekapitulace stavby'!K6</f>
        <v>MŠ Pionýrská -rekonstrukce ZTI a vytápění, ul. Pionýrská 727/1, 742 21 Kopřivnice</v>
      </c>
      <c r="F7" s="133"/>
      <c r="G7" s="133"/>
      <c r="H7" s="133"/>
      <c r="L7" s="21"/>
    </row>
    <row r="8" s="2" customFormat="1" ht="12" customHeight="1">
      <c r="A8" s="40"/>
      <c r="B8" s="46"/>
      <c r="C8" s="40"/>
      <c r="D8" s="133" t="s">
        <v>156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157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32</v>
      </c>
      <c r="G11" s="40"/>
      <c r="H11" s="40"/>
      <c r="I11" s="133" t="s">
        <v>20</v>
      </c>
      <c r="J11" s="136" t="s">
        <v>32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22</v>
      </c>
      <c r="E12" s="40"/>
      <c r="F12" s="136" t="s">
        <v>158</v>
      </c>
      <c r="G12" s="40"/>
      <c r="H12" s="40"/>
      <c r="I12" s="133" t="s">
        <v>24</v>
      </c>
      <c r="J12" s="137" t="str">
        <f>'Rekapitulace stavby'!AN8</f>
        <v>19. 12. 2022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30</v>
      </c>
      <c r="E14" s="40"/>
      <c r="F14" s="40"/>
      <c r="G14" s="40"/>
      <c r="H14" s="40"/>
      <c r="I14" s="133" t="s">
        <v>31</v>
      </c>
      <c r="J14" s="136" t="s">
        <v>32</v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">
        <v>33</v>
      </c>
      <c r="F15" s="40"/>
      <c r="G15" s="40"/>
      <c r="H15" s="40"/>
      <c r="I15" s="133" t="s">
        <v>34</v>
      </c>
      <c r="J15" s="136" t="s">
        <v>32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35</v>
      </c>
      <c r="E17" s="40"/>
      <c r="F17" s="40"/>
      <c r="G17" s="40"/>
      <c r="H17" s="40"/>
      <c r="I17" s="133" t="s">
        <v>31</v>
      </c>
      <c r="J17" s="34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6"/>
      <c r="G18" s="136"/>
      <c r="H18" s="136"/>
      <c r="I18" s="133" t="s">
        <v>34</v>
      </c>
      <c r="J18" s="34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37</v>
      </c>
      <c r="E20" s="40"/>
      <c r="F20" s="40"/>
      <c r="G20" s="40"/>
      <c r="H20" s="40"/>
      <c r="I20" s="133" t="s">
        <v>31</v>
      </c>
      <c r="J20" s="136" t="s">
        <v>38</v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">
        <v>39</v>
      </c>
      <c r="F21" s="40"/>
      <c r="G21" s="40"/>
      <c r="H21" s="40"/>
      <c r="I21" s="133" t="s">
        <v>34</v>
      </c>
      <c r="J21" s="136" t="s">
        <v>32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41</v>
      </c>
      <c r="E23" s="40"/>
      <c r="F23" s="40"/>
      <c r="G23" s="40"/>
      <c r="H23" s="40"/>
      <c r="I23" s="133" t="s">
        <v>31</v>
      </c>
      <c r="J23" s="136" t="s">
        <v>38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39</v>
      </c>
      <c r="F24" s="40"/>
      <c r="G24" s="40"/>
      <c r="H24" s="40"/>
      <c r="I24" s="133" t="s">
        <v>34</v>
      </c>
      <c r="J24" s="136" t="s">
        <v>32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42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ROUND(J96,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3" t="s">
        <v>49</v>
      </c>
      <c r="F33" s="149">
        <f>ROUND((SUM(BE96:BE402)),  2)</f>
        <v>0</v>
      </c>
      <c r="G33" s="40"/>
      <c r="H33" s="40"/>
      <c r="I33" s="150">
        <v>0.20999999999999999</v>
      </c>
      <c r="J33" s="149">
        <f>ROUND(((SUM(BE96:BE402))*I33),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50</v>
      </c>
      <c r="F34" s="149">
        <f>ROUND((SUM(BF96:BF402)),  2)</f>
        <v>0</v>
      </c>
      <c r="G34" s="40"/>
      <c r="H34" s="40"/>
      <c r="I34" s="150">
        <v>0.14999999999999999</v>
      </c>
      <c r="J34" s="149">
        <f>ROUND(((SUM(BF96:BF402))*I34),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51</v>
      </c>
      <c r="F35" s="149">
        <f>ROUND((SUM(BG96:BG402)),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52</v>
      </c>
      <c r="F36" s="149">
        <f>ROUND((SUM(BH96:BH402)),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53</v>
      </c>
      <c r="F37" s="149">
        <f>ROUND((SUM(BI96:BI402)),  2)</f>
        <v>0</v>
      </c>
      <c r="G37" s="40"/>
      <c r="H37" s="40"/>
      <c r="I37" s="150">
        <v>0</v>
      </c>
      <c r="J37" s="149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28" t="str">
        <f>E7</f>
        <v>MŠ Pionýrská -rekonstrukce ZTI a vytápění, ul. Pionýrská 727/1, 742 21 Kopřivnice</v>
      </c>
      <c r="F48" s="33"/>
      <c r="G48" s="33"/>
      <c r="H48" s="33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156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D.1.4.2 - zdravotechnické instalace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Kopřivnice</v>
      </c>
      <c r="G52" s="42"/>
      <c r="H52" s="42"/>
      <c r="I52" s="33" t="s">
        <v>24</v>
      </c>
      <c r="J52" s="74" t="str">
        <f>IF(J12="","",J12)</f>
        <v>19. 12. 2022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Lenka Jerakasová 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 xml:space="preserve">Lenka Jerakasová 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5" t="s">
        <v>76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6"/>
      <c r="C60" s="167"/>
      <c r="D60" s="168" t="s">
        <v>159</v>
      </c>
      <c r="E60" s="169"/>
      <c r="F60" s="169"/>
      <c r="G60" s="169"/>
      <c r="H60" s="169"/>
      <c r="I60" s="169"/>
      <c r="J60" s="170">
        <f>J97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160</v>
      </c>
      <c r="E61" s="175"/>
      <c r="F61" s="175"/>
      <c r="G61" s="175"/>
      <c r="H61" s="175"/>
      <c r="I61" s="175"/>
      <c r="J61" s="176">
        <f>J98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2"/>
      <c r="C62" s="173"/>
      <c r="D62" s="174" t="s">
        <v>161</v>
      </c>
      <c r="E62" s="175"/>
      <c r="F62" s="175"/>
      <c r="G62" s="175"/>
      <c r="H62" s="175"/>
      <c r="I62" s="175"/>
      <c r="J62" s="176">
        <f>J145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162</v>
      </c>
      <c r="E63" s="175"/>
      <c r="F63" s="175"/>
      <c r="G63" s="175"/>
      <c r="H63" s="175"/>
      <c r="I63" s="175"/>
      <c r="J63" s="176">
        <f>J150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163</v>
      </c>
      <c r="E64" s="175"/>
      <c r="F64" s="175"/>
      <c r="G64" s="175"/>
      <c r="H64" s="175"/>
      <c r="I64" s="175"/>
      <c r="J64" s="176">
        <f>J153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164</v>
      </c>
      <c r="E65" s="175"/>
      <c r="F65" s="175"/>
      <c r="G65" s="175"/>
      <c r="H65" s="175"/>
      <c r="I65" s="175"/>
      <c r="J65" s="176">
        <f>J158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165</v>
      </c>
      <c r="E66" s="175"/>
      <c r="F66" s="175"/>
      <c r="G66" s="175"/>
      <c r="H66" s="175"/>
      <c r="I66" s="175"/>
      <c r="J66" s="176">
        <f>J161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166</v>
      </c>
      <c r="E67" s="175"/>
      <c r="F67" s="175"/>
      <c r="G67" s="175"/>
      <c r="H67" s="175"/>
      <c r="I67" s="175"/>
      <c r="J67" s="176">
        <f>J167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167</v>
      </c>
      <c r="E68" s="175"/>
      <c r="F68" s="175"/>
      <c r="G68" s="175"/>
      <c r="H68" s="175"/>
      <c r="I68" s="175"/>
      <c r="J68" s="176">
        <f>J178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168</v>
      </c>
      <c r="E69" s="175"/>
      <c r="F69" s="175"/>
      <c r="G69" s="175"/>
      <c r="H69" s="175"/>
      <c r="I69" s="175"/>
      <c r="J69" s="176">
        <f>J191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169</v>
      </c>
      <c r="E70" s="169"/>
      <c r="F70" s="169"/>
      <c r="G70" s="169"/>
      <c r="H70" s="169"/>
      <c r="I70" s="169"/>
      <c r="J70" s="170">
        <f>J196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170</v>
      </c>
      <c r="E71" s="175"/>
      <c r="F71" s="175"/>
      <c r="G71" s="175"/>
      <c r="H71" s="175"/>
      <c r="I71" s="175"/>
      <c r="J71" s="176">
        <f>J197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171</v>
      </c>
      <c r="E72" s="175"/>
      <c r="F72" s="175"/>
      <c r="G72" s="175"/>
      <c r="H72" s="175"/>
      <c r="I72" s="175"/>
      <c r="J72" s="176">
        <f>J207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172</v>
      </c>
      <c r="E73" s="175"/>
      <c r="F73" s="175"/>
      <c r="G73" s="175"/>
      <c r="H73" s="175"/>
      <c r="I73" s="175"/>
      <c r="J73" s="176">
        <f>J250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173</v>
      </c>
      <c r="E74" s="175"/>
      <c r="F74" s="175"/>
      <c r="G74" s="175"/>
      <c r="H74" s="175"/>
      <c r="I74" s="175"/>
      <c r="J74" s="176">
        <f>J323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174</v>
      </c>
      <c r="E75" s="175"/>
      <c r="F75" s="175"/>
      <c r="G75" s="175"/>
      <c r="H75" s="175"/>
      <c r="I75" s="175"/>
      <c r="J75" s="176">
        <f>J387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6"/>
      <c r="C76" s="167"/>
      <c r="D76" s="168" t="s">
        <v>175</v>
      </c>
      <c r="E76" s="169"/>
      <c r="F76" s="169"/>
      <c r="G76" s="169"/>
      <c r="H76" s="169"/>
      <c r="I76" s="169"/>
      <c r="J76" s="170">
        <f>J396</f>
        <v>0</v>
      </c>
      <c r="K76" s="167"/>
      <c r="L76" s="17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4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4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4" t="s">
        <v>107</v>
      </c>
      <c r="D83" s="42"/>
      <c r="E83" s="42"/>
      <c r="F83" s="42"/>
      <c r="G83" s="42"/>
      <c r="H83" s="42"/>
      <c r="I83" s="42"/>
      <c r="J83" s="42"/>
      <c r="K83" s="42"/>
      <c r="L83" s="134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4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16</v>
      </c>
      <c r="D85" s="42"/>
      <c r="E85" s="42"/>
      <c r="F85" s="42"/>
      <c r="G85" s="42"/>
      <c r="H85" s="42"/>
      <c r="I85" s="42"/>
      <c r="J85" s="42"/>
      <c r="K85" s="42"/>
      <c r="L85" s="134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228" t="str">
        <f>E7</f>
        <v>MŠ Pionýrská -rekonstrukce ZTI a vytápění, ul. Pionýrská 727/1, 742 21 Kopřivnice</v>
      </c>
      <c r="F86" s="33"/>
      <c r="G86" s="33"/>
      <c r="H86" s="33"/>
      <c r="I86" s="42"/>
      <c r="J86" s="42"/>
      <c r="K86" s="42"/>
      <c r="L86" s="134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156</v>
      </c>
      <c r="D87" s="42"/>
      <c r="E87" s="42"/>
      <c r="F87" s="42"/>
      <c r="G87" s="42"/>
      <c r="H87" s="42"/>
      <c r="I87" s="42"/>
      <c r="J87" s="42"/>
      <c r="K87" s="42"/>
      <c r="L87" s="134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D.1.4.2 - zdravotechnické instalace</v>
      </c>
      <c r="F88" s="42"/>
      <c r="G88" s="42"/>
      <c r="H88" s="42"/>
      <c r="I88" s="42"/>
      <c r="J88" s="42"/>
      <c r="K88" s="42"/>
      <c r="L88" s="134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4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22</v>
      </c>
      <c r="D90" s="42"/>
      <c r="E90" s="42"/>
      <c r="F90" s="28" t="str">
        <f>F12</f>
        <v>Kopřivnice</v>
      </c>
      <c r="G90" s="42"/>
      <c r="H90" s="42"/>
      <c r="I90" s="33" t="s">
        <v>24</v>
      </c>
      <c r="J90" s="74" t="str">
        <f>IF(J12="","",J12)</f>
        <v>19. 12. 2022</v>
      </c>
      <c r="K90" s="42"/>
      <c r="L90" s="134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4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30</v>
      </c>
      <c r="D92" s="42"/>
      <c r="E92" s="42"/>
      <c r="F92" s="28" t="str">
        <f>E15</f>
        <v xml:space="preserve"> </v>
      </c>
      <c r="G92" s="42"/>
      <c r="H92" s="42"/>
      <c r="I92" s="33" t="s">
        <v>37</v>
      </c>
      <c r="J92" s="38" t="str">
        <f>E21</f>
        <v xml:space="preserve">Lenka Jerakasová </v>
      </c>
      <c r="K92" s="42"/>
      <c r="L92" s="134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35</v>
      </c>
      <c r="D93" s="42"/>
      <c r="E93" s="42"/>
      <c r="F93" s="28" t="str">
        <f>IF(E18="","",E18)</f>
        <v>Vyplň údaj</v>
      </c>
      <c r="G93" s="42"/>
      <c r="H93" s="42"/>
      <c r="I93" s="33" t="s">
        <v>41</v>
      </c>
      <c r="J93" s="38" t="str">
        <f>E24</f>
        <v xml:space="preserve">Lenka Jerakasová </v>
      </c>
      <c r="K93" s="42"/>
      <c r="L93" s="134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4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8"/>
      <c r="B95" s="179"/>
      <c r="C95" s="180" t="s">
        <v>108</v>
      </c>
      <c r="D95" s="181" t="s">
        <v>63</v>
      </c>
      <c r="E95" s="181" t="s">
        <v>59</v>
      </c>
      <c r="F95" s="181" t="s">
        <v>60</v>
      </c>
      <c r="G95" s="181" t="s">
        <v>109</v>
      </c>
      <c r="H95" s="181" t="s">
        <v>110</v>
      </c>
      <c r="I95" s="181" t="s">
        <v>111</v>
      </c>
      <c r="J95" s="181" t="s">
        <v>100</v>
      </c>
      <c r="K95" s="182" t="s">
        <v>112</v>
      </c>
      <c r="L95" s="183"/>
      <c r="M95" s="94" t="s">
        <v>32</v>
      </c>
      <c r="N95" s="95" t="s">
        <v>48</v>
      </c>
      <c r="O95" s="95" t="s">
        <v>113</v>
      </c>
      <c r="P95" s="95" t="s">
        <v>114</v>
      </c>
      <c r="Q95" s="95" t="s">
        <v>115</v>
      </c>
      <c r="R95" s="95" t="s">
        <v>116</v>
      </c>
      <c r="S95" s="95" t="s">
        <v>117</v>
      </c>
      <c r="T95" s="96" t="s">
        <v>118</v>
      </c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</row>
    <row r="96" s="2" customFormat="1" ht="22.8" customHeight="1">
      <c r="A96" s="40"/>
      <c r="B96" s="41"/>
      <c r="C96" s="101" t="s">
        <v>119</v>
      </c>
      <c r="D96" s="42"/>
      <c r="E96" s="42"/>
      <c r="F96" s="42"/>
      <c r="G96" s="42"/>
      <c r="H96" s="42"/>
      <c r="I96" s="42"/>
      <c r="J96" s="184">
        <f>BK96</f>
        <v>0</v>
      </c>
      <c r="K96" s="42"/>
      <c r="L96" s="46"/>
      <c r="M96" s="97"/>
      <c r="N96" s="185"/>
      <c r="O96" s="98"/>
      <c r="P96" s="186">
        <f>P97+P196+P396</f>
        <v>0</v>
      </c>
      <c r="Q96" s="98"/>
      <c r="R96" s="186">
        <f>R97+R196+R396</f>
        <v>39.9360742</v>
      </c>
      <c r="S96" s="98"/>
      <c r="T96" s="187">
        <f>T97+T196+T396</f>
        <v>37.283259999999999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77</v>
      </c>
      <c r="AU96" s="18" t="s">
        <v>101</v>
      </c>
      <c r="BK96" s="188">
        <f>BK97+BK196+BK396</f>
        <v>0</v>
      </c>
    </row>
    <row r="97" s="12" customFormat="1" ht="25.92" customHeight="1">
      <c r="A97" s="12"/>
      <c r="B97" s="189"/>
      <c r="C97" s="190"/>
      <c r="D97" s="191" t="s">
        <v>77</v>
      </c>
      <c r="E97" s="192" t="s">
        <v>176</v>
      </c>
      <c r="F97" s="192" t="s">
        <v>177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P98+P150+P153+P158+P161+P167+P178+P191</f>
        <v>0</v>
      </c>
      <c r="Q97" s="197"/>
      <c r="R97" s="198">
        <f>R98+R150+R153+R158+R161+R167+R178+R191</f>
        <v>36.640014200000003</v>
      </c>
      <c r="S97" s="197"/>
      <c r="T97" s="199">
        <f>T98+T150+T153+T158+T161+T167+T178+T191</f>
        <v>32.674500000000002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21</v>
      </c>
      <c r="AT97" s="201" t="s">
        <v>77</v>
      </c>
      <c r="AU97" s="201" t="s">
        <v>78</v>
      </c>
      <c r="AY97" s="200" t="s">
        <v>123</v>
      </c>
      <c r="BK97" s="202">
        <f>BK98+BK150+BK153+BK158+BK161+BK167+BK178+BK191</f>
        <v>0</v>
      </c>
    </row>
    <row r="98" s="12" customFormat="1" ht="22.8" customHeight="1">
      <c r="A98" s="12"/>
      <c r="B98" s="189"/>
      <c r="C98" s="190"/>
      <c r="D98" s="191" t="s">
        <v>77</v>
      </c>
      <c r="E98" s="203" t="s">
        <v>21</v>
      </c>
      <c r="F98" s="203" t="s">
        <v>178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P99+SUM(P100:P145)</f>
        <v>0</v>
      </c>
      <c r="Q98" s="197"/>
      <c r="R98" s="198">
        <f>R99+SUM(R100:R145)</f>
        <v>4.9655000000000005</v>
      </c>
      <c r="S98" s="197"/>
      <c r="T98" s="199">
        <f>T99+SUM(T100:T145)</f>
        <v>3.1274999999999999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21</v>
      </c>
      <c r="AT98" s="201" t="s">
        <v>77</v>
      </c>
      <c r="AU98" s="201" t="s">
        <v>21</v>
      </c>
      <c r="AY98" s="200" t="s">
        <v>123</v>
      </c>
      <c r="BK98" s="202">
        <f>BK99+SUM(BK100:BK145)</f>
        <v>0</v>
      </c>
    </row>
    <row r="99" s="2" customFormat="1" ht="33" customHeight="1">
      <c r="A99" s="40"/>
      <c r="B99" s="41"/>
      <c r="C99" s="205" t="s">
        <v>21</v>
      </c>
      <c r="D99" s="205" t="s">
        <v>126</v>
      </c>
      <c r="E99" s="206" t="s">
        <v>179</v>
      </c>
      <c r="F99" s="207" t="s">
        <v>180</v>
      </c>
      <c r="G99" s="208" t="s">
        <v>181</v>
      </c>
      <c r="H99" s="209">
        <v>7.5</v>
      </c>
      <c r="I99" s="210"/>
      <c r="J99" s="211">
        <f>ROUND(I99*H99,2)</f>
        <v>0</v>
      </c>
      <c r="K99" s="207" t="s">
        <v>182</v>
      </c>
      <c r="L99" s="46"/>
      <c r="M99" s="212" t="s">
        <v>32</v>
      </c>
      <c r="N99" s="213" t="s">
        <v>49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0.41699999999999998</v>
      </c>
      <c r="T99" s="215">
        <f>S99*H99</f>
        <v>3.1274999999999999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146</v>
      </c>
      <c r="AT99" s="216" t="s">
        <v>126</v>
      </c>
      <c r="AU99" s="216" t="s">
        <v>87</v>
      </c>
      <c r="AY99" s="18" t="s">
        <v>123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21</v>
      </c>
      <c r="BK99" s="217">
        <f>ROUND(I99*H99,2)</f>
        <v>0</v>
      </c>
      <c r="BL99" s="18" t="s">
        <v>146</v>
      </c>
      <c r="BM99" s="216" t="s">
        <v>183</v>
      </c>
    </row>
    <row r="100" s="2" customFormat="1">
      <c r="A100" s="40"/>
      <c r="B100" s="41"/>
      <c r="C100" s="42"/>
      <c r="D100" s="218" t="s">
        <v>132</v>
      </c>
      <c r="E100" s="42"/>
      <c r="F100" s="219" t="s">
        <v>184</v>
      </c>
      <c r="G100" s="42"/>
      <c r="H100" s="42"/>
      <c r="I100" s="220"/>
      <c r="J100" s="42"/>
      <c r="K100" s="42"/>
      <c r="L100" s="46"/>
      <c r="M100" s="221"/>
      <c r="N100" s="22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132</v>
      </c>
      <c r="AU100" s="18" t="s">
        <v>87</v>
      </c>
    </row>
    <row r="101" s="2" customFormat="1" ht="24.15" customHeight="1">
      <c r="A101" s="40"/>
      <c r="B101" s="41"/>
      <c r="C101" s="205" t="s">
        <v>87</v>
      </c>
      <c r="D101" s="205" t="s">
        <v>126</v>
      </c>
      <c r="E101" s="206" t="s">
        <v>185</v>
      </c>
      <c r="F101" s="207" t="s">
        <v>186</v>
      </c>
      <c r="G101" s="208" t="s">
        <v>187</v>
      </c>
      <c r="H101" s="209">
        <v>9</v>
      </c>
      <c r="I101" s="210"/>
      <c r="J101" s="211">
        <f>ROUND(I101*H101,2)</f>
        <v>0</v>
      </c>
      <c r="K101" s="207" t="s">
        <v>182</v>
      </c>
      <c r="L101" s="46"/>
      <c r="M101" s="212" t="s">
        <v>32</v>
      </c>
      <c r="N101" s="213" t="s">
        <v>49</v>
      </c>
      <c r="O101" s="86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6" t="s">
        <v>146</v>
      </c>
      <c r="AT101" s="216" t="s">
        <v>126</v>
      </c>
      <c r="AU101" s="216" t="s">
        <v>87</v>
      </c>
      <c r="AY101" s="18" t="s">
        <v>123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21</v>
      </c>
      <c r="BK101" s="217">
        <f>ROUND(I101*H101,2)</f>
        <v>0</v>
      </c>
      <c r="BL101" s="18" t="s">
        <v>146</v>
      </c>
      <c r="BM101" s="216" t="s">
        <v>188</v>
      </c>
    </row>
    <row r="102" s="2" customFormat="1">
      <c r="A102" s="40"/>
      <c r="B102" s="41"/>
      <c r="C102" s="42"/>
      <c r="D102" s="218" t="s">
        <v>132</v>
      </c>
      <c r="E102" s="42"/>
      <c r="F102" s="219" t="s">
        <v>189</v>
      </c>
      <c r="G102" s="42"/>
      <c r="H102" s="42"/>
      <c r="I102" s="220"/>
      <c r="J102" s="42"/>
      <c r="K102" s="42"/>
      <c r="L102" s="46"/>
      <c r="M102" s="221"/>
      <c r="N102" s="22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132</v>
      </c>
      <c r="AU102" s="18" t="s">
        <v>87</v>
      </c>
    </row>
    <row r="103" s="13" customFormat="1">
      <c r="A103" s="13"/>
      <c r="B103" s="229"/>
      <c r="C103" s="230"/>
      <c r="D103" s="231" t="s">
        <v>190</v>
      </c>
      <c r="E103" s="232" t="s">
        <v>32</v>
      </c>
      <c r="F103" s="233" t="s">
        <v>191</v>
      </c>
      <c r="G103" s="230"/>
      <c r="H103" s="234">
        <v>9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190</v>
      </c>
      <c r="AU103" s="240" t="s">
        <v>87</v>
      </c>
      <c r="AV103" s="13" t="s">
        <v>87</v>
      </c>
      <c r="AW103" s="13" t="s">
        <v>40</v>
      </c>
      <c r="AX103" s="13" t="s">
        <v>78</v>
      </c>
      <c r="AY103" s="240" t="s">
        <v>123</v>
      </c>
    </row>
    <row r="104" s="14" customFormat="1">
      <c r="A104" s="14"/>
      <c r="B104" s="241"/>
      <c r="C104" s="242"/>
      <c r="D104" s="231" t="s">
        <v>190</v>
      </c>
      <c r="E104" s="243" t="s">
        <v>32</v>
      </c>
      <c r="F104" s="244" t="s">
        <v>192</v>
      </c>
      <c r="G104" s="242"/>
      <c r="H104" s="245">
        <v>9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190</v>
      </c>
      <c r="AU104" s="251" t="s">
        <v>87</v>
      </c>
      <c r="AV104" s="14" t="s">
        <v>146</v>
      </c>
      <c r="AW104" s="14" t="s">
        <v>40</v>
      </c>
      <c r="AX104" s="14" t="s">
        <v>21</v>
      </c>
      <c r="AY104" s="251" t="s">
        <v>123</v>
      </c>
    </row>
    <row r="105" s="2" customFormat="1" ht="24.15" customHeight="1">
      <c r="A105" s="40"/>
      <c r="B105" s="41"/>
      <c r="C105" s="205" t="s">
        <v>139</v>
      </c>
      <c r="D105" s="205" t="s">
        <v>126</v>
      </c>
      <c r="E105" s="206" t="s">
        <v>193</v>
      </c>
      <c r="F105" s="207" t="s">
        <v>194</v>
      </c>
      <c r="G105" s="208" t="s">
        <v>187</v>
      </c>
      <c r="H105" s="209">
        <v>12.15</v>
      </c>
      <c r="I105" s="210"/>
      <c r="J105" s="211">
        <f>ROUND(I105*H105,2)</f>
        <v>0</v>
      </c>
      <c r="K105" s="207" t="s">
        <v>182</v>
      </c>
      <c r="L105" s="46"/>
      <c r="M105" s="212" t="s">
        <v>32</v>
      </c>
      <c r="N105" s="213" t="s">
        <v>49</v>
      </c>
      <c r="O105" s="86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146</v>
      </c>
      <c r="AT105" s="216" t="s">
        <v>126</v>
      </c>
      <c r="AU105" s="216" t="s">
        <v>87</v>
      </c>
      <c r="AY105" s="18" t="s">
        <v>123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21</v>
      </c>
      <c r="BK105" s="217">
        <f>ROUND(I105*H105,2)</f>
        <v>0</v>
      </c>
      <c r="BL105" s="18" t="s">
        <v>146</v>
      </c>
      <c r="BM105" s="216" t="s">
        <v>195</v>
      </c>
    </row>
    <row r="106" s="2" customFormat="1">
      <c r="A106" s="40"/>
      <c r="B106" s="41"/>
      <c r="C106" s="42"/>
      <c r="D106" s="218" t="s">
        <v>132</v>
      </c>
      <c r="E106" s="42"/>
      <c r="F106" s="219" t="s">
        <v>196</v>
      </c>
      <c r="G106" s="42"/>
      <c r="H106" s="42"/>
      <c r="I106" s="220"/>
      <c r="J106" s="42"/>
      <c r="K106" s="42"/>
      <c r="L106" s="46"/>
      <c r="M106" s="221"/>
      <c r="N106" s="22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132</v>
      </c>
      <c r="AU106" s="18" t="s">
        <v>87</v>
      </c>
    </row>
    <row r="107" s="13" customFormat="1">
      <c r="A107" s="13"/>
      <c r="B107" s="229"/>
      <c r="C107" s="230"/>
      <c r="D107" s="231" t="s">
        <v>190</v>
      </c>
      <c r="E107" s="232" t="s">
        <v>32</v>
      </c>
      <c r="F107" s="233" t="s">
        <v>197</v>
      </c>
      <c r="G107" s="230"/>
      <c r="H107" s="234">
        <v>12.15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190</v>
      </c>
      <c r="AU107" s="240" t="s">
        <v>87</v>
      </c>
      <c r="AV107" s="13" t="s">
        <v>87</v>
      </c>
      <c r="AW107" s="13" t="s">
        <v>40</v>
      </c>
      <c r="AX107" s="13" t="s">
        <v>78</v>
      </c>
      <c r="AY107" s="240" t="s">
        <v>123</v>
      </c>
    </row>
    <row r="108" s="14" customFormat="1">
      <c r="A108" s="14"/>
      <c r="B108" s="241"/>
      <c r="C108" s="242"/>
      <c r="D108" s="231" t="s">
        <v>190</v>
      </c>
      <c r="E108" s="243" t="s">
        <v>32</v>
      </c>
      <c r="F108" s="244" t="s">
        <v>192</v>
      </c>
      <c r="G108" s="242"/>
      <c r="H108" s="245">
        <v>12.15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190</v>
      </c>
      <c r="AU108" s="251" t="s">
        <v>87</v>
      </c>
      <c r="AV108" s="14" t="s">
        <v>146</v>
      </c>
      <c r="AW108" s="14" t="s">
        <v>40</v>
      </c>
      <c r="AX108" s="14" t="s">
        <v>21</v>
      </c>
      <c r="AY108" s="251" t="s">
        <v>123</v>
      </c>
    </row>
    <row r="109" s="2" customFormat="1" ht="16.5" customHeight="1">
      <c r="A109" s="40"/>
      <c r="B109" s="41"/>
      <c r="C109" s="205" t="s">
        <v>146</v>
      </c>
      <c r="D109" s="205" t="s">
        <v>126</v>
      </c>
      <c r="E109" s="206" t="s">
        <v>198</v>
      </c>
      <c r="F109" s="207" t="s">
        <v>199</v>
      </c>
      <c r="G109" s="208" t="s">
        <v>187</v>
      </c>
      <c r="H109" s="209">
        <v>69.120000000000005</v>
      </c>
      <c r="I109" s="210"/>
      <c r="J109" s="211">
        <f>ROUND(I109*H109,2)</f>
        <v>0</v>
      </c>
      <c r="K109" s="207" t="s">
        <v>182</v>
      </c>
      <c r="L109" s="46"/>
      <c r="M109" s="212" t="s">
        <v>32</v>
      </c>
      <c r="N109" s="213" t="s">
        <v>49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146</v>
      </c>
      <c r="AT109" s="216" t="s">
        <v>126</v>
      </c>
      <c r="AU109" s="216" t="s">
        <v>87</v>
      </c>
      <c r="AY109" s="18" t="s">
        <v>123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21</v>
      </c>
      <c r="BK109" s="217">
        <f>ROUND(I109*H109,2)</f>
        <v>0</v>
      </c>
      <c r="BL109" s="18" t="s">
        <v>146</v>
      </c>
      <c r="BM109" s="216" t="s">
        <v>200</v>
      </c>
    </row>
    <row r="110" s="2" customFormat="1">
      <c r="A110" s="40"/>
      <c r="B110" s="41"/>
      <c r="C110" s="42"/>
      <c r="D110" s="218" t="s">
        <v>132</v>
      </c>
      <c r="E110" s="42"/>
      <c r="F110" s="219" t="s">
        <v>201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132</v>
      </c>
      <c r="AU110" s="18" t="s">
        <v>87</v>
      </c>
    </row>
    <row r="111" s="13" customFormat="1">
      <c r="A111" s="13"/>
      <c r="B111" s="229"/>
      <c r="C111" s="230"/>
      <c r="D111" s="231" t="s">
        <v>190</v>
      </c>
      <c r="E111" s="232" t="s">
        <v>32</v>
      </c>
      <c r="F111" s="233" t="s">
        <v>202</v>
      </c>
      <c r="G111" s="230"/>
      <c r="H111" s="234">
        <v>69.120000000000005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190</v>
      </c>
      <c r="AU111" s="240" t="s">
        <v>87</v>
      </c>
      <c r="AV111" s="13" t="s">
        <v>87</v>
      </c>
      <c r="AW111" s="13" t="s">
        <v>40</v>
      </c>
      <c r="AX111" s="13" t="s">
        <v>78</v>
      </c>
      <c r="AY111" s="240" t="s">
        <v>123</v>
      </c>
    </row>
    <row r="112" s="14" customFormat="1">
      <c r="A112" s="14"/>
      <c r="B112" s="241"/>
      <c r="C112" s="242"/>
      <c r="D112" s="231" t="s">
        <v>190</v>
      </c>
      <c r="E112" s="243" t="s">
        <v>32</v>
      </c>
      <c r="F112" s="244" t="s">
        <v>192</v>
      </c>
      <c r="G112" s="242"/>
      <c r="H112" s="245">
        <v>69.120000000000005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190</v>
      </c>
      <c r="AU112" s="251" t="s">
        <v>87</v>
      </c>
      <c r="AV112" s="14" t="s">
        <v>146</v>
      </c>
      <c r="AW112" s="14" t="s">
        <v>40</v>
      </c>
      <c r="AX112" s="14" t="s">
        <v>21</v>
      </c>
      <c r="AY112" s="251" t="s">
        <v>123</v>
      </c>
    </row>
    <row r="113" s="2" customFormat="1" ht="24.15" customHeight="1">
      <c r="A113" s="40"/>
      <c r="B113" s="41"/>
      <c r="C113" s="205" t="s">
        <v>122</v>
      </c>
      <c r="D113" s="205" t="s">
        <v>126</v>
      </c>
      <c r="E113" s="206" t="s">
        <v>203</v>
      </c>
      <c r="F113" s="207" t="s">
        <v>204</v>
      </c>
      <c r="G113" s="208" t="s">
        <v>181</v>
      </c>
      <c r="H113" s="209">
        <v>30</v>
      </c>
      <c r="I113" s="210"/>
      <c r="J113" s="211">
        <f>ROUND(I113*H113,2)</f>
        <v>0</v>
      </c>
      <c r="K113" s="207" t="s">
        <v>182</v>
      </c>
      <c r="L113" s="46"/>
      <c r="M113" s="212" t="s">
        <v>32</v>
      </c>
      <c r="N113" s="213" t="s">
        <v>49</v>
      </c>
      <c r="O113" s="86"/>
      <c r="P113" s="214">
        <f>O113*H113</f>
        <v>0</v>
      </c>
      <c r="Q113" s="214">
        <v>0.00084999999999999995</v>
      </c>
      <c r="R113" s="214">
        <f>Q113*H113</f>
        <v>0.025499999999999998</v>
      </c>
      <c r="S113" s="214">
        <v>0</v>
      </c>
      <c r="T113" s="21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146</v>
      </c>
      <c r="AT113" s="216" t="s">
        <v>126</v>
      </c>
      <c r="AU113" s="216" t="s">
        <v>87</v>
      </c>
      <c r="AY113" s="18" t="s">
        <v>123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21</v>
      </c>
      <c r="BK113" s="217">
        <f>ROUND(I113*H113,2)</f>
        <v>0</v>
      </c>
      <c r="BL113" s="18" t="s">
        <v>146</v>
      </c>
      <c r="BM113" s="216" t="s">
        <v>205</v>
      </c>
    </row>
    <row r="114" s="2" customFormat="1">
      <c r="A114" s="40"/>
      <c r="B114" s="41"/>
      <c r="C114" s="42"/>
      <c r="D114" s="218" t="s">
        <v>132</v>
      </c>
      <c r="E114" s="42"/>
      <c r="F114" s="219" t="s">
        <v>206</v>
      </c>
      <c r="G114" s="42"/>
      <c r="H114" s="42"/>
      <c r="I114" s="220"/>
      <c r="J114" s="42"/>
      <c r="K114" s="42"/>
      <c r="L114" s="46"/>
      <c r="M114" s="221"/>
      <c r="N114" s="22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132</v>
      </c>
      <c r="AU114" s="18" t="s">
        <v>87</v>
      </c>
    </row>
    <row r="115" s="13" customFormat="1">
      <c r="A115" s="13"/>
      <c r="B115" s="229"/>
      <c r="C115" s="230"/>
      <c r="D115" s="231" t="s">
        <v>190</v>
      </c>
      <c r="E115" s="232" t="s">
        <v>32</v>
      </c>
      <c r="F115" s="233" t="s">
        <v>207</v>
      </c>
      <c r="G115" s="230"/>
      <c r="H115" s="234">
        <v>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190</v>
      </c>
      <c r="AU115" s="240" t="s">
        <v>87</v>
      </c>
      <c r="AV115" s="13" t="s">
        <v>87</v>
      </c>
      <c r="AW115" s="13" t="s">
        <v>40</v>
      </c>
      <c r="AX115" s="13" t="s">
        <v>21</v>
      </c>
      <c r="AY115" s="240" t="s">
        <v>123</v>
      </c>
    </row>
    <row r="116" s="2" customFormat="1" ht="24.15" customHeight="1">
      <c r="A116" s="40"/>
      <c r="B116" s="41"/>
      <c r="C116" s="205" t="s">
        <v>208</v>
      </c>
      <c r="D116" s="205" t="s">
        <v>126</v>
      </c>
      <c r="E116" s="206" t="s">
        <v>209</v>
      </c>
      <c r="F116" s="207" t="s">
        <v>210</v>
      </c>
      <c r="G116" s="208" t="s">
        <v>181</v>
      </c>
      <c r="H116" s="209">
        <v>30</v>
      </c>
      <c r="I116" s="210"/>
      <c r="J116" s="211">
        <f>ROUND(I116*H116,2)</f>
        <v>0</v>
      </c>
      <c r="K116" s="207" t="s">
        <v>182</v>
      </c>
      <c r="L116" s="46"/>
      <c r="M116" s="212" t="s">
        <v>32</v>
      </c>
      <c r="N116" s="213" t="s">
        <v>49</v>
      </c>
      <c r="O116" s="86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6" t="s">
        <v>146</v>
      </c>
      <c r="AT116" s="216" t="s">
        <v>126</v>
      </c>
      <c r="AU116" s="216" t="s">
        <v>87</v>
      </c>
      <c r="AY116" s="18" t="s">
        <v>123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21</v>
      </c>
      <c r="BK116" s="217">
        <f>ROUND(I116*H116,2)</f>
        <v>0</v>
      </c>
      <c r="BL116" s="18" t="s">
        <v>146</v>
      </c>
      <c r="BM116" s="216" t="s">
        <v>211</v>
      </c>
    </row>
    <row r="117" s="2" customFormat="1">
      <c r="A117" s="40"/>
      <c r="B117" s="41"/>
      <c r="C117" s="42"/>
      <c r="D117" s="218" t="s">
        <v>132</v>
      </c>
      <c r="E117" s="42"/>
      <c r="F117" s="219" t="s">
        <v>212</v>
      </c>
      <c r="G117" s="42"/>
      <c r="H117" s="42"/>
      <c r="I117" s="220"/>
      <c r="J117" s="42"/>
      <c r="K117" s="42"/>
      <c r="L117" s="46"/>
      <c r="M117" s="221"/>
      <c r="N117" s="22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132</v>
      </c>
      <c r="AU117" s="18" t="s">
        <v>87</v>
      </c>
    </row>
    <row r="118" s="2" customFormat="1" ht="37.8" customHeight="1">
      <c r="A118" s="40"/>
      <c r="B118" s="41"/>
      <c r="C118" s="205" t="s">
        <v>213</v>
      </c>
      <c r="D118" s="205" t="s">
        <v>126</v>
      </c>
      <c r="E118" s="206" t="s">
        <v>214</v>
      </c>
      <c r="F118" s="207" t="s">
        <v>215</v>
      </c>
      <c r="G118" s="208" t="s">
        <v>187</v>
      </c>
      <c r="H118" s="209">
        <v>2.633</v>
      </c>
      <c r="I118" s="210"/>
      <c r="J118" s="211">
        <f>ROUND(I118*H118,2)</f>
        <v>0</v>
      </c>
      <c r="K118" s="207" t="s">
        <v>182</v>
      </c>
      <c r="L118" s="46"/>
      <c r="M118" s="212" t="s">
        <v>32</v>
      </c>
      <c r="N118" s="213" t="s">
        <v>49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146</v>
      </c>
      <c r="AT118" s="216" t="s">
        <v>126</v>
      </c>
      <c r="AU118" s="216" t="s">
        <v>87</v>
      </c>
      <c r="AY118" s="18" t="s">
        <v>123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21</v>
      </c>
      <c r="BK118" s="217">
        <f>ROUND(I118*H118,2)</f>
        <v>0</v>
      </c>
      <c r="BL118" s="18" t="s">
        <v>146</v>
      </c>
      <c r="BM118" s="216" t="s">
        <v>216</v>
      </c>
    </row>
    <row r="119" s="2" customFormat="1">
      <c r="A119" s="40"/>
      <c r="B119" s="41"/>
      <c r="C119" s="42"/>
      <c r="D119" s="218" t="s">
        <v>132</v>
      </c>
      <c r="E119" s="42"/>
      <c r="F119" s="219" t="s">
        <v>217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132</v>
      </c>
      <c r="AU119" s="18" t="s">
        <v>87</v>
      </c>
    </row>
    <row r="120" s="13" customFormat="1">
      <c r="A120" s="13"/>
      <c r="B120" s="229"/>
      <c r="C120" s="230"/>
      <c r="D120" s="231" t="s">
        <v>190</v>
      </c>
      <c r="E120" s="232" t="s">
        <v>32</v>
      </c>
      <c r="F120" s="233" t="s">
        <v>218</v>
      </c>
      <c r="G120" s="230"/>
      <c r="H120" s="234">
        <v>2.633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190</v>
      </c>
      <c r="AU120" s="240" t="s">
        <v>87</v>
      </c>
      <c r="AV120" s="13" t="s">
        <v>87</v>
      </c>
      <c r="AW120" s="13" t="s">
        <v>40</v>
      </c>
      <c r="AX120" s="13" t="s">
        <v>78</v>
      </c>
      <c r="AY120" s="240" t="s">
        <v>123</v>
      </c>
    </row>
    <row r="121" s="14" customFormat="1">
      <c r="A121" s="14"/>
      <c r="B121" s="241"/>
      <c r="C121" s="242"/>
      <c r="D121" s="231" t="s">
        <v>190</v>
      </c>
      <c r="E121" s="243" t="s">
        <v>32</v>
      </c>
      <c r="F121" s="244" t="s">
        <v>192</v>
      </c>
      <c r="G121" s="242"/>
      <c r="H121" s="245">
        <v>2.633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190</v>
      </c>
      <c r="AU121" s="251" t="s">
        <v>87</v>
      </c>
      <c r="AV121" s="14" t="s">
        <v>146</v>
      </c>
      <c r="AW121" s="14" t="s">
        <v>40</v>
      </c>
      <c r="AX121" s="14" t="s">
        <v>21</v>
      </c>
      <c r="AY121" s="251" t="s">
        <v>123</v>
      </c>
    </row>
    <row r="122" s="2" customFormat="1" ht="37.8" customHeight="1">
      <c r="A122" s="40"/>
      <c r="B122" s="41"/>
      <c r="C122" s="205" t="s">
        <v>219</v>
      </c>
      <c r="D122" s="205" t="s">
        <v>126</v>
      </c>
      <c r="E122" s="206" t="s">
        <v>220</v>
      </c>
      <c r="F122" s="207" t="s">
        <v>221</v>
      </c>
      <c r="G122" s="208" t="s">
        <v>187</v>
      </c>
      <c r="H122" s="209">
        <v>39.490000000000002</v>
      </c>
      <c r="I122" s="210"/>
      <c r="J122" s="211">
        <f>ROUND(I122*H122,2)</f>
        <v>0</v>
      </c>
      <c r="K122" s="207" t="s">
        <v>182</v>
      </c>
      <c r="L122" s="46"/>
      <c r="M122" s="212" t="s">
        <v>32</v>
      </c>
      <c r="N122" s="213" t="s">
        <v>49</v>
      </c>
      <c r="O122" s="86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6" t="s">
        <v>146</v>
      </c>
      <c r="AT122" s="216" t="s">
        <v>126</v>
      </c>
      <c r="AU122" s="216" t="s">
        <v>87</v>
      </c>
      <c r="AY122" s="18" t="s">
        <v>123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21</v>
      </c>
      <c r="BK122" s="217">
        <f>ROUND(I122*H122,2)</f>
        <v>0</v>
      </c>
      <c r="BL122" s="18" t="s">
        <v>146</v>
      </c>
      <c r="BM122" s="216" t="s">
        <v>222</v>
      </c>
    </row>
    <row r="123" s="2" customFormat="1">
      <c r="A123" s="40"/>
      <c r="B123" s="41"/>
      <c r="C123" s="42"/>
      <c r="D123" s="218" t="s">
        <v>132</v>
      </c>
      <c r="E123" s="42"/>
      <c r="F123" s="219" t="s">
        <v>223</v>
      </c>
      <c r="G123" s="42"/>
      <c r="H123" s="42"/>
      <c r="I123" s="220"/>
      <c r="J123" s="42"/>
      <c r="K123" s="42"/>
      <c r="L123" s="46"/>
      <c r="M123" s="221"/>
      <c r="N123" s="22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132</v>
      </c>
      <c r="AU123" s="18" t="s">
        <v>87</v>
      </c>
    </row>
    <row r="124" s="13" customFormat="1">
      <c r="A124" s="13"/>
      <c r="B124" s="229"/>
      <c r="C124" s="230"/>
      <c r="D124" s="231" t="s">
        <v>190</v>
      </c>
      <c r="E124" s="232" t="s">
        <v>32</v>
      </c>
      <c r="F124" s="233" t="s">
        <v>224</v>
      </c>
      <c r="G124" s="230"/>
      <c r="H124" s="234">
        <v>39.490000000000002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190</v>
      </c>
      <c r="AU124" s="240" t="s">
        <v>87</v>
      </c>
      <c r="AV124" s="13" t="s">
        <v>87</v>
      </c>
      <c r="AW124" s="13" t="s">
        <v>40</v>
      </c>
      <c r="AX124" s="13" t="s">
        <v>21</v>
      </c>
      <c r="AY124" s="240" t="s">
        <v>123</v>
      </c>
    </row>
    <row r="125" s="2" customFormat="1" ht="24.15" customHeight="1">
      <c r="A125" s="40"/>
      <c r="B125" s="41"/>
      <c r="C125" s="205" t="s">
        <v>225</v>
      </c>
      <c r="D125" s="205" t="s">
        <v>126</v>
      </c>
      <c r="E125" s="206" t="s">
        <v>226</v>
      </c>
      <c r="F125" s="207" t="s">
        <v>227</v>
      </c>
      <c r="G125" s="208" t="s">
        <v>187</v>
      </c>
      <c r="H125" s="209">
        <v>12.15</v>
      </c>
      <c r="I125" s="210"/>
      <c r="J125" s="211">
        <f>ROUND(I125*H125,2)</f>
        <v>0</v>
      </c>
      <c r="K125" s="207" t="s">
        <v>182</v>
      </c>
      <c r="L125" s="46"/>
      <c r="M125" s="212" t="s">
        <v>32</v>
      </c>
      <c r="N125" s="213" t="s">
        <v>49</v>
      </c>
      <c r="O125" s="86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146</v>
      </c>
      <c r="AT125" s="216" t="s">
        <v>126</v>
      </c>
      <c r="AU125" s="216" t="s">
        <v>87</v>
      </c>
      <c r="AY125" s="18" t="s">
        <v>123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21</v>
      </c>
      <c r="BK125" s="217">
        <f>ROUND(I125*H125,2)</f>
        <v>0</v>
      </c>
      <c r="BL125" s="18" t="s">
        <v>146</v>
      </c>
      <c r="BM125" s="216" t="s">
        <v>228</v>
      </c>
    </row>
    <row r="126" s="2" customFormat="1">
      <c r="A126" s="40"/>
      <c r="B126" s="41"/>
      <c r="C126" s="42"/>
      <c r="D126" s="218" t="s">
        <v>132</v>
      </c>
      <c r="E126" s="42"/>
      <c r="F126" s="219" t="s">
        <v>229</v>
      </c>
      <c r="G126" s="42"/>
      <c r="H126" s="42"/>
      <c r="I126" s="220"/>
      <c r="J126" s="42"/>
      <c r="K126" s="42"/>
      <c r="L126" s="46"/>
      <c r="M126" s="221"/>
      <c r="N126" s="22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132</v>
      </c>
      <c r="AU126" s="18" t="s">
        <v>87</v>
      </c>
    </row>
    <row r="127" s="2" customFormat="1" ht="24.15" customHeight="1">
      <c r="A127" s="40"/>
      <c r="B127" s="41"/>
      <c r="C127" s="205" t="s">
        <v>230</v>
      </c>
      <c r="D127" s="205" t="s">
        <v>126</v>
      </c>
      <c r="E127" s="206" t="s">
        <v>231</v>
      </c>
      <c r="F127" s="207" t="s">
        <v>232</v>
      </c>
      <c r="G127" s="208" t="s">
        <v>187</v>
      </c>
      <c r="H127" s="209">
        <v>12.15</v>
      </c>
      <c r="I127" s="210"/>
      <c r="J127" s="211">
        <f>ROUND(I127*H127,2)</f>
        <v>0</v>
      </c>
      <c r="K127" s="207" t="s">
        <v>182</v>
      </c>
      <c r="L127" s="46"/>
      <c r="M127" s="212" t="s">
        <v>32</v>
      </c>
      <c r="N127" s="213" t="s">
        <v>49</v>
      </c>
      <c r="O127" s="86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6" t="s">
        <v>146</v>
      </c>
      <c r="AT127" s="216" t="s">
        <v>126</v>
      </c>
      <c r="AU127" s="216" t="s">
        <v>87</v>
      </c>
      <c r="AY127" s="18" t="s">
        <v>123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21</v>
      </c>
      <c r="BK127" s="217">
        <f>ROUND(I127*H127,2)</f>
        <v>0</v>
      </c>
      <c r="BL127" s="18" t="s">
        <v>146</v>
      </c>
      <c r="BM127" s="216" t="s">
        <v>233</v>
      </c>
    </row>
    <row r="128" s="2" customFormat="1">
      <c r="A128" s="40"/>
      <c r="B128" s="41"/>
      <c r="C128" s="42"/>
      <c r="D128" s="218" t="s">
        <v>132</v>
      </c>
      <c r="E128" s="42"/>
      <c r="F128" s="219" t="s">
        <v>234</v>
      </c>
      <c r="G128" s="42"/>
      <c r="H128" s="42"/>
      <c r="I128" s="220"/>
      <c r="J128" s="42"/>
      <c r="K128" s="42"/>
      <c r="L128" s="46"/>
      <c r="M128" s="221"/>
      <c r="N128" s="22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132</v>
      </c>
      <c r="AU128" s="18" t="s">
        <v>87</v>
      </c>
    </row>
    <row r="129" s="2" customFormat="1" ht="24.15" customHeight="1">
      <c r="A129" s="40"/>
      <c r="B129" s="41"/>
      <c r="C129" s="205" t="s">
        <v>235</v>
      </c>
      <c r="D129" s="205" t="s">
        <v>126</v>
      </c>
      <c r="E129" s="206" t="s">
        <v>236</v>
      </c>
      <c r="F129" s="207" t="s">
        <v>237</v>
      </c>
      <c r="G129" s="208" t="s">
        <v>238</v>
      </c>
      <c r="H129" s="209">
        <v>22.478000000000002</v>
      </c>
      <c r="I129" s="210"/>
      <c r="J129" s="211">
        <f>ROUND(I129*H129,2)</f>
        <v>0</v>
      </c>
      <c r="K129" s="207" t="s">
        <v>182</v>
      </c>
      <c r="L129" s="46"/>
      <c r="M129" s="212" t="s">
        <v>32</v>
      </c>
      <c r="N129" s="213" t="s">
        <v>49</v>
      </c>
      <c r="O129" s="86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6" t="s">
        <v>146</v>
      </c>
      <c r="AT129" s="216" t="s">
        <v>126</v>
      </c>
      <c r="AU129" s="216" t="s">
        <v>87</v>
      </c>
      <c r="AY129" s="18" t="s">
        <v>123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21</v>
      </c>
      <c r="BK129" s="217">
        <f>ROUND(I129*H129,2)</f>
        <v>0</v>
      </c>
      <c r="BL129" s="18" t="s">
        <v>146</v>
      </c>
      <c r="BM129" s="216" t="s">
        <v>239</v>
      </c>
    </row>
    <row r="130" s="2" customFormat="1">
      <c r="A130" s="40"/>
      <c r="B130" s="41"/>
      <c r="C130" s="42"/>
      <c r="D130" s="218" t="s">
        <v>132</v>
      </c>
      <c r="E130" s="42"/>
      <c r="F130" s="219" t="s">
        <v>240</v>
      </c>
      <c r="G130" s="42"/>
      <c r="H130" s="42"/>
      <c r="I130" s="220"/>
      <c r="J130" s="42"/>
      <c r="K130" s="42"/>
      <c r="L130" s="46"/>
      <c r="M130" s="221"/>
      <c r="N130" s="22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132</v>
      </c>
      <c r="AU130" s="18" t="s">
        <v>87</v>
      </c>
    </row>
    <row r="131" s="13" customFormat="1">
      <c r="A131" s="13"/>
      <c r="B131" s="229"/>
      <c r="C131" s="230"/>
      <c r="D131" s="231" t="s">
        <v>190</v>
      </c>
      <c r="E131" s="232" t="s">
        <v>32</v>
      </c>
      <c r="F131" s="233" t="s">
        <v>241</v>
      </c>
      <c r="G131" s="230"/>
      <c r="H131" s="234">
        <v>22.478000000000002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190</v>
      </c>
      <c r="AU131" s="240" t="s">
        <v>87</v>
      </c>
      <c r="AV131" s="13" t="s">
        <v>87</v>
      </c>
      <c r="AW131" s="13" t="s">
        <v>40</v>
      </c>
      <c r="AX131" s="13" t="s">
        <v>78</v>
      </c>
      <c r="AY131" s="240" t="s">
        <v>123</v>
      </c>
    </row>
    <row r="132" s="14" customFormat="1">
      <c r="A132" s="14"/>
      <c r="B132" s="241"/>
      <c r="C132" s="242"/>
      <c r="D132" s="231" t="s">
        <v>190</v>
      </c>
      <c r="E132" s="243" t="s">
        <v>32</v>
      </c>
      <c r="F132" s="244" t="s">
        <v>192</v>
      </c>
      <c r="G132" s="242"/>
      <c r="H132" s="245">
        <v>22.478000000000002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190</v>
      </c>
      <c r="AU132" s="251" t="s">
        <v>87</v>
      </c>
      <c r="AV132" s="14" t="s">
        <v>146</v>
      </c>
      <c r="AW132" s="14" t="s">
        <v>40</v>
      </c>
      <c r="AX132" s="14" t="s">
        <v>21</v>
      </c>
      <c r="AY132" s="251" t="s">
        <v>123</v>
      </c>
    </row>
    <row r="133" s="2" customFormat="1" ht="24.15" customHeight="1">
      <c r="A133" s="40"/>
      <c r="B133" s="41"/>
      <c r="C133" s="205" t="s">
        <v>242</v>
      </c>
      <c r="D133" s="205" t="s">
        <v>126</v>
      </c>
      <c r="E133" s="206" t="s">
        <v>243</v>
      </c>
      <c r="F133" s="207" t="s">
        <v>244</v>
      </c>
      <c r="G133" s="208" t="s">
        <v>187</v>
      </c>
      <c r="H133" s="209">
        <v>12.15</v>
      </c>
      <c r="I133" s="210"/>
      <c r="J133" s="211">
        <f>ROUND(I133*H133,2)</f>
        <v>0</v>
      </c>
      <c r="K133" s="207" t="s">
        <v>182</v>
      </c>
      <c r="L133" s="46"/>
      <c r="M133" s="212" t="s">
        <v>32</v>
      </c>
      <c r="N133" s="213" t="s">
        <v>49</v>
      </c>
      <c r="O133" s="86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6" t="s">
        <v>146</v>
      </c>
      <c r="AT133" s="216" t="s">
        <v>126</v>
      </c>
      <c r="AU133" s="216" t="s">
        <v>87</v>
      </c>
      <c r="AY133" s="18" t="s">
        <v>123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21</v>
      </c>
      <c r="BK133" s="217">
        <f>ROUND(I133*H133,2)</f>
        <v>0</v>
      </c>
      <c r="BL133" s="18" t="s">
        <v>146</v>
      </c>
      <c r="BM133" s="216" t="s">
        <v>245</v>
      </c>
    </row>
    <row r="134" s="2" customFormat="1">
      <c r="A134" s="40"/>
      <c r="B134" s="41"/>
      <c r="C134" s="42"/>
      <c r="D134" s="218" t="s">
        <v>132</v>
      </c>
      <c r="E134" s="42"/>
      <c r="F134" s="219" t="s">
        <v>246</v>
      </c>
      <c r="G134" s="42"/>
      <c r="H134" s="42"/>
      <c r="I134" s="220"/>
      <c r="J134" s="42"/>
      <c r="K134" s="42"/>
      <c r="L134" s="46"/>
      <c r="M134" s="221"/>
      <c r="N134" s="22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132</v>
      </c>
      <c r="AU134" s="18" t="s">
        <v>87</v>
      </c>
    </row>
    <row r="135" s="2" customFormat="1" ht="24.15" customHeight="1">
      <c r="A135" s="40"/>
      <c r="B135" s="41"/>
      <c r="C135" s="205" t="s">
        <v>247</v>
      </c>
      <c r="D135" s="205" t="s">
        <v>126</v>
      </c>
      <c r="E135" s="206" t="s">
        <v>248</v>
      </c>
      <c r="F135" s="207" t="s">
        <v>249</v>
      </c>
      <c r="G135" s="208" t="s">
        <v>187</v>
      </c>
      <c r="H135" s="209">
        <v>10.125</v>
      </c>
      <c r="I135" s="210"/>
      <c r="J135" s="211">
        <f>ROUND(I135*H135,2)</f>
        <v>0</v>
      </c>
      <c r="K135" s="207" t="s">
        <v>182</v>
      </c>
      <c r="L135" s="46"/>
      <c r="M135" s="212" t="s">
        <v>32</v>
      </c>
      <c r="N135" s="213" t="s">
        <v>49</v>
      </c>
      <c r="O135" s="86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6" t="s">
        <v>146</v>
      </c>
      <c r="AT135" s="216" t="s">
        <v>126</v>
      </c>
      <c r="AU135" s="216" t="s">
        <v>87</v>
      </c>
      <c r="AY135" s="18" t="s">
        <v>123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21</v>
      </c>
      <c r="BK135" s="217">
        <f>ROUND(I135*H135,2)</f>
        <v>0</v>
      </c>
      <c r="BL135" s="18" t="s">
        <v>146</v>
      </c>
      <c r="BM135" s="216" t="s">
        <v>250</v>
      </c>
    </row>
    <row r="136" s="2" customFormat="1">
      <c r="A136" s="40"/>
      <c r="B136" s="41"/>
      <c r="C136" s="42"/>
      <c r="D136" s="218" t="s">
        <v>132</v>
      </c>
      <c r="E136" s="42"/>
      <c r="F136" s="219" t="s">
        <v>251</v>
      </c>
      <c r="G136" s="42"/>
      <c r="H136" s="42"/>
      <c r="I136" s="220"/>
      <c r="J136" s="42"/>
      <c r="K136" s="42"/>
      <c r="L136" s="46"/>
      <c r="M136" s="221"/>
      <c r="N136" s="22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132</v>
      </c>
      <c r="AU136" s="18" t="s">
        <v>87</v>
      </c>
    </row>
    <row r="137" s="13" customFormat="1">
      <c r="A137" s="13"/>
      <c r="B137" s="229"/>
      <c r="C137" s="230"/>
      <c r="D137" s="231" t="s">
        <v>190</v>
      </c>
      <c r="E137" s="232" t="s">
        <v>32</v>
      </c>
      <c r="F137" s="233" t="s">
        <v>252</v>
      </c>
      <c r="G137" s="230"/>
      <c r="H137" s="234">
        <v>10.125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190</v>
      </c>
      <c r="AU137" s="240" t="s">
        <v>87</v>
      </c>
      <c r="AV137" s="13" t="s">
        <v>87</v>
      </c>
      <c r="AW137" s="13" t="s">
        <v>40</v>
      </c>
      <c r="AX137" s="13" t="s">
        <v>78</v>
      </c>
      <c r="AY137" s="240" t="s">
        <v>123</v>
      </c>
    </row>
    <row r="138" s="14" customFormat="1">
      <c r="A138" s="14"/>
      <c r="B138" s="241"/>
      <c r="C138" s="242"/>
      <c r="D138" s="231" t="s">
        <v>190</v>
      </c>
      <c r="E138" s="243" t="s">
        <v>32</v>
      </c>
      <c r="F138" s="244" t="s">
        <v>192</v>
      </c>
      <c r="G138" s="242"/>
      <c r="H138" s="245">
        <v>10.125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190</v>
      </c>
      <c r="AU138" s="251" t="s">
        <v>87</v>
      </c>
      <c r="AV138" s="14" t="s">
        <v>146</v>
      </c>
      <c r="AW138" s="14" t="s">
        <v>40</v>
      </c>
      <c r="AX138" s="14" t="s">
        <v>21</v>
      </c>
      <c r="AY138" s="251" t="s">
        <v>123</v>
      </c>
    </row>
    <row r="139" s="2" customFormat="1" ht="37.8" customHeight="1">
      <c r="A139" s="40"/>
      <c r="B139" s="41"/>
      <c r="C139" s="205" t="s">
        <v>253</v>
      </c>
      <c r="D139" s="205" t="s">
        <v>126</v>
      </c>
      <c r="E139" s="206" t="s">
        <v>254</v>
      </c>
      <c r="F139" s="207" t="s">
        <v>255</v>
      </c>
      <c r="G139" s="208" t="s">
        <v>187</v>
      </c>
      <c r="H139" s="209">
        <v>2.7000000000000002</v>
      </c>
      <c r="I139" s="210"/>
      <c r="J139" s="211">
        <f>ROUND(I139*H139,2)</f>
        <v>0</v>
      </c>
      <c r="K139" s="207" t="s">
        <v>182</v>
      </c>
      <c r="L139" s="46"/>
      <c r="M139" s="212" t="s">
        <v>32</v>
      </c>
      <c r="N139" s="213" t="s">
        <v>49</v>
      </c>
      <c r="O139" s="86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6" t="s">
        <v>146</v>
      </c>
      <c r="AT139" s="216" t="s">
        <v>126</v>
      </c>
      <c r="AU139" s="216" t="s">
        <v>87</v>
      </c>
      <c r="AY139" s="18" t="s">
        <v>123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21</v>
      </c>
      <c r="BK139" s="217">
        <f>ROUND(I139*H139,2)</f>
        <v>0</v>
      </c>
      <c r="BL139" s="18" t="s">
        <v>146</v>
      </c>
      <c r="BM139" s="216" t="s">
        <v>256</v>
      </c>
    </row>
    <row r="140" s="2" customFormat="1">
      <c r="A140" s="40"/>
      <c r="B140" s="41"/>
      <c r="C140" s="42"/>
      <c r="D140" s="218" t="s">
        <v>132</v>
      </c>
      <c r="E140" s="42"/>
      <c r="F140" s="219" t="s">
        <v>257</v>
      </c>
      <c r="G140" s="42"/>
      <c r="H140" s="42"/>
      <c r="I140" s="220"/>
      <c r="J140" s="42"/>
      <c r="K140" s="42"/>
      <c r="L140" s="46"/>
      <c r="M140" s="221"/>
      <c r="N140" s="22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132</v>
      </c>
      <c r="AU140" s="18" t="s">
        <v>87</v>
      </c>
    </row>
    <row r="141" s="13" customFormat="1">
      <c r="A141" s="13"/>
      <c r="B141" s="229"/>
      <c r="C141" s="230"/>
      <c r="D141" s="231" t="s">
        <v>190</v>
      </c>
      <c r="E141" s="232" t="s">
        <v>32</v>
      </c>
      <c r="F141" s="233" t="s">
        <v>258</v>
      </c>
      <c r="G141" s="230"/>
      <c r="H141" s="234">
        <v>2.7000000000000002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190</v>
      </c>
      <c r="AU141" s="240" t="s">
        <v>87</v>
      </c>
      <c r="AV141" s="13" t="s">
        <v>87</v>
      </c>
      <c r="AW141" s="13" t="s">
        <v>40</v>
      </c>
      <c r="AX141" s="13" t="s">
        <v>78</v>
      </c>
      <c r="AY141" s="240" t="s">
        <v>123</v>
      </c>
    </row>
    <row r="142" s="14" customFormat="1">
      <c r="A142" s="14"/>
      <c r="B142" s="241"/>
      <c r="C142" s="242"/>
      <c r="D142" s="231" t="s">
        <v>190</v>
      </c>
      <c r="E142" s="243" t="s">
        <v>32</v>
      </c>
      <c r="F142" s="244" t="s">
        <v>192</v>
      </c>
      <c r="G142" s="242"/>
      <c r="H142" s="245">
        <v>2.7000000000000002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190</v>
      </c>
      <c r="AU142" s="251" t="s">
        <v>87</v>
      </c>
      <c r="AV142" s="14" t="s">
        <v>146</v>
      </c>
      <c r="AW142" s="14" t="s">
        <v>40</v>
      </c>
      <c r="AX142" s="14" t="s">
        <v>21</v>
      </c>
      <c r="AY142" s="251" t="s">
        <v>123</v>
      </c>
    </row>
    <row r="143" s="2" customFormat="1" ht="16.5" customHeight="1">
      <c r="A143" s="40"/>
      <c r="B143" s="41"/>
      <c r="C143" s="252" t="s">
        <v>8</v>
      </c>
      <c r="D143" s="252" t="s">
        <v>259</v>
      </c>
      <c r="E143" s="253" t="s">
        <v>260</v>
      </c>
      <c r="F143" s="254" t="s">
        <v>261</v>
      </c>
      <c r="G143" s="255" t="s">
        <v>238</v>
      </c>
      <c r="H143" s="256">
        <v>4.9400000000000004</v>
      </c>
      <c r="I143" s="257"/>
      <c r="J143" s="258">
        <f>ROUND(I143*H143,2)</f>
        <v>0</v>
      </c>
      <c r="K143" s="254" t="s">
        <v>182</v>
      </c>
      <c r="L143" s="259"/>
      <c r="M143" s="260" t="s">
        <v>32</v>
      </c>
      <c r="N143" s="261" t="s">
        <v>49</v>
      </c>
      <c r="O143" s="86"/>
      <c r="P143" s="214">
        <f>O143*H143</f>
        <v>0</v>
      </c>
      <c r="Q143" s="214">
        <v>1</v>
      </c>
      <c r="R143" s="214">
        <f>Q143*H143</f>
        <v>4.9400000000000004</v>
      </c>
      <c r="S143" s="214">
        <v>0</v>
      </c>
      <c r="T143" s="21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6" t="s">
        <v>219</v>
      </c>
      <c r="AT143" s="216" t="s">
        <v>259</v>
      </c>
      <c r="AU143" s="216" t="s">
        <v>87</v>
      </c>
      <c r="AY143" s="18" t="s">
        <v>123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21</v>
      </c>
      <c r="BK143" s="217">
        <f>ROUND(I143*H143,2)</f>
        <v>0</v>
      </c>
      <c r="BL143" s="18" t="s">
        <v>146</v>
      </c>
      <c r="BM143" s="216" t="s">
        <v>262</v>
      </c>
    </row>
    <row r="144" s="13" customFormat="1">
      <c r="A144" s="13"/>
      <c r="B144" s="229"/>
      <c r="C144" s="230"/>
      <c r="D144" s="231" t="s">
        <v>190</v>
      </c>
      <c r="E144" s="232" t="s">
        <v>32</v>
      </c>
      <c r="F144" s="233" t="s">
        <v>263</v>
      </c>
      <c r="G144" s="230"/>
      <c r="H144" s="234">
        <v>4.9400000000000004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190</v>
      </c>
      <c r="AU144" s="240" t="s">
        <v>87</v>
      </c>
      <c r="AV144" s="13" t="s">
        <v>87</v>
      </c>
      <c r="AW144" s="13" t="s">
        <v>40</v>
      </c>
      <c r="AX144" s="13" t="s">
        <v>21</v>
      </c>
      <c r="AY144" s="240" t="s">
        <v>123</v>
      </c>
    </row>
    <row r="145" s="12" customFormat="1" ht="20.88" customHeight="1">
      <c r="A145" s="12"/>
      <c r="B145" s="189"/>
      <c r="C145" s="190"/>
      <c r="D145" s="191" t="s">
        <v>77</v>
      </c>
      <c r="E145" s="203" t="s">
        <v>146</v>
      </c>
      <c r="F145" s="203" t="s">
        <v>264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SUM(P146:P149)</f>
        <v>0</v>
      </c>
      <c r="Q145" s="197"/>
      <c r="R145" s="198">
        <f>SUM(R146:R149)</f>
        <v>0</v>
      </c>
      <c r="S145" s="197"/>
      <c r="T145" s="199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21</v>
      </c>
      <c r="AT145" s="201" t="s">
        <v>77</v>
      </c>
      <c r="AU145" s="201" t="s">
        <v>87</v>
      </c>
      <c r="AY145" s="200" t="s">
        <v>123</v>
      </c>
      <c r="BK145" s="202">
        <f>SUM(BK146:BK149)</f>
        <v>0</v>
      </c>
    </row>
    <row r="146" s="2" customFormat="1" ht="16.5" customHeight="1">
      <c r="A146" s="40"/>
      <c r="B146" s="41"/>
      <c r="C146" s="205" t="s">
        <v>265</v>
      </c>
      <c r="D146" s="205" t="s">
        <v>126</v>
      </c>
      <c r="E146" s="206" t="s">
        <v>266</v>
      </c>
      <c r="F146" s="207" t="s">
        <v>267</v>
      </c>
      <c r="G146" s="208" t="s">
        <v>187</v>
      </c>
      <c r="H146" s="209">
        <v>1.0129999999999999</v>
      </c>
      <c r="I146" s="210"/>
      <c r="J146" s="211">
        <f>ROUND(I146*H146,2)</f>
        <v>0</v>
      </c>
      <c r="K146" s="207" t="s">
        <v>182</v>
      </c>
      <c r="L146" s="46"/>
      <c r="M146" s="212" t="s">
        <v>32</v>
      </c>
      <c r="N146" s="213" t="s">
        <v>49</v>
      </c>
      <c r="O146" s="8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146</v>
      </c>
      <c r="AT146" s="216" t="s">
        <v>126</v>
      </c>
      <c r="AU146" s="216" t="s">
        <v>139</v>
      </c>
      <c r="AY146" s="18" t="s">
        <v>123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21</v>
      </c>
      <c r="BK146" s="217">
        <f>ROUND(I146*H146,2)</f>
        <v>0</v>
      </c>
      <c r="BL146" s="18" t="s">
        <v>146</v>
      </c>
      <c r="BM146" s="216" t="s">
        <v>268</v>
      </c>
    </row>
    <row r="147" s="2" customFormat="1">
      <c r="A147" s="40"/>
      <c r="B147" s="41"/>
      <c r="C147" s="42"/>
      <c r="D147" s="218" t="s">
        <v>132</v>
      </c>
      <c r="E147" s="42"/>
      <c r="F147" s="219" t="s">
        <v>269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132</v>
      </c>
      <c r="AU147" s="18" t="s">
        <v>139</v>
      </c>
    </row>
    <row r="148" s="13" customFormat="1">
      <c r="A148" s="13"/>
      <c r="B148" s="229"/>
      <c r="C148" s="230"/>
      <c r="D148" s="231" t="s">
        <v>190</v>
      </c>
      <c r="E148" s="232" t="s">
        <v>32</v>
      </c>
      <c r="F148" s="233" t="s">
        <v>270</v>
      </c>
      <c r="G148" s="230"/>
      <c r="H148" s="234">
        <v>1.0129999999999999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190</v>
      </c>
      <c r="AU148" s="240" t="s">
        <v>139</v>
      </c>
      <c r="AV148" s="13" t="s">
        <v>87</v>
      </c>
      <c r="AW148" s="13" t="s">
        <v>40</v>
      </c>
      <c r="AX148" s="13" t="s">
        <v>78</v>
      </c>
      <c r="AY148" s="240" t="s">
        <v>123</v>
      </c>
    </row>
    <row r="149" s="14" customFormat="1">
      <c r="A149" s="14"/>
      <c r="B149" s="241"/>
      <c r="C149" s="242"/>
      <c r="D149" s="231" t="s">
        <v>190</v>
      </c>
      <c r="E149" s="243" t="s">
        <v>32</v>
      </c>
      <c r="F149" s="244" t="s">
        <v>192</v>
      </c>
      <c r="G149" s="242"/>
      <c r="H149" s="245">
        <v>1.0129999999999999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190</v>
      </c>
      <c r="AU149" s="251" t="s">
        <v>139</v>
      </c>
      <c r="AV149" s="14" t="s">
        <v>146</v>
      </c>
      <c r="AW149" s="14" t="s">
        <v>40</v>
      </c>
      <c r="AX149" s="14" t="s">
        <v>21</v>
      </c>
      <c r="AY149" s="251" t="s">
        <v>123</v>
      </c>
    </row>
    <row r="150" s="12" customFormat="1" ht="22.8" customHeight="1">
      <c r="A150" s="12"/>
      <c r="B150" s="189"/>
      <c r="C150" s="190"/>
      <c r="D150" s="191" t="s">
        <v>77</v>
      </c>
      <c r="E150" s="203" t="s">
        <v>139</v>
      </c>
      <c r="F150" s="203" t="s">
        <v>271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SUM(P151:P152)</f>
        <v>0</v>
      </c>
      <c r="Q150" s="197"/>
      <c r="R150" s="198">
        <f>SUM(R151:R152)</f>
        <v>0</v>
      </c>
      <c r="S150" s="197"/>
      <c r="T150" s="199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0" t="s">
        <v>21</v>
      </c>
      <c r="AT150" s="201" t="s">
        <v>77</v>
      </c>
      <c r="AU150" s="201" t="s">
        <v>21</v>
      </c>
      <c r="AY150" s="200" t="s">
        <v>123</v>
      </c>
      <c r="BK150" s="202">
        <f>SUM(BK151:BK152)</f>
        <v>0</v>
      </c>
    </row>
    <row r="151" s="2" customFormat="1" ht="21.75" customHeight="1">
      <c r="A151" s="40"/>
      <c r="B151" s="41"/>
      <c r="C151" s="205" t="s">
        <v>272</v>
      </c>
      <c r="D151" s="205" t="s">
        <v>126</v>
      </c>
      <c r="E151" s="206" t="s">
        <v>273</v>
      </c>
      <c r="F151" s="207" t="s">
        <v>274</v>
      </c>
      <c r="G151" s="208" t="s">
        <v>275</v>
      </c>
      <c r="H151" s="209">
        <v>1</v>
      </c>
      <c r="I151" s="210"/>
      <c r="J151" s="211">
        <f>ROUND(I151*H151,2)</f>
        <v>0</v>
      </c>
      <c r="K151" s="207" t="s">
        <v>182</v>
      </c>
      <c r="L151" s="46"/>
      <c r="M151" s="212" t="s">
        <v>32</v>
      </c>
      <c r="N151" s="213" t="s">
        <v>49</v>
      </c>
      <c r="O151" s="86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6" t="s">
        <v>146</v>
      </c>
      <c r="AT151" s="216" t="s">
        <v>126</v>
      </c>
      <c r="AU151" s="216" t="s">
        <v>87</v>
      </c>
      <c r="AY151" s="18" t="s">
        <v>123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21</v>
      </c>
      <c r="BK151" s="217">
        <f>ROUND(I151*H151,2)</f>
        <v>0</v>
      </c>
      <c r="BL151" s="18" t="s">
        <v>146</v>
      </c>
      <c r="BM151" s="216" t="s">
        <v>276</v>
      </c>
    </row>
    <row r="152" s="2" customFormat="1">
      <c r="A152" s="40"/>
      <c r="B152" s="41"/>
      <c r="C152" s="42"/>
      <c r="D152" s="218" t="s">
        <v>132</v>
      </c>
      <c r="E152" s="42"/>
      <c r="F152" s="219" t="s">
        <v>277</v>
      </c>
      <c r="G152" s="42"/>
      <c r="H152" s="42"/>
      <c r="I152" s="220"/>
      <c r="J152" s="42"/>
      <c r="K152" s="42"/>
      <c r="L152" s="46"/>
      <c r="M152" s="221"/>
      <c r="N152" s="22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132</v>
      </c>
      <c r="AU152" s="18" t="s">
        <v>87</v>
      </c>
    </row>
    <row r="153" s="12" customFormat="1" ht="22.8" customHeight="1">
      <c r="A153" s="12"/>
      <c r="B153" s="189"/>
      <c r="C153" s="190"/>
      <c r="D153" s="191" t="s">
        <v>77</v>
      </c>
      <c r="E153" s="203" t="s">
        <v>122</v>
      </c>
      <c r="F153" s="203" t="s">
        <v>278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SUM(P154:P157)</f>
        <v>0</v>
      </c>
      <c r="Q153" s="197"/>
      <c r="R153" s="198">
        <f>SUM(R154:R157)</f>
        <v>1.7989200000000001</v>
      </c>
      <c r="S153" s="197"/>
      <c r="T153" s="19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21</v>
      </c>
      <c r="AT153" s="201" t="s">
        <v>77</v>
      </c>
      <c r="AU153" s="201" t="s">
        <v>21</v>
      </c>
      <c r="AY153" s="200" t="s">
        <v>123</v>
      </c>
      <c r="BK153" s="202">
        <f>SUM(BK154:BK157)</f>
        <v>0</v>
      </c>
    </row>
    <row r="154" s="2" customFormat="1" ht="33" customHeight="1">
      <c r="A154" s="40"/>
      <c r="B154" s="41"/>
      <c r="C154" s="205" t="s">
        <v>279</v>
      </c>
      <c r="D154" s="205" t="s">
        <v>126</v>
      </c>
      <c r="E154" s="206" t="s">
        <v>280</v>
      </c>
      <c r="F154" s="207" t="s">
        <v>281</v>
      </c>
      <c r="G154" s="208" t="s">
        <v>181</v>
      </c>
      <c r="H154" s="209">
        <v>7.5</v>
      </c>
      <c r="I154" s="210"/>
      <c r="J154" s="211">
        <f>ROUND(I154*H154,2)</f>
        <v>0</v>
      </c>
      <c r="K154" s="207" t="s">
        <v>182</v>
      </c>
      <c r="L154" s="46"/>
      <c r="M154" s="212" t="s">
        <v>32</v>
      </c>
      <c r="N154" s="213" t="s">
        <v>49</v>
      </c>
      <c r="O154" s="86"/>
      <c r="P154" s="214">
        <f>O154*H154</f>
        <v>0</v>
      </c>
      <c r="Q154" s="214">
        <v>0.1837</v>
      </c>
      <c r="R154" s="214">
        <f>Q154*H154</f>
        <v>1.37775</v>
      </c>
      <c r="S154" s="214">
        <v>0</v>
      </c>
      <c r="T154" s="21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6" t="s">
        <v>146</v>
      </c>
      <c r="AT154" s="216" t="s">
        <v>126</v>
      </c>
      <c r="AU154" s="216" t="s">
        <v>87</v>
      </c>
      <c r="AY154" s="18" t="s">
        <v>123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21</v>
      </c>
      <c r="BK154" s="217">
        <f>ROUND(I154*H154,2)</f>
        <v>0</v>
      </c>
      <c r="BL154" s="18" t="s">
        <v>146</v>
      </c>
      <c r="BM154" s="216" t="s">
        <v>282</v>
      </c>
    </row>
    <row r="155" s="2" customFormat="1">
      <c r="A155" s="40"/>
      <c r="B155" s="41"/>
      <c r="C155" s="42"/>
      <c r="D155" s="218" t="s">
        <v>132</v>
      </c>
      <c r="E155" s="42"/>
      <c r="F155" s="219" t="s">
        <v>283</v>
      </c>
      <c r="G155" s="42"/>
      <c r="H155" s="42"/>
      <c r="I155" s="220"/>
      <c r="J155" s="42"/>
      <c r="K155" s="42"/>
      <c r="L155" s="46"/>
      <c r="M155" s="221"/>
      <c r="N155" s="22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132</v>
      </c>
      <c r="AU155" s="18" t="s">
        <v>87</v>
      </c>
    </row>
    <row r="156" s="2" customFormat="1" ht="16.5" customHeight="1">
      <c r="A156" s="40"/>
      <c r="B156" s="41"/>
      <c r="C156" s="252" t="s">
        <v>284</v>
      </c>
      <c r="D156" s="252" t="s">
        <v>259</v>
      </c>
      <c r="E156" s="253" t="s">
        <v>285</v>
      </c>
      <c r="F156" s="254" t="s">
        <v>286</v>
      </c>
      <c r="G156" s="255" t="s">
        <v>181</v>
      </c>
      <c r="H156" s="256">
        <v>1.01</v>
      </c>
      <c r="I156" s="257"/>
      <c r="J156" s="258">
        <f>ROUND(I156*H156,2)</f>
        <v>0</v>
      </c>
      <c r="K156" s="254" t="s">
        <v>182</v>
      </c>
      <c r="L156" s="259"/>
      <c r="M156" s="260" t="s">
        <v>32</v>
      </c>
      <c r="N156" s="261" t="s">
        <v>49</v>
      </c>
      <c r="O156" s="86"/>
      <c r="P156" s="214">
        <f>O156*H156</f>
        <v>0</v>
      </c>
      <c r="Q156" s="214">
        <v>0.41699999999999998</v>
      </c>
      <c r="R156" s="214">
        <f>Q156*H156</f>
        <v>0.42116999999999999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219</v>
      </c>
      <c r="AT156" s="216" t="s">
        <v>259</v>
      </c>
      <c r="AU156" s="216" t="s">
        <v>87</v>
      </c>
      <c r="AY156" s="18" t="s">
        <v>123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21</v>
      </c>
      <c r="BK156" s="217">
        <f>ROUND(I156*H156,2)</f>
        <v>0</v>
      </c>
      <c r="BL156" s="18" t="s">
        <v>146</v>
      </c>
      <c r="BM156" s="216" t="s">
        <v>287</v>
      </c>
    </row>
    <row r="157" s="13" customFormat="1">
      <c r="A157" s="13"/>
      <c r="B157" s="229"/>
      <c r="C157" s="230"/>
      <c r="D157" s="231" t="s">
        <v>190</v>
      </c>
      <c r="E157" s="232" t="s">
        <v>32</v>
      </c>
      <c r="F157" s="233" t="s">
        <v>288</v>
      </c>
      <c r="G157" s="230"/>
      <c r="H157" s="234">
        <v>1.01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190</v>
      </c>
      <c r="AU157" s="240" t="s">
        <v>87</v>
      </c>
      <c r="AV157" s="13" t="s">
        <v>87</v>
      </c>
      <c r="AW157" s="13" t="s">
        <v>40</v>
      </c>
      <c r="AX157" s="13" t="s">
        <v>21</v>
      </c>
      <c r="AY157" s="240" t="s">
        <v>123</v>
      </c>
    </row>
    <row r="158" s="12" customFormat="1" ht="22.8" customHeight="1">
      <c r="A158" s="12"/>
      <c r="B158" s="189"/>
      <c r="C158" s="190"/>
      <c r="D158" s="191" t="s">
        <v>77</v>
      </c>
      <c r="E158" s="203" t="s">
        <v>208</v>
      </c>
      <c r="F158" s="203" t="s">
        <v>289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SUM(P159:P160)</f>
        <v>0</v>
      </c>
      <c r="Q158" s="197"/>
      <c r="R158" s="198">
        <f>SUM(R159:R160)</f>
        <v>29.821219200000002</v>
      </c>
      <c r="S158" s="197"/>
      <c r="T158" s="199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21</v>
      </c>
      <c r="AT158" s="201" t="s">
        <v>77</v>
      </c>
      <c r="AU158" s="201" t="s">
        <v>21</v>
      </c>
      <c r="AY158" s="200" t="s">
        <v>123</v>
      </c>
      <c r="BK158" s="202">
        <f>SUM(BK159:BK160)</f>
        <v>0</v>
      </c>
    </row>
    <row r="159" s="2" customFormat="1" ht="24.15" customHeight="1">
      <c r="A159" s="40"/>
      <c r="B159" s="41"/>
      <c r="C159" s="205" t="s">
        <v>290</v>
      </c>
      <c r="D159" s="205" t="s">
        <v>126</v>
      </c>
      <c r="E159" s="206" t="s">
        <v>291</v>
      </c>
      <c r="F159" s="207" t="s">
        <v>292</v>
      </c>
      <c r="G159" s="208" t="s">
        <v>187</v>
      </c>
      <c r="H159" s="209">
        <v>12.960000000000001</v>
      </c>
      <c r="I159" s="210"/>
      <c r="J159" s="211">
        <f>ROUND(I159*H159,2)</f>
        <v>0</v>
      </c>
      <c r="K159" s="207" t="s">
        <v>182</v>
      </c>
      <c r="L159" s="46"/>
      <c r="M159" s="212" t="s">
        <v>32</v>
      </c>
      <c r="N159" s="213" t="s">
        <v>49</v>
      </c>
      <c r="O159" s="86"/>
      <c r="P159" s="214">
        <f>O159*H159</f>
        <v>0</v>
      </c>
      <c r="Q159" s="214">
        <v>2.3010199999999998</v>
      </c>
      <c r="R159" s="214">
        <f>Q159*H159</f>
        <v>29.821219200000002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146</v>
      </c>
      <c r="AT159" s="216" t="s">
        <v>126</v>
      </c>
      <c r="AU159" s="216" t="s">
        <v>87</v>
      </c>
      <c r="AY159" s="18" t="s">
        <v>123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21</v>
      </c>
      <c r="BK159" s="217">
        <f>ROUND(I159*H159,2)</f>
        <v>0</v>
      </c>
      <c r="BL159" s="18" t="s">
        <v>146</v>
      </c>
      <c r="BM159" s="216" t="s">
        <v>293</v>
      </c>
    </row>
    <row r="160" s="2" customFormat="1">
      <c r="A160" s="40"/>
      <c r="B160" s="41"/>
      <c r="C160" s="42"/>
      <c r="D160" s="218" t="s">
        <v>132</v>
      </c>
      <c r="E160" s="42"/>
      <c r="F160" s="219" t="s">
        <v>294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132</v>
      </c>
      <c r="AU160" s="18" t="s">
        <v>87</v>
      </c>
    </row>
    <row r="161" s="12" customFormat="1" ht="22.8" customHeight="1">
      <c r="A161" s="12"/>
      <c r="B161" s="189"/>
      <c r="C161" s="190"/>
      <c r="D161" s="191" t="s">
        <v>77</v>
      </c>
      <c r="E161" s="203" t="s">
        <v>219</v>
      </c>
      <c r="F161" s="203" t="s">
        <v>295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SUM(P162:P166)</f>
        <v>0</v>
      </c>
      <c r="Q161" s="197"/>
      <c r="R161" s="198">
        <f>SUM(R162:R166)</f>
        <v>0.054375</v>
      </c>
      <c r="S161" s="197"/>
      <c r="T161" s="199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21</v>
      </c>
      <c r="AT161" s="201" t="s">
        <v>77</v>
      </c>
      <c r="AU161" s="201" t="s">
        <v>21</v>
      </c>
      <c r="AY161" s="200" t="s">
        <v>123</v>
      </c>
      <c r="BK161" s="202">
        <f>SUM(BK162:BK166)</f>
        <v>0</v>
      </c>
    </row>
    <row r="162" s="2" customFormat="1" ht="24.15" customHeight="1">
      <c r="A162" s="40"/>
      <c r="B162" s="41"/>
      <c r="C162" s="205" t="s">
        <v>7</v>
      </c>
      <c r="D162" s="205" t="s">
        <v>126</v>
      </c>
      <c r="E162" s="206" t="s">
        <v>296</v>
      </c>
      <c r="F162" s="207" t="s">
        <v>297</v>
      </c>
      <c r="G162" s="208" t="s">
        <v>298</v>
      </c>
      <c r="H162" s="209">
        <v>7.5</v>
      </c>
      <c r="I162" s="210"/>
      <c r="J162" s="211">
        <f>ROUND(I162*H162,2)</f>
        <v>0</v>
      </c>
      <c r="K162" s="207" t="s">
        <v>182</v>
      </c>
      <c r="L162" s="46"/>
      <c r="M162" s="212" t="s">
        <v>32</v>
      </c>
      <c r="N162" s="213" t="s">
        <v>49</v>
      </c>
      <c r="O162" s="86"/>
      <c r="P162" s="214">
        <f>O162*H162</f>
        <v>0</v>
      </c>
      <c r="Q162" s="214">
        <v>1.0000000000000001E-05</v>
      </c>
      <c r="R162" s="214">
        <f>Q162*H162</f>
        <v>7.5000000000000007E-05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146</v>
      </c>
      <c r="AT162" s="216" t="s">
        <v>126</v>
      </c>
      <c r="AU162" s="216" t="s">
        <v>87</v>
      </c>
      <c r="AY162" s="18" t="s">
        <v>123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21</v>
      </c>
      <c r="BK162" s="217">
        <f>ROUND(I162*H162,2)</f>
        <v>0</v>
      </c>
      <c r="BL162" s="18" t="s">
        <v>146</v>
      </c>
      <c r="BM162" s="216" t="s">
        <v>299</v>
      </c>
    </row>
    <row r="163" s="2" customFormat="1">
      <c r="A163" s="40"/>
      <c r="B163" s="41"/>
      <c r="C163" s="42"/>
      <c r="D163" s="218" t="s">
        <v>132</v>
      </c>
      <c r="E163" s="42"/>
      <c r="F163" s="219" t="s">
        <v>300</v>
      </c>
      <c r="G163" s="42"/>
      <c r="H163" s="42"/>
      <c r="I163" s="220"/>
      <c r="J163" s="42"/>
      <c r="K163" s="42"/>
      <c r="L163" s="46"/>
      <c r="M163" s="221"/>
      <c r="N163" s="22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132</v>
      </c>
      <c r="AU163" s="18" t="s">
        <v>87</v>
      </c>
    </row>
    <row r="164" s="2" customFormat="1" ht="16.5" customHeight="1">
      <c r="A164" s="40"/>
      <c r="B164" s="41"/>
      <c r="C164" s="252" t="s">
        <v>301</v>
      </c>
      <c r="D164" s="252" t="s">
        <v>259</v>
      </c>
      <c r="E164" s="253" t="s">
        <v>302</v>
      </c>
      <c r="F164" s="254" t="s">
        <v>303</v>
      </c>
      <c r="G164" s="255" t="s">
        <v>298</v>
      </c>
      <c r="H164" s="256">
        <v>7.5</v>
      </c>
      <c r="I164" s="257"/>
      <c r="J164" s="258">
        <f>ROUND(I164*H164,2)</f>
        <v>0</v>
      </c>
      <c r="K164" s="254" t="s">
        <v>182</v>
      </c>
      <c r="L164" s="259"/>
      <c r="M164" s="260" t="s">
        <v>32</v>
      </c>
      <c r="N164" s="261" t="s">
        <v>49</v>
      </c>
      <c r="O164" s="86"/>
      <c r="P164" s="214">
        <f>O164*H164</f>
        <v>0</v>
      </c>
      <c r="Q164" s="214">
        <v>0.0072399999999999999</v>
      </c>
      <c r="R164" s="214">
        <f>Q164*H164</f>
        <v>0.054300000000000001</v>
      </c>
      <c r="S164" s="214">
        <v>0</v>
      </c>
      <c r="T164" s="21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6" t="s">
        <v>219</v>
      </c>
      <c r="AT164" s="216" t="s">
        <v>259</v>
      </c>
      <c r="AU164" s="216" t="s">
        <v>87</v>
      </c>
      <c r="AY164" s="18" t="s">
        <v>123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21</v>
      </c>
      <c r="BK164" s="217">
        <f>ROUND(I164*H164,2)</f>
        <v>0</v>
      </c>
      <c r="BL164" s="18" t="s">
        <v>146</v>
      </c>
      <c r="BM164" s="216" t="s">
        <v>304</v>
      </c>
    </row>
    <row r="165" s="2" customFormat="1" ht="24.15" customHeight="1">
      <c r="A165" s="40"/>
      <c r="B165" s="41"/>
      <c r="C165" s="205" t="s">
        <v>305</v>
      </c>
      <c r="D165" s="205" t="s">
        <v>126</v>
      </c>
      <c r="E165" s="206" t="s">
        <v>306</v>
      </c>
      <c r="F165" s="207" t="s">
        <v>307</v>
      </c>
      <c r="G165" s="208" t="s">
        <v>238</v>
      </c>
      <c r="H165" s="209">
        <v>36.640000000000001</v>
      </c>
      <c r="I165" s="210"/>
      <c r="J165" s="211">
        <f>ROUND(I165*H165,2)</f>
        <v>0</v>
      </c>
      <c r="K165" s="207" t="s">
        <v>182</v>
      </c>
      <c r="L165" s="46"/>
      <c r="M165" s="212" t="s">
        <v>32</v>
      </c>
      <c r="N165" s="213" t="s">
        <v>49</v>
      </c>
      <c r="O165" s="86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146</v>
      </c>
      <c r="AT165" s="216" t="s">
        <v>126</v>
      </c>
      <c r="AU165" s="216" t="s">
        <v>87</v>
      </c>
      <c r="AY165" s="18" t="s">
        <v>123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21</v>
      </c>
      <c r="BK165" s="217">
        <f>ROUND(I165*H165,2)</f>
        <v>0</v>
      </c>
      <c r="BL165" s="18" t="s">
        <v>146</v>
      </c>
      <c r="BM165" s="216" t="s">
        <v>308</v>
      </c>
    </row>
    <row r="166" s="2" customFormat="1">
      <c r="A166" s="40"/>
      <c r="B166" s="41"/>
      <c r="C166" s="42"/>
      <c r="D166" s="218" t="s">
        <v>132</v>
      </c>
      <c r="E166" s="42"/>
      <c r="F166" s="219" t="s">
        <v>309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132</v>
      </c>
      <c r="AU166" s="18" t="s">
        <v>87</v>
      </c>
    </row>
    <row r="167" s="12" customFormat="1" ht="22.8" customHeight="1">
      <c r="A167" s="12"/>
      <c r="B167" s="189"/>
      <c r="C167" s="190"/>
      <c r="D167" s="191" t="s">
        <v>77</v>
      </c>
      <c r="E167" s="203" t="s">
        <v>225</v>
      </c>
      <c r="F167" s="203" t="s">
        <v>310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SUM(P168:P177)</f>
        <v>0</v>
      </c>
      <c r="Q167" s="197"/>
      <c r="R167" s="198">
        <f>SUM(R168:R177)</f>
        <v>0</v>
      </c>
      <c r="S167" s="197"/>
      <c r="T167" s="199">
        <f>SUM(T168:T177)</f>
        <v>29.547000000000004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21</v>
      </c>
      <c r="AT167" s="201" t="s">
        <v>77</v>
      </c>
      <c r="AU167" s="201" t="s">
        <v>21</v>
      </c>
      <c r="AY167" s="200" t="s">
        <v>123</v>
      </c>
      <c r="BK167" s="202">
        <f>SUM(BK168:BK177)</f>
        <v>0</v>
      </c>
    </row>
    <row r="168" s="2" customFormat="1" ht="16.5" customHeight="1">
      <c r="A168" s="40"/>
      <c r="B168" s="41"/>
      <c r="C168" s="205" t="s">
        <v>311</v>
      </c>
      <c r="D168" s="205" t="s">
        <v>126</v>
      </c>
      <c r="E168" s="206" t="s">
        <v>312</v>
      </c>
      <c r="F168" s="207" t="s">
        <v>313</v>
      </c>
      <c r="G168" s="208" t="s">
        <v>187</v>
      </c>
      <c r="H168" s="209">
        <v>12.960000000000001</v>
      </c>
      <c r="I168" s="210"/>
      <c r="J168" s="211">
        <f>ROUND(I168*H168,2)</f>
        <v>0</v>
      </c>
      <c r="K168" s="207" t="s">
        <v>182</v>
      </c>
      <c r="L168" s="46"/>
      <c r="M168" s="212" t="s">
        <v>32</v>
      </c>
      <c r="N168" s="213" t="s">
        <v>49</v>
      </c>
      <c r="O168" s="86"/>
      <c r="P168" s="214">
        <f>O168*H168</f>
        <v>0</v>
      </c>
      <c r="Q168" s="214">
        <v>0</v>
      </c>
      <c r="R168" s="214">
        <f>Q168*H168</f>
        <v>0</v>
      </c>
      <c r="S168" s="214">
        <v>2.2000000000000002</v>
      </c>
      <c r="T168" s="215">
        <f>S168*H168</f>
        <v>28.512000000000004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6" t="s">
        <v>146</v>
      </c>
      <c r="AT168" s="216" t="s">
        <v>126</v>
      </c>
      <c r="AU168" s="216" t="s">
        <v>87</v>
      </c>
      <c r="AY168" s="18" t="s">
        <v>123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21</v>
      </c>
      <c r="BK168" s="217">
        <f>ROUND(I168*H168,2)</f>
        <v>0</v>
      </c>
      <c r="BL168" s="18" t="s">
        <v>146</v>
      </c>
      <c r="BM168" s="216" t="s">
        <v>314</v>
      </c>
    </row>
    <row r="169" s="2" customFormat="1">
      <c r="A169" s="40"/>
      <c r="B169" s="41"/>
      <c r="C169" s="42"/>
      <c r="D169" s="218" t="s">
        <v>132</v>
      </c>
      <c r="E169" s="42"/>
      <c r="F169" s="219" t="s">
        <v>315</v>
      </c>
      <c r="G169" s="42"/>
      <c r="H169" s="42"/>
      <c r="I169" s="220"/>
      <c r="J169" s="42"/>
      <c r="K169" s="42"/>
      <c r="L169" s="46"/>
      <c r="M169" s="221"/>
      <c r="N169" s="22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132</v>
      </c>
      <c r="AU169" s="18" t="s">
        <v>87</v>
      </c>
    </row>
    <row r="170" s="13" customFormat="1">
      <c r="A170" s="13"/>
      <c r="B170" s="229"/>
      <c r="C170" s="230"/>
      <c r="D170" s="231" t="s">
        <v>190</v>
      </c>
      <c r="E170" s="232" t="s">
        <v>32</v>
      </c>
      <c r="F170" s="233" t="s">
        <v>316</v>
      </c>
      <c r="G170" s="230"/>
      <c r="H170" s="234">
        <v>12.960000000000001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190</v>
      </c>
      <c r="AU170" s="240" t="s">
        <v>87</v>
      </c>
      <c r="AV170" s="13" t="s">
        <v>87</v>
      </c>
      <c r="AW170" s="13" t="s">
        <v>40</v>
      </c>
      <c r="AX170" s="13" t="s">
        <v>78</v>
      </c>
      <c r="AY170" s="240" t="s">
        <v>123</v>
      </c>
    </row>
    <row r="171" s="14" customFormat="1">
      <c r="A171" s="14"/>
      <c r="B171" s="241"/>
      <c r="C171" s="242"/>
      <c r="D171" s="231" t="s">
        <v>190</v>
      </c>
      <c r="E171" s="243" t="s">
        <v>32</v>
      </c>
      <c r="F171" s="244" t="s">
        <v>192</v>
      </c>
      <c r="G171" s="242"/>
      <c r="H171" s="245">
        <v>12.960000000000001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190</v>
      </c>
      <c r="AU171" s="251" t="s">
        <v>87</v>
      </c>
      <c r="AV171" s="14" t="s">
        <v>146</v>
      </c>
      <c r="AW171" s="14" t="s">
        <v>40</v>
      </c>
      <c r="AX171" s="14" t="s">
        <v>21</v>
      </c>
      <c r="AY171" s="251" t="s">
        <v>123</v>
      </c>
    </row>
    <row r="172" s="2" customFormat="1" ht="21.75" customHeight="1">
      <c r="A172" s="40"/>
      <c r="B172" s="41"/>
      <c r="C172" s="205" t="s">
        <v>317</v>
      </c>
      <c r="D172" s="205" t="s">
        <v>126</v>
      </c>
      <c r="E172" s="206" t="s">
        <v>318</v>
      </c>
      <c r="F172" s="207" t="s">
        <v>319</v>
      </c>
      <c r="G172" s="208" t="s">
        <v>298</v>
      </c>
      <c r="H172" s="209">
        <v>10</v>
      </c>
      <c r="I172" s="210"/>
      <c r="J172" s="211">
        <f>ROUND(I172*H172,2)</f>
        <v>0</v>
      </c>
      <c r="K172" s="207" t="s">
        <v>182</v>
      </c>
      <c r="L172" s="46"/>
      <c r="M172" s="212" t="s">
        <v>32</v>
      </c>
      <c r="N172" s="213" t="s">
        <v>49</v>
      </c>
      <c r="O172" s="86"/>
      <c r="P172" s="214">
        <f>O172*H172</f>
        <v>0</v>
      </c>
      <c r="Q172" s="214">
        <v>0</v>
      </c>
      <c r="R172" s="214">
        <f>Q172*H172</f>
        <v>0</v>
      </c>
      <c r="S172" s="214">
        <v>0.0089999999999999993</v>
      </c>
      <c r="T172" s="215">
        <f>S172*H172</f>
        <v>0.089999999999999997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6" t="s">
        <v>146</v>
      </c>
      <c r="AT172" s="216" t="s">
        <v>126</v>
      </c>
      <c r="AU172" s="216" t="s">
        <v>87</v>
      </c>
      <c r="AY172" s="18" t="s">
        <v>123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21</v>
      </c>
      <c r="BK172" s="217">
        <f>ROUND(I172*H172,2)</f>
        <v>0</v>
      </c>
      <c r="BL172" s="18" t="s">
        <v>146</v>
      </c>
      <c r="BM172" s="216" t="s">
        <v>320</v>
      </c>
    </row>
    <row r="173" s="2" customFormat="1">
      <c r="A173" s="40"/>
      <c r="B173" s="41"/>
      <c r="C173" s="42"/>
      <c r="D173" s="218" t="s">
        <v>132</v>
      </c>
      <c r="E173" s="42"/>
      <c r="F173" s="219" t="s">
        <v>321</v>
      </c>
      <c r="G173" s="42"/>
      <c r="H173" s="42"/>
      <c r="I173" s="220"/>
      <c r="J173" s="42"/>
      <c r="K173" s="42"/>
      <c r="L173" s="46"/>
      <c r="M173" s="221"/>
      <c r="N173" s="22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132</v>
      </c>
      <c r="AU173" s="18" t="s">
        <v>87</v>
      </c>
    </row>
    <row r="174" s="2" customFormat="1" ht="21.75" customHeight="1">
      <c r="A174" s="40"/>
      <c r="B174" s="41"/>
      <c r="C174" s="205" t="s">
        <v>322</v>
      </c>
      <c r="D174" s="205" t="s">
        <v>126</v>
      </c>
      <c r="E174" s="206" t="s">
        <v>323</v>
      </c>
      <c r="F174" s="207" t="s">
        <v>324</v>
      </c>
      <c r="G174" s="208" t="s">
        <v>298</v>
      </c>
      <c r="H174" s="209">
        <v>45</v>
      </c>
      <c r="I174" s="210"/>
      <c r="J174" s="211">
        <f>ROUND(I174*H174,2)</f>
        <v>0</v>
      </c>
      <c r="K174" s="207" t="s">
        <v>182</v>
      </c>
      <c r="L174" s="46"/>
      <c r="M174" s="212" t="s">
        <v>32</v>
      </c>
      <c r="N174" s="213" t="s">
        <v>49</v>
      </c>
      <c r="O174" s="86"/>
      <c r="P174" s="214">
        <f>O174*H174</f>
        <v>0</v>
      </c>
      <c r="Q174" s="214">
        <v>0</v>
      </c>
      <c r="R174" s="214">
        <f>Q174*H174</f>
        <v>0</v>
      </c>
      <c r="S174" s="214">
        <v>0.019</v>
      </c>
      <c r="T174" s="215">
        <f>S174*H174</f>
        <v>0.85499999999999998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6" t="s">
        <v>146</v>
      </c>
      <c r="AT174" s="216" t="s">
        <v>126</v>
      </c>
      <c r="AU174" s="216" t="s">
        <v>87</v>
      </c>
      <c r="AY174" s="18" t="s">
        <v>123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21</v>
      </c>
      <c r="BK174" s="217">
        <f>ROUND(I174*H174,2)</f>
        <v>0</v>
      </c>
      <c r="BL174" s="18" t="s">
        <v>146</v>
      </c>
      <c r="BM174" s="216" t="s">
        <v>325</v>
      </c>
    </row>
    <row r="175" s="2" customFormat="1">
      <c r="A175" s="40"/>
      <c r="B175" s="41"/>
      <c r="C175" s="42"/>
      <c r="D175" s="218" t="s">
        <v>132</v>
      </c>
      <c r="E175" s="42"/>
      <c r="F175" s="219" t="s">
        <v>326</v>
      </c>
      <c r="G175" s="42"/>
      <c r="H175" s="42"/>
      <c r="I175" s="220"/>
      <c r="J175" s="42"/>
      <c r="K175" s="42"/>
      <c r="L175" s="46"/>
      <c r="M175" s="221"/>
      <c r="N175" s="22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132</v>
      </c>
      <c r="AU175" s="18" t="s">
        <v>87</v>
      </c>
    </row>
    <row r="176" s="2" customFormat="1" ht="24.15" customHeight="1">
      <c r="A176" s="40"/>
      <c r="B176" s="41"/>
      <c r="C176" s="205" t="s">
        <v>327</v>
      </c>
      <c r="D176" s="205" t="s">
        <v>126</v>
      </c>
      <c r="E176" s="206" t="s">
        <v>328</v>
      </c>
      <c r="F176" s="207" t="s">
        <v>329</v>
      </c>
      <c r="G176" s="208" t="s">
        <v>298</v>
      </c>
      <c r="H176" s="209">
        <v>5</v>
      </c>
      <c r="I176" s="210"/>
      <c r="J176" s="211">
        <f>ROUND(I176*H176,2)</f>
        <v>0</v>
      </c>
      <c r="K176" s="207" t="s">
        <v>182</v>
      </c>
      <c r="L176" s="46"/>
      <c r="M176" s="212" t="s">
        <v>32</v>
      </c>
      <c r="N176" s="213" t="s">
        <v>49</v>
      </c>
      <c r="O176" s="86"/>
      <c r="P176" s="214">
        <f>O176*H176</f>
        <v>0</v>
      </c>
      <c r="Q176" s="214">
        <v>0</v>
      </c>
      <c r="R176" s="214">
        <f>Q176*H176</f>
        <v>0</v>
      </c>
      <c r="S176" s="214">
        <v>0.017999999999999999</v>
      </c>
      <c r="T176" s="215">
        <f>S176*H176</f>
        <v>0.089999999999999997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146</v>
      </c>
      <c r="AT176" s="216" t="s">
        <v>126</v>
      </c>
      <c r="AU176" s="216" t="s">
        <v>87</v>
      </c>
      <c r="AY176" s="18" t="s">
        <v>123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21</v>
      </c>
      <c r="BK176" s="217">
        <f>ROUND(I176*H176,2)</f>
        <v>0</v>
      </c>
      <c r="BL176" s="18" t="s">
        <v>146</v>
      </c>
      <c r="BM176" s="216" t="s">
        <v>330</v>
      </c>
    </row>
    <row r="177" s="2" customFormat="1">
      <c r="A177" s="40"/>
      <c r="B177" s="41"/>
      <c r="C177" s="42"/>
      <c r="D177" s="218" t="s">
        <v>132</v>
      </c>
      <c r="E177" s="42"/>
      <c r="F177" s="219" t="s">
        <v>331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132</v>
      </c>
      <c r="AU177" s="18" t="s">
        <v>87</v>
      </c>
    </row>
    <row r="178" s="12" customFormat="1" ht="22.8" customHeight="1">
      <c r="A178" s="12"/>
      <c r="B178" s="189"/>
      <c r="C178" s="190"/>
      <c r="D178" s="191" t="s">
        <v>77</v>
      </c>
      <c r="E178" s="203" t="s">
        <v>332</v>
      </c>
      <c r="F178" s="203" t="s">
        <v>333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SUM(P179:P190)</f>
        <v>0</v>
      </c>
      <c r="Q178" s="197"/>
      <c r="R178" s="198">
        <f>SUM(R179:R190)</f>
        <v>0</v>
      </c>
      <c r="S178" s="197"/>
      <c r="T178" s="199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0" t="s">
        <v>21</v>
      </c>
      <c r="AT178" s="201" t="s">
        <v>77</v>
      </c>
      <c r="AU178" s="201" t="s">
        <v>21</v>
      </c>
      <c r="AY178" s="200" t="s">
        <v>123</v>
      </c>
      <c r="BK178" s="202">
        <f>SUM(BK179:BK190)</f>
        <v>0</v>
      </c>
    </row>
    <row r="179" s="2" customFormat="1" ht="24.15" customHeight="1">
      <c r="A179" s="40"/>
      <c r="B179" s="41"/>
      <c r="C179" s="205" t="s">
        <v>334</v>
      </c>
      <c r="D179" s="205" t="s">
        <v>126</v>
      </c>
      <c r="E179" s="206" t="s">
        <v>335</v>
      </c>
      <c r="F179" s="207" t="s">
        <v>336</v>
      </c>
      <c r="G179" s="208" t="s">
        <v>238</v>
      </c>
      <c r="H179" s="209">
        <v>29.547000000000001</v>
      </c>
      <c r="I179" s="210"/>
      <c r="J179" s="211">
        <f>ROUND(I179*H179,2)</f>
        <v>0</v>
      </c>
      <c r="K179" s="207" t="s">
        <v>182</v>
      </c>
      <c r="L179" s="46"/>
      <c r="M179" s="212" t="s">
        <v>32</v>
      </c>
      <c r="N179" s="213" t="s">
        <v>49</v>
      </c>
      <c r="O179" s="86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6" t="s">
        <v>146</v>
      </c>
      <c r="AT179" s="216" t="s">
        <v>126</v>
      </c>
      <c r="AU179" s="216" t="s">
        <v>87</v>
      </c>
      <c r="AY179" s="18" t="s">
        <v>123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21</v>
      </c>
      <c r="BK179" s="217">
        <f>ROUND(I179*H179,2)</f>
        <v>0</v>
      </c>
      <c r="BL179" s="18" t="s">
        <v>146</v>
      </c>
      <c r="BM179" s="216" t="s">
        <v>337</v>
      </c>
    </row>
    <row r="180" s="2" customFormat="1">
      <c r="A180" s="40"/>
      <c r="B180" s="41"/>
      <c r="C180" s="42"/>
      <c r="D180" s="218" t="s">
        <v>132</v>
      </c>
      <c r="E180" s="42"/>
      <c r="F180" s="219" t="s">
        <v>338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132</v>
      </c>
      <c r="AU180" s="18" t="s">
        <v>87</v>
      </c>
    </row>
    <row r="181" s="2" customFormat="1" ht="21.75" customHeight="1">
      <c r="A181" s="40"/>
      <c r="B181" s="41"/>
      <c r="C181" s="205" t="s">
        <v>339</v>
      </c>
      <c r="D181" s="205" t="s">
        <v>126</v>
      </c>
      <c r="E181" s="206" t="s">
        <v>340</v>
      </c>
      <c r="F181" s="207" t="s">
        <v>341</v>
      </c>
      <c r="G181" s="208" t="s">
        <v>238</v>
      </c>
      <c r="H181" s="209">
        <v>29.547000000000001</v>
      </c>
      <c r="I181" s="210"/>
      <c r="J181" s="211">
        <f>ROUND(I181*H181,2)</f>
        <v>0</v>
      </c>
      <c r="K181" s="207" t="s">
        <v>182</v>
      </c>
      <c r="L181" s="46"/>
      <c r="M181" s="212" t="s">
        <v>32</v>
      </c>
      <c r="N181" s="213" t="s">
        <v>49</v>
      </c>
      <c r="O181" s="86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6" t="s">
        <v>146</v>
      </c>
      <c r="AT181" s="216" t="s">
        <v>126</v>
      </c>
      <c r="AU181" s="216" t="s">
        <v>87</v>
      </c>
      <c r="AY181" s="18" t="s">
        <v>123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21</v>
      </c>
      <c r="BK181" s="217">
        <f>ROUND(I181*H181,2)</f>
        <v>0</v>
      </c>
      <c r="BL181" s="18" t="s">
        <v>146</v>
      </c>
      <c r="BM181" s="216" t="s">
        <v>342</v>
      </c>
    </row>
    <row r="182" s="2" customFormat="1">
      <c r="A182" s="40"/>
      <c r="B182" s="41"/>
      <c r="C182" s="42"/>
      <c r="D182" s="218" t="s">
        <v>132</v>
      </c>
      <c r="E182" s="42"/>
      <c r="F182" s="219" t="s">
        <v>343</v>
      </c>
      <c r="G182" s="42"/>
      <c r="H182" s="42"/>
      <c r="I182" s="220"/>
      <c r="J182" s="42"/>
      <c r="K182" s="42"/>
      <c r="L182" s="46"/>
      <c r="M182" s="221"/>
      <c r="N182" s="22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132</v>
      </c>
      <c r="AU182" s="18" t="s">
        <v>87</v>
      </c>
    </row>
    <row r="183" s="2" customFormat="1" ht="24.15" customHeight="1">
      <c r="A183" s="40"/>
      <c r="B183" s="41"/>
      <c r="C183" s="205" t="s">
        <v>344</v>
      </c>
      <c r="D183" s="205" t="s">
        <v>126</v>
      </c>
      <c r="E183" s="206" t="s">
        <v>345</v>
      </c>
      <c r="F183" s="207" t="s">
        <v>346</v>
      </c>
      <c r="G183" s="208" t="s">
        <v>238</v>
      </c>
      <c r="H183" s="209">
        <v>561.39300000000003</v>
      </c>
      <c r="I183" s="210"/>
      <c r="J183" s="211">
        <f>ROUND(I183*H183,2)</f>
        <v>0</v>
      </c>
      <c r="K183" s="207" t="s">
        <v>182</v>
      </c>
      <c r="L183" s="46"/>
      <c r="M183" s="212" t="s">
        <v>32</v>
      </c>
      <c r="N183" s="213" t="s">
        <v>49</v>
      </c>
      <c r="O183" s="86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6" t="s">
        <v>146</v>
      </c>
      <c r="AT183" s="216" t="s">
        <v>126</v>
      </c>
      <c r="AU183" s="216" t="s">
        <v>87</v>
      </c>
      <c r="AY183" s="18" t="s">
        <v>123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21</v>
      </c>
      <c r="BK183" s="217">
        <f>ROUND(I183*H183,2)</f>
        <v>0</v>
      </c>
      <c r="BL183" s="18" t="s">
        <v>146</v>
      </c>
      <c r="BM183" s="216" t="s">
        <v>347</v>
      </c>
    </row>
    <row r="184" s="2" customFormat="1">
      <c r="A184" s="40"/>
      <c r="B184" s="41"/>
      <c r="C184" s="42"/>
      <c r="D184" s="218" t="s">
        <v>132</v>
      </c>
      <c r="E184" s="42"/>
      <c r="F184" s="219" t="s">
        <v>348</v>
      </c>
      <c r="G184" s="42"/>
      <c r="H184" s="42"/>
      <c r="I184" s="220"/>
      <c r="J184" s="42"/>
      <c r="K184" s="42"/>
      <c r="L184" s="46"/>
      <c r="M184" s="221"/>
      <c r="N184" s="22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132</v>
      </c>
      <c r="AU184" s="18" t="s">
        <v>87</v>
      </c>
    </row>
    <row r="185" s="13" customFormat="1">
      <c r="A185" s="13"/>
      <c r="B185" s="229"/>
      <c r="C185" s="230"/>
      <c r="D185" s="231" t="s">
        <v>190</v>
      </c>
      <c r="E185" s="232" t="s">
        <v>32</v>
      </c>
      <c r="F185" s="233" t="s">
        <v>349</v>
      </c>
      <c r="G185" s="230"/>
      <c r="H185" s="234">
        <v>29.547000000000001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190</v>
      </c>
      <c r="AU185" s="240" t="s">
        <v>87</v>
      </c>
      <c r="AV185" s="13" t="s">
        <v>87</v>
      </c>
      <c r="AW185" s="13" t="s">
        <v>40</v>
      </c>
      <c r="AX185" s="13" t="s">
        <v>78</v>
      </c>
      <c r="AY185" s="240" t="s">
        <v>123</v>
      </c>
    </row>
    <row r="186" s="14" customFormat="1">
      <c r="A186" s="14"/>
      <c r="B186" s="241"/>
      <c r="C186" s="242"/>
      <c r="D186" s="231" t="s">
        <v>190</v>
      </c>
      <c r="E186" s="243" t="s">
        <v>32</v>
      </c>
      <c r="F186" s="244" t="s">
        <v>192</v>
      </c>
      <c r="G186" s="242"/>
      <c r="H186" s="245">
        <v>29.547000000000001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190</v>
      </c>
      <c r="AU186" s="251" t="s">
        <v>87</v>
      </c>
      <c r="AV186" s="14" t="s">
        <v>146</v>
      </c>
      <c r="AW186" s="14" t="s">
        <v>40</v>
      </c>
      <c r="AX186" s="14" t="s">
        <v>78</v>
      </c>
      <c r="AY186" s="251" t="s">
        <v>123</v>
      </c>
    </row>
    <row r="187" s="13" customFormat="1">
      <c r="A187" s="13"/>
      <c r="B187" s="229"/>
      <c r="C187" s="230"/>
      <c r="D187" s="231" t="s">
        <v>190</v>
      </c>
      <c r="E187" s="232" t="s">
        <v>32</v>
      </c>
      <c r="F187" s="233" t="s">
        <v>350</v>
      </c>
      <c r="G187" s="230"/>
      <c r="H187" s="234">
        <v>561.39300000000003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190</v>
      </c>
      <c r="AU187" s="240" t="s">
        <v>87</v>
      </c>
      <c r="AV187" s="13" t="s">
        <v>87</v>
      </c>
      <c r="AW187" s="13" t="s">
        <v>40</v>
      </c>
      <c r="AX187" s="13" t="s">
        <v>21</v>
      </c>
      <c r="AY187" s="240" t="s">
        <v>123</v>
      </c>
    </row>
    <row r="188" s="2" customFormat="1" ht="24.15" customHeight="1">
      <c r="A188" s="40"/>
      <c r="B188" s="41"/>
      <c r="C188" s="205" t="s">
        <v>351</v>
      </c>
      <c r="D188" s="205" t="s">
        <v>126</v>
      </c>
      <c r="E188" s="206" t="s">
        <v>352</v>
      </c>
      <c r="F188" s="207" t="s">
        <v>353</v>
      </c>
      <c r="G188" s="208" t="s">
        <v>238</v>
      </c>
      <c r="H188" s="209">
        <v>29.547000000000001</v>
      </c>
      <c r="I188" s="210"/>
      <c r="J188" s="211">
        <f>ROUND(I188*H188,2)</f>
        <v>0</v>
      </c>
      <c r="K188" s="207" t="s">
        <v>182</v>
      </c>
      <c r="L188" s="46"/>
      <c r="M188" s="212" t="s">
        <v>32</v>
      </c>
      <c r="N188" s="213" t="s">
        <v>49</v>
      </c>
      <c r="O188" s="86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146</v>
      </c>
      <c r="AT188" s="216" t="s">
        <v>126</v>
      </c>
      <c r="AU188" s="216" t="s">
        <v>87</v>
      </c>
      <c r="AY188" s="18" t="s">
        <v>123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21</v>
      </c>
      <c r="BK188" s="217">
        <f>ROUND(I188*H188,2)</f>
        <v>0</v>
      </c>
      <c r="BL188" s="18" t="s">
        <v>146</v>
      </c>
      <c r="BM188" s="216" t="s">
        <v>354</v>
      </c>
    </row>
    <row r="189" s="2" customFormat="1">
      <c r="A189" s="40"/>
      <c r="B189" s="41"/>
      <c r="C189" s="42"/>
      <c r="D189" s="218" t="s">
        <v>132</v>
      </c>
      <c r="E189" s="42"/>
      <c r="F189" s="219" t="s">
        <v>355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132</v>
      </c>
      <c r="AU189" s="18" t="s">
        <v>87</v>
      </c>
    </row>
    <row r="190" s="13" customFormat="1">
      <c r="A190" s="13"/>
      <c r="B190" s="229"/>
      <c r="C190" s="230"/>
      <c r="D190" s="231" t="s">
        <v>190</v>
      </c>
      <c r="E190" s="232" t="s">
        <v>32</v>
      </c>
      <c r="F190" s="233" t="s">
        <v>356</v>
      </c>
      <c r="G190" s="230"/>
      <c r="H190" s="234">
        <v>29.547000000000001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190</v>
      </c>
      <c r="AU190" s="240" t="s">
        <v>87</v>
      </c>
      <c r="AV190" s="13" t="s">
        <v>87</v>
      </c>
      <c r="AW190" s="13" t="s">
        <v>40</v>
      </c>
      <c r="AX190" s="13" t="s">
        <v>21</v>
      </c>
      <c r="AY190" s="240" t="s">
        <v>123</v>
      </c>
    </row>
    <row r="191" s="12" customFormat="1" ht="22.8" customHeight="1">
      <c r="A191" s="12"/>
      <c r="B191" s="189"/>
      <c r="C191" s="190"/>
      <c r="D191" s="191" t="s">
        <v>77</v>
      </c>
      <c r="E191" s="203" t="s">
        <v>357</v>
      </c>
      <c r="F191" s="203" t="s">
        <v>358</v>
      </c>
      <c r="G191" s="190"/>
      <c r="H191" s="190"/>
      <c r="I191" s="193"/>
      <c r="J191" s="204">
        <f>BK191</f>
        <v>0</v>
      </c>
      <c r="K191" s="190"/>
      <c r="L191" s="195"/>
      <c r="M191" s="196"/>
      <c r="N191" s="197"/>
      <c r="O191" s="197"/>
      <c r="P191" s="198">
        <f>SUM(P192:P195)</f>
        <v>0</v>
      </c>
      <c r="Q191" s="197"/>
      <c r="R191" s="198">
        <f>SUM(R192:R195)</f>
        <v>0</v>
      </c>
      <c r="S191" s="197"/>
      <c r="T191" s="199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0" t="s">
        <v>21</v>
      </c>
      <c r="AT191" s="201" t="s">
        <v>77</v>
      </c>
      <c r="AU191" s="201" t="s">
        <v>21</v>
      </c>
      <c r="AY191" s="200" t="s">
        <v>123</v>
      </c>
      <c r="BK191" s="202">
        <f>SUM(BK192:BK195)</f>
        <v>0</v>
      </c>
    </row>
    <row r="192" s="2" customFormat="1" ht="33" customHeight="1">
      <c r="A192" s="40"/>
      <c r="B192" s="41"/>
      <c r="C192" s="205" t="s">
        <v>359</v>
      </c>
      <c r="D192" s="205" t="s">
        <v>126</v>
      </c>
      <c r="E192" s="206" t="s">
        <v>360</v>
      </c>
      <c r="F192" s="207" t="s">
        <v>361</v>
      </c>
      <c r="G192" s="208" t="s">
        <v>238</v>
      </c>
      <c r="H192" s="209">
        <v>29.821000000000002</v>
      </c>
      <c r="I192" s="210"/>
      <c r="J192" s="211">
        <f>ROUND(I192*H192,2)</f>
        <v>0</v>
      </c>
      <c r="K192" s="207" t="s">
        <v>182</v>
      </c>
      <c r="L192" s="46"/>
      <c r="M192" s="212" t="s">
        <v>32</v>
      </c>
      <c r="N192" s="213" t="s">
        <v>49</v>
      </c>
      <c r="O192" s="86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6" t="s">
        <v>146</v>
      </c>
      <c r="AT192" s="216" t="s">
        <v>126</v>
      </c>
      <c r="AU192" s="216" t="s">
        <v>87</v>
      </c>
      <c r="AY192" s="18" t="s">
        <v>123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21</v>
      </c>
      <c r="BK192" s="217">
        <f>ROUND(I192*H192,2)</f>
        <v>0</v>
      </c>
      <c r="BL192" s="18" t="s">
        <v>146</v>
      </c>
      <c r="BM192" s="216" t="s">
        <v>362</v>
      </c>
    </row>
    <row r="193" s="2" customFormat="1">
      <c r="A193" s="40"/>
      <c r="B193" s="41"/>
      <c r="C193" s="42"/>
      <c r="D193" s="218" t="s">
        <v>132</v>
      </c>
      <c r="E193" s="42"/>
      <c r="F193" s="219" t="s">
        <v>363</v>
      </c>
      <c r="G193" s="42"/>
      <c r="H193" s="42"/>
      <c r="I193" s="220"/>
      <c r="J193" s="42"/>
      <c r="K193" s="42"/>
      <c r="L193" s="46"/>
      <c r="M193" s="221"/>
      <c r="N193" s="22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132</v>
      </c>
      <c r="AU193" s="18" t="s">
        <v>87</v>
      </c>
    </row>
    <row r="194" s="2" customFormat="1" ht="24.15" customHeight="1">
      <c r="A194" s="40"/>
      <c r="B194" s="41"/>
      <c r="C194" s="205" t="s">
        <v>364</v>
      </c>
      <c r="D194" s="205" t="s">
        <v>126</v>
      </c>
      <c r="E194" s="206" t="s">
        <v>365</v>
      </c>
      <c r="F194" s="207" t="s">
        <v>366</v>
      </c>
      <c r="G194" s="208" t="s">
        <v>238</v>
      </c>
      <c r="H194" s="209">
        <v>1.7989999999999999</v>
      </c>
      <c r="I194" s="210"/>
      <c r="J194" s="211">
        <f>ROUND(I194*H194,2)</f>
        <v>0</v>
      </c>
      <c r="K194" s="207" t="s">
        <v>182</v>
      </c>
      <c r="L194" s="46"/>
      <c r="M194" s="212" t="s">
        <v>32</v>
      </c>
      <c r="N194" s="213" t="s">
        <v>49</v>
      </c>
      <c r="O194" s="86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146</v>
      </c>
      <c r="AT194" s="216" t="s">
        <v>126</v>
      </c>
      <c r="AU194" s="216" t="s">
        <v>87</v>
      </c>
      <c r="AY194" s="18" t="s">
        <v>123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21</v>
      </c>
      <c r="BK194" s="217">
        <f>ROUND(I194*H194,2)</f>
        <v>0</v>
      </c>
      <c r="BL194" s="18" t="s">
        <v>146</v>
      </c>
      <c r="BM194" s="216" t="s">
        <v>367</v>
      </c>
    </row>
    <row r="195" s="2" customFormat="1">
      <c r="A195" s="40"/>
      <c r="B195" s="41"/>
      <c r="C195" s="42"/>
      <c r="D195" s="218" t="s">
        <v>132</v>
      </c>
      <c r="E195" s="42"/>
      <c r="F195" s="219" t="s">
        <v>368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132</v>
      </c>
      <c r="AU195" s="18" t="s">
        <v>87</v>
      </c>
    </row>
    <row r="196" s="12" customFormat="1" ht="25.92" customHeight="1">
      <c r="A196" s="12"/>
      <c r="B196" s="189"/>
      <c r="C196" s="190"/>
      <c r="D196" s="191" t="s">
        <v>77</v>
      </c>
      <c r="E196" s="192" t="s">
        <v>369</v>
      </c>
      <c r="F196" s="192" t="s">
        <v>370</v>
      </c>
      <c r="G196" s="190"/>
      <c r="H196" s="190"/>
      <c r="I196" s="193"/>
      <c r="J196" s="194">
        <f>BK196</f>
        <v>0</v>
      </c>
      <c r="K196" s="190"/>
      <c r="L196" s="195"/>
      <c r="M196" s="196"/>
      <c r="N196" s="197"/>
      <c r="O196" s="197"/>
      <c r="P196" s="198">
        <f>P197+P207+P250+P323+P387</f>
        <v>0</v>
      </c>
      <c r="Q196" s="197"/>
      <c r="R196" s="198">
        <f>R197+R207+R250+R323+R387</f>
        <v>3.2960600000000002</v>
      </c>
      <c r="S196" s="197"/>
      <c r="T196" s="199">
        <f>T197+T207+T250+T323+T387</f>
        <v>4.6087600000000002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0" t="s">
        <v>87</v>
      </c>
      <c r="AT196" s="201" t="s">
        <v>77</v>
      </c>
      <c r="AU196" s="201" t="s">
        <v>78</v>
      </c>
      <c r="AY196" s="200" t="s">
        <v>123</v>
      </c>
      <c r="BK196" s="202">
        <f>BK197+BK207+BK250+BK323+BK387</f>
        <v>0</v>
      </c>
    </row>
    <row r="197" s="12" customFormat="1" ht="22.8" customHeight="1">
      <c r="A197" s="12"/>
      <c r="B197" s="189"/>
      <c r="C197" s="190"/>
      <c r="D197" s="191" t="s">
        <v>77</v>
      </c>
      <c r="E197" s="203" t="s">
        <v>371</v>
      </c>
      <c r="F197" s="203" t="s">
        <v>372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SUM(P198:P206)</f>
        <v>0</v>
      </c>
      <c r="Q197" s="197"/>
      <c r="R197" s="198">
        <f>SUM(R198:R206)</f>
        <v>0.15823000000000004</v>
      </c>
      <c r="S197" s="197"/>
      <c r="T197" s="199">
        <f>SUM(T198:T206)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87</v>
      </c>
      <c r="AT197" s="201" t="s">
        <v>77</v>
      </c>
      <c r="AU197" s="201" t="s">
        <v>21</v>
      </c>
      <c r="AY197" s="200" t="s">
        <v>123</v>
      </c>
      <c r="BK197" s="202">
        <f>SUM(BK198:BK206)</f>
        <v>0</v>
      </c>
    </row>
    <row r="198" s="2" customFormat="1" ht="37.8" customHeight="1">
      <c r="A198" s="40"/>
      <c r="B198" s="41"/>
      <c r="C198" s="205" t="s">
        <v>373</v>
      </c>
      <c r="D198" s="205" t="s">
        <v>126</v>
      </c>
      <c r="E198" s="206" t="s">
        <v>374</v>
      </c>
      <c r="F198" s="207" t="s">
        <v>375</v>
      </c>
      <c r="G198" s="208" t="s">
        <v>298</v>
      </c>
      <c r="H198" s="209">
        <v>121</v>
      </c>
      <c r="I198" s="210"/>
      <c r="J198" s="211">
        <f>ROUND(I198*H198,2)</f>
        <v>0</v>
      </c>
      <c r="K198" s="207" t="s">
        <v>182</v>
      </c>
      <c r="L198" s="46"/>
      <c r="M198" s="212" t="s">
        <v>32</v>
      </c>
      <c r="N198" s="213" t="s">
        <v>49</v>
      </c>
      <c r="O198" s="86"/>
      <c r="P198" s="214">
        <f>O198*H198</f>
        <v>0</v>
      </c>
      <c r="Q198" s="214">
        <v>0.00019000000000000001</v>
      </c>
      <c r="R198" s="214">
        <f>Q198*H198</f>
        <v>0.02299</v>
      </c>
      <c r="S198" s="214">
        <v>0</v>
      </c>
      <c r="T198" s="21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6" t="s">
        <v>265</v>
      </c>
      <c r="AT198" s="216" t="s">
        <v>126</v>
      </c>
      <c r="AU198" s="216" t="s">
        <v>87</v>
      </c>
      <c r="AY198" s="18" t="s">
        <v>123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21</v>
      </c>
      <c r="BK198" s="217">
        <f>ROUND(I198*H198,2)</f>
        <v>0</v>
      </c>
      <c r="BL198" s="18" t="s">
        <v>265</v>
      </c>
      <c r="BM198" s="216" t="s">
        <v>376</v>
      </c>
    </row>
    <row r="199" s="2" customFormat="1">
      <c r="A199" s="40"/>
      <c r="B199" s="41"/>
      <c r="C199" s="42"/>
      <c r="D199" s="218" t="s">
        <v>132</v>
      </c>
      <c r="E199" s="42"/>
      <c r="F199" s="219" t="s">
        <v>377</v>
      </c>
      <c r="G199" s="42"/>
      <c r="H199" s="42"/>
      <c r="I199" s="220"/>
      <c r="J199" s="42"/>
      <c r="K199" s="42"/>
      <c r="L199" s="46"/>
      <c r="M199" s="221"/>
      <c r="N199" s="22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132</v>
      </c>
      <c r="AU199" s="18" t="s">
        <v>87</v>
      </c>
    </row>
    <row r="200" s="2" customFormat="1" ht="16.5" customHeight="1">
      <c r="A200" s="40"/>
      <c r="B200" s="41"/>
      <c r="C200" s="252" t="s">
        <v>378</v>
      </c>
      <c r="D200" s="252" t="s">
        <v>259</v>
      </c>
      <c r="E200" s="253" t="s">
        <v>379</v>
      </c>
      <c r="F200" s="254" t="s">
        <v>380</v>
      </c>
      <c r="G200" s="255" t="s">
        <v>298</v>
      </c>
      <c r="H200" s="256">
        <v>170</v>
      </c>
      <c r="I200" s="257"/>
      <c r="J200" s="258">
        <f>ROUND(I200*H200,2)</f>
        <v>0</v>
      </c>
      <c r="K200" s="254" t="s">
        <v>182</v>
      </c>
      <c r="L200" s="259"/>
      <c r="M200" s="260" t="s">
        <v>32</v>
      </c>
      <c r="N200" s="261" t="s">
        <v>49</v>
      </c>
      <c r="O200" s="86"/>
      <c r="P200" s="214">
        <f>O200*H200</f>
        <v>0</v>
      </c>
      <c r="Q200" s="214">
        <v>0.00054000000000000001</v>
      </c>
      <c r="R200" s="214">
        <f>Q200*H200</f>
        <v>0.091800000000000007</v>
      </c>
      <c r="S200" s="214">
        <v>0</v>
      </c>
      <c r="T200" s="21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6" t="s">
        <v>359</v>
      </c>
      <c r="AT200" s="216" t="s">
        <v>259</v>
      </c>
      <c r="AU200" s="216" t="s">
        <v>87</v>
      </c>
      <c r="AY200" s="18" t="s">
        <v>123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21</v>
      </c>
      <c r="BK200" s="217">
        <f>ROUND(I200*H200,2)</f>
        <v>0</v>
      </c>
      <c r="BL200" s="18" t="s">
        <v>265</v>
      </c>
      <c r="BM200" s="216" t="s">
        <v>381</v>
      </c>
    </row>
    <row r="201" s="2" customFormat="1" ht="16.5" customHeight="1">
      <c r="A201" s="40"/>
      <c r="B201" s="41"/>
      <c r="C201" s="252" t="s">
        <v>382</v>
      </c>
      <c r="D201" s="252" t="s">
        <v>259</v>
      </c>
      <c r="E201" s="253" t="s">
        <v>383</v>
      </c>
      <c r="F201" s="254" t="s">
        <v>384</v>
      </c>
      <c r="G201" s="255" t="s">
        <v>298</v>
      </c>
      <c r="H201" s="256">
        <v>52</v>
      </c>
      <c r="I201" s="257"/>
      <c r="J201" s="258">
        <f>ROUND(I201*H201,2)</f>
        <v>0</v>
      </c>
      <c r="K201" s="254" t="s">
        <v>182</v>
      </c>
      <c r="L201" s="259"/>
      <c r="M201" s="260" t="s">
        <v>32</v>
      </c>
      <c r="N201" s="261" t="s">
        <v>49</v>
      </c>
      <c r="O201" s="86"/>
      <c r="P201" s="214">
        <f>O201*H201</f>
        <v>0</v>
      </c>
      <c r="Q201" s="214">
        <v>0.00059000000000000003</v>
      </c>
      <c r="R201" s="214">
        <f>Q201*H201</f>
        <v>0.030680000000000002</v>
      </c>
      <c r="S201" s="214">
        <v>0</v>
      </c>
      <c r="T201" s="21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6" t="s">
        <v>359</v>
      </c>
      <c r="AT201" s="216" t="s">
        <v>259</v>
      </c>
      <c r="AU201" s="216" t="s">
        <v>87</v>
      </c>
      <c r="AY201" s="18" t="s">
        <v>123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21</v>
      </c>
      <c r="BK201" s="217">
        <f>ROUND(I201*H201,2)</f>
        <v>0</v>
      </c>
      <c r="BL201" s="18" t="s">
        <v>265</v>
      </c>
      <c r="BM201" s="216" t="s">
        <v>385</v>
      </c>
    </row>
    <row r="202" s="2" customFormat="1" ht="16.5" customHeight="1">
      <c r="A202" s="40"/>
      <c r="B202" s="41"/>
      <c r="C202" s="252" t="s">
        <v>386</v>
      </c>
      <c r="D202" s="252" t="s">
        <v>259</v>
      </c>
      <c r="E202" s="253" t="s">
        <v>387</v>
      </c>
      <c r="F202" s="254" t="s">
        <v>388</v>
      </c>
      <c r="G202" s="255" t="s">
        <v>298</v>
      </c>
      <c r="H202" s="256">
        <v>2</v>
      </c>
      <c r="I202" s="257"/>
      <c r="J202" s="258">
        <f>ROUND(I202*H202,2)</f>
        <v>0</v>
      </c>
      <c r="K202" s="254" t="s">
        <v>182</v>
      </c>
      <c r="L202" s="259"/>
      <c r="M202" s="260" t="s">
        <v>32</v>
      </c>
      <c r="N202" s="261" t="s">
        <v>49</v>
      </c>
      <c r="O202" s="86"/>
      <c r="P202" s="214">
        <f>O202*H202</f>
        <v>0</v>
      </c>
      <c r="Q202" s="214">
        <v>0.00064999999999999997</v>
      </c>
      <c r="R202" s="214">
        <f>Q202*H202</f>
        <v>0.0012999999999999999</v>
      </c>
      <c r="S202" s="214">
        <v>0</v>
      </c>
      <c r="T202" s="21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6" t="s">
        <v>359</v>
      </c>
      <c r="AT202" s="216" t="s">
        <v>259</v>
      </c>
      <c r="AU202" s="216" t="s">
        <v>87</v>
      </c>
      <c r="AY202" s="18" t="s">
        <v>123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21</v>
      </c>
      <c r="BK202" s="217">
        <f>ROUND(I202*H202,2)</f>
        <v>0</v>
      </c>
      <c r="BL202" s="18" t="s">
        <v>265</v>
      </c>
      <c r="BM202" s="216" t="s">
        <v>389</v>
      </c>
    </row>
    <row r="203" s="2" customFormat="1" ht="16.5" customHeight="1">
      <c r="A203" s="40"/>
      <c r="B203" s="41"/>
      <c r="C203" s="252" t="s">
        <v>390</v>
      </c>
      <c r="D203" s="252" t="s">
        <v>259</v>
      </c>
      <c r="E203" s="253" t="s">
        <v>391</v>
      </c>
      <c r="F203" s="254" t="s">
        <v>392</v>
      </c>
      <c r="G203" s="255" t="s">
        <v>298</v>
      </c>
      <c r="H203" s="256">
        <v>9</v>
      </c>
      <c r="I203" s="257"/>
      <c r="J203" s="258">
        <f>ROUND(I203*H203,2)</f>
        <v>0</v>
      </c>
      <c r="K203" s="254" t="s">
        <v>182</v>
      </c>
      <c r="L203" s="259"/>
      <c r="M203" s="260" t="s">
        <v>32</v>
      </c>
      <c r="N203" s="261" t="s">
        <v>49</v>
      </c>
      <c r="O203" s="86"/>
      <c r="P203" s="214">
        <f>O203*H203</f>
        <v>0</v>
      </c>
      <c r="Q203" s="214">
        <v>0.00072000000000000005</v>
      </c>
      <c r="R203" s="214">
        <f>Q203*H203</f>
        <v>0.0064800000000000005</v>
      </c>
      <c r="S203" s="214">
        <v>0</v>
      </c>
      <c r="T203" s="21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6" t="s">
        <v>359</v>
      </c>
      <c r="AT203" s="216" t="s">
        <v>259</v>
      </c>
      <c r="AU203" s="216" t="s">
        <v>87</v>
      </c>
      <c r="AY203" s="18" t="s">
        <v>123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21</v>
      </c>
      <c r="BK203" s="217">
        <f>ROUND(I203*H203,2)</f>
        <v>0</v>
      </c>
      <c r="BL203" s="18" t="s">
        <v>265</v>
      </c>
      <c r="BM203" s="216" t="s">
        <v>393</v>
      </c>
    </row>
    <row r="204" s="2" customFormat="1" ht="16.5" customHeight="1">
      <c r="A204" s="40"/>
      <c r="B204" s="41"/>
      <c r="C204" s="252" t="s">
        <v>394</v>
      </c>
      <c r="D204" s="252" t="s">
        <v>259</v>
      </c>
      <c r="E204" s="253" t="s">
        <v>395</v>
      </c>
      <c r="F204" s="254" t="s">
        <v>396</v>
      </c>
      <c r="G204" s="255" t="s">
        <v>298</v>
      </c>
      <c r="H204" s="256">
        <v>6</v>
      </c>
      <c r="I204" s="257"/>
      <c r="J204" s="258">
        <f>ROUND(I204*H204,2)</f>
        <v>0</v>
      </c>
      <c r="K204" s="254" t="s">
        <v>182</v>
      </c>
      <c r="L204" s="259"/>
      <c r="M204" s="260" t="s">
        <v>32</v>
      </c>
      <c r="N204" s="261" t="s">
        <v>49</v>
      </c>
      <c r="O204" s="86"/>
      <c r="P204" s="214">
        <f>O204*H204</f>
        <v>0</v>
      </c>
      <c r="Q204" s="214">
        <v>0.00083000000000000001</v>
      </c>
      <c r="R204" s="214">
        <f>Q204*H204</f>
        <v>0.0049800000000000001</v>
      </c>
      <c r="S204" s="214">
        <v>0</v>
      </c>
      <c r="T204" s="21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6" t="s">
        <v>359</v>
      </c>
      <c r="AT204" s="216" t="s">
        <v>259</v>
      </c>
      <c r="AU204" s="216" t="s">
        <v>87</v>
      </c>
      <c r="AY204" s="18" t="s">
        <v>123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21</v>
      </c>
      <c r="BK204" s="217">
        <f>ROUND(I204*H204,2)</f>
        <v>0</v>
      </c>
      <c r="BL204" s="18" t="s">
        <v>265</v>
      </c>
      <c r="BM204" s="216" t="s">
        <v>397</v>
      </c>
    </row>
    <row r="205" s="2" customFormat="1" ht="24.15" customHeight="1">
      <c r="A205" s="40"/>
      <c r="B205" s="41"/>
      <c r="C205" s="205" t="s">
        <v>398</v>
      </c>
      <c r="D205" s="205" t="s">
        <v>126</v>
      </c>
      <c r="E205" s="206" t="s">
        <v>399</v>
      </c>
      <c r="F205" s="207" t="s">
        <v>400</v>
      </c>
      <c r="G205" s="208" t="s">
        <v>238</v>
      </c>
      <c r="H205" s="209">
        <v>0.158</v>
      </c>
      <c r="I205" s="210"/>
      <c r="J205" s="211">
        <f>ROUND(I205*H205,2)</f>
        <v>0</v>
      </c>
      <c r="K205" s="207" t="s">
        <v>182</v>
      </c>
      <c r="L205" s="46"/>
      <c r="M205" s="212" t="s">
        <v>32</v>
      </c>
      <c r="N205" s="213" t="s">
        <v>49</v>
      </c>
      <c r="O205" s="86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6" t="s">
        <v>265</v>
      </c>
      <c r="AT205" s="216" t="s">
        <v>126</v>
      </c>
      <c r="AU205" s="216" t="s">
        <v>87</v>
      </c>
      <c r="AY205" s="18" t="s">
        <v>123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21</v>
      </c>
      <c r="BK205" s="217">
        <f>ROUND(I205*H205,2)</f>
        <v>0</v>
      </c>
      <c r="BL205" s="18" t="s">
        <v>265</v>
      </c>
      <c r="BM205" s="216" t="s">
        <v>401</v>
      </c>
    </row>
    <row r="206" s="2" customFormat="1">
      <c r="A206" s="40"/>
      <c r="B206" s="41"/>
      <c r="C206" s="42"/>
      <c r="D206" s="218" t="s">
        <v>132</v>
      </c>
      <c r="E206" s="42"/>
      <c r="F206" s="219" t="s">
        <v>402</v>
      </c>
      <c r="G206" s="42"/>
      <c r="H206" s="42"/>
      <c r="I206" s="220"/>
      <c r="J206" s="42"/>
      <c r="K206" s="42"/>
      <c r="L206" s="46"/>
      <c r="M206" s="221"/>
      <c r="N206" s="22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132</v>
      </c>
      <c r="AU206" s="18" t="s">
        <v>87</v>
      </c>
    </row>
    <row r="207" s="12" customFormat="1" ht="22.8" customHeight="1">
      <c r="A207" s="12"/>
      <c r="B207" s="189"/>
      <c r="C207" s="190"/>
      <c r="D207" s="191" t="s">
        <v>77</v>
      </c>
      <c r="E207" s="203" t="s">
        <v>403</v>
      </c>
      <c r="F207" s="203" t="s">
        <v>404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SUM(P208:P249)</f>
        <v>0</v>
      </c>
      <c r="Q207" s="197"/>
      <c r="R207" s="198">
        <f>SUM(R208:R249)</f>
        <v>1.1429500000000001</v>
      </c>
      <c r="S207" s="197"/>
      <c r="T207" s="199">
        <f>SUM(T208:T249)</f>
        <v>3.6873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87</v>
      </c>
      <c r="AT207" s="201" t="s">
        <v>77</v>
      </c>
      <c r="AU207" s="201" t="s">
        <v>21</v>
      </c>
      <c r="AY207" s="200" t="s">
        <v>123</v>
      </c>
      <c r="BK207" s="202">
        <f>SUM(BK208:BK249)</f>
        <v>0</v>
      </c>
    </row>
    <row r="208" s="2" customFormat="1" ht="16.5" customHeight="1">
      <c r="A208" s="40"/>
      <c r="B208" s="41"/>
      <c r="C208" s="205" t="s">
        <v>29</v>
      </c>
      <c r="D208" s="205" t="s">
        <v>126</v>
      </c>
      <c r="E208" s="206" t="s">
        <v>405</v>
      </c>
      <c r="F208" s="207" t="s">
        <v>406</v>
      </c>
      <c r="G208" s="208" t="s">
        <v>298</v>
      </c>
      <c r="H208" s="209">
        <v>15</v>
      </c>
      <c r="I208" s="210"/>
      <c r="J208" s="211">
        <f>ROUND(I208*H208,2)</f>
        <v>0</v>
      </c>
      <c r="K208" s="207" t="s">
        <v>182</v>
      </c>
      <c r="L208" s="46"/>
      <c r="M208" s="212" t="s">
        <v>32</v>
      </c>
      <c r="N208" s="213" t="s">
        <v>49</v>
      </c>
      <c r="O208" s="86"/>
      <c r="P208" s="214">
        <f>O208*H208</f>
        <v>0</v>
      </c>
      <c r="Q208" s="214">
        <v>0</v>
      </c>
      <c r="R208" s="214">
        <f>Q208*H208</f>
        <v>0</v>
      </c>
      <c r="S208" s="214">
        <v>0.0098200000000000006</v>
      </c>
      <c r="T208" s="215">
        <f>S208*H208</f>
        <v>0.14730000000000001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6" t="s">
        <v>265</v>
      </c>
      <c r="AT208" s="216" t="s">
        <v>126</v>
      </c>
      <c r="AU208" s="216" t="s">
        <v>87</v>
      </c>
      <c r="AY208" s="18" t="s">
        <v>123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21</v>
      </c>
      <c r="BK208" s="217">
        <f>ROUND(I208*H208,2)</f>
        <v>0</v>
      </c>
      <c r="BL208" s="18" t="s">
        <v>265</v>
      </c>
      <c r="BM208" s="216" t="s">
        <v>407</v>
      </c>
    </row>
    <row r="209" s="2" customFormat="1">
      <c r="A209" s="40"/>
      <c r="B209" s="41"/>
      <c r="C209" s="42"/>
      <c r="D209" s="218" t="s">
        <v>132</v>
      </c>
      <c r="E209" s="42"/>
      <c r="F209" s="219" t="s">
        <v>408</v>
      </c>
      <c r="G209" s="42"/>
      <c r="H209" s="42"/>
      <c r="I209" s="220"/>
      <c r="J209" s="42"/>
      <c r="K209" s="42"/>
      <c r="L209" s="46"/>
      <c r="M209" s="221"/>
      <c r="N209" s="22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132</v>
      </c>
      <c r="AU209" s="18" t="s">
        <v>87</v>
      </c>
    </row>
    <row r="210" s="2" customFormat="1" ht="16.5" customHeight="1">
      <c r="A210" s="40"/>
      <c r="B210" s="41"/>
      <c r="C210" s="205" t="s">
        <v>409</v>
      </c>
      <c r="D210" s="205" t="s">
        <v>126</v>
      </c>
      <c r="E210" s="206" t="s">
        <v>410</v>
      </c>
      <c r="F210" s="207" t="s">
        <v>411</v>
      </c>
      <c r="G210" s="208" t="s">
        <v>298</v>
      </c>
      <c r="H210" s="209">
        <v>130</v>
      </c>
      <c r="I210" s="210"/>
      <c r="J210" s="211">
        <f>ROUND(I210*H210,2)</f>
        <v>0</v>
      </c>
      <c r="K210" s="207" t="s">
        <v>182</v>
      </c>
      <c r="L210" s="46"/>
      <c r="M210" s="212" t="s">
        <v>32</v>
      </c>
      <c r="N210" s="213" t="s">
        <v>49</v>
      </c>
      <c r="O210" s="86"/>
      <c r="P210" s="214">
        <f>O210*H210</f>
        <v>0</v>
      </c>
      <c r="Q210" s="214">
        <v>0</v>
      </c>
      <c r="R210" s="214">
        <f>Q210*H210</f>
        <v>0</v>
      </c>
      <c r="S210" s="214">
        <v>0.026700000000000002</v>
      </c>
      <c r="T210" s="215">
        <f>S210*H210</f>
        <v>3.4710000000000001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6" t="s">
        <v>265</v>
      </c>
      <c r="AT210" s="216" t="s">
        <v>126</v>
      </c>
      <c r="AU210" s="216" t="s">
        <v>87</v>
      </c>
      <c r="AY210" s="18" t="s">
        <v>123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21</v>
      </c>
      <c r="BK210" s="217">
        <f>ROUND(I210*H210,2)</f>
        <v>0</v>
      </c>
      <c r="BL210" s="18" t="s">
        <v>265</v>
      </c>
      <c r="BM210" s="216" t="s">
        <v>412</v>
      </c>
    </row>
    <row r="211" s="2" customFormat="1">
      <c r="A211" s="40"/>
      <c r="B211" s="41"/>
      <c r="C211" s="42"/>
      <c r="D211" s="218" t="s">
        <v>132</v>
      </c>
      <c r="E211" s="42"/>
      <c r="F211" s="219" t="s">
        <v>413</v>
      </c>
      <c r="G211" s="42"/>
      <c r="H211" s="42"/>
      <c r="I211" s="220"/>
      <c r="J211" s="42"/>
      <c r="K211" s="42"/>
      <c r="L211" s="46"/>
      <c r="M211" s="221"/>
      <c r="N211" s="22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132</v>
      </c>
      <c r="AU211" s="18" t="s">
        <v>87</v>
      </c>
    </row>
    <row r="212" s="2" customFormat="1" ht="16.5" customHeight="1">
      <c r="A212" s="40"/>
      <c r="B212" s="41"/>
      <c r="C212" s="205" t="s">
        <v>414</v>
      </c>
      <c r="D212" s="205" t="s">
        <v>126</v>
      </c>
      <c r="E212" s="206" t="s">
        <v>415</v>
      </c>
      <c r="F212" s="207" t="s">
        <v>416</v>
      </c>
      <c r="G212" s="208" t="s">
        <v>298</v>
      </c>
      <c r="H212" s="209">
        <v>8</v>
      </c>
      <c r="I212" s="210"/>
      <c r="J212" s="211">
        <f>ROUND(I212*H212,2)</f>
        <v>0</v>
      </c>
      <c r="K212" s="207" t="s">
        <v>182</v>
      </c>
      <c r="L212" s="46"/>
      <c r="M212" s="212" t="s">
        <v>32</v>
      </c>
      <c r="N212" s="213" t="s">
        <v>49</v>
      </c>
      <c r="O212" s="86"/>
      <c r="P212" s="214">
        <f>O212*H212</f>
        <v>0</v>
      </c>
      <c r="Q212" s="214">
        <v>0</v>
      </c>
      <c r="R212" s="214">
        <f>Q212*H212</f>
        <v>0</v>
      </c>
      <c r="S212" s="214">
        <v>0.0020999999999999999</v>
      </c>
      <c r="T212" s="215">
        <f>S212*H212</f>
        <v>0.016799999999999999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6" t="s">
        <v>265</v>
      </c>
      <c r="AT212" s="216" t="s">
        <v>126</v>
      </c>
      <c r="AU212" s="216" t="s">
        <v>87</v>
      </c>
      <c r="AY212" s="18" t="s">
        <v>123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21</v>
      </c>
      <c r="BK212" s="217">
        <f>ROUND(I212*H212,2)</f>
        <v>0</v>
      </c>
      <c r="BL212" s="18" t="s">
        <v>265</v>
      </c>
      <c r="BM212" s="216" t="s">
        <v>417</v>
      </c>
    </row>
    <row r="213" s="2" customFormat="1">
      <c r="A213" s="40"/>
      <c r="B213" s="41"/>
      <c r="C213" s="42"/>
      <c r="D213" s="218" t="s">
        <v>132</v>
      </c>
      <c r="E213" s="42"/>
      <c r="F213" s="219" t="s">
        <v>418</v>
      </c>
      <c r="G213" s="42"/>
      <c r="H213" s="42"/>
      <c r="I213" s="220"/>
      <c r="J213" s="42"/>
      <c r="K213" s="42"/>
      <c r="L213" s="46"/>
      <c r="M213" s="221"/>
      <c r="N213" s="22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132</v>
      </c>
      <c r="AU213" s="18" t="s">
        <v>87</v>
      </c>
    </row>
    <row r="214" s="2" customFormat="1" ht="16.5" customHeight="1">
      <c r="A214" s="40"/>
      <c r="B214" s="41"/>
      <c r="C214" s="205" t="s">
        <v>419</v>
      </c>
      <c r="D214" s="205" t="s">
        <v>126</v>
      </c>
      <c r="E214" s="206" t="s">
        <v>420</v>
      </c>
      <c r="F214" s="207" t="s">
        <v>421</v>
      </c>
      <c r="G214" s="208" t="s">
        <v>298</v>
      </c>
      <c r="H214" s="209">
        <v>20</v>
      </c>
      <c r="I214" s="210"/>
      <c r="J214" s="211">
        <f>ROUND(I214*H214,2)</f>
        <v>0</v>
      </c>
      <c r="K214" s="207" t="s">
        <v>182</v>
      </c>
      <c r="L214" s="46"/>
      <c r="M214" s="212" t="s">
        <v>32</v>
      </c>
      <c r="N214" s="213" t="s">
        <v>49</v>
      </c>
      <c r="O214" s="86"/>
      <c r="P214" s="214">
        <f>O214*H214</f>
        <v>0</v>
      </c>
      <c r="Q214" s="214">
        <v>0</v>
      </c>
      <c r="R214" s="214">
        <f>Q214*H214</f>
        <v>0</v>
      </c>
      <c r="S214" s="214">
        <v>0.00198</v>
      </c>
      <c r="T214" s="215">
        <f>S214*H214</f>
        <v>0.039599999999999996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6" t="s">
        <v>265</v>
      </c>
      <c r="AT214" s="216" t="s">
        <v>126</v>
      </c>
      <c r="AU214" s="216" t="s">
        <v>87</v>
      </c>
      <c r="AY214" s="18" t="s">
        <v>123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21</v>
      </c>
      <c r="BK214" s="217">
        <f>ROUND(I214*H214,2)</f>
        <v>0</v>
      </c>
      <c r="BL214" s="18" t="s">
        <v>265</v>
      </c>
      <c r="BM214" s="216" t="s">
        <v>422</v>
      </c>
    </row>
    <row r="215" s="2" customFormat="1">
      <c r="A215" s="40"/>
      <c r="B215" s="41"/>
      <c r="C215" s="42"/>
      <c r="D215" s="218" t="s">
        <v>132</v>
      </c>
      <c r="E215" s="42"/>
      <c r="F215" s="219" t="s">
        <v>423</v>
      </c>
      <c r="G215" s="42"/>
      <c r="H215" s="42"/>
      <c r="I215" s="220"/>
      <c r="J215" s="42"/>
      <c r="K215" s="42"/>
      <c r="L215" s="46"/>
      <c r="M215" s="221"/>
      <c r="N215" s="22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132</v>
      </c>
      <c r="AU215" s="18" t="s">
        <v>87</v>
      </c>
    </row>
    <row r="216" s="2" customFormat="1" ht="16.5" customHeight="1">
      <c r="A216" s="40"/>
      <c r="B216" s="41"/>
      <c r="C216" s="205" t="s">
        <v>424</v>
      </c>
      <c r="D216" s="205" t="s">
        <v>126</v>
      </c>
      <c r="E216" s="206" t="s">
        <v>425</v>
      </c>
      <c r="F216" s="207" t="s">
        <v>426</v>
      </c>
      <c r="G216" s="208" t="s">
        <v>298</v>
      </c>
      <c r="H216" s="209">
        <v>14</v>
      </c>
      <c r="I216" s="210"/>
      <c r="J216" s="211">
        <f>ROUND(I216*H216,2)</f>
        <v>0</v>
      </c>
      <c r="K216" s="207" t="s">
        <v>182</v>
      </c>
      <c r="L216" s="46"/>
      <c r="M216" s="212" t="s">
        <v>32</v>
      </c>
      <c r="N216" s="213" t="s">
        <v>49</v>
      </c>
      <c r="O216" s="86"/>
      <c r="P216" s="214">
        <f>O216*H216</f>
        <v>0</v>
      </c>
      <c r="Q216" s="214">
        <v>0.00142</v>
      </c>
      <c r="R216" s="214">
        <f>Q216*H216</f>
        <v>0.019880000000000002</v>
      </c>
      <c r="S216" s="214">
        <v>0</v>
      </c>
      <c r="T216" s="21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6" t="s">
        <v>265</v>
      </c>
      <c r="AT216" s="216" t="s">
        <v>126</v>
      </c>
      <c r="AU216" s="216" t="s">
        <v>87</v>
      </c>
      <c r="AY216" s="18" t="s">
        <v>123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21</v>
      </c>
      <c r="BK216" s="217">
        <f>ROUND(I216*H216,2)</f>
        <v>0</v>
      </c>
      <c r="BL216" s="18" t="s">
        <v>265</v>
      </c>
      <c r="BM216" s="216" t="s">
        <v>427</v>
      </c>
    </row>
    <row r="217" s="2" customFormat="1">
      <c r="A217" s="40"/>
      <c r="B217" s="41"/>
      <c r="C217" s="42"/>
      <c r="D217" s="218" t="s">
        <v>132</v>
      </c>
      <c r="E217" s="42"/>
      <c r="F217" s="219" t="s">
        <v>428</v>
      </c>
      <c r="G217" s="42"/>
      <c r="H217" s="42"/>
      <c r="I217" s="220"/>
      <c r="J217" s="42"/>
      <c r="K217" s="42"/>
      <c r="L217" s="46"/>
      <c r="M217" s="221"/>
      <c r="N217" s="22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132</v>
      </c>
      <c r="AU217" s="18" t="s">
        <v>87</v>
      </c>
    </row>
    <row r="218" s="2" customFormat="1" ht="16.5" customHeight="1">
      <c r="A218" s="40"/>
      <c r="B218" s="41"/>
      <c r="C218" s="205" t="s">
        <v>429</v>
      </c>
      <c r="D218" s="205" t="s">
        <v>126</v>
      </c>
      <c r="E218" s="206" t="s">
        <v>430</v>
      </c>
      <c r="F218" s="207" t="s">
        <v>431</v>
      </c>
      <c r="G218" s="208" t="s">
        <v>298</v>
      </c>
      <c r="H218" s="209">
        <v>112</v>
      </c>
      <c r="I218" s="210"/>
      <c r="J218" s="211">
        <f>ROUND(I218*H218,2)</f>
        <v>0</v>
      </c>
      <c r="K218" s="207" t="s">
        <v>182</v>
      </c>
      <c r="L218" s="46"/>
      <c r="M218" s="212" t="s">
        <v>32</v>
      </c>
      <c r="N218" s="213" t="s">
        <v>49</v>
      </c>
      <c r="O218" s="86"/>
      <c r="P218" s="214">
        <f>O218*H218</f>
        <v>0</v>
      </c>
      <c r="Q218" s="214">
        <v>0.0074400000000000004</v>
      </c>
      <c r="R218" s="214">
        <f>Q218*H218</f>
        <v>0.83328000000000002</v>
      </c>
      <c r="S218" s="214">
        <v>0</v>
      </c>
      <c r="T218" s="21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6" t="s">
        <v>265</v>
      </c>
      <c r="AT218" s="216" t="s">
        <v>126</v>
      </c>
      <c r="AU218" s="216" t="s">
        <v>87</v>
      </c>
      <c r="AY218" s="18" t="s">
        <v>123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21</v>
      </c>
      <c r="BK218" s="217">
        <f>ROUND(I218*H218,2)</f>
        <v>0</v>
      </c>
      <c r="BL218" s="18" t="s">
        <v>265</v>
      </c>
      <c r="BM218" s="216" t="s">
        <v>432</v>
      </c>
    </row>
    <row r="219" s="2" customFormat="1">
      <c r="A219" s="40"/>
      <c r="B219" s="41"/>
      <c r="C219" s="42"/>
      <c r="D219" s="218" t="s">
        <v>132</v>
      </c>
      <c r="E219" s="42"/>
      <c r="F219" s="219" t="s">
        <v>433</v>
      </c>
      <c r="G219" s="42"/>
      <c r="H219" s="42"/>
      <c r="I219" s="220"/>
      <c r="J219" s="42"/>
      <c r="K219" s="42"/>
      <c r="L219" s="46"/>
      <c r="M219" s="221"/>
      <c r="N219" s="22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132</v>
      </c>
      <c r="AU219" s="18" t="s">
        <v>87</v>
      </c>
    </row>
    <row r="220" s="2" customFormat="1" ht="16.5" customHeight="1">
      <c r="A220" s="40"/>
      <c r="B220" s="41"/>
      <c r="C220" s="205" t="s">
        <v>434</v>
      </c>
      <c r="D220" s="205" t="s">
        <v>126</v>
      </c>
      <c r="E220" s="206" t="s">
        <v>435</v>
      </c>
      <c r="F220" s="207" t="s">
        <v>436</v>
      </c>
      <c r="G220" s="208" t="s">
        <v>298</v>
      </c>
      <c r="H220" s="209">
        <v>18</v>
      </c>
      <c r="I220" s="210"/>
      <c r="J220" s="211">
        <f>ROUND(I220*H220,2)</f>
        <v>0</v>
      </c>
      <c r="K220" s="207" t="s">
        <v>182</v>
      </c>
      <c r="L220" s="46"/>
      <c r="M220" s="212" t="s">
        <v>32</v>
      </c>
      <c r="N220" s="213" t="s">
        <v>49</v>
      </c>
      <c r="O220" s="86"/>
      <c r="P220" s="214">
        <f>O220*H220</f>
        <v>0</v>
      </c>
      <c r="Q220" s="214">
        <v>0.012319999999999999</v>
      </c>
      <c r="R220" s="214">
        <f>Q220*H220</f>
        <v>0.22175999999999999</v>
      </c>
      <c r="S220" s="214">
        <v>0</v>
      </c>
      <c r="T220" s="21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6" t="s">
        <v>265</v>
      </c>
      <c r="AT220" s="216" t="s">
        <v>126</v>
      </c>
      <c r="AU220" s="216" t="s">
        <v>87</v>
      </c>
      <c r="AY220" s="18" t="s">
        <v>123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21</v>
      </c>
      <c r="BK220" s="217">
        <f>ROUND(I220*H220,2)</f>
        <v>0</v>
      </c>
      <c r="BL220" s="18" t="s">
        <v>265</v>
      </c>
      <c r="BM220" s="216" t="s">
        <v>437</v>
      </c>
    </row>
    <row r="221" s="2" customFormat="1">
      <c r="A221" s="40"/>
      <c r="B221" s="41"/>
      <c r="C221" s="42"/>
      <c r="D221" s="218" t="s">
        <v>132</v>
      </c>
      <c r="E221" s="42"/>
      <c r="F221" s="219" t="s">
        <v>438</v>
      </c>
      <c r="G221" s="42"/>
      <c r="H221" s="42"/>
      <c r="I221" s="220"/>
      <c r="J221" s="42"/>
      <c r="K221" s="42"/>
      <c r="L221" s="46"/>
      <c r="M221" s="221"/>
      <c r="N221" s="22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132</v>
      </c>
      <c r="AU221" s="18" t="s">
        <v>87</v>
      </c>
    </row>
    <row r="222" s="2" customFormat="1" ht="16.5" customHeight="1">
      <c r="A222" s="40"/>
      <c r="B222" s="41"/>
      <c r="C222" s="205" t="s">
        <v>439</v>
      </c>
      <c r="D222" s="205" t="s">
        <v>126</v>
      </c>
      <c r="E222" s="206" t="s">
        <v>440</v>
      </c>
      <c r="F222" s="207" t="s">
        <v>441</v>
      </c>
      <c r="G222" s="208" t="s">
        <v>298</v>
      </c>
      <c r="H222" s="209">
        <v>5</v>
      </c>
      <c r="I222" s="210"/>
      <c r="J222" s="211">
        <f>ROUND(I222*H222,2)</f>
        <v>0</v>
      </c>
      <c r="K222" s="207" t="s">
        <v>182</v>
      </c>
      <c r="L222" s="46"/>
      <c r="M222" s="212" t="s">
        <v>32</v>
      </c>
      <c r="N222" s="213" t="s">
        <v>49</v>
      </c>
      <c r="O222" s="86"/>
      <c r="P222" s="214">
        <f>O222*H222</f>
        <v>0</v>
      </c>
      <c r="Q222" s="214">
        <v>0.00059000000000000003</v>
      </c>
      <c r="R222" s="214">
        <f>Q222*H222</f>
        <v>0.0029500000000000004</v>
      </c>
      <c r="S222" s="214">
        <v>0</v>
      </c>
      <c r="T222" s="21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6" t="s">
        <v>265</v>
      </c>
      <c r="AT222" s="216" t="s">
        <v>126</v>
      </c>
      <c r="AU222" s="216" t="s">
        <v>87</v>
      </c>
      <c r="AY222" s="18" t="s">
        <v>123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21</v>
      </c>
      <c r="BK222" s="217">
        <f>ROUND(I222*H222,2)</f>
        <v>0</v>
      </c>
      <c r="BL222" s="18" t="s">
        <v>265</v>
      </c>
      <c r="BM222" s="216" t="s">
        <v>442</v>
      </c>
    </row>
    <row r="223" s="2" customFormat="1">
      <c r="A223" s="40"/>
      <c r="B223" s="41"/>
      <c r="C223" s="42"/>
      <c r="D223" s="218" t="s">
        <v>132</v>
      </c>
      <c r="E223" s="42"/>
      <c r="F223" s="219" t="s">
        <v>443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132</v>
      </c>
      <c r="AU223" s="18" t="s">
        <v>87</v>
      </c>
    </row>
    <row r="224" s="2" customFormat="1" ht="16.5" customHeight="1">
      <c r="A224" s="40"/>
      <c r="B224" s="41"/>
      <c r="C224" s="205" t="s">
        <v>444</v>
      </c>
      <c r="D224" s="205" t="s">
        <v>126</v>
      </c>
      <c r="E224" s="206" t="s">
        <v>445</v>
      </c>
      <c r="F224" s="207" t="s">
        <v>446</v>
      </c>
      <c r="G224" s="208" t="s">
        <v>298</v>
      </c>
      <c r="H224" s="209">
        <v>27</v>
      </c>
      <c r="I224" s="210"/>
      <c r="J224" s="211">
        <f>ROUND(I224*H224,2)</f>
        <v>0</v>
      </c>
      <c r="K224" s="207" t="s">
        <v>182</v>
      </c>
      <c r="L224" s="46"/>
      <c r="M224" s="212" t="s">
        <v>32</v>
      </c>
      <c r="N224" s="213" t="s">
        <v>49</v>
      </c>
      <c r="O224" s="86"/>
      <c r="P224" s="214">
        <f>O224*H224</f>
        <v>0</v>
      </c>
      <c r="Q224" s="214">
        <v>0.0020100000000000001</v>
      </c>
      <c r="R224" s="214">
        <f>Q224*H224</f>
        <v>0.054269999999999999</v>
      </c>
      <c r="S224" s="214">
        <v>0</v>
      </c>
      <c r="T224" s="21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6" t="s">
        <v>265</v>
      </c>
      <c r="AT224" s="216" t="s">
        <v>126</v>
      </c>
      <c r="AU224" s="216" t="s">
        <v>87</v>
      </c>
      <c r="AY224" s="18" t="s">
        <v>123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21</v>
      </c>
      <c r="BK224" s="217">
        <f>ROUND(I224*H224,2)</f>
        <v>0</v>
      </c>
      <c r="BL224" s="18" t="s">
        <v>265</v>
      </c>
      <c r="BM224" s="216" t="s">
        <v>447</v>
      </c>
    </row>
    <row r="225" s="2" customFormat="1">
      <c r="A225" s="40"/>
      <c r="B225" s="41"/>
      <c r="C225" s="42"/>
      <c r="D225" s="218" t="s">
        <v>132</v>
      </c>
      <c r="E225" s="42"/>
      <c r="F225" s="219" t="s">
        <v>448</v>
      </c>
      <c r="G225" s="42"/>
      <c r="H225" s="42"/>
      <c r="I225" s="220"/>
      <c r="J225" s="42"/>
      <c r="K225" s="42"/>
      <c r="L225" s="46"/>
      <c r="M225" s="221"/>
      <c r="N225" s="22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132</v>
      </c>
      <c r="AU225" s="18" t="s">
        <v>87</v>
      </c>
    </row>
    <row r="226" s="2" customFormat="1" ht="16.5" customHeight="1">
      <c r="A226" s="40"/>
      <c r="B226" s="41"/>
      <c r="C226" s="205" t="s">
        <v>449</v>
      </c>
      <c r="D226" s="205" t="s">
        <v>126</v>
      </c>
      <c r="E226" s="206" t="s">
        <v>450</v>
      </c>
      <c r="F226" s="207" t="s">
        <v>451</v>
      </c>
      <c r="G226" s="208" t="s">
        <v>298</v>
      </c>
      <c r="H226" s="209">
        <v>5</v>
      </c>
      <c r="I226" s="210"/>
      <c r="J226" s="211">
        <f>ROUND(I226*H226,2)</f>
        <v>0</v>
      </c>
      <c r="K226" s="207" t="s">
        <v>182</v>
      </c>
      <c r="L226" s="46"/>
      <c r="M226" s="212" t="s">
        <v>32</v>
      </c>
      <c r="N226" s="213" t="s">
        <v>49</v>
      </c>
      <c r="O226" s="86"/>
      <c r="P226" s="214">
        <f>O226*H226</f>
        <v>0</v>
      </c>
      <c r="Q226" s="214">
        <v>0.00040999999999999999</v>
      </c>
      <c r="R226" s="214">
        <f>Q226*H226</f>
        <v>0.0020499999999999997</v>
      </c>
      <c r="S226" s="214">
        <v>0</v>
      </c>
      <c r="T226" s="21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6" t="s">
        <v>265</v>
      </c>
      <c r="AT226" s="216" t="s">
        <v>126</v>
      </c>
      <c r="AU226" s="216" t="s">
        <v>87</v>
      </c>
      <c r="AY226" s="18" t="s">
        <v>123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21</v>
      </c>
      <c r="BK226" s="217">
        <f>ROUND(I226*H226,2)</f>
        <v>0</v>
      </c>
      <c r="BL226" s="18" t="s">
        <v>265</v>
      </c>
      <c r="BM226" s="216" t="s">
        <v>452</v>
      </c>
    </row>
    <row r="227" s="2" customFormat="1">
      <c r="A227" s="40"/>
      <c r="B227" s="41"/>
      <c r="C227" s="42"/>
      <c r="D227" s="218" t="s">
        <v>132</v>
      </c>
      <c r="E227" s="42"/>
      <c r="F227" s="219" t="s">
        <v>453</v>
      </c>
      <c r="G227" s="42"/>
      <c r="H227" s="42"/>
      <c r="I227" s="220"/>
      <c r="J227" s="42"/>
      <c r="K227" s="42"/>
      <c r="L227" s="46"/>
      <c r="M227" s="221"/>
      <c r="N227" s="22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132</v>
      </c>
      <c r="AU227" s="18" t="s">
        <v>87</v>
      </c>
    </row>
    <row r="228" s="2" customFormat="1" ht="16.5" customHeight="1">
      <c r="A228" s="40"/>
      <c r="B228" s="41"/>
      <c r="C228" s="205" t="s">
        <v>454</v>
      </c>
      <c r="D228" s="205" t="s">
        <v>126</v>
      </c>
      <c r="E228" s="206" t="s">
        <v>455</v>
      </c>
      <c r="F228" s="207" t="s">
        <v>456</v>
      </c>
      <c r="G228" s="208" t="s">
        <v>298</v>
      </c>
      <c r="H228" s="209">
        <v>6</v>
      </c>
      <c r="I228" s="210"/>
      <c r="J228" s="211">
        <f>ROUND(I228*H228,2)</f>
        <v>0</v>
      </c>
      <c r="K228" s="207" t="s">
        <v>182</v>
      </c>
      <c r="L228" s="46"/>
      <c r="M228" s="212" t="s">
        <v>32</v>
      </c>
      <c r="N228" s="213" t="s">
        <v>49</v>
      </c>
      <c r="O228" s="86"/>
      <c r="P228" s="214">
        <f>O228*H228</f>
        <v>0</v>
      </c>
      <c r="Q228" s="214">
        <v>0.00048000000000000001</v>
      </c>
      <c r="R228" s="214">
        <f>Q228*H228</f>
        <v>0.0028800000000000002</v>
      </c>
      <c r="S228" s="214">
        <v>0</v>
      </c>
      <c r="T228" s="21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6" t="s">
        <v>265</v>
      </c>
      <c r="AT228" s="216" t="s">
        <v>126</v>
      </c>
      <c r="AU228" s="216" t="s">
        <v>87</v>
      </c>
      <c r="AY228" s="18" t="s">
        <v>123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21</v>
      </c>
      <c r="BK228" s="217">
        <f>ROUND(I228*H228,2)</f>
        <v>0</v>
      </c>
      <c r="BL228" s="18" t="s">
        <v>265</v>
      </c>
      <c r="BM228" s="216" t="s">
        <v>457</v>
      </c>
    </row>
    <row r="229" s="2" customFormat="1">
      <c r="A229" s="40"/>
      <c r="B229" s="41"/>
      <c r="C229" s="42"/>
      <c r="D229" s="218" t="s">
        <v>132</v>
      </c>
      <c r="E229" s="42"/>
      <c r="F229" s="219" t="s">
        <v>458</v>
      </c>
      <c r="G229" s="42"/>
      <c r="H229" s="42"/>
      <c r="I229" s="220"/>
      <c r="J229" s="42"/>
      <c r="K229" s="42"/>
      <c r="L229" s="46"/>
      <c r="M229" s="221"/>
      <c r="N229" s="22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132</v>
      </c>
      <c r="AU229" s="18" t="s">
        <v>87</v>
      </c>
    </row>
    <row r="230" s="2" customFormat="1" ht="16.5" customHeight="1">
      <c r="A230" s="40"/>
      <c r="B230" s="41"/>
      <c r="C230" s="205" t="s">
        <v>459</v>
      </c>
      <c r="D230" s="205" t="s">
        <v>126</v>
      </c>
      <c r="E230" s="206" t="s">
        <v>460</v>
      </c>
      <c r="F230" s="207" t="s">
        <v>461</v>
      </c>
      <c r="G230" s="208" t="s">
        <v>275</v>
      </c>
      <c r="H230" s="209">
        <v>7</v>
      </c>
      <c r="I230" s="210"/>
      <c r="J230" s="211">
        <f>ROUND(I230*H230,2)</f>
        <v>0</v>
      </c>
      <c r="K230" s="207" t="s">
        <v>182</v>
      </c>
      <c r="L230" s="46"/>
      <c r="M230" s="212" t="s">
        <v>32</v>
      </c>
      <c r="N230" s="213" t="s">
        <v>49</v>
      </c>
      <c r="O230" s="86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6" t="s">
        <v>265</v>
      </c>
      <c r="AT230" s="216" t="s">
        <v>126</v>
      </c>
      <c r="AU230" s="216" t="s">
        <v>87</v>
      </c>
      <c r="AY230" s="18" t="s">
        <v>123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21</v>
      </c>
      <c r="BK230" s="217">
        <f>ROUND(I230*H230,2)</f>
        <v>0</v>
      </c>
      <c r="BL230" s="18" t="s">
        <v>265</v>
      </c>
      <c r="BM230" s="216" t="s">
        <v>462</v>
      </c>
    </row>
    <row r="231" s="2" customFormat="1">
      <c r="A231" s="40"/>
      <c r="B231" s="41"/>
      <c r="C231" s="42"/>
      <c r="D231" s="218" t="s">
        <v>132</v>
      </c>
      <c r="E231" s="42"/>
      <c r="F231" s="219" t="s">
        <v>463</v>
      </c>
      <c r="G231" s="42"/>
      <c r="H231" s="42"/>
      <c r="I231" s="220"/>
      <c r="J231" s="42"/>
      <c r="K231" s="42"/>
      <c r="L231" s="46"/>
      <c r="M231" s="221"/>
      <c r="N231" s="22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132</v>
      </c>
      <c r="AU231" s="18" t="s">
        <v>87</v>
      </c>
    </row>
    <row r="232" s="2" customFormat="1" ht="16.5" customHeight="1">
      <c r="A232" s="40"/>
      <c r="B232" s="41"/>
      <c r="C232" s="205" t="s">
        <v>464</v>
      </c>
      <c r="D232" s="205" t="s">
        <v>126</v>
      </c>
      <c r="E232" s="206" t="s">
        <v>465</v>
      </c>
      <c r="F232" s="207" t="s">
        <v>466</v>
      </c>
      <c r="G232" s="208" t="s">
        <v>275</v>
      </c>
      <c r="H232" s="209">
        <v>7</v>
      </c>
      <c r="I232" s="210"/>
      <c r="J232" s="211">
        <f>ROUND(I232*H232,2)</f>
        <v>0</v>
      </c>
      <c r="K232" s="207" t="s">
        <v>182</v>
      </c>
      <c r="L232" s="46"/>
      <c r="M232" s="212" t="s">
        <v>32</v>
      </c>
      <c r="N232" s="213" t="s">
        <v>49</v>
      </c>
      <c r="O232" s="86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6" t="s">
        <v>265</v>
      </c>
      <c r="AT232" s="216" t="s">
        <v>126</v>
      </c>
      <c r="AU232" s="216" t="s">
        <v>87</v>
      </c>
      <c r="AY232" s="18" t="s">
        <v>123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21</v>
      </c>
      <c r="BK232" s="217">
        <f>ROUND(I232*H232,2)</f>
        <v>0</v>
      </c>
      <c r="BL232" s="18" t="s">
        <v>265</v>
      </c>
      <c r="BM232" s="216" t="s">
        <v>467</v>
      </c>
    </row>
    <row r="233" s="2" customFormat="1">
      <c r="A233" s="40"/>
      <c r="B233" s="41"/>
      <c r="C233" s="42"/>
      <c r="D233" s="218" t="s">
        <v>132</v>
      </c>
      <c r="E233" s="42"/>
      <c r="F233" s="219" t="s">
        <v>468</v>
      </c>
      <c r="G233" s="42"/>
      <c r="H233" s="42"/>
      <c r="I233" s="220"/>
      <c r="J233" s="42"/>
      <c r="K233" s="42"/>
      <c r="L233" s="46"/>
      <c r="M233" s="221"/>
      <c r="N233" s="22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132</v>
      </c>
      <c r="AU233" s="18" t="s">
        <v>87</v>
      </c>
    </row>
    <row r="234" s="2" customFormat="1" ht="16.5" customHeight="1">
      <c r="A234" s="40"/>
      <c r="B234" s="41"/>
      <c r="C234" s="205" t="s">
        <v>469</v>
      </c>
      <c r="D234" s="205" t="s">
        <v>126</v>
      </c>
      <c r="E234" s="206" t="s">
        <v>470</v>
      </c>
      <c r="F234" s="207" t="s">
        <v>471</v>
      </c>
      <c r="G234" s="208" t="s">
        <v>275</v>
      </c>
      <c r="H234" s="209">
        <v>6</v>
      </c>
      <c r="I234" s="210"/>
      <c r="J234" s="211">
        <f>ROUND(I234*H234,2)</f>
        <v>0</v>
      </c>
      <c r="K234" s="207" t="s">
        <v>182</v>
      </c>
      <c r="L234" s="46"/>
      <c r="M234" s="212" t="s">
        <v>32</v>
      </c>
      <c r="N234" s="213" t="s">
        <v>49</v>
      </c>
      <c r="O234" s="86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6" t="s">
        <v>265</v>
      </c>
      <c r="AT234" s="216" t="s">
        <v>126</v>
      </c>
      <c r="AU234" s="216" t="s">
        <v>87</v>
      </c>
      <c r="AY234" s="18" t="s">
        <v>123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21</v>
      </c>
      <c r="BK234" s="217">
        <f>ROUND(I234*H234,2)</f>
        <v>0</v>
      </c>
      <c r="BL234" s="18" t="s">
        <v>265</v>
      </c>
      <c r="BM234" s="216" t="s">
        <v>472</v>
      </c>
    </row>
    <row r="235" s="2" customFormat="1">
      <c r="A235" s="40"/>
      <c r="B235" s="41"/>
      <c r="C235" s="42"/>
      <c r="D235" s="218" t="s">
        <v>132</v>
      </c>
      <c r="E235" s="42"/>
      <c r="F235" s="219" t="s">
        <v>473</v>
      </c>
      <c r="G235" s="42"/>
      <c r="H235" s="42"/>
      <c r="I235" s="220"/>
      <c r="J235" s="42"/>
      <c r="K235" s="42"/>
      <c r="L235" s="46"/>
      <c r="M235" s="221"/>
      <c r="N235" s="22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132</v>
      </c>
      <c r="AU235" s="18" t="s">
        <v>87</v>
      </c>
    </row>
    <row r="236" s="2" customFormat="1" ht="16.5" customHeight="1">
      <c r="A236" s="40"/>
      <c r="B236" s="41"/>
      <c r="C236" s="205" t="s">
        <v>474</v>
      </c>
      <c r="D236" s="205" t="s">
        <v>126</v>
      </c>
      <c r="E236" s="206" t="s">
        <v>475</v>
      </c>
      <c r="F236" s="207" t="s">
        <v>476</v>
      </c>
      <c r="G236" s="208" t="s">
        <v>275</v>
      </c>
      <c r="H236" s="209">
        <v>4</v>
      </c>
      <c r="I236" s="210"/>
      <c r="J236" s="211">
        <f>ROUND(I236*H236,2)</f>
        <v>0</v>
      </c>
      <c r="K236" s="207" t="s">
        <v>182</v>
      </c>
      <c r="L236" s="46"/>
      <c r="M236" s="212" t="s">
        <v>32</v>
      </c>
      <c r="N236" s="213" t="s">
        <v>49</v>
      </c>
      <c r="O236" s="86"/>
      <c r="P236" s="214">
        <f>O236*H236</f>
        <v>0</v>
      </c>
      <c r="Q236" s="214">
        <v>0.0010100000000000001</v>
      </c>
      <c r="R236" s="214">
        <f>Q236*H236</f>
        <v>0.0040400000000000002</v>
      </c>
      <c r="S236" s="214">
        <v>0</v>
      </c>
      <c r="T236" s="21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6" t="s">
        <v>265</v>
      </c>
      <c r="AT236" s="216" t="s">
        <v>126</v>
      </c>
      <c r="AU236" s="216" t="s">
        <v>87</v>
      </c>
      <c r="AY236" s="18" t="s">
        <v>123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21</v>
      </c>
      <c r="BK236" s="217">
        <f>ROUND(I236*H236,2)</f>
        <v>0</v>
      </c>
      <c r="BL236" s="18" t="s">
        <v>265</v>
      </c>
      <c r="BM236" s="216" t="s">
        <v>477</v>
      </c>
    </row>
    <row r="237" s="2" customFormat="1">
      <c r="A237" s="40"/>
      <c r="B237" s="41"/>
      <c r="C237" s="42"/>
      <c r="D237" s="218" t="s">
        <v>132</v>
      </c>
      <c r="E237" s="42"/>
      <c r="F237" s="219" t="s">
        <v>478</v>
      </c>
      <c r="G237" s="42"/>
      <c r="H237" s="42"/>
      <c r="I237" s="220"/>
      <c r="J237" s="42"/>
      <c r="K237" s="42"/>
      <c r="L237" s="46"/>
      <c r="M237" s="221"/>
      <c r="N237" s="22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132</v>
      </c>
      <c r="AU237" s="18" t="s">
        <v>87</v>
      </c>
    </row>
    <row r="238" s="2" customFormat="1" ht="16.5" customHeight="1">
      <c r="A238" s="40"/>
      <c r="B238" s="41"/>
      <c r="C238" s="205" t="s">
        <v>479</v>
      </c>
      <c r="D238" s="205" t="s">
        <v>126</v>
      </c>
      <c r="E238" s="206" t="s">
        <v>480</v>
      </c>
      <c r="F238" s="207" t="s">
        <v>481</v>
      </c>
      <c r="G238" s="208" t="s">
        <v>275</v>
      </c>
      <c r="H238" s="209">
        <v>3</v>
      </c>
      <c r="I238" s="210"/>
      <c r="J238" s="211">
        <f>ROUND(I238*H238,2)</f>
        <v>0</v>
      </c>
      <c r="K238" s="207" t="s">
        <v>182</v>
      </c>
      <c r="L238" s="46"/>
      <c r="M238" s="212" t="s">
        <v>32</v>
      </c>
      <c r="N238" s="213" t="s">
        <v>49</v>
      </c>
      <c r="O238" s="86"/>
      <c r="P238" s="214">
        <f>O238*H238</f>
        <v>0</v>
      </c>
      <c r="Q238" s="214">
        <v>0</v>
      </c>
      <c r="R238" s="214">
        <f>Q238*H238</f>
        <v>0</v>
      </c>
      <c r="S238" s="214">
        <v>0.0041999999999999997</v>
      </c>
      <c r="T238" s="215">
        <f>S238*H238</f>
        <v>0.0126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6" t="s">
        <v>265</v>
      </c>
      <c r="AT238" s="216" t="s">
        <v>126</v>
      </c>
      <c r="AU238" s="216" t="s">
        <v>87</v>
      </c>
      <c r="AY238" s="18" t="s">
        <v>123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21</v>
      </c>
      <c r="BK238" s="217">
        <f>ROUND(I238*H238,2)</f>
        <v>0</v>
      </c>
      <c r="BL238" s="18" t="s">
        <v>265</v>
      </c>
      <c r="BM238" s="216" t="s">
        <v>482</v>
      </c>
    </row>
    <row r="239" s="2" customFormat="1">
      <c r="A239" s="40"/>
      <c r="B239" s="41"/>
      <c r="C239" s="42"/>
      <c r="D239" s="218" t="s">
        <v>132</v>
      </c>
      <c r="E239" s="42"/>
      <c r="F239" s="219" t="s">
        <v>483</v>
      </c>
      <c r="G239" s="42"/>
      <c r="H239" s="42"/>
      <c r="I239" s="220"/>
      <c r="J239" s="42"/>
      <c r="K239" s="42"/>
      <c r="L239" s="46"/>
      <c r="M239" s="221"/>
      <c r="N239" s="22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132</v>
      </c>
      <c r="AU239" s="18" t="s">
        <v>87</v>
      </c>
    </row>
    <row r="240" s="2" customFormat="1" ht="16.5" customHeight="1">
      <c r="A240" s="40"/>
      <c r="B240" s="41"/>
      <c r="C240" s="205" t="s">
        <v>484</v>
      </c>
      <c r="D240" s="205" t="s">
        <v>126</v>
      </c>
      <c r="E240" s="206" t="s">
        <v>485</v>
      </c>
      <c r="F240" s="207" t="s">
        <v>486</v>
      </c>
      <c r="G240" s="208" t="s">
        <v>275</v>
      </c>
      <c r="H240" s="209">
        <v>2</v>
      </c>
      <c r="I240" s="210"/>
      <c r="J240" s="211">
        <f>ROUND(I240*H240,2)</f>
        <v>0</v>
      </c>
      <c r="K240" s="207" t="s">
        <v>182</v>
      </c>
      <c r="L240" s="46"/>
      <c r="M240" s="212" t="s">
        <v>32</v>
      </c>
      <c r="N240" s="213" t="s">
        <v>49</v>
      </c>
      <c r="O240" s="86"/>
      <c r="P240" s="214">
        <f>O240*H240</f>
        <v>0</v>
      </c>
      <c r="Q240" s="214">
        <v>0.00034000000000000002</v>
      </c>
      <c r="R240" s="214">
        <f>Q240*H240</f>
        <v>0.00068000000000000005</v>
      </c>
      <c r="S240" s="214">
        <v>0</v>
      </c>
      <c r="T240" s="21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6" t="s">
        <v>265</v>
      </c>
      <c r="AT240" s="216" t="s">
        <v>126</v>
      </c>
      <c r="AU240" s="216" t="s">
        <v>87</v>
      </c>
      <c r="AY240" s="18" t="s">
        <v>123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21</v>
      </c>
      <c r="BK240" s="217">
        <f>ROUND(I240*H240,2)</f>
        <v>0</v>
      </c>
      <c r="BL240" s="18" t="s">
        <v>265</v>
      </c>
      <c r="BM240" s="216" t="s">
        <v>487</v>
      </c>
    </row>
    <row r="241" s="2" customFormat="1">
      <c r="A241" s="40"/>
      <c r="B241" s="41"/>
      <c r="C241" s="42"/>
      <c r="D241" s="218" t="s">
        <v>132</v>
      </c>
      <c r="E241" s="42"/>
      <c r="F241" s="219" t="s">
        <v>488</v>
      </c>
      <c r="G241" s="42"/>
      <c r="H241" s="42"/>
      <c r="I241" s="220"/>
      <c r="J241" s="42"/>
      <c r="K241" s="42"/>
      <c r="L241" s="46"/>
      <c r="M241" s="221"/>
      <c r="N241" s="22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132</v>
      </c>
      <c r="AU241" s="18" t="s">
        <v>87</v>
      </c>
    </row>
    <row r="242" s="2" customFormat="1" ht="16.5" customHeight="1">
      <c r="A242" s="40"/>
      <c r="B242" s="41"/>
      <c r="C242" s="205" t="s">
        <v>489</v>
      </c>
      <c r="D242" s="205" t="s">
        <v>126</v>
      </c>
      <c r="E242" s="206" t="s">
        <v>490</v>
      </c>
      <c r="F242" s="207" t="s">
        <v>491</v>
      </c>
      <c r="G242" s="208" t="s">
        <v>275</v>
      </c>
      <c r="H242" s="209">
        <v>4</v>
      </c>
      <c r="I242" s="210"/>
      <c r="J242" s="211">
        <f>ROUND(I242*H242,2)</f>
        <v>0</v>
      </c>
      <c r="K242" s="207" t="s">
        <v>182</v>
      </c>
      <c r="L242" s="46"/>
      <c r="M242" s="212" t="s">
        <v>32</v>
      </c>
      <c r="N242" s="213" t="s">
        <v>49</v>
      </c>
      <c r="O242" s="86"/>
      <c r="P242" s="214">
        <f>O242*H242</f>
        <v>0</v>
      </c>
      <c r="Q242" s="214">
        <v>0.00029</v>
      </c>
      <c r="R242" s="214">
        <f>Q242*H242</f>
        <v>0.00116</v>
      </c>
      <c r="S242" s="214">
        <v>0</v>
      </c>
      <c r="T242" s="21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6" t="s">
        <v>265</v>
      </c>
      <c r="AT242" s="216" t="s">
        <v>126</v>
      </c>
      <c r="AU242" s="216" t="s">
        <v>87</v>
      </c>
      <c r="AY242" s="18" t="s">
        <v>123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21</v>
      </c>
      <c r="BK242" s="217">
        <f>ROUND(I242*H242,2)</f>
        <v>0</v>
      </c>
      <c r="BL242" s="18" t="s">
        <v>265</v>
      </c>
      <c r="BM242" s="216" t="s">
        <v>492</v>
      </c>
    </row>
    <row r="243" s="2" customFormat="1">
      <c r="A243" s="40"/>
      <c r="B243" s="41"/>
      <c r="C243" s="42"/>
      <c r="D243" s="218" t="s">
        <v>132</v>
      </c>
      <c r="E243" s="42"/>
      <c r="F243" s="219" t="s">
        <v>493</v>
      </c>
      <c r="G243" s="42"/>
      <c r="H243" s="42"/>
      <c r="I243" s="220"/>
      <c r="J243" s="42"/>
      <c r="K243" s="42"/>
      <c r="L243" s="46"/>
      <c r="M243" s="221"/>
      <c r="N243" s="22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132</v>
      </c>
      <c r="AU243" s="18" t="s">
        <v>87</v>
      </c>
    </row>
    <row r="244" s="2" customFormat="1" ht="16.5" customHeight="1">
      <c r="A244" s="40"/>
      <c r="B244" s="41"/>
      <c r="C244" s="205" t="s">
        <v>494</v>
      </c>
      <c r="D244" s="205" t="s">
        <v>126</v>
      </c>
      <c r="E244" s="206" t="s">
        <v>495</v>
      </c>
      <c r="F244" s="207" t="s">
        <v>496</v>
      </c>
      <c r="G244" s="208" t="s">
        <v>298</v>
      </c>
      <c r="H244" s="209">
        <v>169</v>
      </c>
      <c r="I244" s="210"/>
      <c r="J244" s="211">
        <f>ROUND(I244*H244,2)</f>
        <v>0</v>
      </c>
      <c r="K244" s="207" t="s">
        <v>182</v>
      </c>
      <c r="L244" s="46"/>
      <c r="M244" s="212" t="s">
        <v>32</v>
      </c>
      <c r="N244" s="213" t="s">
        <v>49</v>
      </c>
      <c r="O244" s="86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6" t="s">
        <v>265</v>
      </c>
      <c r="AT244" s="216" t="s">
        <v>126</v>
      </c>
      <c r="AU244" s="216" t="s">
        <v>87</v>
      </c>
      <c r="AY244" s="18" t="s">
        <v>123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21</v>
      </c>
      <c r="BK244" s="217">
        <f>ROUND(I244*H244,2)</f>
        <v>0</v>
      </c>
      <c r="BL244" s="18" t="s">
        <v>265</v>
      </c>
      <c r="BM244" s="216" t="s">
        <v>497</v>
      </c>
    </row>
    <row r="245" s="2" customFormat="1">
      <c r="A245" s="40"/>
      <c r="B245" s="41"/>
      <c r="C245" s="42"/>
      <c r="D245" s="218" t="s">
        <v>132</v>
      </c>
      <c r="E245" s="42"/>
      <c r="F245" s="219" t="s">
        <v>498</v>
      </c>
      <c r="G245" s="42"/>
      <c r="H245" s="42"/>
      <c r="I245" s="220"/>
      <c r="J245" s="42"/>
      <c r="K245" s="42"/>
      <c r="L245" s="46"/>
      <c r="M245" s="221"/>
      <c r="N245" s="22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132</v>
      </c>
      <c r="AU245" s="18" t="s">
        <v>87</v>
      </c>
    </row>
    <row r="246" s="2" customFormat="1" ht="16.5" customHeight="1">
      <c r="A246" s="40"/>
      <c r="B246" s="41"/>
      <c r="C246" s="205" t="s">
        <v>499</v>
      </c>
      <c r="D246" s="205" t="s">
        <v>126</v>
      </c>
      <c r="E246" s="206" t="s">
        <v>500</v>
      </c>
      <c r="F246" s="207" t="s">
        <v>501</v>
      </c>
      <c r="G246" s="208" t="s">
        <v>298</v>
      </c>
      <c r="H246" s="209">
        <v>18</v>
      </c>
      <c r="I246" s="210"/>
      <c r="J246" s="211">
        <f>ROUND(I246*H246,2)</f>
        <v>0</v>
      </c>
      <c r="K246" s="207" t="s">
        <v>182</v>
      </c>
      <c r="L246" s="46"/>
      <c r="M246" s="212" t="s">
        <v>32</v>
      </c>
      <c r="N246" s="213" t="s">
        <v>49</v>
      </c>
      <c r="O246" s="86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6" t="s">
        <v>265</v>
      </c>
      <c r="AT246" s="216" t="s">
        <v>126</v>
      </c>
      <c r="AU246" s="216" t="s">
        <v>87</v>
      </c>
      <c r="AY246" s="18" t="s">
        <v>123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21</v>
      </c>
      <c r="BK246" s="217">
        <f>ROUND(I246*H246,2)</f>
        <v>0</v>
      </c>
      <c r="BL246" s="18" t="s">
        <v>265</v>
      </c>
      <c r="BM246" s="216" t="s">
        <v>502</v>
      </c>
    </row>
    <row r="247" s="2" customFormat="1">
      <c r="A247" s="40"/>
      <c r="B247" s="41"/>
      <c r="C247" s="42"/>
      <c r="D247" s="218" t="s">
        <v>132</v>
      </c>
      <c r="E247" s="42"/>
      <c r="F247" s="219" t="s">
        <v>503</v>
      </c>
      <c r="G247" s="42"/>
      <c r="H247" s="42"/>
      <c r="I247" s="220"/>
      <c r="J247" s="42"/>
      <c r="K247" s="42"/>
      <c r="L247" s="46"/>
      <c r="M247" s="221"/>
      <c r="N247" s="22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132</v>
      </c>
      <c r="AU247" s="18" t="s">
        <v>87</v>
      </c>
    </row>
    <row r="248" s="2" customFormat="1" ht="24.15" customHeight="1">
      <c r="A248" s="40"/>
      <c r="B248" s="41"/>
      <c r="C248" s="205" t="s">
        <v>504</v>
      </c>
      <c r="D248" s="205" t="s">
        <v>126</v>
      </c>
      <c r="E248" s="206" t="s">
        <v>505</v>
      </c>
      <c r="F248" s="207" t="s">
        <v>506</v>
      </c>
      <c r="G248" s="208" t="s">
        <v>238</v>
      </c>
      <c r="H248" s="209">
        <v>1.143</v>
      </c>
      <c r="I248" s="210"/>
      <c r="J248" s="211">
        <f>ROUND(I248*H248,2)</f>
        <v>0</v>
      </c>
      <c r="K248" s="207" t="s">
        <v>182</v>
      </c>
      <c r="L248" s="46"/>
      <c r="M248" s="212" t="s">
        <v>32</v>
      </c>
      <c r="N248" s="213" t="s">
        <v>49</v>
      </c>
      <c r="O248" s="86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6" t="s">
        <v>265</v>
      </c>
      <c r="AT248" s="216" t="s">
        <v>126</v>
      </c>
      <c r="AU248" s="216" t="s">
        <v>87</v>
      </c>
      <c r="AY248" s="18" t="s">
        <v>123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21</v>
      </c>
      <c r="BK248" s="217">
        <f>ROUND(I248*H248,2)</f>
        <v>0</v>
      </c>
      <c r="BL248" s="18" t="s">
        <v>265</v>
      </c>
      <c r="BM248" s="216" t="s">
        <v>507</v>
      </c>
    </row>
    <row r="249" s="2" customFormat="1">
      <c r="A249" s="40"/>
      <c r="B249" s="41"/>
      <c r="C249" s="42"/>
      <c r="D249" s="218" t="s">
        <v>132</v>
      </c>
      <c r="E249" s="42"/>
      <c r="F249" s="219" t="s">
        <v>508</v>
      </c>
      <c r="G249" s="42"/>
      <c r="H249" s="42"/>
      <c r="I249" s="220"/>
      <c r="J249" s="42"/>
      <c r="K249" s="42"/>
      <c r="L249" s="46"/>
      <c r="M249" s="221"/>
      <c r="N249" s="22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132</v>
      </c>
      <c r="AU249" s="18" t="s">
        <v>87</v>
      </c>
    </row>
    <row r="250" s="12" customFormat="1" ht="22.8" customHeight="1">
      <c r="A250" s="12"/>
      <c r="B250" s="189"/>
      <c r="C250" s="190"/>
      <c r="D250" s="191" t="s">
        <v>77</v>
      </c>
      <c r="E250" s="203" t="s">
        <v>509</v>
      </c>
      <c r="F250" s="203" t="s">
        <v>510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SUM(P251:P322)</f>
        <v>0</v>
      </c>
      <c r="Q250" s="197"/>
      <c r="R250" s="198">
        <f>SUM(R251:R322)</f>
        <v>1.55087</v>
      </c>
      <c r="S250" s="197"/>
      <c r="T250" s="199">
        <f>SUM(T251:T322)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0" t="s">
        <v>87</v>
      </c>
      <c r="AT250" s="201" t="s">
        <v>77</v>
      </c>
      <c r="AU250" s="201" t="s">
        <v>21</v>
      </c>
      <c r="AY250" s="200" t="s">
        <v>123</v>
      </c>
      <c r="BK250" s="202">
        <f>SUM(BK251:BK322)</f>
        <v>0</v>
      </c>
    </row>
    <row r="251" s="2" customFormat="1" ht="21.75" customHeight="1">
      <c r="A251" s="40"/>
      <c r="B251" s="41"/>
      <c r="C251" s="205" t="s">
        <v>511</v>
      </c>
      <c r="D251" s="205" t="s">
        <v>126</v>
      </c>
      <c r="E251" s="206" t="s">
        <v>512</v>
      </c>
      <c r="F251" s="207" t="s">
        <v>513</v>
      </c>
      <c r="G251" s="208" t="s">
        <v>275</v>
      </c>
      <c r="H251" s="209">
        <v>10</v>
      </c>
      <c r="I251" s="210"/>
      <c r="J251" s="211">
        <f>ROUND(I251*H251,2)</f>
        <v>0</v>
      </c>
      <c r="K251" s="207" t="s">
        <v>182</v>
      </c>
      <c r="L251" s="46"/>
      <c r="M251" s="212" t="s">
        <v>32</v>
      </c>
      <c r="N251" s="213" t="s">
        <v>49</v>
      </c>
      <c r="O251" s="86"/>
      <c r="P251" s="214">
        <f>O251*H251</f>
        <v>0</v>
      </c>
      <c r="Q251" s="214">
        <v>0.00080999999999999996</v>
      </c>
      <c r="R251" s="214">
        <f>Q251*H251</f>
        <v>0.0080999999999999996</v>
      </c>
      <c r="S251" s="214">
        <v>0</v>
      </c>
      <c r="T251" s="21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6" t="s">
        <v>265</v>
      </c>
      <c r="AT251" s="216" t="s">
        <v>126</v>
      </c>
      <c r="AU251" s="216" t="s">
        <v>87</v>
      </c>
      <c r="AY251" s="18" t="s">
        <v>123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21</v>
      </c>
      <c r="BK251" s="217">
        <f>ROUND(I251*H251,2)</f>
        <v>0</v>
      </c>
      <c r="BL251" s="18" t="s">
        <v>265</v>
      </c>
      <c r="BM251" s="216" t="s">
        <v>514</v>
      </c>
    </row>
    <row r="252" s="2" customFormat="1">
      <c r="A252" s="40"/>
      <c r="B252" s="41"/>
      <c r="C252" s="42"/>
      <c r="D252" s="218" t="s">
        <v>132</v>
      </c>
      <c r="E252" s="42"/>
      <c r="F252" s="219" t="s">
        <v>515</v>
      </c>
      <c r="G252" s="42"/>
      <c r="H252" s="42"/>
      <c r="I252" s="220"/>
      <c r="J252" s="42"/>
      <c r="K252" s="42"/>
      <c r="L252" s="46"/>
      <c r="M252" s="221"/>
      <c r="N252" s="22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132</v>
      </c>
      <c r="AU252" s="18" t="s">
        <v>87</v>
      </c>
    </row>
    <row r="253" s="2" customFormat="1" ht="24.15" customHeight="1">
      <c r="A253" s="40"/>
      <c r="B253" s="41"/>
      <c r="C253" s="205" t="s">
        <v>516</v>
      </c>
      <c r="D253" s="205" t="s">
        <v>126</v>
      </c>
      <c r="E253" s="206" t="s">
        <v>517</v>
      </c>
      <c r="F253" s="207" t="s">
        <v>518</v>
      </c>
      <c r="G253" s="208" t="s">
        <v>275</v>
      </c>
      <c r="H253" s="209">
        <v>2</v>
      </c>
      <c r="I253" s="210"/>
      <c r="J253" s="211">
        <f>ROUND(I253*H253,2)</f>
        <v>0</v>
      </c>
      <c r="K253" s="207" t="s">
        <v>182</v>
      </c>
      <c r="L253" s="46"/>
      <c r="M253" s="212" t="s">
        <v>32</v>
      </c>
      <c r="N253" s="213" t="s">
        <v>49</v>
      </c>
      <c r="O253" s="86"/>
      <c r="P253" s="214">
        <f>O253*H253</f>
        <v>0</v>
      </c>
      <c r="Q253" s="214">
        <v>0.00077999999999999999</v>
      </c>
      <c r="R253" s="214">
        <f>Q253*H253</f>
        <v>0.00156</v>
      </c>
      <c r="S253" s="214">
        <v>0</v>
      </c>
      <c r="T253" s="21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6" t="s">
        <v>265</v>
      </c>
      <c r="AT253" s="216" t="s">
        <v>126</v>
      </c>
      <c r="AU253" s="216" t="s">
        <v>87</v>
      </c>
      <c r="AY253" s="18" t="s">
        <v>123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21</v>
      </c>
      <c r="BK253" s="217">
        <f>ROUND(I253*H253,2)</f>
        <v>0</v>
      </c>
      <c r="BL253" s="18" t="s">
        <v>265</v>
      </c>
      <c r="BM253" s="216" t="s">
        <v>519</v>
      </c>
    </row>
    <row r="254" s="2" customFormat="1">
      <c r="A254" s="40"/>
      <c r="B254" s="41"/>
      <c r="C254" s="42"/>
      <c r="D254" s="218" t="s">
        <v>132</v>
      </c>
      <c r="E254" s="42"/>
      <c r="F254" s="219" t="s">
        <v>520</v>
      </c>
      <c r="G254" s="42"/>
      <c r="H254" s="42"/>
      <c r="I254" s="220"/>
      <c r="J254" s="42"/>
      <c r="K254" s="42"/>
      <c r="L254" s="46"/>
      <c r="M254" s="221"/>
      <c r="N254" s="22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132</v>
      </c>
      <c r="AU254" s="18" t="s">
        <v>87</v>
      </c>
    </row>
    <row r="255" s="2" customFormat="1" ht="24.15" customHeight="1">
      <c r="A255" s="40"/>
      <c r="B255" s="41"/>
      <c r="C255" s="205" t="s">
        <v>521</v>
      </c>
      <c r="D255" s="205" t="s">
        <v>126</v>
      </c>
      <c r="E255" s="206" t="s">
        <v>522</v>
      </c>
      <c r="F255" s="207" t="s">
        <v>523</v>
      </c>
      <c r="G255" s="208" t="s">
        <v>275</v>
      </c>
      <c r="H255" s="209">
        <v>2</v>
      </c>
      <c r="I255" s="210"/>
      <c r="J255" s="211">
        <f>ROUND(I255*H255,2)</f>
        <v>0</v>
      </c>
      <c r="K255" s="207" t="s">
        <v>182</v>
      </c>
      <c r="L255" s="46"/>
      <c r="M255" s="212" t="s">
        <v>32</v>
      </c>
      <c r="N255" s="213" t="s">
        <v>49</v>
      </c>
      <c r="O255" s="86"/>
      <c r="P255" s="214">
        <f>O255*H255</f>
        <v>0</v>
      </c>
      <c r="Q255" s="214">
        <v>0.00147</v>
      </c>
      <c r="R255" s="214">
        <f>Q255*H255</f>
        <v>0.0029399999999999999</v>
      </c>
      <c r="S255" s="214">
        <v>0</v>
      </c>
      <c r="T255" s="21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6" t="s">
        <v>265</v>
      </c>
      <c r="AT255" s="216" t="s">
        <v>126</v>
      </c>
      <c r="AU255" s="216" t="s">
        <v>87</v>
      </c>
      <c r="AY255" s="18" t="s">
        <v>123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21</v>
      </c>
      <c r="BK255" s="217">
        <f>ROUND(I255*H255,2)</f>
        <v>0</v>
      </c>
      <c r="BL255" s="18" t="s">
        <v>265</v>
      </c>
      <c r="BM255" s="216" t="s">
        <v>524</v>
      </c>
    </row>
    <row r="256" s="2" customFormat="1">
      <c r="A256" s="40"/>
      <c r="B256" s="41"/>
      <c r="C256" s="42"/>
      <c r="D256" s="218" t="s">
        <v>132</v>
      </c>
      <c r="E256" s="42"/>
      <c r="F256" s="219" t="s">
        <v>525</v>
      </c>
      <c r="G256" s="42"/>
      <c r="H256" s="42"/>
      <c r="I256" s="220"/>
      <c r="J256" s="42"/>
      <c r="K256" s="42"/>
      <c r="L256" s="46"/>
      <c r="M256" s="221"/>
      <c r="N256" s="22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132</v>
      </c>
      <c r="AU256" s="18" t="s">
        <v>87</v>
      </c>
    </row>
    <row r="257" s="2" customFormat="1" ht="16.5" customHeight="1">
      <c r="A257" s="40"/>
      <c r="B257" s="41"/>
      <c r="C257" s="205" t="s">
        <v>526</v>
      </c>
      <c r="D257" s="205" t="s">
        <v>126</v>
      </c>
      <c r="E257" s="206" t="s">
        <v>527</v>
      </c>
      <c r="F257" s="207" t="s">
        <v>528</v>
      </c>
      <c r="G257" s="208" t="s">
        <v>298</v>
      </c>
      <c r="H257" s="209">
        <v>309</v>
      </c>
      <c r="I257" s="210"/>
      <c r="J257" s="211">
        <f>ROUND(I257*H257,2)</f>
        <v>0</v>
      </c>
      <c r="K257" s="207" t="s">
        <v>182</v>
      </c>
      <c r="L257" s="46"/>
      <c r="M257" s="212" t="s">
        <v>32</v>
      </c>
      <c r="N257" s="213" t="s">
        <v>49</v>
      </c>
      <c r="O257" s="86"/>
      <c r="P257" s="214">
        <f>O257*H257</f>
        <v>0</v>
      </c>
      <c r="Q257" s="214">
        <v>0.00072999999999999996</v>
      </c>
      <c r="R257" s="214">
        <f>Q257*H257</f>
        <v>0.22556999999999999</v>
      </c>
      <c r="S257" s="214">
        <v>0</v>
      </c>
      <c r="T257" s="21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6" t="s">
        <v>265</v>
      </c>
      <c r="AT257" s="216" t="s">
        <v>126</v>
      </c>
      <c r="AU257" s="216" t="s">
        <v>87</v>
      </c>
      <c r="AY257" s="18" t="s">
        <v>123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21</v>
      </c>
      <c r="BK257" s="217">
        <f>ROUND(I257*H257,2)</f>
        <v>0</v>
      </c>
      <c r="BL257" s="18" t="s">
        <v>265</v>
      </c>
      <c r="BM257" s="216" t="s">
        <v>529</v>
      </c>
    </row>
    <row r="258" s="2" customFormat="1">
      <c r="A258" s="40"/>
      <c r="B258" s="41"/>
      <c r="C258" s="42"/>
      <c r="D258" s="218" t="s">
        <v>132</v>
      </c>
      <c r="E258" s="42"/>
      <c r="F258" s="219" t="s">
        <v>530</v>
      </c>
      <c r="G258" s="42"/>
      <c r="H258" s="42"/>
      <c r="I258" s="220"/>
      <c r="J258" s="42"/>
      <c r="K258" s="42"/>
      <c r="L258" s="46"/>
      <c r="M258" s="221"/>
      <c r="N258" s="22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132</v>
      </c>
      <c r="AU258" s="18" t="s">
        <v>87</v>
      </c>
    </row>
    <row r="259" s="2" customFormat="1" ht="16.5" customHeight="1">
      <c r="A259" s="40"/>
      <c r="B259" s="41"/>
      <c r="C259" s="205" t="s">
        <v>531</v>
      </c>
      <c r="D259" s="205" t="s">
        <v>126</v>
      </c>
      <c r="E259" s="206" t="s">
        <v>532</v>
      </c>
      <c r="F259" s="207" t="s">
        <v>533</v>
      </c>
      <c r="G259" s="208" t="s">
        <v>298</v>
      </c>
      <c r="H259" s="209">
        <v>108</v>
      </c>
      <c r="I259" s="210"/>
      <c r="J259" s="211">
        <f>ROUND(I259*H259,2)</f>
        <v>0</v>
      </c>
      <c r="K259" s="207" t="s">
        <v>182</v>
      </c>
      <c r="L259" s="46"/>
      <c r="M259" s="212" t="s">
        <v>32</v>
      </c>
      <c r="N259" s="213" t="s">
        <v>49</v>
      </c>
      <c r="O259" s="86"/>
      <c r="P259" s="214">
        <f>O259*H259</f>
        <v>0</v>
      </c>
      <c r="Q259" s="214">
        <v>0.00097999999999999997</v>
      </c>
      <c r="R259" s="214">
        <f>Q259*H259</f>
        <v>0.10583999999999999</v>
      </c>
      <c r="S259" s="214">
        <v>0</v>
      </c>
      <c r="T259" s="21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6" t="s">
        <v>265</v>
      </c>
      <c r="AT259" s="216" t="s">
        <v>126</v>
      </c>
      <c r="AU259" s="216" t="s">
        <v>87</v>
      </c>
      <c r="AY259" s="18" t="s">
        <v>123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21</v>
      </c>
      <c r="BK259" s="217">
        <f>ROUND(I259*H259,2)</f>
        <v>0</v>
      </c>
      <c r="BL259" s="18" t="s">
        <v>265</v>
      </c>
      <c r="BM259" s="216" t="s">
        <v>534</v>
      </c>
    </row>
    <row r="260" s="2" customFormat="1">
      <c r="A260" s="40"/>
      <c r="B260" s="41"/>
      <c r="C260" s="42"/>
      <c r="D260" s="218" t="s">
        <v>132</v>
      </c>
      <c r="E260" s="42"/>
      <c r="F260" s="219" t="s">
        <v>535</v>
      </c>
      <c r="G260" s="42"/>
      <c r="H260" s="42"/>
      <c r="I260" s="220"/>
      <c r="J260" s="42"/>
      <c r="K260" s="42"/>
      <c r="L260" s="46"/>
      <c r="M260" s="221"/>
      <c r="N260" s="22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132</v>
      </c>
      <c r="AU260" s="18" t="s">
        <v>87</v>
      </c>
    </row>
    <row r="261" s="2" customFormat="1" ht="16.5" customHeight="1">
      <c r="A261" s="40"/>
      <c r="B261" s="41"/>
      <c r="C261" s="205" t="s">
        <v>536</v>
      </c>
      <c r="D261" s="205" t="s">
        <v>126</v>
      </c>
      <c r="E261" s="206" t="s">
        <v>537</v>
      </c>
      <c r="F261" s="207" t="s">
        <v>538</v>
      </c>
      <c r="G261" s="208" t="s">
        <v>298</v>
      </c>
      <c r="H261" s="209">
        <v>50</v>
      </c>
      <c r="I261" s="210"/>
      <c r="J261" s="211">
        <f>ROUND(I261*H261,2)</f>
        <v>0</v>
      </c>
      <c r="K261" s="207" t="s">
        <v>182</v>
      </c>
      <c r="L261" s="46"/>
      <c r="M261" s="212" t="s">
        <v>32</v>
      </c>
      <c r="N261" s="213" t="s">
        <v>49</v>
      </c>
      <c r="O261" s="86"/>
      <c r="P261" s="214">
        <f>O261*H261</f>
        <v>0</v>
      </c>
      <c r="Q261" s="214">
        <v>0.0012999999999999999</v>
      </c>
      <c r="R261" s="214">
        <f>Q261*H261</f>
        <v>0.065000000000000002</v>
      </c>
      <c r="S261" s="214">
        <v>0</v>
      </c>
      <c r="T261" s="21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6" t="s">
        <v>265</v>
      </c>
      <c r="AT261" s="216" t="s">
        <v>126</v>
      </c>
      <c r="AU261" s="216" t="s">
        <v>87</v>
      </c>
      <c r="AY261" s="18" t="s">
        <v>123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21</v>
      </c>
      <c r="BK261" s="217">
        <f>ROUND(I261*H261,2)</f>
        <v>0</v>
      </c>
      <c r="BL261" s="18" t="s">
        <v>265</v>
      </c>
      <c r="BM261" s="216" t="s">
        <v>539</v>
      </c>
    </row>
    <row r="262" s="2" customFormat="1">
      <c r="A262" s="40"/>
      <c r="B262" s="41"/>
      <c r="C262" s="42"/>
      <c r="D262" s="218" t="s">
        <v>132</v>
      </c>
      <c r="E262" s="42"/>
      <c r="F262" s="219" t="s">
        <v>540</v>
      </c>
      <c r="G262" s="42"/>
      <c r="H262" s="42"/>
      <c r="I262" s="220"/>
      <c r="J262" s="42"/>
      <c r="K262" s="42"/>
      <c r="L262" s="46"/>
      <c r="M262" s="221"/>
      <c r="N262" s="22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132</v>
      </c>
      <c r="AU262" s="18" t="s">
        <v>87</v>
      </c>
    </row>
    <row r="263" s="2" customFormat="1" ht="16.5" customHeight="1">
      <c r="A263" s="40"/>
      <c r="B263" s="41"/>
      <c r="C263" s="205" t="s">
        <v>541</v>
      </c>
      <c r="D263" s="205" t="s">
        <v>126</v>
      </c>
      <c r="E263" s="206" t="s">
        <v>542</v>
      </c>
      <c r="F263" s="207" t="s">
        <v>543</v>
      </c>
      <c r="G263" s="208" t="s">
        <v>298</v>
      </c>
      <c r="H263" s="209">
        <v>11</v>
      </c>
      <c r="I263" s="210"/>
      <c r="J263" s="211">
        <f>ROUND(I263*H263,2)</f>
        <v>0</v>
      </c>
      <c r="K263" s="207" t="s">
        <v>182</v>
      </c>
      <c r="L263" s="46"/>
      <c r="M263" s="212" t="s">
        <v>32</v>
      </c>
      <c r="N263" s="213" t="s">
        <v>49</v>
      </c>
      <c r="O263" s="86"/>
      <c r="P263" s="214">
        <f>O263*H263</f>
        <v>0</v>
      </c>
      <c r="Q263" s="214">
        <v>0.00263</v>
      </c>
      <c r="R263" s="214">
        <f>Q263*H263</f>
        <v>0.028930000000000001</v>
      </c>
      <c r="S263" s="214">
        <v>0</v>
      </c>
      <c r="T263" s="21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6" t="s">
        <v>265</v>
      </c>
      <c r="AT263" s="216" t="s">
        <v>126</v>
      </c>
      <c r="AU263" s="216" t="s">
        <v>87</v>
      </c>
      <c r="AY263" s="18" t="s">
        <v>123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21</v>
      </c>
      <c r="BK263" s="217">
        <f>ROUND(I263*H263,2)</f>
        <v>0</v>
      </c>
      <c r="BL263" s="18" t="s">
        <v>265</v>
      </c>
      <c r="BM263" s="216" t="s">
        <v>544</v>
      </c>
    </row>
    <row r="264" s="2" customFormat="1">
      <c r="A264" s="40"/>
      <c r="B264" s="41"/>
      <c r="C264" s="42"/>
      <c r="D264" s="218" t="s">
        <v>132</v>
      </c>
      <c r="E264" s="42"/>
      <c r="F264" s="219" t="s">
        <v>545</v>
      </c>
      <c r="G264" s="42"/>
      <c r="H264" s="42"/>
      <c r="I264" s="220"/>
      <c r="J264" s="42"/>
      <c r="K264" s="42"/>
      <c r="L264" s="46"/>
      <c r="M264" s="221"/>
      <c r="N264" s="22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132</v>
      </c>
      <c r="AU264" s="18" t="s">
        <v>87</v>
      </c>
    </row>
    <row r="265" s="2" customFormat="1" ht="16.5" customHeight="1">
      <c r="A265" s="40"/>
      <c r="B265" s="41"/>
      <c r="C265" s="205" t="s">
        <v>546</v>
      </c>
      <c r="D265" s="205" t="s">
        <v>126</v>
      </c>
      <c r="E265" s="206" t="s">
        <v>547</v>
      </c>
      <c r="F265" s="207" t="s">
        <v>548</v>
      </c>
      <c r="G265" s="208" t="s">
        <v>298</v>
      </c>
      <c r="H265" s="209">
        <v>31</v>
      </c>
      <c r="I265" s="210"/>
      <c r="J265" s="211">
        <f>ROUND(I265*H265,2)</f>
        <v>0</v>
      </c>
      <c r="K265" s="207" t="s">
        <v>182</v>
      </c>
      <c r="L265" s="46"/>
      <c r="M265" s="212" t="s">
        <v>32</v>
      </c>
      <c r="N265" s="213" t="s">
        <v>49</v>
      </c>
      <c r="O265" s="86"/>
      <c r="P265" s="214">
        <f>O265*H265</f>
        <v>0</v>
      </c>
      <c r="Q265" s="214">
        <v>0.00364</v>
      </c>
      <c r="R265" s="214">
        <f>Q265*H265</f>
        <v>0.11284</v>
      </c>
      <c r="S265" s="214">
        <v>0</v>
      </c>
      <c r="T265" s="21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6" t="s">
        <v>265</v>
      </c>
      <c r="AT265" s="216" t="s">
        <v>126</v>
      </c>
      <c r="AU265" s="216" t="s">
        <v>87</v>
      </c>
      <c r="AY265" s="18" t="s">
        <v>123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21</v>
      </c>
      <c r="BK265" s="217">
        <f>ROUND(I265*H265,2)</f>
        <v>0</v>
      </c>
      <c r="BL265" s="18" t="s">
        <v>265</v>
      </c>
      <c r="BM265" s="216" t="s">
        <v>549</v>
      </c>
    </row>
    <row r="266" s="2" customFormat="1">
      <c r="A266" s="40"/>
      <c r="B266" s="41"/>
      <c r="C266" s="42"/>
      <c r="D266" s="218" t="s">
        <v>132</v>
      </c>
      <c r="E266" s="42"/>
      <c r="F266" s="219" t="s">
        <v>550</v>
      </c>
      <c r="G266" s="42"/>
      <c r="H266" s="42"/>
      <c r="I266" s="220"/>
      <c r="J266" s="42"/>
      <c r="K266" s="42"/>
      <c r="L266" s="46"/>
      <c r="M266" s="221"/>
      <c r="N266" s="22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132</v>
      </c>
      <c r="AU266" s="18" t="s">
        <v>87</v>
      </c>
    </row>
    <row r="267" s="2" customFormat="1" ht="16.5" customHeight="1">
      <c r="A267" s="40"/>
      <c r="B267" s="41"/>
      <c r="C267" s="205" t="s">
        <v>551</v>
      </c>
      <c r="D267" s="205" t="s">
        <v>126</v>
      </c>
      <c r="E267" s="206" t="s">
        <v>552</v>
      </c>
      <c r="F267" s="207" t="s">
        <v>553</v>
      </c>
      <c r="G267" s="208" t="s">
        <v>298</v>
      </c>
      <c r="H267" s="209">
        <v>4</v>
      </c>
      <c r="I267" s="210"/>
      <c r="J267" s="211">
        <f>ROUND(I267*H267,2)</f>
        <v>0</v>
      </c>
      <c r="K267" s="207" t="s">
        <v>182</v>
      </c>
      <c r="L267" s="46"/>
      <c r="M267" s="212" t="s">
        <v>32</v>
      </c>
      <c r="N267" s="213" t="s">
        <v>49</v>
      </c>
      <c r="O267" s="86"/>
      <c r="P267" s="214">
        <f>O267*H267</f>
        <v>0</v>
      </c>
      <c r="Q267" s="214">
        <v>0.0060099999999999997</v>
      </c>
      <c r="R267" s="214">
        <f>Q267*H267</f>
        <v>0.024039999999999999</v>
      </c>
      <c r="S267" s="214">
        <v>0</v>
      </c>
      <c r="T267" s="21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6" t="s">
        <v>265</v>
      </c>
      <c r="AT267" s="216" t="s">
        <v>126</v>
      </c>
      <c r="AU267" s="216" t="s">
        <v>87</v>
      </c>
      <c r="AY267" s="18" t="s">
        <v>123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21</v>
      </c>
      <c r="BK267" s="217">
        <f>ROUND(I267*H267,2)</f>
        <v>0</v>
      </c>
      <c r="BL267" s="18" t="s">
        <v>265</v>
      </c>
      <c r="BM267" s="216" t="s">
        <v>554</v>
      </c>
    </row>
    <row r="268" s="2" customFormat="1">
      <c r="A268" s="40"/>
      <c r="B268" s="41"/>
      <c r="C268" s="42"/>
      <c r="D268" s="218" t="s">
        <v>132</v>
      </c>
      <c r="E268" s="42"/>
      <c r="F268" s="219" t="s">
        <v>555</v>
      </c>
      <c r="G268" s="42"/>
      <c r="H268" s="42"/>
      <c r="I268" s="220"/>
      <c r="J268" s="42"/>
      <c r="K268" s="42"/>
      <c r="L268" s="46"/>
      <c r="M268" s="221"/>
      <c r="N268" s="22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132</v>
      </c>
      <c r="AU268" s="18" t="s">
        <v>87</v>
      </c>
    </row>
    <row r="269" s="2" customFormat="1" ht="24.15" customHeight="1">
      <c r="A269" s="40"/>
      <c r="B269" s="41"/>
      <c r="C269" s="205" t="s">
        <v>556</v>
      </c>
      <c r="D269" s="205" t="s">
        <v>126</v>
      </c>
      <c r="E269" s="206" t="s">
        <v>557</v>
      </c>
      <c r="F269" s="207" t="s">
        <v>558</v>
      </c>
      <c r="G269" s="208" t="s">
        <v>298</v>
      </c>
      <c r="H269" s="209">
        <v>44</v>
      </c>
      <c r="I269" s="210"/>
      <c r="J269" s="211">
        <f>ROUND(I269*H269,2)</f>
        <v>0</v>
      </c>
      <c r="K269" s="207" t="s">
        <v>182</v>
      </c>
      <c r="L269" s="46"/>
      <c r="M269" s="212" t="s">
        <v>32</v>
      </c>
      <c r="N269" s="213" t="s">
        <v>49</v>
      </c>
      <c r="O269" s="86"/>
      <c r="P269" s="214">
        <f>O269*H269</f>
        <v>0</v>
      </c>
      <c r="Q269" s="214">
        <v>5.0000000000000002E-05</v>
      </c>
      <c r="R269" s="214">
        <f>Q269*H269</f>
        <v>0.0022000000000000001</v>
      </c>
      <c r="S269" s="214">
        <v>0</v>
      </c>
      <c r="T269" s="21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6" t="s">
        <v>265</v>
      </c>
      <c r="AT269" s="216" t="s">
        <v>126</v>
      </c>
      <c r="AU269" s="216" t="s">
        <v>87</v>
      </c>
      <c r="AY269" s="18" t="s">
        <v>123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21</v>
      </c>
      <c r="BK269" s="217">
        <f>ROUND(I269*H269,2)</f>
        <v>0</v>
      </c>
      <c r="BL269" s="18" t="s">
        <v>265</v>
      </c>
      <c r="BM269" s="216" t="s">
        <v>559</v>
      </c>
    </row>
    <row r="270" s="2" customFormat="1">
      <c r="A270" s="40"/>
      <c r="B270" s="41"/>
      <c r="C270" s="42"/>
      <c r="D270" s="218" t="s">
        <v>132</v>
      </c>
      <c r="E270" s="42"/>
      <c r="F270" s="219" t="s">
        <v>560</v>
      </c>
      <c r="G270" s="42"/>
      <c r="H270" s="42"/>
      <c r="I270" s="220"/>
      <c r="J270" s="42"/>
      <c r="K270" s="42"/>
      <c r="L270" s="46"/>
      <c r="M270" s="221"/>
      <c r="N270" s="22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132</v>
      </c>
      <c r="AU270" s="18" t="s">
        <v>87</v>
      </c>
    </row>
    <row r="271" s="2" customFormat="1" ht="33" customHeight="1">
      <c r="A271" s="40"/>
      <c r="B271" s="41"/>
      <c r="C271" s="205" t="s">
        <v>561</v>
      </c>
      <c r="D271" s="205" t="s">
        <v>126</v>
      </c>
      <c r="E271" s="206" t="s">
        <v>562</v>
      </c>
      <c r="F271" s="207" t="s">
        <v>563</v>
      </c>
      <c r="G271" s="208" t="s">
        <v>298</v>
      </c>
      <c r="H271" s="209">
        <v>5</v>
      </c>
      <c r="I271" s="210"/>
      <c r="J271" s="211">
        <f>ROUND(I271*H271,2)</f>
        <v>0</v>
      </c>
      <c r="K271" s="207" t="s">
        <v>182</v>
      </c>
      <c r="L271" s="46"/>
      <c r="M271" s="212" t="s">
        <v>32</v>
      </c>
      <c r="N271" s="213" t="s">
        <v>49</v>
      </c>
      <c r="O271" s="86"/>
      <c r="P271" s="214">
        <f>O271*H271</f>
        <v>0</v>
      </c>
      <c r="Q271" s="214">
        <v>6.9999999999999994E-05</v>
      </c>
      <c r="R271" s="214">
        <f>Q271*H271</f>
        <v>0.00034999999999999994</v>
      </c>
      <c r="S271" s="214">
        <v>0</v>
      </c>
      <c r="T271" s="21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6" t="s">
        <v>265</v>
      </c>
      <c r="AT271" s="216" t="s">
        <v>126</v>
      </c>
      <c r="AU271" s="216" t="s">
        <v>87</v>
      </c>
      <c r="AY271" s="18" t="s">
        <v>123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21</v>
      </c>
      <c r="BK271" s="217">
        <f>ROUND(I271*H271,2)</f>
        <v>0</v>
      </c>
      <c r="BL271" s="18" t="s">
        <v>265</v>
      </c>
      <c r="BM271" s="216" t="s">
        <v>564</v>
      </c>
    </row>
    <row r="272" s="2" customFormat="1">
      <c r="A272" s="40"/>
      <c r="B272" s="41"/>
      <c r="C272" s="42"/>
      <c r="D272" s="218" t="s">
        <v>132</v>
      </c>
      <c r="E272" s="42"/>
      <c r="F272" s="219" t="s">
        <v>565</v>
      </c>
      <c r="G272" s="42"/>
      <c r="H272" s="42"/>
      <c r="I272" s="220"/>
      <c r="J272" s="42"/>
      <c r="K272" s="42"/>
      <c r="L272" s="46"/>
      <c r="M272" s="221"/>
      <c r="N272" s="22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132</v>
      </c>
      <c r="AU272" s="18" t="s">
        <v>87</v>
      </c>
    </row>
    <row r="273" s="2" customFormat="1" ht="24.15" customHeight="1">
      <c r="A273" s="40"/>
      <c r="B273" s="41"/>
      <c r="C273" s="205" t="s">
        <v>566</v>
      </c>
      <c r="D273" s="205" t="s">
        <v>126</v>
      </c>
      <c r="E273" s="206" t="s">
        <v>567</v>
      </c>
      <c r="F273" s="207" t="s">
        <v>568</v>
      </c>
      <c r="G273" s="208" t="s">
        <v>298</v>
      </c>
      <c r="H273" s="209">
        <v>37</v>
      </c>
      <c r="I273" s="210"/>
      <c r="J273" s="211">
        <f>ROUND(I273*H273,2)</f>
        <v>0</v>
      </c>
      <c r="K273" s="207" t="s">
        <v>182</v>
      </c>
      <c r="L273" s="46"/>
      <c r="M273" s="212" t="s">
        <v>32</v>
      </c>
      <c r="N273" s="213" t="s">
        <v>49</v>
      </c>
      <c r="O273" s="86"/>
      <c r="P273" s="214">
        <f>O273*H273</f>
        <v>0</v>
      </c>
      <c r="Q273" s="214">
        <v>6.9999999999999994E-05</v>
      </c>
      <c r="R273" s="214">
        <f>Q273*H273</f>
        <v>0.0025899999999999999</v>
      </c>
      <c r="S273" s="214">
        <v>0</v>
      </c>
      <c r="T273" s="21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6" t="s">
        <v>265</v>
      </c>
      <c r="AT273" s="216" t="s">
        <v>126</v>
      </c>
      <c r="AU273" s="216" t="s">
        <v>87</v>
      </c>
      <c r="AY273" s="18" t="s">
        <v>123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21</v>
      </c>
      <c r="BK273" s="217">
        <f>ROUND(I273*H273,2)</f>
        <v>0</v>
      </c>
      <c r="BL273" s="18" t="s">
        <v>265</v>
      </c>
      <c r="BM273" s="216" t="s">
        <v>569</v>
      </c>
    </row>
    <row r="274" s="2" customFormat="1">
      <c r="A274" s="40"/>
      <c r="B274" s="41"/>
      <c r="C274" s="42"/>
      <c r="D274" s="218" t="s">
        <v>132</v>
      </c>
      <c r="E274" s="42"/>
      <c r="F274" s="219" t="s">
        <v>570</v>
      </c>
      <c r="G274" s="42"/>
      <c r="H274" s="42"/>
      <c r="I274" s="220"/>
      <c r="J274" s="42"/>
      <c r="K274" s="42"/>
      <c r="L274" s="46"/>
      <c r="M274" s="221"/>
      <c r="N274" s="22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132</v>
      </c>
      <c r="AU274" s="18" t="s">
        <v>87</v>
      </c>
    </row>
    <row r="275" s="2" customFormat="1" ht="33" customHeight="1">
      <c r="A275" s="40"/>
      <c r="B275" s="41"/>
      <c r="C275" s="205" t="s">
        <v>571</v>
      </c>
      <c r="D275" s="205" t="s">
        <v>126</v>
      </c>
      <c r="E275" s="206" t="s">
        <v>572</v>
      </c>
      <c r="F275" s="207" t="s">
        <v>573</v>
      </c>
      <c r="G275" s="208" t="s">
        <v>298</v>
      </c>
      <c r="H275" s="209">
        <v>58</v>
      </c>
      <c r="I275" s="210"/>
      <c r="J275" s="211">
        <f>ROUND(I275*H275,2)</f>
        <v>0</v>
      </c>
      <c r="K275" s="207" t="s">
        <v>182</v>
      </c>
      <c r="L275" s="46"/>
      <c r="M275" s="212" t="s">
        <v>32</v>
      </c>
      <c r="N275" s="213" t="s">
        <v>49</v>
      </c>
      <c r="O275" s="86"/>
      <c r="P275" s="214">
        <f>O275*H275</f>
        <v>0</v>
      </c>
      <c r="Q275" s="214">
        <v>0.00012</v>
      </c>
      <c r="R275" s="214">
        <f>Q275*H275</f>
        <v>0.00696</v>
      </c>
      <c r="S275" s="214">
        <v>0</v>
      </c>
      <c r="T275" s="21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6" t="s">
        <v>265</v>
      </c>
      <c r="AT275" s="216" t="s">
        <v>126</v>
      </c>
      <c r="AU275" s="216" t="s">
        <v>87</v>
      </c>
      <c r="AY275" s="18" t="s">
        <v>123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21</v>
      </c>
      <c r="BK275" s="217">
        <f>ROUND(I275*H275,2)</f>
        <v>0</v>
      </c>
      <c r="BL275" s="18" t="s">
        <v>265</v>
      </c>
      <c r="BM275" s="216" t="s">
        <v>574</v>
      </c>
    </row>
    <row r="276" s="2" customFormat="1">
      <c r="A276" s="40"/>
      <c r="B276" s="41"/>
      <c r="C276" s="42"/>
      <c r="D276" s="218" t="s">
        <v>132</v>
      </c>
      <c r="E276" s="42"/>
      <c r="F276" s="219" t="s">
        <v>575</v>
      </c>
      <c r="G276" s="42"/>
      <c r="H276" s="42"/>
      <c r="I276" s="220"/>
      <c r="J276" s="42"/>
      <c r="K276" s="42"/>
      <c r="L276" s="46"/>
      <c r="M276" s="221"/>
      <c r="N276" s="22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132</v>
      </c>
      <c r="AU276" s="18" t="s">
        <v>87</v>
      </c>
    </row>
    <row r="277" s="2" customFormat="1" ht="33" customHeight="1">
      <c r="A277" s="40"/>
      <c r="B277" s="41"/>
      <c r="C277" s="205" t="s">
        <v>576</v>
      </c>
      <c r="D277" s="205" t="s">
        <v>126</v>
      </c>
      <c r="E277" s="206" t="s">
        <v>577</v>
      </c>
      <c r="F277" s="207" t="s">
        <v>578</v>
      </c>
      <c r="G277" s="208" t="s">
        <v>298</v>
      </c>
      <c r="H277" s="209">
        <v>101</v>
      </c>
      <c r="I277" s="210"/>
      <c r="J277" s="211">
        <f>ROUND(I277*H277,2)</f>
        <v>0</v>
      </c>
      <c r="K277" s="207" t="s">
        <v>182</v>
      </c>
      <c r="L277" s="46"/>
      <c r="M277" s="212" t="s">
        <v>32</v>
      </c>
      <c r="N277" s="213" t="s">
        <v>49</v>
      </c>
      <c r="O277" s="86"/>
      <c r="P277" s="214">
        <f>O277*H277</f>
        <v>0</v>
      </c>
      <c r="Q277" s="214">
        <v>0.00016000000000000001</v>
      </c>
      <c r="R277" s="214">
        <f>Q277*H277</f>
        <v>0.016160000000000001</v>
      </c>
      <c r="S277" s="214">
        <v>0</v>
      </c>
      <c r="T277" s="21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6" t="s">
        <v>265</v>
      </c>
      <c r="AT277" s="216" t="s">
        <v>126</v>
      </c>
      <c r="AU277" s="216" t="s">
        <v>87</v>
      </c>
      <c r="AY277" s="18" t="s">
        <v>123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21</v>
      </c>
      <c r="BK277" s="217">
        <f>ROUND(I277*H277,2)</f>
        <v>0</v>
      </c>
      <c r="BL277" s="18" t="s">
        <v>265</v>
      </c>
      <c r="BM277" s="216" t="s">
        <v>579</v>
      </c>
    </row>
    <row r="278" s="2" customFormat="1">
      <c r="A278" s="40"/>
      <c r="B278" s="41"/>
      <c r="C278" s="42"/>
      <c r="D278" s="218" t="s">
        <v>132</v>
      </c>
      <c r="E278" s="42"/>
      <c r="F278" s="219" t="s">
        <v>580</v>
      </c>
      <c r="G278" s="42"/>
      <c r="H278" s="42"/>
      <c r="I278" s="220"/>
      <c r="J278" s="42"/>
      <c r="K278" s="42"/>
      <c r="L278" s="46"/>
      <c r="M278" s="221"/>
      <c r="N278" s="22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132</v>
      </c>
      <c r="AU278" s="18" t="s">
        <v>87</v>
      </c>
    </row>
    <row r="279" s="2" customFormat="1" ht="33" customHeight="1">
      <c r="A279" s="40"/>
      <c r="B279" s="41"/>
      <c r="C279" s="205" t="s">
        <v>581</v>
      </c>
      <c r="D279" s="205" t="s">
        <v>126</v>
      </c>
      <c r="E279" s="206" t="s">
        <v>582</v>
      </c>
      <c r="F279" s="207" t="s">
        <v>583</v>
      </c>
      <c r="G279" s="208" t="s">
        <v>298</v>
      </c>
      <c r="H279" s="209">
        <v>29</v>
      </c>
      <c r="I279" s="210"/>
      <c r="J279" s="211">
        <f>ROUND(I279*H279,2)</f>
        <v>0</v>
      </c>
      <c r="K279" s="207" t="s">
        <v>182</v>
      </c>
      <c r="L279" s="46"/>
      <c r="M279" s="212" t="s">
        <v>32</v>
      </c>
      <c r="N279" s="213" t="s">
        <v>49</v>
      </c>
      <c r="O279" s="86"/>
      <c r="P279" s="214">
        <f>O279*H279</f>
        <v>0</v>
      </c>
      <c r="Q279" s="214">
        <v>0.00019000000000000001</v>
      </c>
      <c r="R279" s="214">
        <f>Q279*H279</f>
        <v>0.0055100000000000001</v>
      </c>
      <c r="S279" s="214">
        <v>0</v>
      </c>
      <c r="T279" s="21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6" t="s">
        <v>265</v>
      </c>
      <c r="AT279" s="216" t="s">
        <v>126</v>
      </c>
      <c r="AU279" s="216" t="s">
        <v>87</v>
      </c>
      <c r="AY279" s="18" t="s">
        <v>123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21</v>
      </c>
      <c r="BK279" s="217">
        <f>ROUND(I279*H279,2)</f>
        <v>0</v>
      </c>
      <c r="BL279" s="18" t="s">
        <v>265</v>
      </c>
      <c r="BM279" s="216" t="s">
        <v>584</v>
      </c>
    </row>
    <row r="280" s="2" customFormat="1">
      <c r="A280" s="40"/>
      <c r="B280" s="41"/>
      <c r="C280" s="42"/>
      <c r="D280" s="218" t="s">
        <v>132</v>
      </c>
      <c r="E280" s="42"/>
      <c r="F280" s="219" t="s">
        <v>585</v>
      </c>
      <c r="G280" s="42"/>
      <c r="H280" s="42"/>
      <c r="I280" s="220"/>
      <c r="J280" s="42"/>
      <c r="K280" s="42"/>
      <c r="L280" s="46"/>
      <c r="M280" s="221"/>
      <c r="N280" s="22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132</v>
      </c>
      <c r="AU280" s="18" t="s">
        <v>87</v>
      </c>
    </row>
    <row r="281" s="2" customFormat="1" ht="16.5" customHeight="1">
      <c r="A281" s="40"/>
      <c r="B281" s="41"/>
      <c r="C281" s="205" t="s">
        <v>586</v>
      </c>
      <c r="D281" s="205" t="s">
        <v>126</v>
      </c>
      <c r="E281" s="206" t="s">
        <v>587</v>
      </c>
      <c r="F281" s="207" t="s">
        <v>588</v>
      </c>
      <c r="G281" s="208" t="s">
        <v>298</v>
      </c>
      <c r="H281" s="209">
        <v>214</v>
      </c>
      <c r="I281" s="210"/>
      <c r="J281" s="211">
        <f>ROUND(I281*H281,2)</f>
        <v>0</v>
      </c>
      <c r="K281" s="207" t="s">
        <v>182</v>
      </c>
      <c r="L281" s="46"/>
      <c r="M281" s="212" t="s">
        <v>32</v>
      </c>
      <c r="N281" s="213" t="s">
        <v>49</v>
      </c>
      <c r="O281" s="86"/>
      <c r="P281" s="214">
        <f>O281*H281</f>
        <v>0</v>
      </c>
      <c r="Q281" s="214">
        <v>0.0016199999999999999</v>
      </c>
      <c r="R281" s="214">
        <f>Q281*H281</f>
        <v>0.34667999999999999</v>
      </c>
      <c r="S281" s="214">
        <v>0</v>
      </c>
      <c r="T281" s="21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6" t="s">
        <v>265</v>
      </c>
      <c r="AT281" s="216" t="s">
        <v>126</v>
      </c>
      <c r="AU281" s="216" t="s">
        <v>87</v>
      </c>
      <c r="AY281" s="18" t="s">
        <v>123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21</v>
      </c>
      <c r="BK281" s="217">
        <f>ROUND(I281*H281,2)</f>
        <v>0</v>
      </c>
      <c r="BL281" s="18" t="s">
        <v>265</v>
      </c>
      <c r="BM281" s="216" t="s">
        <v>589</v>
      </c>
    </row>
    <row r="282" s="2" customFormat="1">
      <c r="A282" s="40"/>
      <c r="B282" s="41"/>
      <c r="C282" s="42"/>
      <c r="D282" s="218" t="s">
        <v>132</v>
      </c>
      <c r="E282" s="42"/>
      <c r="F282" s="219" t="s">
        <v>590</v>
      </c>
      <c r="G282" s="42"/>
      <c r="H282" s="42"/>
      <c r="I282" s="220"/>
      <c r="J282" s="42"/>
      <c r="K282" s="42"/>
      <c r="L282" s="46"/>
      <c r="M282" s="221"/>
      <c r="N282" s="22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132</v>
      </c>
      <c r="AU282" s="18" t="s">
        <v>87</v>
      </c>
    </row>
    <row r="283" s="2" customFormat="1" ht="16.5" customHeight="1">
      <c r="A283" s="40"/>
      <c r="B283" s="41"/>
      <c r="C283" s="205" t="s">
        <v>591</v>
      </c>
      <c r="D283" s="205" t="s">
        <v>126</v>
      </c>
      <c r="E283" s="206" t="s">
        <v>592</v>
      </c>
      <c r="F283" s="207" t="s">
        <v>593</v>
      </c>
      <c r="G283" s="208" t="s">
        <v>298</v>
      </c>
      <c r="H283" s="209">
        <v>90</v>
      </c>
      <c r="I283" s="210"/>
      <c r="J283" s="211">
        <f>ROUND(I283*H283,2)</f>
        <v>0</v>
      </c>
      <c r="K283" s="207" t="s">
        <v>182</v>
      </c>
      <c r="L283" s="46"/>
      <c r="M283" s="212" t="s">
        <v>32</v>
      </c>
      <c r="N283" s="213" t="s">
        <v>49</v>
      </c>
      <c r="O283" s="86"/>
      <c r="P283" s="214">
        <f>O283*H283</f>
        <v>0</v>
      </c>
      <c r="Q283" s="214">
        <v>0.0019200000000000001</v>
      </c>
      <c r="R283" s="214">
        <f>Q283*H283</f>
        <v>0.17280000000000001</v>
      </c>
      <c r="S283" s="214">
        <v>0</v>
      </c>
      <c r="T283" s="21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6" t="s">
        <v>265</v>
      </c>
      <c r="AT283" s="216" t="s">
        <v>126</v>
      </c>
      <c r="AU283" s="216" t="s">
        <v>87</v>
      </c>
      <c r="AY283" s="18" t="s">
        <v>123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21</v>
      </c>
      <c r="BK283" s="217">
        <f>ROUND(I283*H283,2)</f>
        <v>0</v>
      </c>
      <c r="BL283" s="18" t="s">
        <v>265</v>
      </c>
      <c r="BM283" s="216" t="s">
        <v>594</v>
      </c>
    </row>
    <row r="284" s="2" customFormat="1">
      <c r="A284" s="40"/>
      <c r="B284" s="41"/>
      <c r="C284" s="42"/>
      <c r="D284" s="218" t="s">
        <v>132</v>
      </c>
      <c r="E284" s="42"/>
      <c r="F284" s="219" t="s">
        <v>595</v>
      </c>
      <c r="G284" s="42"/>
      <c r="H284" s="42"/>
      <c r="I284" s="220"/>
      <c r="J284" s="42"/>
      <c r="K284" s="42"/>
      <c r="L284" s="46"/>
      <c r="M284" s="221"/>
      <c r="N284" s="22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132</v>
      </c>
      <c r="AU284" s="18" t="s">
        <v>87</v>
      </c>
    </row>
    <row r="285" s="2" customFormat="1" ht="16.5" customHeight="1">
      <c r="A285" s="40"/>
      <c r="B285" s="41"/>
      <c r="C285" s="205" t="s">
        <v>596</v>
      </c>
      <c r="D285" s="205" t="s">
        <v>126</v>
      </c>
      <c r="E285" s="206" t="s">
        <v>597</v>
      </c>
      <c r="F285" s="207" t="s">
        <v>598</v>
      </c>
      <c r="G285" s="208" t="s">
        <v>298</v>
      </c>
      <c r="H285" s="209">
        <v>47</v>
      </c>
      <c r="I285" s="210"/>
      <c r="J285" s="211">
        <f>ROUND(I285*H285,2)</f>
        <v>0</v>
      </c>
      <c r="K285" s="207" t="s">
        <v>182</v>
      </c>
      <c r="L285" s="46"/>
      <c r="M285" s="212" t="s">
        <v>32</v>
      </c>
      <c r="N285" s="213" t="s">
        <v>49</v>
      </c>
      <c r="O285" s="86"/>
      <c r="P285" s="214">
        <f>O285*H285</f>
        <v>0</v>
      </c>
      <c r="Q285" s="214">
        <v>0.0024199999999999998</v>
      </c>
      <c r="R285" s="214">
        <f>Q285*H285</f>
        <v>0.11373999999999999</v>
      </c>
      <c r="S285" s="214">
        <v>0</v>
      </c>
      <c r="T285" s="21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6" t="s">
        <v>265</v>
      </c>
      <c r="AT285" s="216" t="s">
        <v>126</v>
      </c>
      <c r="AU285" s="216" t="s">
        <v>87</v>
      </c>
      <c r="AY285" s="18" t="s">
        <v>123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21</v>
      </c>
      <c r="BK285" s="217">
        <f>ROUND(I285*H285,2)</f>
        <v>0</v>
      </c>
      <c r="BL285" s="18" t="s">
        <v>265</v>
      </c>
      <c r="BM285" s="216" t="s">
        <v>599</v>
      </c>
    </row>
    <row r="286" s="2" customFormat="1">
      <c r="A286" s="40"/>
      <c r="B286" s="41"/>
      <c r="C286" s="42"/>
      <c r="D286" s="218" t="s">
        <v>132</v>
      </c>
      <c r="E286" s="42"/>
      <c r="F286" s="219" t="s">
        <v>600</v>
      </c>
      <c r="G286" s="42"/>
      <c r="H286" s="42"/>
      <c r="I286" s="220"/>
      <c r="J286" s="42"/>
      <c r="K286" s="42"/>
      <c r="L286" s="46"/>
      <c r="M286" s="221"/>
      <c r="N286" s="22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132</v>
      </c>
      <c r="AU286" s="18" t="s">
        <v>87</v>
      </c>
    </row>
    <row r="287" s="2" customFormat="1" ht="16.5" customHeight="1">
      <c r="A287" s="40"/>
      <c r="B287" s="41"/>
      <c r="C287" s="205" t="s">
        <v>601</v>
      </c>
      <c r="D287" s="205" t="s">
        <v>126</v>
      </c>
      <c r="E287" s="206" t="s">
        <v>602</v>
      </c>
      <c r="F287" s="207" t="s">
        <v>603</v>
      </c>
      <c r="G287" s="208" t="s">
        <v>298</v>
      </c>
      <c r="H287" s="209">
        <v>11</v>
      </c>
      <c r="I287" s="210"/>
      <c r="J287" s="211">
        <f>ROUND(I287*H287,2)</f>
        <v>0</v>
      </c>
      <c r="K287" s="207" t="s">
        <v>182</v>
      </c>
      <c r="L287" s="46"/>
      <c r="M287" s="212" t="s">
        <v>32</v>
      </c>
      <c r="N287" s="213" t="s">
        <v>49</v>
      </c>
      <c r="O287" s="86"/>
      <c r="P287" s="214">
        <f>O287*H287</f>
        <v>0</v>
      </c>
      <c r="Q287" s="214">
        <v>0.0026800000000000001</v>
      </c>
      <c r="R287" s="214">
        <f>Q287*H287</f>
        <v>0.029479999999999999</v>
      </c>
      <c r="S287" s="214">
        <v>0</v>
      </c>
      <c r="T287" s="21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6" t="s">
        <v>265</v>
      </c>
      <c r="AT287" s="216" t="s">
        <v>126</v>
      </c>
      <c r="AU287" s="216" t="s">
        <v>87</v>
      </c>
      <c r="AY287" s="18" t="s">
        <v>123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21</v>
      </c>
      <c r="BK287" s="217">
        <f>ROUND(I287*H287,2)</f>
        <v>0</v>
      </c>
      <c r="BL287" s="18" t="s">
        <v>265</v>
      </c>
      <c r="BM287" s="216" t="s">
        <v>604</v>
      </c>
    </row>
    <row r="288" s="2" customFormat="1">
      <c r="A288" s="40"/>
      <c r="B288" s="41"/>
      <c r="C288" s="42"/>
      <c r="D288" s="218" t="s">
        <v>132</v>
      </c>
      <c r="E288" s="42"/>
      <c r="F288" s="219" t="s">
        <v>605</v>
      </c>
      <c r="G288" s="42"/>
      <c r="H288" s="42"/>
      <c r="I288" s="220"/>
      <c r="J288" s="42"/>
      <c r="K288" s="42"/>
      <c r="L288" s="46"/>
      <c r="M288" s="221"/>
      <c r="N288" s="22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132</v>
      </c>
      <c r="AU288" s="18" t="s">
        <v>87</v>
      </c>
    </row>
    <row r="289" s="2" customFormat="1" ht="16.5" customHeight="1">
      <c r="A289" s="40"/>
      <c r="B289" s="41"/>
      <c r="C289" s="205" t="s">
        <v>606</v>
      </c>
      <c r="D289" s="205" t="s">
        <v>126</v>
      </c>
      <c r="E289" s="206" t="s">
        <v>607</v>
      </c>
      <c r="F289" s="207" t="s">
        <v>608</v>
      </c>
      <c r="G289" s="208" t="s">
        <v>298</v>
      </c>
      <c r="H289" s="209">
        <v>35</v>
      </c>
      <c r="I289" s="210"/>
      <c r="J289" s="211">
        <f>ROUND(I289*H289,2)</f>
        <v>0</v>
      </c>
      <c r="K289" s="207" t="s">
        <v>182</v>
      </c>
      <c r="L289" s="46"/>
      <c r="M289" s="212" t="s">
        <v>32</v>
      </c>
      <c r="N289" s="213" t="s">
        <v>49</v>
      </c>
      <c r="O289" s="86"/>
      <c r="P289" s="214">
        <f>O289*H289</f>
        <v>0</v>
      </c>
      <c r="Q289" s="214">
        <v>0.0039399999999999999</v>
      </c>
      <c r="R289" s="214">
        <f>Q289*H289</f>
        <v>0.1379</v>
      </c>
      <c r="S289" s="214">
        <v>0</v>
      </c>
      <c r="T289" s="21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6" t="s">
        <v>265</v>
      </c>
      <c r="AT289" s="216" t="s">
        <v>126</v>
      </c>
      <c r="AU289" s="216" t="s">
        <v>87</v>
      </c>
      <c r="AY289" s="18" t="s">
        <v>123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21</v>
      </c>
      <c r="BK289" s="217">
        <f>ROUND(I289*H289,2)</f>
        <v>0</v>
      </c>
      <c r="BL289" s="18" t="s">
        <v>265</v>
      </c>
      <c r="BM289" s="216" t="s">
        <v>609</v>
      </c>
    </row>
    <row r="290" s="2" customFormat="1">
      <c r="A290" s="40"/>
      <c r="B290" s="41"/>
      <c r="C290" s="42"/>
      <c r="D290" s="218" t="s">
        <v>132</v>
      </c>
      <c r="E290" s="42"/>
      <c r="F290" s="219" t="s">
        <v>610</v>
      </c>
      <c r="G290" s="42"/>
      <c r="H290" s="42"/>
      <c r="I290" s="220"/>
      <c r="J290" s="42"/>
      <c r="K290" s="42"/>
      <c r="L290" s="46"/>
      <c r="M290" s="221"/>
      <c r="N290" s="22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132</v>
      </c>
      <c r="AU290" s="18" t="s">
        <v>87</v>
      </c>
    </row>
    <row r="291" s="2" customFormat="1" ht="16.5" customHeight="1">
      <c r="A291" s="40"/>
      <c r="B291" s="41"/>
      <c r="C291" s="205" t="s">
        <v>611</v>
      </c>
      <c r="D291" s="205" t="s">
        <v>126</v>
      </c>
      <c r="E291" s="206" t="s">
        <v>612</v>
      </c>
      <c r="F291" s="207" t="s">
        <v>613</v>
      </c>
      <c r="G291" s="208" t="s">
        <v>298</v>
      </c>
      <c r="H291" s="209">
        <v>4</v>
      </c>
      <c r="I291" s="210"/>
      <c r="J291" s="211">
        <f>ROUND(I291*H291,2)</f>
        <v>0</v>
      </c>
      <c r="K291" s="207" t="s">
        <v>182</v>
      </c>
      <c r="L291" s="46"/>
      <c r="M291" s="212" t="s">
        <v>32</v>
      </c>
      <c r="N291" s="213" t="s">
        <v>49</v>
      </c>
      <c r="O291" s="86"/>
      <c r="P291" s="214">
        <f>O291*H291</f>
        <v>0</v>
      </c>
      <c r="Q291" s="214">
        <v>0.0043400000000000001</v>
      </c>
      <c r="R291" s="214">
        <f>Q291*H291</f>
        <v>0.01736</v>
      </c>
      <c r="S291" s="214">
        <v>0</v>
      </c>
      <c r="T291" s="21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6" t="s">
        <v>265</v>
      </c>
      <c r="AT291" s="216" t="s">
        <v>126</v>
      </c>
      <c r="AU291" s="216" t="s">
        <v>87</v>
      </c>
      <c r="AY291" s="18" t="s">
        <v>123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21</v>
      </c>
      <c r="BK291" s="217">
        <f>ROUND(I291*H291,2)</f>
        <v>0</v>
      </c>
      <c r="BL291" s="18" t="s">
        <v>265</v>
      </c>
      <c r="BM291" s="216" t="s">
        <v>614</v>
      </c>
    </row>
    <row r="292" s="2" customFormat="1">
      <c r="A292" s="40"/>
      <c r="B292" s="41"/>
      <c r="C292" s="42"/>
      <c r="D292" s="218" t="s">
        <v>132</v>
      </c>
      <c r="E292" s="42"/>
      <c r="F292" s="219" t="s">
        <v>615</v>
      </c>
      <c r="G292" s="42"/>
      <c r="H292" s="42"/>
      <c r="I292" s="220"/>
      <c r="J292" s="42"/>
      <c r="K292" s="42"/>
      <c r="L292" s="46"/>
      <c r="M292" s="221"/>
      <c r="N292" s="22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132</v>
      </c>
      <c r="AU292" s="18" t="s">
        <v>87</v>
      </c>
    </row>
    <row r="293" s="2" customFormat="1" ht="16.5" customHeight="1">
      <c r="A293" s="40"/>
      <c r="B293" s="41"/>
      <c r="C293" s="205" t="s">
        <v>616</v>
      </c>
      <c r="D293" s="205" t="s">
        <v>126</v>
      </c>
      <c r="E293" s="206" t="s">
        <v>617</v>
      </c>
      <c r="F293" s="207" t="s">
        <v>618</v>
      </c>
      <c r="G293" s="208" t="s">
        <v>275</v>
      </c>
      <c r="H293" s="209">
        <v>46</v>
      </c>
      <c r="I293" s="210"/>
      <c r="J293" s="211">
        <f>ROUND(I293*H293,2)</f>
        <v>0</v>
      </c>
      <c r="K293" s="207" t="s">
        <v>182</v>
      </c>
      <c r="L293" s="46"/>
      <c r="M293" s="212" t="s">
        <v>32</v>
      </c>
      <c r="N293" s="213" t="s">
        <v>49</v>
      </c>
      <c r="O293" s="86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6" t="s">
        <v>265</v>
      </c>
      <c r="AT293" s="216" t="s">
        <v>126</v>
      </c>
      <c r="AU293" s="216" t="s">
        <v>87</v>
      </c>
      <c r="AY293" s="18" t="s">
        <v>123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21</v>
      </c>
      <c r="BK293" s="217">
        <f>ROUND(I293*H293,2)</f>
        <v>0</v>
      </c>
      <c r="BL293" s="18" t="s">
        <v>265</v>
      </c>
      <c r="BM293" s="216" t="s">
        <v>619</v>
      </c>
    </row>
    <row r="294" s="2" customFormat="1">
      <c r="A294" s="40"/>
      <c r="B294" s="41"/>
      <c r="C294" s="42"/>
      <c r="D294" s="218" t="s">
        <v>132</v>
      </c>
      <c r="E294" s="42"/>
      <c r="F294" s="219" t="s">
        <v>620</v>
      </c>
      <c r="G294" s="42"/>
      <c r="H294" s="42"/>
      <c r="I294" s="220"/>
      <c r="J294" s="42"/>
      <c r="K294" s="42"/>
      <c r="L294" s="46"/>
      <c r="M294" s="221"/>
      <c r="N294" s="22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132</v>
      </c>
      <c r="AU294" s="18" t="s">
        <v>87</v>
      </c>
    </row>
    <row r="295" s="2" customFormat="1" ht="16.5" customHeight="1">
      <c r="A295" s="40"/>
      <c r="B295" s="41"/>
      <c r="C295" s="205" t="s">
        <v>621</v>
      </c>
      <c r="D295" s="205" t="s">
        <v>126</v>
      </c>
      <c r="E295" s="206" t="s">
        <v>622</v>
      </c>
      <c r="F295" s="207" t="s">
        <v>623</v>
      </c>
      <c r="G295" s="208" t="s">
        <v>275</v>
      </c>
      <c r="H295" s="209">
        <v>21</v>
      </c>
      <c r="I295" s="210"/>
      <c r="J295" s="211">
        <f>ROUND(I295*H295,2)</f>
        <v>0</v>
      </c>
      <c r="K295" s="207" t="s">
        <v>182</v>
      </c>
      <c r="L295" s="46"/>
      <c r="M295" s="212" t="s">
        <v>32</v>
      </c>
      <c r="N295" s="213" t="s">
        <v>49</v>
      </c>
      <c r="O295" s="86"/>
      <c r="P295" s="214">
        <f>O295*H295</f>
        <v>0</v>
      </c>
      <c r="Q295" s="214">
        <v>0.00012999999999999999</v>
      </c>
      <c r="R295" s="214">
        <f>Q295*H295</f>
        <v>0.0027299999999999998</v>
      </c>
      <c r="S295" s="214">
        <v>0</v>
      </c>
      <c r="T295" s="21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6" t="s">
        <v>265</v>
      </c>
      <c r="AT295" s="216" t="s">
        <v>126</v>
      </c>
      <c r="AU295" s="216" t="s">
        <v>87</v>
      </c>
      <c r="AY295" s="18" t="s">
        <v>123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21</v>
      </c>
      <c r="BK295" s="217">
        <f>ROUND(I295*H295,2)</f>
        <v>0</v>
      </c>
      <c r="BL295" s="18" t="s">
        <v>265</v>
      </c>
      <c r="BM295" s="216" t="s">
        <v>624</v>
      </c>
    </row>
    <row r="296" s="2" customFormat="1">
      <c r="A296" s="40"/>
      <c r="B296" s="41"/>
      <c r="C296" s="42"/>
      <c r="D296" s="218" t="s">
        <v>132</v>
      </c>
      <c r="E296" s="42"/>
      <c r="F296" s="219" t="s">
        <v>625</v>
      </c>
      <c r="G296" s="42"/>
      <c r="H296" s="42"/>
      <c r="I296" s="220"/>
      <c r="J296" s="42"/>
      <c r="K296" s="42"/>
      <c r="L296" s="46"/>
      <c r="M296" s="221"/>
      <c r="N296" s="22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132</v>
      </c>
      <c r="AU296" s="18" t="s">
        <v>87</v>
      </c>
    </row>
    <row r="297" s="2" customFormat="1" ht="16.5" customHeight="1">
      <c r="A297" s="40"/>
      <c r="B297" s="41"/>
      <c r="C297" s="205" t="s">
        <v>626</v>
      </c>
      <c r="D297" s="205" t="s">
        <v>126</v>
      </c>
      <c r="E297" s="206" t="s">
        <v>627</v>
      </c>
      <c r="F297" s="207" t="s">
        <v>628</v>
      </c>
      <c r="G297" s="208" t="s">
        <v>629</v>
      </c>
      <c r="H297" s="209">
        <v>11</v>
      </c>
      <c r="I297" s="210"/>
      <c r="J297" s="211">
        <f>ROUND(I297*H297,2)</f>
        <v>0</v>
      </c>
      <c r="K297" s="207" t="s">
        <v>182</v>
      </c>
      <c r="L297" s="46"/>
      <c r="M297" s="212" t="s">
        <v>32</v>
      </c>
      <c r="N297" s="213" t="s">
        <v>49</v>
      </c>
      <c r="O297" s="86"/>
      <c r="P297" s="214">
        <f>O297*H297</f>
        <v>0</v>
      </c>
      <c r="Q297" s="214">
        <v>0.00025000000000000001</v>
      </c>
      <c r="R297" s="214">
        <f>Q297*H297</f>
        <v>0.0027499999999999998</v>
      </c>
      <c r="S297" s="214">
        <v>0</v>
      </c>
      <c r="T297" s="21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6" t="s">
        <v>265</v>
      </c>
      <c r="AT297" s="216" t="s">
        <v>126</v>
      </c>
      <c r="AU297" s="216" t="s">
        <v>87</v>
      </c>
      <c r="AY297" s="18" t="s">
        <v>123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21</v>
      </c>
      <c r="BK297" s="217">
        <f>ROUND(I297*H297,2)</f>
        <v>0</v>
      </c>
      <c r="BL297" s="18" t="s">
        <v>265</v>
      </c>
      <c r="BM297" s="216" t="s">
        <v>630</v>
      </c>
    </row>
    <row r="298" s="2" customFormat="1">
      <c r="A298" s="40"/>
      <c r="B298" s="41"/>
      <c r="C298" s="42"/>
      <c r="D298" s="218" t="s">
        <v>132</v>
      </c>
      <c r="E298" s="42"/>
      <c r="F298" s="219" t="s">
        <v>631</v>
      </c>
      <c r="G298" s="42"/>
      <c r="H298" s="42"/>
      <c r="I298" s="220"/>
      <c r="J298" s="42"/>
      <c r="K298" s="42"/>
      <c r="L298" s="46"/>
      <c r="M298" s="221"/>
      <c r="N298" s="22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132</v>
      </c>
      <c r="AU298" s="18" t="s">
        <v>87</v>
      </c>
    </row>
    <row r="299" s="2" customFormat="1" ht="16.5" customHeight="1">
      <c r="A299" s="40"/>
      <c r="B299" s="41"/>
      <c r="C299" s="205" t="s">
        <v>632</v>
      </c>
      <c r="D299" s="205" t="s">
        <v>126</v>
      </c>
      <c r="E299" s="206" t="s">
        <v>633</v>
      </c>
      <c r="F299" s="207" t="s">
        <v>634</v>
      </c>
      <c r="G299" s="208" t="s">
        <v>275</v>
      </c>
      <c r="H299" s="209">
        <v>3</v>
      </c>
      <c r="I299" s="210"/>
      <c r="J299" s="211">
        <f>ROUND(I299*H299,2)</f>
        <v>0</v>
      </c>
      <c r="K299" s="207" t="s">
        <v>182</v>
      </c>
      <c r="L299" s="46"/>
      <c r="M299" s="212" t="s">
        <v>32</v>
      </c>
      <c r="N299" s="213" t="s">
        <v>49</v>
      </c>
      <c r="O299" s="86"/>
      <c r="P299" s="214">
        <f>O299*H299</f>
        <v>0</v>
      </c>
      <c r="Q299" s="214">
        <v>0.00051999999999999995</v>
      </c>
      <c r="R299" s="214">
        <f>Q299*H299</f>
        <v>0.0015599999999999998</v>
      </c>
      <c r="S299" s="214">
        <v>0</v>
      </c>
      <c r="T299" s="21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6" t="s">
        <v>265</v>
      </c>
      <c r="AT299" s="216" t="s">
        <v>126</v>
      </c>
      <c r="AU299" s="216" t="s">
        <v>87</v>
      </c>
      <c r="AY299" s="18" t="s">
        <v>123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21</v>
      </c>
      <c r="BK299" s="217">
        <f>ROUND(I299*H299,2)</f>
        <v>0</v>
      </c>
      <c r="BL299" s="18" t="s">
        <v>265</v>
      </c>
      <c r="BM299" s="216" t="s">
        <v>635</v>
      </c>
    </row>
    <row r="300" s="2" customFormat="1">
      <c r="A300" s="40"/>
      <c r="B300" s="41"/>
      <c r="C300" s="42"/>
      <c r="D300" s="218" t="s">
        <v>132</v>
      </c>
      <c r="E300" s="42"/>
      <c r="F300" s="219" t="s">
        <v>636</v>
      </c>
      <c r="G300" s="42"/>
      <c r="H300" s="42"/>
      <c r="I300" s="220"/>
      <c r="J300" s="42"/>
      <c r="K300" s="42"/>
      <c r="L300" s="46"/>
      <c r="M300" s="221"/>
      <c r="N300" s="22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132</v>
      </c>
      <c r="AU300" s="18" t="s">
        <v>87</v>
      </c>
    </row>
    <row r="301" s="2" customFormat="1" ht="16.5" customHeight="1">
      <c r="A301" s="40"/>
      <c r="B301" s="41"/>
      <c r="C301" s="205" t="s">
        <v>637</v>
      </c>
      <c r="D301" s="205" t="s">
        <v>126</v>
      </c>
      <c r="E301" s="206" t="s">
        <v>638</v>
      </c>
      <c r="F301" s="207" t="s">
        <v>639</v>
      </c>
      <c r="G301" s="208" t="s">
        <v>275</v>
      </c>
      <c r="H301" s="209">
        <v>25</v>
      </c>
      <c r="I301" s="210"/>
      <c r="J301" s="211">
        <f>ROUND(I301*H301,2)</f>
        <v>0</v>
      </c>
      <c r="K301" s="207" t="s">
        <v>182</v>
      </c>
      <c r="L301" s="46"/>
      <c r="M301" s="212" t="s">
        <v>32</v>
      </c>
      <c r="N301" s="213" t="s">
        <v>49</v>
      </c>
      <c r="O301" s="86"/>
      <c r="P301" s="214">
        <f>O301*H301</f>
        <v>0</v>
      </c>
      <c r="Q301" s="214">
        <v>0.00021000000000000001</v>
      </c>
      <c r="R301" s="214">
        <f>Q301*H301</f>
        <v>0.0052500000000000003</v>
      </c>
      <c r="S301" s="214">
        <v>0</v>
      </c>
      <c r="T301" s="21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6" t="s">
        <v>265</v>
      </c>
      <c r="AT301" s="216" t="s">
        <v>126</v>
      </c>
      <c r="AU301" s="216" t="s">
        <v>87</v>
      </c>
      <c r="AY301" s="18" t="s">
        <v>123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21</v>
      </c>
      <c r="BK301" s="217">
        <f>ROUND(I301*H301,2)</f>
        <v>0</v>
      </c>
      <c r="BL301" s="18" t="s">
        <v>265</v>
      </c>
      <c r="BM301" s="216" t="s">
        <v>640</v>
      </c>
    </row>
    <row r="302" s="2" customFormat="1">
      <c r="A302" s="40"/>
      <c r="B302" s="41"/>
      <c r="C302" s="42"/>
      <c r="D302" s="218" t="s">
        <v>132</v>
      </c>
      <c r="E302" s="42"/>
      <c r="F302" s="219" t="s">
        <v>641</v>
      </c>
      <c r="G302" s="42"/>
      <c r="H302" s="42"/>
      <c r="I302" s="220"/>
      <c r="J302" s="42"/>
      <c r="K302" s="42"/>
      <c r="L302" s="46"/>
      <c r="M302" s="221"/>
      <c r="N302" s="22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132</v>
      </c>
      <c r="AU302" s="18" t="s">
        <v>87</v>
      </c>
    </row>
    <row r="303" s="2" customFormat="1" ht="16.5" customHeight="1">
      <c r="A303" s="40"/>
      <c r="B303" s="41"/>
      <c r="C303" s="205" t="s">
        <v>642</v>
      </c>
      <c r="D303" s="205" t="s">
        <v>126</v>
      </c>
      <c r="E303" s="206" t="s">
        <v>643</v>
      </c>
      <c r="F303" s="207" t="s">
        <v>644</v>
      </c>
      <c r="G303" s="208" t="s">
        <v>275</v>
      </c>
      <c r="H303" s="209">
        <v>8</v>
      </c>
      <c r="I303" s="210"/>
      <c r="J303" s="211">
        <f>ROUND(I303*H303,2)</f>
        <v>0</v>
      </c>
      <c r="K303" s="207" t="s">
        <v>182</v>
      </c>
      <c r="L303" s="46"/>
      <c r="M303" s="212" t="s">
        <v>32</v>
      </c>
      <c r="N303" s="213" t="s">
        <v>49</v>
      </c>
      <c r="O303" s="86"/>
      <c r="P303" s="214">
        <f>O303*H303</f>
        <v>0</v>
      </c>
      <c r="Q303" s="214">
        <v>0.00034000000000000002</v>
      </c>
      <c r="R303" s="214">
        <f>Q303*H303</f>
        <v>0.0027200000000000002</v>
      </c>
      <c r="S303" s="214">
        <v>0</v>
      </c>
      <c r="T303" s="21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6" t="s">
        <v>265</v>
      </c>
      <c r="AT303" s="216" t="s">
        <v>126</v>
      </c>
      <c r="AU303" s="216" t="s">
        <v>87</v>
      </c>
      <c r="AY303" s="18" t="s">
        <v>123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21</v>
      </c>
      <c r="BK303" s="217">
        <f>ROUND(I303*H303,2)</f>
        <v>0</v>
      </c>
      <c r="BL303" s="18" t="s">
        <v>265</v>
      </c>
      <c r="BM303" s="216" t="s">
        <v>645</v>
      </c>
    </row>
    <row r="304" s="2" customFormat="1">
      <c r="A304" s="40"/>
      <c r="B304" s="41"/>
      <c r="C304" s="42"/>
      <c r="D304" s="218" t="s">
        <v>132</v>
      </c>
      <c r="E304" s="42"/>
      <c r="F304" s="219" t="s">
        <v>646</v>
      </c>
      <c r="G304" s="42"/>
      <c r="H304" s="42"/>
      <c r="I304" s="220"/>
      <c r="J304" s="42"/>
      <c r="K304" s="42"/>
      <c r="L304" s="46"/>
      <c r="M304" s="221"/>
      <c r="N304" s="22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132</v>
      </c>
      <c r="AU304" s="18" t="s">
        <v>87</v>
      </c>
    </row>
    <row r="305" s="2" customFormat="1" ht="16.5" customHeight="1">
      <c r="A305" s="40"/>
      <c r="B305" s="41"/>
      <c r="C305" s="205" t="s">
        <v>647</v>
      </c>
      <c r="D305" s="205" t="s">
        <v>126</v>
      </c>
      <c r="E305" s="206" t="s">
        <v>648</v>
      </c>
      <c r="F305" s="207" t="s">
        <v>649</v>
      </c>
      <c r="G305" s="208" t="s">
        <v>275</v>
      </c>
      <c r="H305" s="209">
        <v>4</v>
      </c>
      <c r="I305" s="210"/>
      <c r="J305" s="211">
        <f>ROUND(I305*H305,2)</f>
        <v>0</v>
      </c>
      <c r="K305" s="207" t="s">
        <v>182</v>
      </c>
      <c r="L305" s="46"/>
      <c r="M305" s="212" t="s">
        <v>32</v>
      </c>
      <c r="N305" s="213" t="s">
        <v>49</v>
      </c>
      <c r="O305" s="86"/>
      <c r="P305" s="214">
        <f>O305*H305</f>
        <v>0</v>
      </c>
      <c r="Q305" s="214">
        <v>0.00050000000000000001</v>
      </c>
      <c r="R305" s="214">
        <f>Q305*H305</f>
        <v>0.002</v>
      </c>
      <c r="S305" s="214">
        <v>0</v>
      </c>
      <c r="T305" s="21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6" t="s">
        <v>265</v>
      </c>
      <c r="AT305" s="216" t="s">
        <v>126</v>
      </c>
      <c r="AU305" s="216" t="s">
        <v>87</v>
      </c>
      <c r="AY305" s="18" t="s">
        <v>123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21</v>
      </c>
      <c r="BK305" s="217">
        <f>ROUND(I305*H305,2)</f>
        <v>0</v>
      </c>
      <c r="BL305" s="18" t="s">
        <v>265</v>
      </c>
      <c r="BM305" s="216" t="s">
        <v>650</v>
      </c>
    </row>
    <row r="306" s="2" customFormat="1">
      <c r="A306" s="40"/>
      <c r="B306" s="41"/>
      <c r="C306" s="42"/>
      <c r="D306" s="218" t="s">
        <v>132</v>
      </c>
      <c r="E306" s="42"/>
      <c r="F306" s="219" t="s">
        <v>651</v>
      </c>
      <c r="G306" s="42"/>
      <c r="H306" s="42"/>
      <c r="I306" s="220"/>
      <c r="J306" s="42"/>
      <c r="K306" s="42"/>
      <c r="L306" s="46"/>
      <c r="M306" s="221"/>
      <c r="N306" s="22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132</v>
      </c>
      <c r="AU306" s="18" t="s">
        <v>87</v>
      </c>
    </row>
    <row r="307" s="2" customFormat="1" ht="16.5" customHeight="1">
      <c r="A307" s="40"/>
      <c r="B307" s="41"/>
      <c r="C307" s="205" t="s">
        <v>652</v>
      </c>
      <c r="D307" s="205" t="s">
        <v>126</v>
      </c>
      <c r="E307" s="206" t="s">
        <v>653</v>
      </c>
      <c r="F307" s="207" t="s">
        <v>654</v>
      </c>
      <c r="G307" s="208" t="s">
        <v>275</v>
      </c>
      <c r="H307" s="209">
        <v>1</v>
      </c>
      <c r="I307" s="210"/>
      <c r="J307" s="211">
        <f>ROUND(I307*H307,2)</f>
        <v>0</v>
      </c>
      <c r="K307" s="207" t="s">
        <v>182</v>
      </c>
      <c r="L307" s="46"/>
      <c r="M307" s="212" t="s">
        <v>32</v>
      </c>
      <c r="N307" s="213" t="s">
        <v>49</v>
      </c>
      <c r="O307" s="86"/>
      <c r="P307" s="214">
        <f>O307*H307</f>
        <v>0</v>
      </c>
      <c r="Q307" s="214">
        <v>0.00069999999999999999</v>
      </c>
      <c r="R307" s="214">
        <f>Q307*H307</f>
        <v>0.00069999999999999999</v>
      </c>
      <c r="S307" s="214">
        <v>0</v>
      </c>
      <c r="T307" s="21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6" t="s">
        <v>265</v>
      </c>
      <c r="AT307" s="216" t="s">
        <v>126</v>
      </c>
      <c r="AU307" s="216" t="s">
        <v>87</v>
      </c>
      <c r="AY307" s="18" t="s">
        <v>123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21</v>
      </c>
      <c r="BK307" s="217">
        <f>ROUND(I307*H307,2)</f>
        <v>0</v>
      </c>
      <c r="BL307" s="18" t="s">
        <v>265</v>
      </c>
      <c r="BM307" s="216" t="s">
        <v>655</v>
      </c>
    </row>
    <row r="308" s="2" customFormat="1">
      <c r="A308" s="40"/>
      <c r="B308" s="41"/>
      <c r="C308" s="42"/>
      <c r="D308" s="218" t="s">
        <v>132</v>
      </c>
      <c r="E308" s="42"/>
      <c r="F308" s="219" t="s">
        <v>656</v>
      </c>
      <c r="G308" s="42"/>
      <c r="H308" s="42"/>
      <c r="I308" s="220"/>
      <c r="J308" s="42"/>
      <c r="K308" s="42"/>
      <c r="L308" s="46"/>
      <c r="M308" s="221"/>
      <c r="N308" s="22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132</v>
      </c>
      <c r="AU308" s="18" t="s">
        <v>87</v>
      </c>
    </row>
    <row r="309" s="2" customFormat="1" ht="21.75" customHeight="1">
      <c r="A309" s="40"/>
      <c r="B309" s="41"/>
      <c r="C309" s="205" t="s">
        <v>657</v>
      </c>
      <c r="D309" s="205" t="s">
        <v>126</v>
      </c>
      <c r="E309" s="206" t="s">
        <v>658</v>
      </c>
      <c r="F309" s="207" t="s">
        <v>659</v>
      </c>
      <c r="G309" s="208" t="s">
        <v>275</v>
      </c>
      <c r="H309" s="209">
        <v>3</v>
      </c>
      <c r="I309" s="210"/>
      <c r="J309" s="211">
        <f>ROUND(I309*H309,2)</f>
        <v>0</v>
      </c>
      <c r="K309" s="207" t="s">
        <v>182</v>
      </c>
      <c r="L309" s="46"/>
      <c r="M309" s="212" t="s">
        <v>32</v>
      </c>
      <c r="N309" s="213" t="s">
        <v>49</v>
      </c>
      <c r="O309" s="86"/>
      <c r="P309" s="214">
        <f>O309*H309</f>
        <v>0</v>
      </c>
      <c r="Q309" s="214">
        <v>0.00027</v>
      </c>
      <c r="R309" s="214">
        <f>Q309*H309</f>
        <v>0.00080999999999999996</v>
      </c>
      <c r="S309" s="214">
        <v>0</v>
      </c>
      <c r="T309" s="21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6" t="s">
        <v>265</v>
      </c>
      <c r="AT309" s="216" t="s">
        <v>126</v>
      </c>
      <c r="AU309" s="216" t="s">
        <v>87</v>
      </c>
      <c r="AY309" s="18" t="s">
        <v>123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21</v>
      </c>
      <c r="BK309" s="217">
        <f>ROUND(I309*H309,2)</f>
        <v>0</v>
      </c>
      <c r="BL309" s="18" t="s">
        <v>265</v>
      </c>
      <c r="BM309" s="216" t="s">
        <v>660</v>
      </c>
    </row>
    <row r="310" s="2" customFormat="1">
      <c r="A310" s="40"/>
      <c r="B310" s="41"/>
      <c r="C310" s="42"/>
      <c r="D310" s="218" t="s">
        <v>132</v>
      </c>
      <c r="E310" s="42"/>
      <c r="F310" s="219" t="s">
        <v>661</v>
      </c>
      <c r="G310" s="42"/>
      <c r="H310" s="42"/>
      <c r="I310" s="220"/>
      <c r="J310" s="42"/>
      <c r="K310" s="42"/>
      <c r="L310" s="46"/>
      <c r="M310" s="221"/>
      <c r="N310" s="22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132</v>
      </c>
      <c r="AU310" s="18" t="s">
        <v>87</v>
      </c>
    </row>
    <row r="311" s="2" customFormat="1" ht="21.75" customHeight="1">
      <c r="A311" s="40"/>
      <c r="B311" s="41"/>
      <c r="C311" s="205" t="s">
        <v>662</v>
      </c>
      <c r="D311" s="205" t="s">
        <v>126</v>
      </c>
      <c r="E311" s="206" t="s">
        <v>663</v>
      </c>
      <c r="F311" s="207" t="s">
        <v>664</v>
      </c>
      <c r="G311" s="208" t="s">
        <v>275</v>
      </c>
      <c r="H311" s="209">
        <v>3</v>
      </c>
      <c r="I311" s="210"/>
      <c r="J311" s="211">
        <f>ROUND(I311*H311,2)</f>
        <v>0</v>
      </c>
      <c r="K311" s="207" t="s">
        <v>182</v>
      </c>
      <c r="L311" s="46"/>
      <c r="M311" s="212" t="s">
        <v>32</v>
      </c>
      <c r="N311" s="213" t="s">
        <v>49</v>
      </c>
      <c r="O311" s="86"/>
      <c r="P311" s="214">
        <f>O311*H311</f>
        <v>0</v>
      </c>
      <c r="Q311" s="214">
        <v>0.00040000000000000002</v>
      </c>
      <c r="R311" s="214">
        <f>Q311*H311</f>
        <v>0.0012000000000000001</v>
      </c>
      <c r="S311" s="214">
        <v>0</v>
      </c>
      <c r="T311" s="21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6" t="s">
        <v>265</v>
      </c>
      <c r="AT311" s="216" t="s">
        <v>126</v>
      </c>
      <c r="AU311" s="216" t="s">
        <v>87</v>
      </c>
      <c r="AY311" s="18" t="s">
        <v>123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21</v>
      </c>
      <c r="BK311" s="217">
        <f>ROUND(I311*H311,2)</f>
        <v>0</v>
      </c>
      <c r="BL311" s="18" t="s">
        <v>265</v>
      </c>
      <c r="BM311" s="216" t="s">
        <v>665</v>
      </c>
    </row>
    <row r="312" s="2" customFormat="1">
      <c r="A312" s="40"/>
      <c r="B312" s="41"/>
      <c r="C312" s="42"/>
      <c r="D312" s="218" t="s">
        <v>132</v>
      </c>
      <c r="E312" s="42"/>
      <c r="F312" s="219" t="s">
        <v>666</v>
      </c>
      <c r="G312" s="42"/>
      <c r="H312" s="42"/>
      <c r="I312" s="220"/>
      <c r="J312" s="42"/>
      <c r="K312" s="42"/>
      <c r="L312" s="46"/>
      <c r="M312" s="221"/>
      <c r="N312" s="22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132</v>
      </c>
      <c r="AU312" s="18" t="s">
        <v>87</v>
      </c>
    </row>
    <row r="313" s="2" customFormat="1" ht="21.75" customHeight="1">
      <c r="A313" s="40"/>
      <c r="B313" s="41"/>
      <c r="C313" s="205" t="s">
        <v>667</v>
      </c>
      <c r="D313" s="205" t="s">
        <v>126</v>
      </c>
      <c r="E313" s="206" t="s">
        <v>668</v>
      </c>
      <c r="F313" s="207" t="s">
        <v>669</v>
      </c>
      <c r="G313" s="208" t="s">
        <v>275</v>
      </c>
      <c r="H313" s="209">
        <v>1</v>
      </c>
      <c r="I313" s="210"/>
      <c r="J313" s="211">
        <f>ROUND(I313*H313,2)</f>
        <v>0</v>
      </c>
      <c r="K313" s="207" t="s">
        <v>182</v>
      </c>
      <c r="L313" s="46"/>
      <c r="M313" s="212" t="s">
        <v>32</v>
      </c>
      <c r="N313" s="213" t="s">
        <v>49</v>
      </c>
      <c r="O313" s="86"/>
      <c r="P313" s="214">
        <f>O313*H313</f>
        <v>0</v>
      </c>
      <c r="Q313" s="214">
        <v>0.00080000000000000004</v>
      </c>
      <c r="R313" s="214">
        <f>Q313*H313</f>
        <v>0.00080000000000000004</v>
      </c>
      <c r="S313" s="214">
        <v>0</v>
      </c>
      <c r="T313" s="21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6" t="s">
        <v>265</v>
      </c>
      <c r="AT313" s="216" t="s">
        <v>126</v>
      </c>
      <c r="AU313" s="216" t="s">
        <v>87</v>
      </c>
      <c r="AY313" s="18" t="s">
        <v>123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21</v>
      </c>
      <c r="BK313" s="217">
        <f>ROUND(I313*H313,2)</f>
        <v>0</v>
      </c>
      <c r="BL313" s="18" t="s">
        <v>265</v>
      </c>
      <c r="BM313" s="216" t="s">
        <v>670</v>
      </c>
    </row>
    <row r="314" s="2" customFormat="1">
      <c r="A314" s="40"/>
      <c r="B314" s="41"/>
      <c r="C314" s="42"/>
      <c r="D314" s="218" t="s">
        <v>132</v>
      </c>
      <c r="E314" s="42"/>
      <c r="F314" s="219" t="s">
        <v>671</v>
      </c>
      <c r="G314" s="42"/>
      <c r="H314" s="42"/>
      <c r="I314" s="220"/>
      <c r="J314" s="42"/>
      <c r="K314" s="42"/>
      <c r="L314" s="46"/>
      <c r="M314" s="221"/>
      <c r="N314" s="22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132</v>
      </c>
      <c r="AU314" s="18" t="s">
        <v>87</v>
      </c>
    </row>
    <row r="315" s="2" customFormat="1" ht="21.75" customHeight="1">
      <c r="A315" s="40"/>
      <c r="B315" s="41"/>
      <c r="C315" s="205" t="s">
        <v>672</v>
      </c>
      <c r="D315" s="205" t="s">
        <v>126</v>
      </c>
      <c r="E315" s="206" t="s">
        <v>673</v>
      </c>
      <c r="F315" s="207" t="s">
        <v>674</v>
      </c>
      <c r="G315" s="208" t="s">
        <v>275</v>
      </c>
      <c r="H315" s="209">
        <v>1</v>
      </c>
      <c r="I315" s="210"/>
      <c r="J315" s="211">
        <f>ROUND(I315*H315,2)</f>
        <v>0</v>
      </c>
      <c r="K315" s="207" t="s">
        <v>182</v>
      </c>
      <c r="L315" s="46"/>
      <c r="M315" s="212" t="s">
        <v>32</v>
      </c>
      <c r="N315" s="213" t="s">
        <v>49</v>
      </c>
      <c r="O315" s="86"/>
      <c r="P315" s="214">
        <f>O315*H315</f>
        <v>0</v>
      </c>
      <c r="Q315" s="214">
        <v>0.0011999999999999999</v>
      </c>
      <c r="R315" s="214">
        <f>Q315*H315</f>
        <v>0.0011999999999999999</v>
      </c>
      <c r="S315" s="214">
        <v>0</v>
      </c>
      <c r="T315" s="21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6" t="s">
        <v>265</v>
      </c>
      <c r="AT315" s="216" t="s">
        <v>126</v>
      </c>
      <c r="AU315" s="216" t="s">
        <v>87</v>
      </c>
      <c r="AY315" s="18" t="s">
        <v>123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21</v>
      </c>
      <c r="BK315" s="217">
        <f>ROUND(I315*H315,2)</f>
        <v>0</v>
      </c>
      <c r="BL315" s="18" t="s">
        <v>265</v>
      </c>
      <c r="BM315" s="216" t="s">
        <v>675</v>
      </c>
    </row>
    <row r="316" s="2" customFormat="1">
      <c r="A316" s="40"/>
      <c r="B316" s="41"/>
      <c r="C316" s="42"/>
      <c r="D316" s="218" t="s">
        <v>132</v>
      </c>
      <c r="E316" s="42"/>
      <c r="F316" s="219" t="s">
        <v>676</v>
      </c>
      <c r="G316" s="42"/>
      <c r="H316" s="42"/>
      <c r="I316" s="220"/>
      <c r="J316" s="42"/>
      <c r="K316" s="42"/>
      <c r="L316" s="46"/>
      <c r="M316" s="221"/>
      <c r="N316" s="22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132</v>
      </c>
      <c r="AU316" s="18" t="s">
        <v>87</v>
      </c>
    </row>
    <row r="317" s="2" customFormat="1" ht="24.15" customHeight="1">
      <c r="A317" s="40"/>
      <c r="B317" s="41"/>
      <c r="C317" s="205" t="s">
        <v>677</v>
      </c>
      <c r="D317" s="205" t="s">
        <v>126</v>
      </c>
      <c r="E317" s="206" t="s">
        <v>678</v>
      </c>
      <c r="F317" s="207" t="s">
        <v>679</v>
      </c>
      <c r="G317" s="208" t="s">
        <v>298</v>
      </c>
      <c r="H317" s="209">
        <v>513</v>
      </c>
      <c r="I317" s="210"/>
      <c r="J317" s="211">
        <f>ROUND(I317*H317,2)</f>
        <v>0</v>
      </c>
      <c r="K317" s="207" t="s">
        <v>182</v>
      </c>
      <c r="L317" s="46"/>
      <c r="M317" s="212" t="s">
        <v>32</v>
      </c>
      <c r="N317" s="213" t="s">
        <v>49</v>
      </c>
      <c r="O317" s="86"/>
      <c r="P317" s="214">
        <f>O317*H317</f>
        <v>0</v>
      </c>
      <c r="Q317" s="214">
        <v>0.00019000000000000001</v>
      </c>
      <c r="R317" s="214">
        <f>Q317*H317</f>
        <v>0.097470000000000001</v>
      </c>
      <c r="S317" s="214">
        <v>0</v>
      </c>
      <c r="T317" s="21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6" t="s">
        <v>265</v>
      </c>
      <c r="AT317" s="216" t="s">
        <v>126</v>
      </c>
      <c r="AU317" s="216" t="s">
        <v>87</v>
      </c>
      <c r="AY317" s="18" t="s">
        <v>123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21</v>
      </c>
      <c r="BK317" s="217">
        <f>ROUND(I317*H317,2)</f>
        <v>0</v>
      </c>
      <c r="BL317" s="18" t="s">
        <v>265</v>
      </c>
      <c r="BM317" s="216" t="s">
        <v>680</v>
      </c>
    </row>
    <row r="318" s="2" customFormat="1">
      <c r="A318" s="40"/>
      <c r="B318" s="41"/>
      <c r="C318" s="42"/>
      <c r="D318" s="218" t="s">
        <v>132</v>
      </c>
      <c r="E318" s="42"/>
      <c r="F318" s="219" t="s">
        <v>681</v>
      </c>
      <c r="G318" s="42"/>
      <c r="H318" s="42"/>
      <c r="I318" s="220"/>
      <c r="J318" s="42"/>
      <c r="K318" s="42"/>
      <c r="L318" s="46"/>
      <c r="M318" s="221"/>
      <c r="N318" s="22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132</v>
      </c>
      <c r="AU318" s="18" t="s">
        <v>87</v>
      </c>
    </row>
    <row r="319" s="2" customFormat="1" ht="21.75" customHeight="1">
      <c r="A319" s="40"/>
      <c r="B319" s="41"/>
      <c r="C319" s="205" t="s">
        <v>682</v>
      </c>
      <c r="D319" s="205" t="s">
        <v>126</v>
      </c>
      <c r="E319" s="206" t="s">
        <v>683</v>
      </c>
      <c r="F319" s="207" t="s">
        <v>684</v>
      </c>
      <c r="G319" s="208" t="s">
        <v>298</v>
      </c>
      <c r="H319" s="209">
        <v>513</v>
      </c>
      <c r="I319" s="210"/>
      <c r="J319" s="211">
        <f>ROUND(I319*H319,2)</f>
        <v>0</v>
      </c>
      <c r="K319" s="207" t="s">
        <v>182</v>
      </c>
      <c r="L319" s="46"/>
      <c r="M319" s="212" t="s">
        <v>32</v>
      </c>
      <c r="N319" s="213" t="s">
        <v>49</v>
      </c>
      <c r="O319" s="86"/>
      <c r="P319" s="214">
        <f>O319*H319</f>
        <v>0</v>
      </c>
      <c r="Q319" s="214">
        <v>1.0000000000000001E-05</v>
      </c>
      <c r="R319" s="214">
        <f>Q319*H319</f>
        <v>0.00513</v>
      </c>
      <c r="S319" s="214">
        <v>0</v>
      </c>
      <c r="T319" s="21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6" t="s">
        <v>265</v>
      </c>
      <c r="AT319" s="216" t="s">
        <v>126</v>
      </c>
      <c r="AU319" s="216" t="s">
        <v>87</v>
      </c>
      <c r="AY319" s="18" t="s">
        <v>123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21</v>
      </c>
      <c r="BK319" s="217">
        <f>ROUND(I319*H319,2)</f>
        <v>0</v>
      </c>
      <c r="BL319" s="18" t="s">
        <v>265</v>
      </c>
      <c r="BM319" s="216" t="s">
        <v>685</v>
      </c>
    </row>
    <row r="320" s="2" customFormat="1">
      <c r="A320" s="40"/>
      <c r="B320" s="41"/>
      <c r="C320" s="42"/>
      <c r="D320" s="218" t="s">
        <v>132</v>
      </c>
      <c r="E320" s="42"/>
      <c r="F320" s="219" t="s">
        <v>686</v>
      </c>
      <c r="G320" s="42"/>
      <c r="H320" s="42"/>
      <c r="I320" s="220"/>
      <c r="J320" s="42"/>
      <c r="K320" s="42"/>
      <c r="L320" s="46"/>
      <c r="M320" s="221"/>
      <c r="N320" s="22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132</v>
      </c>
      <c r="AU320" s="18" t="s">
        <v>87</v>
      </c>
    </row>
    <row r="321" s="2" customFormat="1" ht="24.15" customHeight="1">
      <c r="A321" s="40"/>
      <c r="B321" s="41"/>
      <c r="C321" s="205" t="s">
        <v>687</v>
      </c>
      <c r="D321" s="205" t="s">
        <v>126</v>
      </c>
      <c r="E321" s="206" t="s">
        <v>688</v>
      </c>
      <c r="F321" s="207" t="s">
        <v>689</v>
      </c>
      <c r="G321" s="208" t="s">
        <v>238</v>
      </c>
      <c r="H321" s="209">
        <v>1.5509999999999999</v>
      </c>
      <c r="I321" s="210"/>
      <c r="J321" s="211">
        <f>ROUND(I321*H321,2)</f>
        <v>0</v>
      </c>
      <c r="K321" s="207" t="s">
        <v>182</v>
      </c>
      <c r="L321" s="46"/>
      <c r="M321" s="212" t="s">
        <v>32</v>
      </c>
      <c r="N321" s="213" t="s">
        <v>49</v>
      </c>
      <c r="O321" s="86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6" t="s">
        <v>265</v>
      </c>
      <c r="AT321" s="216" t="s">
        <v>126</v>
      </c>
      <c r="AU321" s="216" t="s">
        <v>87</v>
      </c>
      <c r="AY321" s="18" t="s">
        <v>123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21</v>
      </c>
      <c r="BK321" s="217">
        <f>ROUND(I321*H321,2)</f>
        <v>0</v>
      </c>
      <c r="BL321" s="18" t="s">
        <v>265</v>
      </c>
      <c r="BM321" s="216" t="s">
        <v>690</v>
      </c>
    </row>
    <row r="322" s="2" customFormat="1">
      <c r="A322" s="40"/>
      <c r="B322" s="41"/>
      <c r="C322" s="42"/>
      <c r="D322" s="218" t="s">
        <v>132</v>
      </c>
      <c r="E322" s="42"/>
      <c r="F322" s="219" t="s">
        <v>691</v>
      </c>
      <c r="G322" s="42"/>
      <c r="H322" s="42"/>
      <c r="I322" s="220"/>
      <c r="J322" s="42"/>
      <c r="K322" s="42"/>
      <c r="L322" s="46"/>
      <c r="M322" s="221"/>
      <c r="N322" s="22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132</v>
      </c>
      <c r="AU322" s="18" t="s">
        <v>87</v>
      </c>
    </row>
    <row r="323" s="12" customFormat="1" ht="22.8" customHeight="1">
      <c r="A323" s="12"/>
      <c r="B323" s="189"/>
      <c r="C323" s="190"/>
      <c r="D323" s="191" t="s">
        <v>77</v>
      </c>
      <c r="E323" s="203" t="s">
        <v>692</v>
      </c>
      <c r="F323" s="203" t="s">
        <v>693</v>
      </c>
      <c r="G323" s="190"/>
      <c r="H323" s="190"/>
      <c r="I323" s="193"/>
      <c r="J323" s="204">
        <f>BK323</f>
        <v>0</v>
      </c>
      <c r="K323" s="190"/>
      <c r="L323" s="195"/>
      <c r="M323" s="196"/>
      <c r="N323" s="197"/>
      <c r="O323" s="197"/>
      <c r="P323" s="198">
        <f>SUM(P324:P386)</f>
        <v>0</v>
      </c>
      <c r="Q323" s="197"/>
      <c r="R323" s="198">
        <f>SUM(R324:R386)</f>
        <v>0.40941</v>
      </c>
      <c r="S323" s="197"/>
      <c r="T323" s="199">
        <f>SUM(T324:T386)</f>
        <v>0.92145999999999995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0" t="s">
        <v>87</v>
      </c>
      <c r="AT323" s="201" t="s">
        <v>77</v>
      </c>
      <c r="AU323" s="201" t="s">
        <v>21</v>
      </c>
      <c r="AY323" s="200" t="s">
        <v>123</v>
      </c>
      <c r="BK323" s="202">
        <f>SUM(BK324:BK386)</f>
        <v>0</v>
      </c>
    </row>
    <row r="324" s="2" customFormat="1" ht="16.5" customHeight="1">
      <c r="A324" s="40"/>
      <c r="B324" s="41"/>
      <c r="C324" s="205" t="s">
        <v>694</v>
      </c>
      <c r="D324" s="205" t="s">
        <v>126</v>
      </c>
      <c r="E324" s="206" t="s">
        <v>695</v>
      </c>
      <c r="F324" s="207" t="s">
        <v>696</v>
      </c>
      <c r="G324" s="208" t="s">
        <v>697</v>
      </c>
      <c r="H324" s="209">
        <v>5</v>
      </c>
      <c r="I324" s="210"/>
      <c r="J324" s="211">
        <f>ROUND(I324*H324,2)</f>
        <v>0</v>
      </c>
      <c r="K324" s="207" t="s">
        <v>182</v>
      </c>
      <c r="L324" s="46"/>
      <c r="M324" s="212" t="s">
        <v>32</v>
      </c>
      <c r="N324" s="213" t="s">
        <v>49</v>
      </c>
      <c r="O324" s="86"/>
      <c r="P324" s="214">
        <f>O324*H324</f>
        <v>0</v>
      </c>
      <c r="Q324" s="214">
        <v>0</v>
      </c>
      <c r="R324" s="214">
        <f>Q324*H324</f>
        <v>0</v>
      </c>
      <c r="S324" s="214">
        <v>0.01933</v>
      </c>
      <c r="T324" s="215">
        <f>S324*H324</f>
        <v>0.09665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6" t="s">
        <v>265</v>
      </c>
      <c r="AT324" s="216" t="s">
        <v>126</v>
      </c>
      <c r="AU324" s="216" t="s">
        <v>87</v>
      </c>
      <c r="AY324" s="18" t="s">
        <v>123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21</v>
      </c>
      <c r="BK324" s="217">
        <f>ROUND(I324*H324,2)</f>
        <v>0</v>
      </c>
      <c r="BL324" s="18" t="s">
        <v>265</v>
      </c>
      <c r="BM324" s="216" t="s">
        <v>698</v>
      </c>
    </row>
    <row r="325" s="2" customFormat="1">
      <c r="A325" s="40"/>
      <c r="B325" s="41"/>
      <c r="C325" s="42"/>
      <c r="D325" s="218" t="s">
        <v>132</v>
      </c>
      <c r="E325" s="42"/>
      <c r="F325" s="219" t="s">
        <v>699</v>
      </c>
      <c r="G325" s="42"/>
      <c r="H325" s="42"/>
      <c r="I325" s="220"/>
      <c r="J325" s="42"/>
      <c r="K325" s="42"/>
      <c r="L325" s="46"/>
      <c r="M325" s="221"/>
      <c r="N325" s="22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132</v>
      </c>
      <c r="AU325" s="18" t="s">
        <v>87</v>
      </c>
    </row>
    <row r="326" s="2" customFormat="1" ht="16.5" customHeight="1">
      <c r="A326" s="40"/>
      <c r="B326" s="41"/>
      <c r="C326" s="205" t="s">
        <v>700</v>
      </c>
      <c r="D326" s="205" t="s">
        <v>126</v>
      </c>
      <c r="E326" s="206" t="s">
        <v>701</v>
      </c>
      <c r="F326" s="207" t="s">
        <v>702</v>
      </c>
      <c r="G326" s="208" t="s">
        <v>697</v>
      </c>
      <c r="H326" s="209">
        <v>16</v>
      </c>
      <c r="I326" s="210"/>
      <c r="J326" s="211">
        <f>ROUND(I326*H326,2)</f>
        <v>0</v>
      </c>
      <c r="K326" s="207" t="s">
        <v>182</v>
      </c>
      <c r="L326" s="46"/>
      <c r="M326" s="212" t="s">
        <v>32</v>
      </c>
      <c r="N326" s="213" t="s">
        <v>49</v>
      </c>
      <c r="O326" s="86"/>
      <c r="P326" s="214">
        <f>O326*H326</f>
        <v>0</v>
      </c>
      <c r="Q326" s="214">
        <v>0</v>
      </c>
      <c r="R326" s="214">
        <f>Q326*H326</f>
        <v>0</v>
      </c>
      <c r="S326" s="214">
        <v>0.034200000000000001</v>
      </c>
      <c r="T326" s="215">
        <f>S326*H326</f>
        <v>0.54720000000000002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6" t="s">
        <v>265</v>
      </c>
      <c r="AT326" s="216" t="s">
        <v>126</v>
      </c>
      <c r="AU326" s="216" t="s">
        <v>87</v>
      </c>
      <c r="AY326" s="18" t="s">
        <v>123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21</v>
      </c>
      <c r="BK326" s="217">
        <f>ROUND(I326*H326,2)</f>
        <v>0</v>
      </c>
      <c r="BL326" s="18" t="s">
        <v>265</v>
      </c>
      <c r="BM326" s="216" t="s">
        <v>703</v>
      </c>
    </row>
    <row r="327" s="2" customFormat="1">
      <c r="A327" s="40"/>
      <c r="B327" s="41"/>
      <c r="C327" s="42"/>
      <c r="D327" s="218" t="s">
        <v>132</v>
      </c>
      <c r="E327" s="42"/>
      <c r="F327" s="219" t="s">
        <v>704</v>
      </c>
      <c r="G327" s="42"/>
      <c r="H327" s="42"/>
      <c r="I327" s="220"/>
      <c r="J327" s="42"/>
      <c r="K327" s="42"/>
      <c r="L327" s="46"/>
      <c r="M327" s="221"/>
      <c r="N327" s="22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132</v>
      </c>
      <c r="AU327" s="18" t="s">
        <v>87</v>
      </c>
    </row>
    <row r="328" s="2" customFormat="1" ht="16.5" customHeight="1">
      <c r="A328" s="40"/>
      <c r="B328" s="41"/>
      <c r="C328" s="205" t="s">
        <v>705</v>
      </c>
      <c r="D328" s="205" t="s">
        <v>126</v>
      </c>
      <c r="E328" s="206" t="s">
        <v>706</v>
      </c>
      <c r="F328" s="207" t="s">
        <v>707</v>
      </c>
      <c r="G328" s="208" t="s">
        <v>697</v>
      </c>
      <c r="H328" s="209">
        <v>6</v>
      </c>
      <c r="I328" s="210"/>
      <c r="J328" s="211">
        <f>ROUND(I328*H328,2)</f>
        <v>0</v>
      </c>
      <c r="K328" s="207" t="s">
        <v>182</v>
      </c>
      <c r="L328" s="46"/>
      <c r="M328" s="212" t="s">
        <v>32</v>
      </c>
      <c r="N328" s="213" t="s">
        <v>49</v>
      </c>
      <c r="O328" s="86"/>
      <c r="P328" s="214">
        <f>O328*H328</f>
        <v>0</v>
      </c>
      <c r="Q328" s="214">
        <v>0.0037599999999999999</v>
      </c>
      <c r="R328" s="214">
        <f>Q328*H328</f>
        <v>0.02256</v>
      </c>
      <c r="S328" s="214">
        <v>0</v>
      </c>
      <c r="T328" s="21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6" t="s">
        <v>265</v>
      </c>
      <c r="AT328" s="216" t="s">
        <v>126</v>
      </c>
      <c r="AU328" s="216" t="s">
        <v>87</v>
      </c>
      <c r="AY328" s="18" t="s">
        <v>123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21</v>
      </c>
      <c r="BK328" s="217">
        <f>ROUND(I328*H328,2)</f>
        <v>0</v>
      </c>
      <c r="BL328" s="18" t="s">
        <v>265</v>
      </c>
      <c r="BM328" s="216" t="s">
        <v>708</v>
      </c>
    </row>
    <row r="329" s="2" customFormat="1">
      <c r="A329" s="40"/>
      <c r="B329" s="41"/>
      <c r="C329" s="42"/>
      <c r="D329" s="218" t="s">
        <v>132</v>
      </c>
      <c r="E329" s="42"/>
      <c r="F329" s="219" t="s">
        <v>709</v>
      </c>
      <c r="G329" s="42"/>
      <c r="H329" s="42"/>
      <c r="I329" s="220"/>
      <c r="J329" s="42"/>
      <c r="K329" s="42"/>
      <c r="L329" s="46"/>
      <c r="M329" s="221"/>
      <c r="N329" s="22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132</v>
      </c>
      <c r="AU329" s="18" t="s">
        <v>87</v>
      </c>
    </row>
    <row r="330" s="2" customFormat="1" ht="21.75" customHeight="1">
      <c r="A330" s="40"/>
      <c r="B330" s="41"/>
      <c r="C330" s="205" t="s">
        <v>710</v>
      </c>
      <c r="D330" s="205" t="s">
        <v>126</v>
      </c>
      <c r="E330" s="206" t="s">
        <v>711</v>
      </c>
      <c r="F330" s="207" t="s">
        <v>712</v>
      </c>
      <c r="G330" s="208" t="s">
        <v>697</v>
      </c>
      <c r="H330" s="209">
        <v>1</v>
      </c>
      <c r="I330" s="210"/>
      <c r="J330" s="211">
        <f>ROUND(I330*H330,2)</f>
        <v>0</v>
      </c>
      <c r="K330" s="207" t="s">
        <v>182</v>
      </c>
      <c r="L330" s="46"/>
      <c r="M330" s="212" t="s">
        <v>32</v>
      </c>
      <c r="N330" s="213" t="s">
        <v>49</v>
      </c>
      <c r="O330" s="86"/>
      <c r="P330" s="214">
        <f>O330*H330</f>
        <v>0</v>
      </c>
      <c r="Q330" s="214">
        <v>0.016969999999999999</v>
      </c>
      <c r="R330" s="214">
        <f>Q330*H330</f>
        <v>0.016969999999999999</v>
      </c>
      <c r="S330" s="214">
        <v>0</v>
      </c>
      <c r="T330" s="21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6" t="s">
        <v>265</v>
      </c>
      <c r="AT330" s="216" t="s">
        <v>126</v>
      </c>
      <c r="AU330" s="216" t="s">
        <v>87</v>
      </c>
      <c r="AY330" s="18" t="s">
        <v>123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21</v>
      </c>
      <c r="BK330" s="217">
        <f>ROUND(I330*H330,2)</f>
        <v>0</v>
      </c>
      <c r="BL330" s="18" t="s">
        <v>265</v>
      </c>
      <c r="BM330" s="216" t="s">
        <v>713</v>
      </c>
    </row>
    <row r="331" s="2" customFormat="1">
      <c r="A331" s="40"/>
      <c r="B331" s="41"/>
      <c r="C331" s="42"/>
      <c r="D331" s="218" t="s">
        <v>132</v>
      </c>
      <c r="E331" s="42"/>
      <c r="F331" s="219" t="s">
        <v>714</v>
      </c>
      <c r="G331" s="42"/>
      <c r="H331" s="42"/>
      <c r="I331" s="220"/>
      <c r="J331" s="42"/>
      <c r="K331" s="42"/>
      <c r="L331" s="46"/>
      <c r="M331" s="221"/>
      <c r="N331" s="22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132</v>
      </c>
      <c r="AU331" s="18" t="s">
        <v>87</v>
      </c>
    </row>
    <row r="332" s="2" customFormat="1" ht="16.5" customHeight="1">
      <c r="A332" s="40"/>
      <c r="B332" s="41"/>
      <c r="C332" s="205" t="s">
        <v>715</v>
      </c>
      <c r="D332" s="205" t="s">
        <v>126</v>
      </c>
      <c r="E332" s="206" t="s">
        <v>716</v>
      </c>
      <c r="F332" s="207" t="s">
        <v>717</v>
      </c>
      <c r="G332" s="208" t="s">
        <v>275</v>
      </c>
      <c r="H332" s="209">
        <v>15</v>
      </c>
      <c r="I332" s="210"/>
      <c r="J332" s="211">
        <f>ROUND(I332*H332,2)</f>
        <v>0</v>
      </c>
      <c r="K332" s="207" t="s">
        <v>182</v>
      </c>
      <c r="L332" s="46"/>
      <c r="M332" s="212" t="s">
        <v>32</v>
      </c>
      <c r="N332" s="213" t="s">
        <v>49</v>
      </c>
      <c r="O332" s="86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6" t="s">
        <v>265</v>
      </c>
      <c r="AT332" s="216" t="s">
        <v>126</v>
      </c>
      <c r="AU332" s="216" t="s">
        <v>87</v>
      </c>
      <c r="AY332" s="18" t="s">
        <v>123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21</v>
      </c>
      <c r="BK332" s="217">
        <f>ROUND(I332*H332,2)</f>
        <v>0</v>
      </c>
      <c r="BL332" s="18" t="s">
        <v>265</v>
      </c>
      <c r="BM332" s="216" t="s">
        <v>718</v>
      </c>
    </row>
    <row r="333" s="2" customFormat="1">
      <c r="A333" s="40"/>
      <c r="B333" s="41"/>
      <c r="C333" s="42"/>
      <c r="D333" s="218" t="s">
        <v>132</v>
      </c>
      <c r="E333" s="42"/>
      <c r="F333" s="219" t="s">
        <v>719</v>
      </c>
      <c r="G333" s="42"/>
      <c r="H333" s="42"/>
      <c r="I333" s="220"/>
      <c r="J333" s="42"/>
      <c r="K333" s="42"/>
      <c r="L333" s="46"/>
      <c r="M333" s="221"/>
      <c r="N333" s="22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132</v>
      </c>
      <c r="AU333" s="18" t="s">
        <v>87</v>
      </c>
    </row>
    <row r="334" s="2" customFormat="1" ht="16.5" customHeight="1">
      <c r="A334" s="40"/>
      <c r="B334" s="41"/>
      <c r="C334" s="205" t="s">
        <v>720</v>
      </c>
      <c r="D334" s="205" t="s">
        <v>126</v>
      </c>
      <c r="E334" s="206" t="s">
        <v>721</v>
      </c>
      <c r="F334" s="207" t="s">
        <v>722</v>
      </c>
      <c r="G334" s="208" t="s">
        <v>275</v>
      </c>
      <c r="H334" s="209">
        <v>15</v>
      </c>
      <c r="I334" s="210"/>
      <c r="J334" s="211">
        <f>ROUND(I334*H334,2)</f>
        <v>0</v>
      </c>
      <c r="K334" s="207" t="s">
        <v>182</v>
      </c>
      <c r="L334" s="46"/>
      <c r="M334" s="212" t="s">
        <v>32</v>
      </c>
      <c r="N334" s="213" t="s">
        <v>49</v>
      </c>
      <c r="O334" s="86"/>
      <c r="P334" s="214">
        <f>O334*H334</f>
        <v>0</v>
      </c>
      <c r="Q334" s="214">
        <v>0.00247</v>
      </c>
      <c r="R334" s="214">
        <f>Q334*H334</f>
        <v>0.03705</v>
      </c>
      <c r="S334" s="214">
        <v>0</v>
      </c>
      <c r="T334" s="21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6" t="s">
        <v>265</v>
      </c>
      <c r="AT334" s="216" t="s">
        <v>126</v>
      </c>
      <c r="AU334" s="216" t="s">
        <v>87</v>
      </c>
      <c r="AY334" s="18" t="s">
        <v>123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21</v>
      </c>
      <c r="BK334" s="217">
        <f>ROUND(I334*H334,2)</f>
        <v>0</v>
      </c>
      <c r="BL334" s="18" t="s">
        <v>265</v>
      </c>
      <c r="BM334" s="216" t="s">
        <v>723</v>
      </c>
    </row>
    <row r="335" s="2" customFormat="1">
      <c r="A335" s="40"/>
      <c r="B335" s="41"/>
      <c r="C335" s="42"/>
      <c r="D335" s="218" t="s">
        <v>132</v>
      </c>
      <c r="E335" s="42"/>
      <c r="F335" s="219" t="s">
        <v>724</v>
      </c>
      <c r="G335" s="42"/>
      <c r="H335" s="42"/>
      <c r="I335" s="220"/>
      <c r="J335" s="42"/>
      <c r="K335" s="42"/>
      <c r="L335" s="46"/>
      <c r="M335" s="221"/>
      <c r="N335" s="22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132</v>
      </c>
      <c r="AU335" s="18" t="s">
        <v>87</v>
      </c>
    </row>
    <row r="336" s="2" customFormat="1" ht="24.15" customHeight="1">
      <c r="A336" s="40"/>
      <c r="B336" s="41"/>
      <c r="C336" s="205" t="s">
        <v>725</v>
      </c>
      <c r="D336" s="205" t="s">
        <v>126</v>
      </c>
      <c r="E336" s="206" t="s">
        <v>726</v>
      </c>
      <c r="F336" s="207" t="s">
        <v>727</v>
      </c>
      <c r="G336" s="208" t="s">
        <v>275</v>
      </c>
      <c r="H336" s="209">
        <v>21</v>
      </c>
      <c r="I336" s="210"/>
      <c r="J336" s="211">
        <f>ROUND(I336*H336,2)</f>
        <v>0</v>
      </c>
      <c r="K336" s="207" t="s">
        <v>182</v>
      </c>
      <c r="L336" s="46"/>
      <c r="M336" s="212" t="s">
        <v>32</v>
      </c>
      <c r="N336" s="213" t="s">
        <v>49</v>
      </c>
      <c r="O336" s="86"/>
      <c r="P336" s="214">
        <f>O336*H336</f>
        <v>0</v>
      </c>
      <c r="Q336" s="214">
        <v>0.00034000000000000002</v>
      </c>
      <c r="R336" s="214">
        <f>Q336*H336</f>
        <v>0.0071400000000000005</v>
      </c>
      <c r="S336" s="214">
        <v>0</v>
      </c>
      <c r="T336" s="21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6" t="s">
        <v>265</v>
      </c>
      <c r="AT336" s="216" t="s">
        <v>126</v>
      </c>
      <c r="AU336" s="216" t="s">
        <v>87</v>
      </c>
      <c r="AY336" s="18" t="s">
        <v>123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21</v>
      </c>
      <c r="BK336" s="217">
        <f>ROUND(I336*H336,2)</f>
        <v>0</v>
      </c>
      <c r="BL336" s="18" t="s">
        <v>265</v>
      </c>
      <c r="BM336" s="216" t="s">
        <v>728</v>
      </c>
    </row>
    <row r="337" s="2" customFormat="1">
      <c r="A337" s="40"/>
      <c r="B337" s="41"/>
      <c r="C337" s="42"/>
      <c r="D337" s="218" t="s">
        <v>132</v>
      </c>
      <c r="E337" s="42"/>
      <c r="F337" s="219" t="s">
        <v>729</v>
      </c>
      <c r="G337" s="42"/>
      <c r="H337" s="42"/>
      <c r="I337" s="220"/>
      <c r="J337" s="42"/>
      <c r="K337" s="42"/>
      <c r="L337" s="46"/>
      <c r="M337" s="221"/>
      <c r="N337" s="22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132</v>
      </c>
      <c r="AU337" s="18" t="s">
        <v>87</v>
      </c>
    </row>
    <row r="338" s="2" customFormat="1" ht="24.15" customHeight="1">
      <c r="A338" s="40"/>
      <c r="B338" s="41"/>
      <c r="C338" s="205" t="s">
        <v>730</v>
      </c>
      <c r="D338" s="205" t="s">
        <v>126</v>
      </c>
      <c r="E338" s="206" t="s">
        <v>731</v>
      </c>
      <c r="F338" s="207" t="s">
        <v>732</v>
      </c>
      <c r="G338" s="208" t="s">
        <v>697</v>
      </c>
      <c r="H338" s="209">
        <v>3</v>
      </c>
      <c r="I338" s="210"/>
      <c r="J338" s="211">
        <f>ROUND(I338*H338,2)</f>
        <v>0</v>
      </c>
      <c r="K338" s="207" t="s">
        <v>182</v>
      </c>
      <c r="L338" s="46"/>
      <c r="M338" s="212" t="s">
        <v>32</v>
      </c>
      <c r="N338" s="213" t="s">
        <v>49</v>
      </c>
      <c r="O338" s="86"/>
      <c r="P338" s="214">
        <f>O338*H338</f>
        <v>0</v>
      </c>
      <c r="Q338" s="214">
        <v>0.014970000000000001</v>
      </c>
      <c r="R338" s="214">
        <f>Q338*H338</f>
        <v>0.044910000000000005</v>
      </c>
      <c r="S338" s="214">
        <v>0</v>
      </c>
      <c r="T338" s="21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6" t="s">
        <v>265</v>
      </c>
      <c r="AT338" s="216" t="s">
        <v>126</v>
      </c>
      <c r="AU338" s="216" t="s">
        <v>87</v>
      </c>
      <c r="AY338" s="18" t="s">
        <v>123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21</v>
      </c>
      <c r="BK338" s="217">
        <f>ROUND(I338*H338,2)</f>
        <v>0</v>
      </c>
      <c r="BL338" s="18" t="s">
        <v>265</v>
      </c>
      <c r="BM338" s="216" t="s">
        <v>733</v>
      </c>
    </row>
    <row r="339" s="2" customFormat="1">
      <c r="A339" s="40"/>
      <c r="B339" s="41"/>
      <c r="C339" s="42"/>
      <c r="D339" s="218" t="s">
        <v>132</v>
      </c>
      <c r="E339" s="42"/>
      <c r="F339" s="219" t="s">
        <v>734</v>
      </c>
      <c r="G339" s="42"/>
      <c r="H339" s="42"/>
      <c r="I339" s="220"/>
      <c r="J339" s="42"/>
      <c r="K339" s="42"/>
      <c r="L339" s="46"/>
      <c r="M339" s="221"/>
      <c r="N339" s="22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132</v>
      </c>
      <c r="AU339" s="18" t="s">
        <v>87</v>
      </c>
    </row>
    <row r="340" s="2" customFormat="1" ht="16.5" customHeight="1">
      <c r="A340" s="40"/>
      <c r="B340" s="41"/>
      <c r="C340" s="205" t="s">
        <v>735</v>
      </c>
      <c r="D340" s="205" t="s">
        <v>126</v>
      </c>
      <c r="E340" s="206" t="s">
        <v>736</v>
      </c>
      <c r="F340" s="207" t="s">
        <v>737</v>
      </c>
      <c r="G340" s="208" t="s">
        <v>697</v>
      </c>
      <c r="H340" s="209">
        <v>3</v>
      </c>
      <c r="I340" s="210"/>
      <c r="J340" s="211">
        <f>ROUND(I340*H340,2)</f>
        <v>0</v>
      </c>
      <c r="K340" s="207" t="s">
        <v>182</v>
      </c>
      <c r="L340" s="46"/>
      <c r="M340" s="212" t="s">
        <v>32</v>
      </c>
      <c r="N340" s="213" t="s">
        <v>49</v>
      </c>
      <c r="O340" s="86"/>
      <c r="P340" s="214">
        <f>O340*H340</f>
        <v>0</v>
      </c>
      <c r="Q340" s="214">
        <v>0</v>
      </c>
      <c r="R340" s="214">
        <f>Q340*H340</f>
        <v>0</v>
      </c>
      <c r="S340" s="214">
        <v>0.024500000000000001</v>
      </c>
      <c r="T340" s="215">
        <f>S340*H340</f>
        <v>0.07350000000000001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6" t="s">
        <v>265</v>
      </c>
      <c r="AT340" s="216" t="s">
        <v>126</v>
      </c>
      <c r="AU340" s="216" t="s">
        <v>87</v>
      </c>
      <c r="AY340" s="18" t="s">
        <v>123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21</v>
      </c>
      <c r="BK340" s="217">
        <f>ROUND(I340*H340,2)</f>
        <v>0</v>
      </c>
      <c r="BL340" s="18" t="s">
        <v>265</v>
      </c>
      <c r="BM340" s="216" t="s">
        <v>738</v>
      </c>
    </row>
    <row r="341" s="2" customFormat="1">
      <c r="A341" s="40"/>
      <c r="B341" s="41"/>
      <c r="C341" s="42"/>
      <c r="D341" s="218" t="s">
        <v>132</v>
      </c>
      <c r="E341" s="42"/>
      <c r="F341" s="219" t="s">
        <v>739</v>
      </c>
      <c r="G341" s="42"/>
      <c r="H341" s="42"/>
      <c r="I341" s="220"/>
      <c r="J341" s="42"/>
      <c r="K341" s="42"/>
      <c r="L341" s="46"/>
      <c r="M341" s="221"/>
      <c r="N341" s="22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132</v>
      </c>
      <c r="AU341" s="18" t="s">
        <v>87</v>
      </c>
    </row>
    <row r="342" s="2" customFormat="1" ht="16.5" customHeight="1">
      <c r="A342" s="40"/>
      <c r="B342" s="41"/>
      <c r="C342" s="205" t="s">
        <v>740</v>
      </c>
      <c r="D342" s="205" t="s">
        <v>126</v>
      </c>
      <c r="E342" s="206" t="s">
        <v>741</v>
      </c>
      <c r="F342" s="207" t="s">
        <v>742</v>
      </c>
      <c r="G342" s="208" t="s">
        <v>697</v>
      </c>
      <c r="H342" s="209">
        <v>1</v>
      </c>
      <c r="I342" s="210"/>
      <c r="J342" s="211">
        <f>ROUND(I342*H342,2)</f>
        <v>0</v>
      </c>
      <c r="K342" s="207" t="s">
        <v>182</v>
      </c>
      <c r="L342" s="46"/>
      <c r="M342" s="212" t="s">
        <v>32</v>
      </c>
      <c r="N342" s="213" t="s">
        <v>49</v>
      </c>
      <c r="O342" s="86"/>
      <c r="P342" s="214">
        <f>O342*H342</f>
        <v>0</v>
      </c>
      <c r="Q342" s="214">
        <v>0.01188</v>
      </c>
      <c r="R342" s="214">
        <f>Q342*H342</f>
        <v>0.01188</v>
      </c>
      <c r="S342" s="214">
        <v>0</v>
      </c>
      <c r="T342" s="21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6" t="s">
        <v>265</v>
      </c>
      <c r="AT342" s="216" t="s">
        <v>126</v>
      </c>
      <c r="AU342" s="216" t="s">
        <v>87</v>
      </c>
      <c r="AY342" s="18" t="s">
        <v>123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21</v>
      </c>
      <c r="BK342" s="217">
        <f>ROUND(I342*H342,2)</f>
        <v>0</v>
      </c>
      <c r="BL342" s="18" t="s">
        <v>265</v>
      </c>
      <c r="BM342" s="216" t="s">
        <v>743</v>
      </c>
    </row>
    <row r="343" s="2" customFormat="1">
      <c r="A343" s="40"/>
      <c r="B343" s="41"/>
      <c r="C343" s="42"/>
      <c r="D343" s="218" t="s">
        <v>132</v>
      </c>
      <c r="E343" s="42"/>
      <c r="F343" s="219" t="s">
        <v>744</v>
      </c>
      <c r="G343" s="42"/>
      <c r="H343" s="42"/>
      <c r="I343" s="220"/>
      <c r="J343" s="42"/>
      <c r="K343" s="42"/>
      <c r="L343" s="46"/>
      <c r="M343" s="221"/>
      <c r="N343" s="22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132</v>
      </c>
      <c r="AU343" s="18" t="s">
        <v>87</v>
      </c>
    </row>
    <row r="344" s="2" customFormat="1" ht="16.5" customHeight="1">
      <c r="A344" s="40"/>
      <c r="B344" s="41"/>
      <c r="C344" s="205" t="s">
        <v>745</v>
      </c>
      <c r="D344" s="205" t="s">
        <v>126</v>
      </c>
      <c r="E344" s="206" t="s">
        <v>746</v>
      </c>
      <c r="F344" s="207" t="s">
        <v>747</v>
      </c>
      <c r="G344" s="208" t="s">
        <v>697</v>
      </c>
      <c r="H344" s="209">
        <v>2</v>
      </c>
      <c r="I344" s="210"/>
      <c r="J344" s="211">
        <f>ROUND(I344*H344,2)</f>
        <v>0</v>
      </c>
      <c r="K344" s="207" t="s">
        <v>182</v>
      </c>
      <c r="L344" s="46"/>
      <c r="M344" s="212" t="s">
        <v>32</v>
      </c>
      <c r="N344" s="213" t="s">
        <v>49</v>
      </c>
      <c r="O344" s="86"/>
      <c r="P344" s="214">
        <f>O344*H344</f>
        <v>0</v>
      </c>
      <c r="Q344" s="214">
        <v>0.010789999999999999</v>
      </c>
      <c r="R344" s="214">
        <f>Q344*H344</f>
        <v>0.021579999999999998</v>
      </c>
      <c r="S344" s="214">
        <v>0</v>
      </c>
      <c r="T344" s="21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6" t="s">
        <v>265</v>
      </c>
      <c r="AT344" s="216" t="s">
        <v>126</v>
      </c>
      <c r="AU344" s="216" t="s">
        <v>87</v>
      </c>
      <c r="AY344" s="18" t="s">
        <v>123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21</v>
      </c>
      <c r="BK344" s="217">
        <f>ROUND(I344*H344,2)</f>
        <v>0</v>
      </c>
      <c r="BL344" s="18" t="s">
        <v>265</v>
      </c>
      <c r="BM344" s="216" t="s">
        <v>748</v>
      </c>
    </row>
    <row r="345" s="2" customFormat="1">
      <c r="A345" s="40"/>
      <c r="B345" s="41"/>
      <c r="C345" s="42"/>
      <c r="D345" s="218" t="s">
        <v>132</v>
      </c>
      <c r="E345" s="42"/>
      <c r="F345" s="219" t="s">
        <v>749</v>
      </c>
      <c r="G345" s="42"/>
      <c r="H345" s="42"/>
      <c r="I345" s="220"/>
      <c r="J345" s="42"/>
      <c r="K345" s="42"/>
      <c r="L345" s="46"/>
      <c r="M345" s="221"/>
      <c r="N345" s="22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132</v>
      </c>
      <c r="AU345" s="18" t="s">
        <v>87</v>
      </c>
    </row>
    <row r="346" s="2" customFormat="1" ht="24.15" customHeight="1">
      <c r="A346" s="40"/>
      <c r="B346" s="41"/>
      <c r="C346" s="205" t="s">
        <v>750</v>
      </c>
      <c r="D346" s="205" t="s">
        <v>126</v>
      </c>
      <c r="E346" s="206" t="s">
        <v>751</v>
      </c>
      <c r="F346" s="207" t="s">
        <v>752</v>
      </c>
      <c r="G346" s="208" t="s">
        <v>697</v>
      </c>
      <c r="H346" s="209">
        <v>1</v>
      </c>
      <c r="I346" s="210"/>
      <c r="J346" s="211">
        <f>ROUND(I346*H346,2)</f>
        <v>0</v>
      </c>
      <c r="K346" s="207" t="s">
        <v>182</v>
      </c>
      <c r="L346" s="46"/>
      <c r="M346" s="212" t="s">
        <v>32</v>
      </c>
      <c r="N346" s="213" t="s">
        <v>49</v>
      </c>
      <c r="O346" s="86"/>
      <c r="P346" s="214">
        <f>O346*H346</f>
        <v>0</v>
      </c>
      <c r="Q346" s="214">
        <v>0.019369999999999998</v>
      </c>
      <c r="R346" s="214">
        <f>Q346*H346</f>
        <v>0.019369999999999998</v>
      </c>
      <c r="S346" s="214">
        <v>0</v>
      </c>
      <c r="T346" s="21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6" t="s">
        <v>265</v>
      </c>
      <c r="AT346" s="216" t="s">
        <v>126</v>
      </c>
      <c r="AU346" s="216" t="s">
        <v>87</v>
      </c>
      <c r="AY346" s="18" t="s">
        <v>123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21</v>
      </c>
      <c r="BK346" s="217">
        <f>ROUND(I346*H346,2)</f>
        <v>0</v>
      </c>
      <c r="BL346" s="18" t="s">
        <v>265</v>
      </c>
      <c r="BM346" s="216" t="s">
        <v>753</v>
      </c>
    </row>
    <row r="347" s="2" customFormat="1">
      <c r="A347" s="40"/>
      <c r="B347" s="41"/>
      <c r="C347" s="42"/>
      <c r="D347" s="218" t="s">
        <v>132</v>
      </c>
      <c r="E347" s="42"/>
      <c r="F347" s="219" t="s">
        <v>754</v>
      </c>
      <c r="G347" s="42"/>
      <c r="H347" s="42"/>
      <c r="I347" s="220"/>
      <c r="J347" s="42"/>
      <c r="K347" s="42"/>
      <c r="L347" s="46"/>
      <c r="M347" s="221"/>
      <c r="N347" s="22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132</v>
      </c>
      <c r="AU347" s="18" t="s">
        <v>87</v>
      </c>
    </row>
    <row r="348" s="2" customFormat="1" ht="24.15" customHeight="1">
      <c r="A348" s="40"/>
      <c r="B348" s="41"/>
      <c r="C348" s="205" t="s">
        <v>755</v>
      </c>
      <c r="D348" s="205" t="s">
        <v>126</v>
      </c>
      <c r="E348" s="206" t="s">
        <v>756</v>
      </c>
      <c r="F348" s="207" t="s">
        <v>757</v>
      </c>
      <c r="G348" s="208" t="s">
        <v>697</v>
      </c>
      <c r="H348" s="209">
        <v>2</v>
      </c>
      <c r="I348" s="210"/>
      <c r="J348" s="211">
        <f>ROUND(I348*H348,2)</f>
        <v>0</v>
      </c>
      <c r="K348" s="207" t="s">
        <v>182</v>
      </c>
      <c r="L348" s="46"/>
      <c r="M348" s="212" t="s">
        <v>32</v>
      </c>
      <c r="N348" s="213" t="s">
        <v>49</v>
      </c>
      <c r="O348" s="86"/>
      <c r="P348" s="214">
        <f>O348*H348</f>
        <v>0</v>
      </c>
      <c r="Q348" s="214">
        <v>0.03243</v>
      </c>
      <c r="R348" s="214">
        <f>Q348*H348</f>
        <v>0.064860000000000001</v>
      </c>
      <c r="S348" s="214">
        <v>0</v>
      </c>
      <c r="T348" s="21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6" t="s">
        <v>265</v>
      </c>
      <c r="AT348" s="216" t="s">
        <v>126</v>
      </c>
      <c r="AU348" s="216" t="s">
        <v>87</v>
      </c>
      <c r="AY348" s="18" t="s">
        <v>123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21</v>
      </c>
      <c r="BK348" s="217">
        <f>ROUND(I348*H348,2)</f>
        <v>0</v>
      </c>
      <c r="BL348" s="18" t="s">
        <v>265</v>
      </c>
      <c r="BM348" s="216" t="s">
        <v>758</v>
      </c>
    </row>
    <row r="349" s="2" customFormat="1">
      <c r="A349" s="40"/>
      <c r="B349" s="41"/>
      <c r="C349" s="42"/>
      <c r="D349" s="218" t="s">
        <v>132</v>
      </c>
      <c r="E349" s="42"/>
      <c r="F349" s="219" t="s">
        <v>759</v>
      </c>
      <c r="G349" s="42"/>
      <c r="H349" s="42"/>
      <c r="I349" s="220"/>
      <c r="J349" s="42"/>
      <c r="K349" s="42"/>
      <c r="L349" s="46"/>
      <c r="M349" s="221"/>
      <c r="N349" s="22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132</v>
      </c>
      <c r="AU349" s="18" t="s">
        <v>87</v>
      </c>
    </row>
    <row r="350" s="2" customFormat="1" ht="16.5" customHeight="1">
      <c r="A350" s="40"/>
      <c r="B350" s="41"/>
      <c r="C350" s="205" t="s">
        <v>760</v>
      </c>
      <c r="D350" s="205" t="s">
        <v>126</v>
      </c>
      <c r="E350" s="206" t="s">
        <v>761</v>
      </c>
      <c r="F350" s="207" t="s">
        <v>762</v>
      </c>
      <c r="G350" s="208" t="s">
        <v>697</v>
      </c>
      <c r="H350" s="209">
        <v>5</v>
      </c>
      <c r="I350" s="210"/>
      <c r="J350" s="211">
        <f>ROUND(I350*H350,2)</f>
        <v>0</v>
      </c>
      <c r="K350" s="207" t="s">
        <v>182</v>
      </c>
      <c r="L350" s="46"/>
      <c r="M350" s="212" t="s">
        <v>32</v>
      </c>
      <c r="N350" s="213" t="s">
        <v>49</v>
      </c>
      <c r="O350" s="86"/>
      <c r="P350" s="214">
        <f>O350*H350</f>
        <v>0</v>
      </c>
      <c r="Q350" s="214">
        <v>0</v>
      </c>
      <c r="R350" s="214">
        <f>Q350*H350</f>
        <v>0</v>
      </c>
      <c r="S350" s="214">
        <v>0.034700000000000002</v>
      </c>
      <c r="T350" s="215">
        <f>S350*H350</f>
        <v>0.17350000000000002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6" t="s">
        <v>265</v>
      </c>
      <c r="AT350" s="216" t="s">
        <v>126</v>
      </c>
      <c r="AU350" s="216" t="s">
        <v>87</v>
      </c>
      <c r="AY350" s="18" t="s">
        <v>123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21</v>
      </c>
      <c r="BK350" s="217">
        <f>ROUND(I350*H350,2)</f>
        <v>0</v>
      </c>
      <c r="BL350" s="18" t="s">
        <v>265</v>
      </c>
      <c r="BM350" s="216" t="s">
        <v>763</v>
      </c>
    </row>
    <row r="351" s="2" customFormat="1">
      <c r="A351" s="40"/>
      <c r="B351" s="41"/>
      <c r="C351" s="42"/>
      <c r="D351" s="218" t="s">
        <v>132</v>
      </c>
      <c r="E351" s="42"/>
      <c r="F351" s="219" t="s">
        <v>764</v>
      </c>
      <c r="G351" s="42"/>
      <c r="H351" s="42"/>
      <c r="I351" s="220"/>
      <c r="J351" s="42"/>
      <c r="K351" s="42"/>
      <c r="L351" s="46"/>
      <c r="M351" s="221"/>
      <c r="N351" s="22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132</v>
      </c>
      <c r="AU351" s="18" t="s">
        <v>87</v>
      </c>
    </row>
    <row r="352" s="2" customFormat="1" ht="21.75" customHeight="1">
      <c r="A352" s="40"/>
      <c r="B352" s="41"/>
      <c r="C352" s="205" t="s">
        <v>765</v>
      </c>
      <c r="D352" s="205" t="s">
        <v>126</v>
      </c>
      <c r="E352" s="206" t="s">
        <v>766</v>
      </c>
      <c r="F352" s="207" t="s">
        <v>767</v>
      </c>
      <c r="G352" s="208" t="s">
        <v>697</v>
      </c>
      <c r="H352" s="209">
        <v>6</v>
      </c>
      <c r="I352" s="210"/>
      <c r="J352" s="211">
        <f>ROUND(I352*H352,2)</f>
        <v>0</v>
      </c>
      <c r="K352" s="207" t="s">
        <v>182</v>
      </c>
      <c r="L352" s="46"/>
      <c r="M352" s="212" t="s">
        <v>32</v>
      </c>
      <c r="N352" s="213" t="s">
        <v>49</v>
      </c>
      <c r="O352" s="86"/>
      <c r="P352" s="214">
        <f>O352*H352</f>
        <v>0</v>
      </c>
      <c r="Q352" s="214">
        <v>0.014749999999999999</v>
      </c>
      <c r="R352" s="214">
        <f>Q352*H352</f>
        <v>0.088499999999999995</v>
      </c>
      <c r="S352" s="214">
        <v>0</v>
      </c>
      <c r="T352" s="21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6" t="s">
        <v>265</v>
      </c>
      <c r="AT352" s="216" t="s">
        <v>126</v>
      </c>
      <c r="AU352" s="216" t="s">
        <v>87</v>
      </c>
      <c r="AY352" s="18" t="s">
        <v>123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21</v>
      </c>
      <c r="BK352" s="217">
        <f>ROUND(I352*H352,2)</f>
        <v>0</v>
      </c>
      <c r="BL352" s="18" t="s">
        <v>265</v>
      </c>
      <c r="BM352" s="216" t="s">
        <v>768</v>
      </c>
    </row>
    <row r="353" s="2" customFormat="1">
      <c r="A353" s="40"/>
      <c r="B353" s="41"/>
      <c r="C353" s="42"/>
      <c r="D353" s="218" t="s">
        <v>132</v>
      </c>
      <c r="E353" s="42"/>
      <c r="F353" s="219" t="s">
        <v>769</v>
      </c>
      <c r="G353" s="42"/>
      <c r="H353" s="42"/>
      <c r="I353" s="220"/>
      <c r="J353" s="42"/>
      <c r="K353" s="42"/>
      <c r="L353" s="46"/>
      <c r="M353" s="221"/>
      <c r="N353" s="22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132</v>
      </c>
      <c r="AU353" s="18" t="s">
        <v>87</v>
      </c>
    </row>
    <row r="354" s="2" customFormat="1" ht="16.5" customHeight="1">
      <c r="A354" s="40"/>
      <c r="B354" s="41"/>
      <c r="C354" s="205" t="s">
        <v>770</v>
      </c>
      <c r="D354" s="205" t="s">
        <v>126</v>
      </c>
      <c r="E354" s="206" t="s">
        <v>771</v>
      </c>
      <c r="F354" s="207" t="s">
        <v>772</v>
      </c>
      <c r="G354" s="208" t="s">
        <v>275</v>
      </c>
      <c r="H354" s="209">
        <v>17</v>
      </c>
      <c r="I354" s="210"/>
      <c r="J354" s="211">
        <f>ROUND(I354*H354,2)</f>
        <v>0</v>
      </c>
      <c r="K354" s="207" t="s">
        <v>182</v>
      </c>
      <c r="L354" s="46"/>
      <c r="M354" s="212" t="s">
        <v>32</v>
      </c>
      <c r="N354" s="213" t="s">
        <v>49</v>
      </c>
      <c r="O354" s="86"/>
      <c r="P354" s="214">
        <f>O354*H354</f>
        <v>0</v>
      </c>
      <c r="Q354" s="214">
        <v>0</v>
      </c>
      <c r="R354" s="214">
        <f>Q354*H354</f>
        <v>0</v>
      </c>
      <c r="S354" s="214">
        <v>0.00054000000000000001</v>
      </c>
      <c r="T354" s="215">
        <f>S354*H354</f>
        <v>0.0091800000000000007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6" t="s">
        <v>265</v>
      </c>
      <c r="AT354" s="216" t="s">
        <v>126</v>
      </c>
      <c r="AU354" s="216" t="s">
        <v>87</v>
      </c>
      <c r="AY354" s="18" t="s">
        <v>123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21</v>
      </c>
      <c r="BK354" s="217">
        <f>ROUND(I354*H354,2)</f>
        <v>0</v>
      </c>
      <c r="BL354" s="18" t="s">
        <v>265</v>
      </c>
      <c r="BM354" s="216" t="s">
        <v>773</v>
      </c>
    </row>
    <row r="355" s="2" customFormat="1">
      <c r="A355" s="40"/>
      <c r="B355" s="41"/>
      <c r="C355" s="42"/>
      <c r="D355" s="218" t="s">
        <v>132</v>
      </c>
      <c r="E355" s="42"/>
      <c r="F355" s="219" t="s">
        <v>774</v>
      </c>
      <c r="G355" s="42"/>
      <c r="H355" s="42"/>
      <c r="I355" s="220"/>
      <c r="J355" s="42"/>
      <c r="K355" s="42"/>
      <c r="L355" s="46"/>
      <c r="M355" s="221"/>
      <c r="N355" s="22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132</v>
      </c>
      <c r="AU355" s="18" t="s">
        <v>87</v>
      </c>
    </row>
    <row r="356" s="2" customFormat="1" ht="16.5" customHeight="1">
      <c r="A356" s="40"/>
      <c r="B356" s="41"/>
      <c r="C356" s="205" t="s">
        <v>775</v>
      </c>
      <c r="D356" s="205" t="s">
        <v>126</v>
      </c>
      <c r="E356" s="206" t="s">
        <v>776</v>
      </c>
      <c r="F356" s="207" t="s">
        <v>777</v>
      </c>
      <c r="G356" s="208" t="s">
        <v>275</v>
      </c>
      <c r="H356" s="209">
        <v>17</v>
      </c>
      <c r="I356" s="210"/>
      <c r="J356" s="211">
        <f>ROUND(I356*H356,2)</f>
        <v>0</v>
      </c>
      <c r="K356" s="207" t="s">
        <v>182</v>
      </c>
      <c r="L356" s="46"/>
      <c r="M356" s="212" t="s">
        <v>32</v>
      </c>
      <c r="N356" s="213" t="s">
        <v>49</v>
      </c>
      <c r="O356" s="86"/>
      <c r="P356" s="214">
        <f>O356*H356</f>
        <v>0</v>
      </c>
      <c r="Q356" s="214">
        <v>0.00142</v>
      </c>
      <c r="R356" s="214">
        <f>Q356*H356</f>
        <v>0.024140000000000002</v>
      </c>
      <c r="S356" s="214">
        <v>0</v>
      </c>
      <c r="T356" s="21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6" t="s">
        <v>265</v>
      </c>
      <c r="AT356" s="216" t="s">
        <v>126</v>
      </c>
      <c r="AU356" s="216" t="s">
        <v>87</v>
      </c>
      <c r="AY356" s="18" t="s">
        <v>123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21</v>
      </c>
      <c r="BK356" s="217">
        <f>ROUND(I356*H356,2)</f>
        <v>0</v>
      </c>
      <c r="BL356" s="18" t="s">
        <v>265</v>
      </c>
      <c r="BM356" s="216" t="s">
        <v>778</v>
      </c>
    </row>
    <row r="357" s="2" customFormat="1">
      <c r="A357" s="40"/>
      <c r="B357" s="41"/>
      <c r="C357" s="42"/>
      <c r="D357" s="218" t="s">
        <v>132</v>
      </c>
      <c r="E357" s="42"/>
      <c r="F357" s="219" t="s">
        <v>779</v>
      </c>
      <c r="G357" s="42"/>
      <c r="H357" s="42"/>
      <c r="I357" s="220"/>
      <c r="J357" s="42"/>
      <c r="K357" s="42"/>
      <c r="L357" s="46"/>
      <c r="M357" s="221"/>
      <c r="N357" s="22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132</v>
      </c>
      <c r="AU357" s="18" t="s">
        <v>87</v>
      </c>
    </row>
    <row r="358" s="2" customFormat="1" ht="16.5" customHeight="1">
      <c r="A358" s="40"/>
      <c r="B358" s="41"/>
      <c r="C358" s="205" t="s">
        <v>780</v>
      </c>
      <c r="D358" s="205" t="s">
        <v>126</v>
      </c>
      <c r="E358" s="206" t="s">
        <v>781</v>
      </c>
      <c r="F358" s="207" t="s">
        <v>782</v>
      </c>
      <c r="G358" s="208" t="s">
        <v>697</v>
      </c>
      <c r="H358" s="209">
        <v>42</v>
      </c>
      <c r="I358" s="210"/>
      <c r="J358" s="211">
        <f>ROUND(I358*H358,2)</f>
        <v>0</v>
      </c>
      <c r="K358" s="207" t="s">
        <v>182</v>
      </c>
      <c r="L358" s="46"/>
      <c r="M358" s="212" t="s">
        <v>32</v>
      </c>
      <c r="N358" s="213" t="s">
        <v>49</v>
      </c>
      <c r="O358" s="86"/>
      <c r="P358" s="214">
        <f>O358*H358</f>
        <v>0</v>
      </c>
      <c r="Q358" s="214">
        <v>0.00024000000000000001</v>
      </c>
      <c r="R358" s="214">
        <f>Q358*H358</f>
        <v>0.01008</v>
      </c>
      <c r="S358" s="214">
        <v>0</v>
      </c>
      <c r="T358" s="21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6" t="s">
        <v>265</v>
      </c>
      <c r="AT358" s="216" t="s">
        <v>126</v>
      </c>
      <c r="AU358" s="216" t="s">
        <v>87</v>
      </c>
      <c r="AY358" s="18" t="s">
        <v>123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21</v>
      </c>
      <c r="BK358" s="217">
        <f>ROUND(I358*H358,2)</f>
        <v>0</v>
      </c>
      <c r="BL358" s="18" t="s">
        <v>265</v>
      </c>
      <c r="BM358" s="216" t="s">
        <v>783</v>
      </c>
    </row>
    <row r="359" s="2" customFormat="1">
      <c r="A359" s="40"/>
      <c r="B359" s="41"/>
      <c r="C359" s="42"/>
      <c r="D359" s="218" t="s">
        <v>132</v>
      </c>
      <c r="E359" s="42"/>
      <c r="F359" s="219" t="s">
        <v>784</v>
      </c>
      <c r="G359" s="42"/>
      <c r="H359" s="42"/>
      <c r="I359" s="220"/>
      <c r="J359" s="42"/>
      <c r="K359" s="42"/>
      <c r="L359" s="46"/>
      <c r="M359" s="221"/>
      <c r="N359" s="22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132</v>
      </c>
      <c r="AU359" s="18" t="s">
        <v>87</v>
      </c>
    </row>
    <row r="360" s="2" customFormat="1" ht="16.5" customHeight="1">
      <c r="A360" s="40"/>
      <c r="B360" s="41"/>
      <c r="C360" s="205" t="s">
        <v>785</v>
      </c>
      <c r="D360" s="205" t="s">
        <v>126</v>
      </c>
      <c r="E360" s="206" t="s">
        <v>786</v>
      </c>
      <c r="F360" s="207" t="s">
        <v>787</v>
      </c>
      <c r="G360" s="208" t="s">
        <v>697</v>
      </c>
      <c r="H360" s="209">
        <v>3</v>
      </c>
      <c r="I360" s="210"/>
      <c r="J360" s="211">
        <f>ROUND(I360*H360,2)</f>
        <v>0</v>
      </c>
      <c r="K360" s="207" t="s">
        <v>182</v>
      </c>
      <c r="L360" s="46"/>
      <c r="M360" s="212" t="s">
        <v>32</v>
      </c>
      <c r="N360" s="213" t="s">
        <v>49</v>
      </c>
      <c r="O360" s="86"/>
      <c r="P360" s="214">
        <f>O360*H360</f>
        <v>0</v>
      </c>
      <c r="Q360" s="214">
        <v>9.0000000000000006E-05</v>
      </c>
      <c r="R360" s="214">
        <f>Q360*H360</f>
        <v>0.00027</v>
      </c>
      <c r="S360" s="214">
        <v>0</v>
      </c>
      <c r="T360" s="21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6" t="s">
        <v>265</v>
      </c>
      <c r="AT360" s="216" t="s">
        <v>126</v>
      </c>
      <c r="AU360" s="216" t="s">
        <v>87</v>
      </c>
      <c r="AY360" s="18" t="s">
        <v>123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21</v>
      </c>
      <c r="BK360" s="217">
        <f>ROUND(I360*H360,2)</f>
        <v>0</v>
      </c>
      <c r="BL360" s="18" t="s">
        <v>265</v>
      </c>
      <c r="BM360" s="216" t="s">
        <v>788</v>
      </c>
    </row>
    <row r="361" s="2" customFormat="1">
      <c r="A361" s="40"/>
      <c r="B361" s="41"/>
      <c r="C361" s="42"/>
      <c r="D361" s="218" t="s">
        <v>132</v>
      </c>
      <c r="E361" s="42"/>
      <c r="F361" s="219" t="s">
        <v>789</v>
      </c>
      <c r="G361" s="42"/>
      <c r="H361" s="42"/>
      <c r="I361" s="220"/>
      <c r="J361" s="42"/>
      <c r="K361" s="42"/>
      <c r="L361" s="46"/>
      <c r="M361" s="221"/>
      <c r="N361" s="22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132</v>
      </c>
      <c r="AU361" s="18" t="s">
        <v>87</v>
      </c>
    </row>
    <row r="362" s="2" customFormat="1" ht="16.5" customHeight="1">
      <c r="A362" s="40"/>
      <c r="B362" s="41"/>
      <c r="C362" s="205" t="s">
        <v>790</v>
      </c>
      <c r="D362" s="205" t="s">
        <v>126</v>
      </c>
      <c r="E362" s="206" t="s">
        <v>791</v>
      </c>
      <c r="F362" s="207" t="s">
        <v>792</v>
      </c>
      <c r="G362" s="208" t="s">
        <v>697</v>
      </c>
      <c r="H362" s="209">
        <v>5</v>
      </c>
      <c r="I362" s="210"/>
      <c r="J362" s="211">
        <f>ROUND(I362*H362,2)</f>
        <v>0</v>
      </c>
      <c r="K362" s="207" t="s">
        <v>182</v>
      </c>
      <c r="L362" s="46"/>
      <c r="M362" s="212" t="s">
        <v>32</v>
      </c>
      <c r="N362" s="213" t="s">
        <v>49</v>
      </c>
      <c r="O362" s="86"/>
      <c r="P362" s="214">
        <f>O362*H362</f>
        <v>0</v>
      </c>
      <c r="Q362" s="214">
        <v>0</v>
      </c>
      <c r="R362" s="214">
        <f>Q362*H362</f>
        <v>0</v>
      </c>
      <c r="S362" s="214">
        <v>0.00156</v>
      </c>
      <c r="T362" s="215">
        <f>S362*H362</f>
        <v>0.0077999999999999996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6" t="s">
        <v>265</v>
      </c>
      <c r="AT362" s="216" t="s">
        <v>126</v>
      </c>
      <c r="AU362" s="216" t="s">
        <v>87</v>
      </c>
      <c r="AY362" s="18" t="s">
        <v>123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21</v>
      </c>
      <c r="BK362" s="217">
        <f>ROUND(I362*H362,2)</f>
        <v>0</v>
      </c>
      <c r="BL362" s="18" t="s">
        <v>265</v>
      </c>
      <c r="BM362" s="216" t="s">
        <v>793</v>
      </c>
    </row>
    <row r="363" s="2" customFormat="1">
      <c r="A363" s="40"/>
      <c r="B363" s="41"/>
      <c r="C363" s="42"/>
      <c r="D363" s="218" t="s">
        <v>132</v>
      </c>
      <c r="E363" s="42"/>
      <c r="F363" s="219" t="s">
        <v>794</v>
      </c>
      <c r="G363" s="42"/>
      <c r="H363" s="42"/>
      <c r="I363" s="220"/>
      <c r="J363" s="42"/>
      <c r="K363" s="42"/>
      <c r="L363" s="46"/>
      <c r="M363" s="221"/>
      <c r="N363" s="22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132</v>
      </c>
      <c r="AU363" s="18" t="s">
        <v>87</v>
      </c>
    </row>
    <row r="364" s="2" customFormat="1" ht="16.5" customHeight="1">
      <c r="A364" s="40"/>
      <c r="B364" s="41"/>
      <c r="C364" s="205" t="s">
        <v>795</v>
      </c>
      <c r="D364" s="205" t="s">
        <v>126</v>
      </c>
      <c r="E364" s="206" t="s">
        <v>796</v>
      </c>
      <c r="F364" s="207" t="s">
        <v>797</v>
      </c>
      <c r="G364" s="208" t="s">
        <v>697</v>
      </c>
      <c r="H364" s="209">
        <v>8</v>
      </c>
      <c r="I364" s="210"/>
      <c r="J364" s="211">
        <f>ROUND(I364*H364,2)</f>
        <v>0</v>
      </c>
      <c r="K364" s="207" t="s">
        <v>182</v>
      </c>
      <c r="L364" s="46"/>
      <c r="M364" s="212" t="s">
        <v>32</v>
      </c>
      <c r="N364" s="213" t="s">
        <v>49</v>
      </c>
      <c r="O364" s="86"/>
      <c r="P364" s="214">
        <f>O364*H364</f>
        <v>0</v>
      </c>
      <c r="Q364" s="214">
        <v>0</v>
      </c>
      <c r="R364" s="214">
        <f>Q364*H364</f>
        <v>0</v>
      </c>
      <c r="S364" s="214">
        <v>0.00085999999999999998</v>
      </c>
      <c r="T364" s="215">
        <f>S364*H364</f>
        <v>0.0068799999999999998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6" t="s">
        <v>265</v>
      </c>
      <c r="AT364" s="216" t="s">
        <v>126</v>
      </c>
      <c r="AU364" s="216" t="s">
        <v>87</v>
      </c>
      <c r="AY364" s="18" t="s">
        <v>123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21</v>
      </c>
      <c r="BK364" s="217">
        <f>ROUND(I364*H364,2)</f>
        <v>0</v>
      </c>
      <c r="BL364" s="18" t="s">
        <v>265</v>
      </c>
      <c r="BM364" s="216" t="s">
        <v>798</v>
      </c>
    </row>
    <row r="365" s="2" customFormat="1">
      <c r="A365" s="40"/>
      <c r="B365" s="41"/>
      <c r="C365" s="42"/>
      <c r="D365" s="218" t="s">
        <v>132</v>
      </c>
      <c r="E365" s="42"/>
      <c r="F365" s="219" t="s">
        <v>799</v>
      </c>
      <c r="G365" s="42"/>
      <c r="H365" s="42"/>
      <c r="I365" s="220"/>
      <c r="J365" s="42"/>
      <c r="K365" s="42"/>
      <c r="L365" s="46"/>
      <c r="M365" s="221"/>
      <c r="N365" s="22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132</v>
      </c>
      <c r="AU365" s="18" t="s">
        <v>87</v>
      </c>
    </row>
    <row r="366" s="2" customFormat="1" ht="16.5" customHeight="1">
      <c r="A366" s="40"/>
      <c r="B366" s="41"/>
      <c r="C366" s="205" t="s">
        <v>800</v>
      </c>
      <c r="D366" s="205" t="s">
        <v>126</v>
      </c>
      <c r="E366" s="206" t="s">
        <v>801</v>
      </c>
      <c r="F366" s="207" t="s">
        <v>802</v>
      </c>
      <c r="G366" s="208" t="s">
        <v>697</v>
      </c>
      <c r="H366" s="209">
        <v>6</v>
      </c>
      <c r="I366" s="210"/>
      <c r="J366" s="211">
        <f>ROUND(I366*H366,2)</f>
        <v>0</v>
      </c>
      <c r="K366" s="207" t="s">
        <v>182</v>
      </c>
      <c r="L366" s="46"/>
      <c r="M366" s="212" t="s">
        <v>32</v>
      </c>
      <c r="N366" s="213" t="s">
        <v>49</v>
      </c>
      <c r="O366" s="86"/>
      <c r="P366" s="214">
        <f>O366*H366</f>
        <v>0</v>
      </c>
      <c r="Q366" s="214">
        <v>0.00172</v>
      </c>
      <c r="R366" s="214">
        <f>Q366*H366</f>
        <v>0.010319999999999999</v>
      </c>
      <c r="S366" s="214">
        <v>0</v>
      </c>
      <c r="T366" s="21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6" t="s">
        <v>265</v>
      </c>
      <c r="AT366" s="216" t="s">
        <v>126</v>
      </c>
      <c r="AU366" s="216" t="s">
        <v>87</v>
      </c>
      <c r="AY366" s="18" t="s">
        <v>123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21</v>
      </c>
      <c r="BK366" s="217">
        <f>ROUND(I366*H366,2)</f>
        <v>0</v>
      </c>
      <c r="BL366" s="18" t="s">
        <v>265</v>
      </c>
      <c r="BM366" s="216" t="s">
        <v>803</v>
      </c>
    </row>
    <row r="367" s="2" customFormat="1">
      <c r="A367" s="40"/>
      <c r="B367" s="41"/>
      <c r="C367" s="42"/>
      <c r="D367" s="218" t="s">
        <v>132</v>
      </c>
      <c r="E367" s="42"/>
      <c r="F367" s="219" t="s">
        <v>804</v>
      </c>
      <c r="G367" s="42"/>
      <c r="H367" s="42"/>
      <c r="I367" s="220"/>
      <c r="J367" s="42"/>
      <c r="K367" s="42"/>
      <c r="L367" s="46"/>
      <c r="M367" s="221"/>
      <c r="N367" s="22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132</v>
      </c>
      <c r="AU367" s="18" t="s">
        <v>87</v>
      </c>
    </row>
    <row r="368" s="2" customFormat="1" ht="16.5" customHeight="1">
      <c r="A368" s="40"/>
      <c r="B368" s="41"/>
      <c r="C368" s="205" t="s">
        <v>805</v>
      </c>
      <c r="D368" s="205" t="s">
        <v>126</v>
      </c>
      <c r="E368" s="206" t="s">
        <v>806</v>
      </c>
      <c r="F368" s="207" t="s">
        <v>807</v>
      </c>
      <c r="G368" s="208" t="s">
        <v>697</v>
      </c>
      <c r="H368" s="209">
        <v>4</v>
      </c>
      <c r="I368" s="210"/>
      <c r="J368" s="211">
        <f>ROUND(I368*H368,2)</f>
        <v>0</v>
      </c>
      <c r="K368" s="207" t="s">
        <v>182</v>
      </c>
      <c r="L368" s="46"/>
      <c r="M368" s="212" t="s">
        <v>32</v>
      </c>
      <c r="N368" s="213" t="s">
        <v>49</v>
      </c>
      <c r="O368" s="86"/>
      <c r="P368" s="214">
        <f>O368*H368</f>
        <v>0</v>
      </c>
      <c r="Q368" s="214">
        <v>0.0018</v>
      </c>
      <c r="R368" s="214">
        <f>Q368*H368</f>
        <v>0.0071999999999999998</v>
      </c>
      <c r="S368" s="214">
        <v>0</v>
      </c>
      <c r="T368" s="21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6" t="s">
        <v>265</v>
      </c>
      <c r="AT368" s="216" t="s">
        <v>126</v>
      </c>
      <c r="AU368" s="216" t="s">
        <v>87</v>
      </c>
      <c r="AY368" s="18" t="s">
        <v>123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8" t="s">
        <v>21</v>
      </c>
      <c r="BK368" s="217">
        <f>ROUND(I368*H368,2)</f>
        <v>0</v>
      </c>
      <c r="BL368" s="18" t="s">
        <v>265</v>
      </c>
      <c r="BM368" s="216" t="s">
        <v>808</v>
      </c>
    </row>
    <row r="369" s="2" customFormat="1">
      <c r="A369" s="40"/>
      <c r="B369" s="41"/>
      <c r="C369" s="42"/>
      <c r="D369" s="218" t="s">
        <v>132</v>
      </c>
      <c r="E369" s="42"/>
      <c r="F369" s="219" t="s">
        <v>809</v>
      </c>
      <c r="G369" s="42"/>
      <c r="H369" s="42"/>
      <c r="I369" s="220"/>
      <c r="J369" s="42"/>
      <c r="K369" s="42"/>
      <c r="L369" s="46"/>
      <c r="M369" s="221"/>
      <c r="N369" s="22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132</v>
      </c>
      <c r="AU369" s="18" t="s">
        <v>87</v>
      </c>
    </row>
    <row r="370" s="2" customFormat="1" ht="16.5" customHeight="1">
      <c r="A370" s="40"/>
      <c r="B370" s="41"/>
      <c r="C370" s="205" t="s">
        <v>810</v>
      </c>
      <c r="D370" s="205" t="s">
        <v>126</v>
      </c>
      <c r="E370" s="206" t="s">
        <v>811</v>
      </c>
      <c r="F370" s="207" t="s">
        <v>812</v>
      </c>
      <c r="G370" s="208" t="s">
        <v>697</v>
      </c>
      <c r="H370" s="209">
        <v>5</v>
      </c>
      <c r="I370" s="210"/>
      <c r="J370" s="211">
        <f>ROUND(I370*H370,2)</f>
        <v>0</v>
      </c>
      <c r="K370" s="207" t="s">
        <v>182</v>
      </c>
      <c r="L370" s="46"/>
      <c r="M370" s="212" t="s">
        <v>32</v>
      </c>
      <c r="N370" s="213" t="s">
        <v>49</v>
      </c>
      <c r="O370" s="86"/>
      <c r="P370" s="214">
        <f>O370*H370</f>
        <v>0</v>
      </c>
      <c r="Q370" s="214">
        <v>0.0018</v>
      </c>
      <c r="R370" s="214">
        <f>Q370*H370</f>
        <v>0.0089999999999999993</v>
      </c>
      <c r="S370" s="214">
        <v>0</v>
      </c>
      <c r="T370" s="21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6" t="s">
        <v>265</v>
      </c>
      <c r="AT370" s="216" t="s">
        <v>126</v>
      </c>
      <c r="AU370" s="216" t="s">
        <v>87</v>
      </c>
      <c r="AY370" s="18" t="s">
        <v>123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21</v>
      </c>
      <c r="BK370" s="217">
        <f>ROUND(I370*H370,2)</f>
        <v>0</v>
      </c>
      <c r="BL370" s="18" t="s">
        <v>265</v>
      </c>
      <c r="BM370" s="216" t="s">
        <v>813</v>
      </c>
    </row>
    <row r="371" s="2" customFormat="1">
      <c r="A371" s="40"/>
      <c r="B371" s="41"/>
      <c r="C371" s="42"/>
      <c r="D371" s="218" t="s">
        <v>132</v>
      </c>
      <c r="E371" s="42"/>
      <c r="F371" s="219" t="s">
        <v>814</v>
      </c>
      <c r="G371" s="42"/>
      <c r="H371" s="42"/>
      <c r="I371" s="220"/>
      <c r="J371" s="42"/>
      <c r="K371" s="42"/>
      <c r="L371" s="46"/>
      <c r="M371" s="221"/>
      <c r="N371" s="22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132</v>
      </c>
      <c r="AU371" s="18" t="s">
        <v>87</v>
      </c>
    </row>
    <row r="372" s="2" customFormat="1" ht="16.5" customHeight="1">
      <c r="A372" s="40"/>
      <c r="B372" s="41"/>
      <c r="C372" s="205" t="s">
        <v>815</v>
      </c>
      <c r="D372" s="205" t="s">
        <v>126</v>
      </c>
      <c r="E372" s="206" t="s">
        <v>816</v>
      </c>
      <c r="F372" s="207" t="s">
        <v>817</v>
      </c>
      <c r="G372" s="208" t="s">
        <v>275</v>
      </c>
      <c r="H372" s="209">
        <v>3</v>
      </c>
      <c r="I372" s="210"/>
      <c r="J372" s="211">
        <f>ROUND(I372*H372,2)</f>
        <v>0</v>
      </c>
      <c r="K372" s="207" t="s">
        <v>182</v>
      </c>
      <c r="L372" s="46"/>
      <c r="M372" s="212" t="s">
        <v>32</v>
      </c>
      <c r="N372" s="213" t="s">
        <v>49</v>
      </c>
      <c r="O372" s="86"/>
      <c r="P372" s="214">
        <f>O372*H372</f>
        <v>0</v>
      </c>
      <c r="Q372" s="214">
        <v>0</v>
      </c>
      <c r="R372" s="214">
        <f>Q372*H372</f>
        <v>0</v>
      </c>
      <c r="S372" s="214">
        <v>0.0022499999999999998</v>
      </c>
      <c r="T372" s="215">
        <f>S372*H372</f>
        <v>0.0067499999999999991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6" t="s">
        <v>265</v>
      </c>
      <c r="AT372" s="216" t="s">
        <v>126</v>
      </c>
      <c r="AU372" s="216" t="s">
        <v>87</v>
      </c>
      <c r="AY372" s="18" t="s">
        <v>123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21</v>
      </c>
      <c r="BK372" s="217">
        <f>ROUND(I372*H372,2)</f>
        <v>0</v>
      </c>
      <c r="BL372" s="18" t="s">
        <v>265</v>
      </c>
      <c r="BM372" s="216" t="s">
        <v>818</v>
      </c>
    </row>
    <row r="373" s="2" customFormat="1">
      <c r="A373" s="40"/>
      <c r="B373" s="41"/>
      <c r="C373" s="42"/>
      <c r="D373" s="218" t="s">
        <v>132</v>
      </c>
      <c r="E373" s="42"/>
      <c r="F373" s="219" t="s">
        <v>819</v>
      </c>
      <c r="G373" s="42"/>
      <c r="H373" s="42"/>
      <c r="I373" s="220"/>
      <c r="J373" s="42"/>
      <c r="K373" s="42"/>
      <c r="L373" s="46"/>
      <c r="M373" s="221"/>
      <c r="N373" s="22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132</v>
      </c>
      <c r="AU373" s="18" t="s">
        <v>87</v>
      </c>
    </row>
    <row r="374" s="2" customFormat="1" ht="16.5" customHeight="1">
      <c r="A374" s="40"/>
      <c r="B374" s="41"/>
      <c r="C374" s="205" t="s">
        <v>820</v>
      </c>
      <c r="D374" s="205" t="s">
        <v>126</v>
      </c>
      <c r="E374" s="206" t="s">
        <v>821</v>
      </c>
      <c r="F374" s="207" t="s">
        <v>822</v>
      </c>
      <c r="G374" s="208" t="s">
        <v>697</v>
      </c>
      <c r="H374" s="209">
        <v>3</v>
      </c>
      <c r="I374" s="210"/>
      <c r="J374" s="211">
        <f>ROUND(I374*H374,2)</f>
        <v>0</v>
      </c>
      <c r="K374" s="207" t="s">
        <v>182</v>
      </c>
      <c r="L374" s="46"/>
      <c r="M374" s="212" t="s">
        <v>32</v>
      </c>
      <c r="N374" s="213" t="s">
        <v>49</v>
      </c>
      <c r="O374" s="86"/>
      <c r="P374" s="214">
        <f>O374*H374</f>
        <v>0</v>
      </c>
      <c r="Q374" s="214">
        <v>0.0018400000000000001</v>
      </c>
      <c r="R374" s="214">
        <f>Q374*H374</f>
        <v>0.0055200000000000006</v>
      </c>
      <c r="S374" s="214">
        <v>0</v>
      </c>
      <c r="T374" s="21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6" t="s">
        <v>265</v>
      </c>
      <c r="AT374" s="216" t="s">
        <v>126</v>
      </c>
      <c r="AU374" s="216" t="s">
        <v>87</v>
      </c>
      <c r="AY374" s="18" t="s">
        <v>123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21</v>
      </c>
      <c r="BK374" s="217">
        <f>ROUND(I374*H374,2)</f>
        <v>0</v>
      </c>
      <c r="BL374" s="18" t="s">
        <v>265</v>
      </c>
      <c r="BM374" s="216" t="s">
        <v>823</v>
      </c>
    </row>
    <row r="375" s="2" customFormat="1">
      <c r="A375" s="40"/>
      <c r="B375" s="41"/>
      <c r="C375" s="42"/>
      <c r="D375" s="218" t="s">
        <v>132</v>
      </c>
      <c r="E375" s="42"/>
      <c r="F375" s="219" t="s">
        <v>824</v>
      </c>
      <c r="G375" s="42"/>
      <c r="H375" s="42"/>
      <c r="I375" s="220"/>
      <c r="J375" s="42"/>
      <c r="K375" s="42"/>
      <c r="L375" s="46"/>
      <c r="M375" s="221"/>
      <c r="N375" s="22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132</v>
      </c>
      <c r="AU375" s="18" t="s">
        <v>87</v>
      </c>
    </row>
    <row r="376" s="2" customFormat="1" ht="16.5" customHeight="1">
      <c r="A376" s="40"/>
      <c r="B376" s="41"/>
      <c r="C376" s="205" t="s">
        <v>825</v>
      </c>
      <c r="D376" s="205" t="s">
        <v>126</v>
      </c>
      <c r="E376" s="206" t="s">
        <v>826</v>
      </c>
      <c r="F376" s="207" t="s">
        <v>827</v>
      </c>
      <c r="G376" s="208" t="s">
        <v>275</v>
      </c>
      <c r="H376" s="209">
        <v>22</v>
      </c>
      <c r="I376" s="210"/>
      <c r="J376" s="211">
        <f>ROUND(I376*H376,2)</f>
        <v>0</v>
      </c>
      <c r="K376" s="207" t="s">
        <v>182</v>
      </c>
      <c r="L376" s="46"/>
      <c r="M376" s="212" t="s">
        <v>32</v>
      </c>
      <c r="N376" s="213" t="s">
        <v>49</v>
      </c>
      <c r="O376" s="86"/>
      <c r="P376" s="214">
        <f>O376*H376</f>
        <v>0</v>
      </c>
      <c r="Q376" s="214">
        <v>0.00023000000000000001</v>
      </c>
      <c r="R376" s="214">
        <f>Q376*H376</f>
        <v>0.0050600000000000003</v>
      </c>
      <c r="S376" s="214">
        <v>0</v>
      </c>
      <c r="T376" s="21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6" t="s">
        <v>265</v>
      </c>
      <c r="AT376" s="216" t="s">
        <v>126</v>
      </c>
      <c r="AU376" s="216" t="s">
        <v>87</v>
      </c>
      <c r="AY376" s="18" t="s">
        <v>123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21</v>
      </c>
      <c r="BK376" s="217">
        <f>ROUND(I376*H376,2)</f>
        <v>0</v>
      </c>
      <c r="BL376" s="18" t="s">
        <v>265</v>
      </c>
      <c r="BM376" s="216" t="s">
        <v>828</v>
      </c>
    </row>
    <row r="377" s="2" customFormat="1">
      <c r="A377" s="40"/>
      <c r="B377" s="41"/>
      <c r="C377" s="42"/>
      <c r="D377" s="218" t="s">
        <v>132</v>
      </c>
      <c r="E377" s="42"/>
      <c r="F377" s="219" t="s">
        <v>829</v>
      </c>
      <c r="G377" s="42"/>
      <c r="H377" s="42"/>
      <c r="I377" s="220"/>
      <c r="J377" s="42"/>
      <c r="K377" s="42"/>
      <c r="L377" s="46"/>
      <c r="M377" s="221"/>
      <c r="N377" s="22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132</v>
      </c>
      <c r="AU377" s="18" t="s">
        <v>87</v>
      </c>
    </row>
    <row r="378" s="2" customFormat="1" ht="16.5" customHeight="1">
      <c r="A378" s="40"/>
      <c r="B378" s="41"/>
      <c r="C378" s="205" t="s">
        <v>830</v>
      </c>
      <c r="D378" s="205" t="s">
        <v>126</v>
      </c>
      <c r="E378" s="206" t="s">
        <v>831</v>
      </c>
      <c r="F378" s="207" t="s">
        <v>832</v>
      </c>
      <c r="G378" s="208" t="s">
        <v>275</v>
      </c>
      <c r="H378" s="209">
        <v>3</v>
      </c>
      <c r="I378" s="210"/>
      <c r="J378" s="211">
        <f>ROUND(I378*H378,2)</f>
        <v>0</v>
      </c>
      <c r="K378" s="207" t="s">
        <v>182</v>
      </c>
      <c r="L378" s="46"/>
      <c r="M378" s="212" t="s">
        <v>32</v>
      </c>
      <c r="N378" s="213" t="s">
        <v>49</v>
      </c>
      <c r="O378" s="86"/>
      <c r="P378" s="214">
        <f>O378*H378</f>
        <v>0</v>
      </c>
      <c r="Q378" s="214">
        <v>0.00027999999999999998</v>
      </c>
      <c r="R378" s="214">
        <f>Q378*H378</f>
        <v>0.00083999999999999993</v>
      </c>
      <c r="S378" s="214">
        <v>0</v>
      </c>
      <c r="T378" s="21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6" t="s">
        <v>265</v>
      </c>
      <c r="AT378" s="216" t="s">
        <v>126</v>
      </c>
      <c r="AU378" s="216" t="s">
        <v>87</v>
      </c>
      <c r="AY378" s="18" t="s">
        <v>123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21</v>
      </c>
      <c r="BK378" s="217">
        <f>ROUND(I378*H378,2)</f>
        <v>0</v>
      </c>
      <c r="BL378" s="18" t="s">
        <v>265</v>
      </c>
      <c r="BM378" s="216" t="s">
        <v>833</v>
      </c>
    </row>
    <row r="379" s="2" customFormat="1">
      <c r="A379" s="40"/>
      <c r="B379" s="41"/>
      <c r="C379" s="42"/>
      <c r="D379" s="218" t="s">
        <v>132</v>
      </c>
      <c r="E379" s="42"/>
      <c r="F379" s="219" t="s">
        <v>834</v>
      </c>
      <c r="G379" s="42"/>
      <c r="H379" s="42"/>
      <c r="I379" s="220"/>
      <c r="J379" s="42"/>
      <c r="K379" s="42"/>
      <c r="L379" s="46"/>
      <c r="M379" s="221"/>
      <c r="N379" s="22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132</v>
      </c>
      <c r="AU379" s="18" t="s">
        <v>87</v>
      </c>
    </row>
    <row r="380" s="2" customFormat="1" ht="21.75" customHeight="1">
      <c r="A380" s="40"/>
      <c r="B380" s="41"/>
      <c r="C380" s="205" t="s">
        <v>835</v>
      </c>
      <c r="D380" s="205" t="s">
        <v>126</v>
      </c>
      <c r="E380" s="206" t="s">
        <v>836</v>
      </c>
      <c r="F380" s="207" t="s">
        <v>837</v>
      </c>
      <c r="G380" s="208" t="s">
        <v>275</v>
      </c>
      <c r="H380" s="209">
        <v>1</v>
      </c>
      <c r="I380" s="210"/>
      <c r="J380" s="211">
        <f>ROUND(I380*H380,2)</f>
        <v>0</v>
      </c>
      <c r="K380" s="207" t="s">
        <v>182</v>
      </c>
      <c r="L380" s="46"/>
      <c r="M380" s="212" t="s">
        <v>32</v>
      </c>
      <c r="N380" s="213" t="s">
        <v>49</v>
      </c>
      <c r="O380" s="86"/>
      <c r="P380" s="214">
        <f>O380*H380</f>
        <v>0</v>
      </c>
      <c r="Q380" s="214">
        <v>0.00066</v>
      </c>
      <c r="R380" s="214">
        <f>Q380*H380</f>
        <v>0.00066</v>
      </c>
      <c r="S380" s="214">
        <v>0</v>
      </c>
      <c r="T380" s="21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6" t="s">
        <v>265</v>
      </c>
      <c r="AT380" s="216" t="s">
        <v>126</v>
      </c>
      <c r="AU380" s="216" t="s">
        <v>87</v>
      </c>
      <c r="AY380" s="18" t="s">
        <v>123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21</v>
      </c>
      <c r="BK380" s="217">
        <f>ROUND(I380*H380,2)</f>
        <v>0</v>
      </c>
      <c r="BL380" s="18" t="s">
        <v>265</v>
      </c>
      <c r="BM380" s="216" t="s">
        <v>838</v>
      </c>
    </row>
    <row r="381" s="2" customFormat="1">
      <c r="A381" s="40"/>
      <c r="B381" s="41"/>
      <c r="C381" s="42"/>
      <c r="D381" s="218" t="s">
        <v>132</v>
      </c>
      <c r="E381" s="42"/>
      <c r="F381" s="219" t="s">
        <v>839</v>
      </c>
      <c r="G381" s="42"/>
      <c r="H381" s="42"/>
      <c r="I381" s="220"/>
      <c r="J381" s="42"/>
      <c r="K381" s="42"/>
      <c r="L381" s="46"/>
      <c r="M381" s="221"/>
      <c r="N381" s="22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132</v>
      </c>
      <c r="AU381" s="18" t="s">
        <v>87</v>
      </c>
    </row>
    <row r="382" s="2" customFormat="1" ht="16.5" customHeight="1">
      <c r="A382" s="40"/>
      <c r="B382" s="41"/>
      <c r="C382" s="205" t="s">
        <v>840</v>
      </c>
      <c r="D382" s="205" t="s">
        <v>126</v>
      </c>
      <c r="E382" s="206" t="s">
        <v>841</v>
      </c>
      <c r="F382" s="207" t="s">
        <v>842</v>
      </c>
      <c r="G382" s="208" t="s">
        <v>275</v>
      </c>
      <c r="H382" s="209">
        <v>3</v>
      </c>
      <c r="I382" s="210"/>
      <c r="J382" s="211">
        <f>ROUND(I382*H382,2)</f>
        <v>0</v>
      </c>
      <c r="K382" s="207" t="s">
        <v>182</v>
      </c>
      <c r="L382" s="46"/>
      <c r="M382" s="212" t="s">
        <v>32</v>
      </c>
      <c r="N382" s="213" t="s">
        <v>49</v>
      </c>
      <c r="O382" s="86"/>
      <c r="P382" s="214">
        <f>O382*H382</f>
        <v>0</v>
      </c>
      <c r="Q382" s="214">
        <v>0.00031</v>
      </c>
      <c r="R382" s="214">
        <f>Q382*H382</f>
        <v>0.00093000000000000005</v>
      </c>
      <c r="S382" s="214">
        <v>0</v>
      </c>
      <c r="T382" s="21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6" t="s">
        <v>265</v>
      </c>
      <c r="AT382" s="216" t="s">
        <v>126</v>
      </c>
      <c r="AU382" s="216" t="s">
        <v>87</v>
      </c>
      <c r="AY382" s="18" t="s">
        <v>123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21</v>
      </c>
      <c r="BK382" s="217">
        <f>ROUND(I382*H382,2)</f>
        <v>0</v>
      </c>
      <c r="BL382" s="18" t="s">
        <v>265</v>
      </c>
      <c r="BM382" s="216" t="s">
        <v>843</v>
      </c>
    </row>
    <row r="383" s="2" customFormat="1">
      <c r="A383" s="40"/>
      <c r="B383" s="41"/>
      <c r="C383" s="42"/>
      <c r="D383" s="218" t="s">
        <v>132</v>
      </c>
      <c r="E383" s="42"/>
      <c r="F383" s="219" t="s">
        <v>844</v>
      </c>
      <c r="G383" s="42"/>
      <c r="H383" s="42"/>
      <c r="I383" s="220"/>
      <c r="J383" s="42"/>
      <c r="K383" s="42"/>
      <c r="L383" s="46"/>
      <c r="M383" s="221"/>
      <c r="N383" s="22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132</v>
      </c>
      <c r="AU383" s="18" t="s">
        <v>87</v>
      </c>
    </row>
    <row r="384" s="2" customFormat="1" ht="16.5" customHeight="1">
      <c r="A384" s="40"/>
      <c r="B384" s="41"/>
      <c r="C384" s="252" t="s">
        <v>845</v>
      </c>
      <c r="D384" s="252" t="s">
        <v>259</v>
      </c>
      <c r="E384" s="253" t="s">
        <v>846</v>
      </c>
      <c r="F384" s="254" t="s">
        <v>847</v>
      </c>
      <c r="G384" s="255" t="s">
        <v>275</v>
      </c>
      <c r="H384" s="256">
        <v>3</v>
      </c>
      <c r="I384" s="257"/>
      <c r="J384" s="258">
        <f>ROUND(I384*H384,2)</f>
        <v>0</v>
      </c>
      <c r="K384" s="254" t="s">
        <v>182</v>
      </c>
      <c r="L384" s="259"/>
      <c r="M384" s="260" t="s">
        <v>32</v>
      </c>
      <c r="N384" s="261" t="s">
        <v>49</v>
      </c>
      <c r="O384" s="86"/>
      <c r="P384" s="214">
        <f>O384*H384</f>
        <v>0</v>
      </c>
      <c r="Q384" s="214">
        <v>0.00019000000000000001</v>
      </c>
      <c r="R384" s="214">
        <f>Q384*H384</f>
        <v>0.00056999999999999998</v>
      </c>
      <c r="S384" s="214">
        <v>0</v>
      </c>
      <c r="T384" s="21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6" t="s">
        <v>359</v>
      </c>
      <c r="AT384" s="216" t="s">
        <v>259</v>
      </c>
      <c r="AU384" s="216" t="s">
        <v>87</v>
      </c>
      <c r="AY384" s="18" t="s">
        <v>123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21</v>
      </c>
      <c r="BK384" s="217">
        <f>ROUND(I384*H384,2)</f>
        <v>0</v>
      </c>
      <c r="BL384" s="18" t="s">
        <v>265</v>
      </c>
      <c r="BM384" s="216" t="s">
        <v>848</v>
      </c>
    </row>
    <row r="385" s="2" customFormat="1" ht="24.15" customHeight="1">
      <c r="A385" s="40"/>
      <c r="B385" s="41"/>
      <c r="C385" s="205" t="s">
        <v>849</v>
      </c>
      <c r="D385" s="205" t="s">
        <v>126</v>
      </c>
      <c r="E385" s="206" t="s">
        <v>850</v>
      </c>
      <c r="F385" s="207" t="s">
        <v>851</v>
      </c>
      <c r="G385" s="208" t="s">
        <v>238</v>
      </c>
      <c r="H385" s="209">
        <v>0.40899999999999997</v>
      </c>
      <c r="I385" s="210"/>
      <c r="J385" s="211">
        <f>ROUND(I385*H385,2)</f>
        <v>0</v>
      </c>
      <c r="K385" s="207" t="s">
        <v>182</v>
      </c>
      <c r="L385" s="46"/>
      <c r="M385" s="212" t="s">
        <v>32</v>
      </c>
      <c r="N385" s="213" t="s">
        <v>49</v>
      </c>
      <c r="O385" s="86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6" t="s">
        <v>265</v>
      </c>
      <c r="AT385" s="216" t="s">
        <v>126</v>
      </c>
      <c r="AU385" s="216" t="s">
        <v>87</v>
      </c>
      <c r="AY385" s="18" t="s">
        <v>123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21</v>
      </c>
      <c r="BK385" s="217">
        <f>ROUND(I385*H385,2)</f>
        <v>0</v>
      </c>
      <c r="BL385" s="18" t="s">
        <v>265</v>
      </c>
      <c r="BM385" s="216" t="s">
        <v>852</v>
      </c>
    </row>
    <row r="386" s="2" customFormat="1">
      <c r="A386" s="40"/>
      <c r="B386" s="41"/>
      <c r="C386" s="42"/>
      <c r="D386" s="218" t="s">
        <v>132</v>
      </c>
      <c r="E386" s="42"/>
      <c r="F386" s="219" t="s">
        <v>853</v>
      </c>
      <c r="G386" s="42"/>
      <c r="H386" s="42"/>
      <c r="I386" s="220"/>
      <c r="J386" s="42"/>
      <c r="K386" s="42"/>
      <c r="L386" s="46"/>
      <c r="M386" s="221"/>
      <c r="N386" s="22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132</v>
      </c>
      <c r="AU386" s="18" t="s">
        <v>87</v>
      </c>
    </row>
    <row r="387" s="12" customFormat="1" ht="22.8" customHeight="1">
      <c r="A387" s="12"/>
      <c r="B387" s="189"/>
      <c r="C387" s="190"/>
      <c r="D387" s="191" t="s">
        <v>77</v>
      </c>
      <c r="E387" s="203" t="s">
        <v>854</v>
      </c>
      <c r="F387" s="203" t="s">
        <v>855</v>
      </c>
      <c r="G387" s="190"/>
      <c r="H387" s="190"/>
      <c r="I387" s="193"/>
      <c r="J387" s="204">
        <f>BK387</f>
        <v>0</v>
      </c>
      <c r="K387" s="190"/>
      <c r="L387" s="195"/>
      <c r="M387" s="196"/>
      <c r="N387" s="197"/>
      <c r="O387" s="197"/>
      <c r="P387" s="198">
        <f>SUM(P388:P395)</f>
        <v>0</v>
      </c>
      <c r="Q387" s="197"/>
      <c r="R387" s="198">
        <f>SUM(R388:R395)</f>
        <v>0.034600000000000006</v>
      </c>
      <c r="S387" s="197"/>
      <c r="T387" s="199">
        <f>SUM(T388:T395)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0" t="s">
        <v>87</v>
      </c>
      <c r="AT387" s="201" t="s">
        <v>77</v>
      </c>
      <c r="AU387" s="201" t="s">
        <v>21</v>
      </c>
      <c r="AY387" s="200" t="s">
        <v>123</v>
      </c>
      <c r="BK387" s="202">
        <f>SUM(BK388:BK395)</f>
        <v>0</v>
      </c>
    </row>
    <row r="388" s="2" customFormat="1" ht="24.15" customHeight="1">
      <c r="A388" s="40"/>
      <c r="B388" s="41"/>
      <c r="C388" s="205" t="s">
        <v>856</v>
      </c>
      <c r="D388" s="205" t="s">
        <v>126</v>
      </c>
      <c r="E388" s="206" t="s">
        <v>857</v>
      </c>
      <c r="F388" s="207" t="s">
        <v>858</v>
      </c>
      <c r="G388" s="208" t="s">
        <v>697</v>
      </c>
      <c r="H388" s="209">
        <v>2</v>
      </c>
      <c r="I388" s="210"/>
      <c r="J388" s="211">
        <f>ROUND(I388*H388,2)</f>
        <v>0</v>
      </c>
      <c r="K388" s="207" t="s">
        <v>182</v>
      </c>
      <c r="L388" s="46"/>
      <c r="M388" s="212" t="s">
        <v>32</v>
      </c>
      <c r="N388" s="213" t="s">
        <v>49</v>
      </c>
      <c r="O388" s="86"/>
      <c r="P388" s="214">
        <f>O388*H388</f>
        <v>0</v>
      </c>
      <c r="Q388" s="214">
        <v>0.016650000000000002</v>
      </c>
      <c r="R388" s="214">
        <f>Q388*H388</f>
        <v>0.033300000000000003</v>
      </c>
      <c r="S388" s="214">
        <v>0</v>
      </c>
      <c r="T388" s="21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6" t="s">
        <v>265</v>
      </c>
      <c r="AT388" s="216" t="s">
        <v>126</v>
      </c>
      <c r="AU388" s="216" t="s">
        <v>87</v>
      </c>
      <c r="AY388" s="18" t="s">
        <v>123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21</v>
      </c>
      <c r="BK388" s="217">
        <f>ROUND(I388*H388,2)</f>
        <v>0</v>
      </c>
      <c r="BL388" s="18" t="s">
        <v>265</v>
      </c>
      <c r="BM388" s="216" t="s">
        <v>859</v>
      </c>
    </row>
    <row r="389" s="2" customFormat="1">
      <c r="A389" s="40"/>
      <c r="B389" s="41"/>
      <c r="C389" s="42"/>
      <c r="D389" s="218" t="s">
        <v>132</v>
      </c>
      <c r="E389" s="42"/>
      <c r="F389" s="219" t="s">
        <v>860</v>
      </c>
      <c r="G389" s="42"/>
      <c r="H389" s="42"/>
      <c r="I389" s="220"/>
      <c r="J389" s="42"/>
      <c r="K389" s="42"/>
      <c r="L389" s="46"/>
      <c r="M389" s="221"/>
      <c r="N389" s="22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132</v>
      </c>
      <c r="AU389" s="18" t="s">
        <v>87</v>
      </c>
    </row>
    <row r="390" s="2" customFormat="1" ht="16.5" customHeight="1">
      <c r="A390" s="40"/>
      <c r="B390" s="41"/>
      <c r="C390" s="205" t="s">
        <v>861</v>
      </c>
      <c r="D390" s="205" t="s">
        <v>126</v>
      </c>
      <c r="E390" s="206" t="s">
        <v>862</v>
      </c>
      <c r="F390" s="207" t="s">
        <v>863</v>
      </c>
      <c r="G390" s="208" t="s">
        <v>697</v>
      </c>
      <c r="H390" s="209">
        <v>2</v>
      </c>
      <c r="I390" s="210"/>
      <c r="J390" s="211">
        <f>ROUND(I390*H390,2)</f>
        <v>0</v>
      </c>
      <c r="K390" s="207" t="s">
        <v>182</v>
      </c>
      <c r="L390" s="46"/>
      <c r="M390" s="212" t="s">
        <v>32</v>
      </c>
      <c r="N390" s="213" t="s">
        <v>49</v>
      </c>
      <c r="O390" s="86"/>
      <c r="P390" s="214">
        <f>O390*H390</f>
        <v>0</v>
      </c>
      <c r="Q390" s="214">
        <v>0.00014999999999999999</v>
      </c>
      <c r="R390" s="214">
        <f>Q390*H390</f>
        <v>0.00029999999999999997</v>
      </c>
      <c r="S390" s="214">
        <v>0</v>
      </c>
      <c r="T390" s="21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6" t="s">
        <v>265</v>
      </c>
      <c r="AT390" s="216" t="s">
        <v>126</v>
      </c>
      <c r="AU390" s="216" t="s">
        <v>87</v>
      </c>
      <c r="AY390" s="18" t="s">
        <v>123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21</v>
      </c>
      <c r="BK390" s="217">
        <f>ROUND(I390*H390,2)</f>
        <v>0</v>
      </c>
      <c r="BL390" s="18" t="s">
        <v>265</v>
      </c>
      <c r="BM390" s="216" t="s">
        <v>864</v>
      </c>
    </row>
    <row r="391" s="2" customFormat="1">
      <c r="A391" s="40"/>
      <c r="B391" s="41"/>
      <c r="C391" s="42"/>
      <c r="D391" s="218" t="s">
        <v>132</v>
      </c>
      <c r="E391" s="42"/>
      <c r="F391" s="219" t="s">
        <v>865</v>
      </c>
      <c r="G391" s="42"/>
      <c r="H391" s="42"/>
      <c r="I391" s="220"/>
      <c r="J391" s="42"/>
      <c r="K391" s="42"/>
      <c r="L391" s="46"/>
      <c r="M391" s="221"/>
      <c r="N391" s="22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132</v>
      </c>
      <c r="AU391" s="18" t="s">
        <v>87</v>
      </c>
    </row>
    <row r="392" s="2" customFormat="1" ht="16.5" customHeight="1">
      <c r="A392" s="40"/>
      <c r="B392" s="41"/>
      <c r="C392" s="205" t="s">
        <v>866</v>
      </c>
      <c r="D392" s="205" t="s">
        <v>126</v>
      </c>
      <c r="E392" s="206" t="s">
        <v>867</v>
      </c>
      <c r="F392" s="207" t="s">
        <v>868</v>
      </c>
      <c r="G392" s="208" t="s">
        <v>697</v>
      </c>
      <c r="H392" s="209">
        <v>2</v>
      </c>
      <c r="I392" s="210"/>
      <c r="J392" s="211">
        <f>ROUND(I392*H392,2)</f>
        <v>0</v>
      </c>
      <c r="K392" s="207" t="s">
        <v>182</v>
      </c>
      <c r="L392" s="46"/>
      <c r="M392" s="212" t="s">
        <v>32</v>
      </c>
      <c r="N392" s="213" t="s">
        <v>49</v>
      </c>
      <c r="O392" s="86"/>
      <c r="P392" s="214">
        <f>O392*H392</f>
        <v>0</v>
      </c>
      <c r="Q392" s="214">
        <v>0.00050000000000000001</v>
      </c>
      <c r="R392" s="214">
        <f>Q392*H392</f>
        <v>0.001</v>
      </c>
      <c r="S392" s="214">
        <v>0</v>
      </c>
      <c r="T392" s="21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6" t="s">
        <v>265</v>
      </c>
      <c r="AT392" s="216" t="s">
        <v>126</v>
      </c>
      <c r="AU392" s="216" t="s">
        <v>87</v>
      </c>
      <c r="AY392" s="18" t="s">
        <v>123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21</v>
      </c>
      <c r="BK392" s="217">
        <f>ROUND(I392*H392,2)</f>
        <v>0</v>
      </c>
      <c r="BL392" s="18" t="s">
        <v>265</v>
      </c>
      <c r="BM392" s="216" t="s">
        <v>869</v>
      </c>
    </row>
    <row r="393" s="2" customFormat="1">
      <c r="A393" s="40"/>
      <c r="B393" s="41"/>
      <c r="C393" s="42"/>
      <c r="D393" s="218" t="s">
        <v>132</v>
      </c>
      <c r="E393" s="42"/>
      <c r="F393" s="219" t="s">
        <v>870</v>
      </c>
      <c r="G393" s="42"/>
      <c r="H393" s="42"/>
      <c r="I393" s="220"/>
      <c r="J393" s="42"/>
      <c r="K393" s="42"/>
      <c r="L393" s="46"/>
      <c r="M393" s="221"/>
      <c r="N393" s="22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132</v>
      </c>
      <c r="AU393" s="18" t="s">
        <v>87</v>
      </c>
    </row>
    <row r="394" s="2" customFormat="1" ht="24.15" customHeight="1">
      <c r="A394" s="40"/>
      <c r="B394" s="41"/>
      <c r="C394" s="205" t="s">
        <v>871</v>
      </c>
      <c r="D394" s="205" t="s">
        <v>126</v>
      </c>
      <c r="E394" s="206" t="s">
        <v>872</v>
      </c>
      <c r="F394" s="207" t="s">
        <v>873</v>
      </c>
      <c r="G394" s="208" t="s">
        <v>238</v>
      </c>
      <c r="H394" s="209">
        <v>0.035000000000000003</v>
      </c>
      <c r="I394" s="210"/>
      <c r="J394" s="211">
        <f>ROUND(I394*H394,2)</f>
        <v>0</v>
      </c>
      <c r="K394" s="207" t="s">
        <v>182</v>
      </c>
      <c r="L394" s="46"/>
      <c r="M394" s="212" t="s">
        <v>32</v>
      </c>
      <c r="N394" s="213" t="s">
        <v>49</v>
      </c>
      <c r="O394" s="86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6" t="s">
        <v>265</v>
      </c>
      <c r="AT394" s="216" t="s">
        <v>126</v>
      </c>
      <c r="AU394" s="216" t="s">
        <v>87</v>
      </c>
      <c r="AY394" s="18" t="s">
        <v>123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21</v>
      </c>
      <c r="BK394" s="217">
        <f>ROUND(I394*H394,2)</f>
        <v>0</v>
      </c>
      <c r="BL394" s="18" t="s">
        <v>265</v>
      </c>
      <c r="BM394" s="216" t="s">
        <v>874</v>
      </c>
    </row>
    <row r="395" s="2" customFormat="1">
      <c r="A395" s="40"/>
      <c r="B395" s="41"/>
      <c r="C395" s="42"/>
      <c r="D395" s="218" t="s">
        <v>132</v>
      </c>
      <c r="E395" s="42"/>
      <c r="F395" s="219" t="s">
        <v>875</v>
      </c>
      <c r="G395" s="42"/>
      <c r="H395" s="42"/>
      <c r="I395" s="220"/>
      <c r="J395" s="42"/>
      <c r="K395" s="42"/>
      <c r="L395" s="46"/>
      <c r="M395" s="221"/>
      <c r="N395" s="22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132</v>
      </c>
      <c r="AU395" s="18" t="s">
        <v>87</v>
      </c>
    </row>
    <row r="396" s="12" customFormat="1" ht="25.92" customHeight="1">
      <c r="A396" s="12"/>
      <c r="B396" s="189"/>
      <c r="C396" s="190"/>
      <c r="D396" s="191" t="s">
        <v>77</v>
      </c>
      <c r="E396" s="192" t="s">
        <v>876</v>
      </c>
      <c r="F396" s="192" t="s">
        <v>877</v>
      </c>
      <c r="G396" s="190"/>
      <c r="H396" s="190"/>
      <c r="I396" s="193"/>
      <c r="J396" s="194">
        <f>BK396</f>
        <v>0</v>
      </c>
      <c r="K396" s="190"/>
      <c r="L396" s="195"/>
      <c r="M396" s="196"/>
      <c r="N396" s="197"/>
      <c r="O396" s="197"/>
      <c r="P396" s="198">
        <f>SUM(P397:P402)</f>
        <v>0</v>
      </c>
      <c r="Q396" s="197"/>
      <c r="R396" s="198">
        <f>SUM(R397:R402)</f>
        <v>0</v>
      </c>
      <c r="S396" s="197"/>
      <c r="T396" s="199">
        <f>SUM(T397:T402)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0" t="s">
        <v>146</v>
      </c>
      <c r="AT396" s="201" t="s">
        <v>77</v>
      </c>
      <c r="AU396" s="201" t="s">
        <v>78</v>
      </c>
      <c r="AY396" s="200" t="s">
        <v>123</v>
      </c>
      <c r="BK396" s="202">
        <f>SUM(BK397:BK402)</f>
        <v>0</v>
      </c>
    </row>
    <row r="397" s="2" customFormat="1" ht="24.15" customHeight="1">
      <c r="A397" s="40"/>
      <c r="B397" s="41"/>
      <c r="C397" s="205" t="s">
        <v>878</v>
      </c>
      <c r="D397" s="205" t="s">
        <v>126</v>
      </c>
      <c r="E397" s="206" t="s">
        <v>879</v>
      </c>
      <c r="F397" s="207" t="s">
        <v>880</v>
      </c>
      <c r="G397" s="208" t="s">
        <v>881</v>
      </c>
      <c r="H397" s="209">
        <v>36</v>
      </c>
      <c r="I397" s="210"/>
      <c r="J397" s="211">
        <f>ROUND(I397*H397,2)</f>
        <v>0</v>
      </c>
      <c r="K397" s="207" t="s">
        <v>182</v>
      </c>
      <c r="L397" s="46"/>
      <c r="M397" s="212" t="s">
        <v>32</v>
      </c>
      <c r="N397" s="213" t="s">
        <v>49</v>
      </c>
      <c r="O397" s="86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6" t="s">
        <v>882</v>
      </c>
      <c r="AT397" s="216" t="s">
        <v>126</v>
      </c>
      <c r="AU397" s="216" t="s">
        <v>21</v>
      </c>
      <c r="AY397" s="18" t="s">
        <v>123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8" t="s">
        <v>21</v>
      </c>
      <c r="BK397" s="217">
        <f>ROUND(I397*H397,2)</f>
        <v>0</v>
      </c>
      <c r="BL397" s="18" t="s">
        <v>882</v>
      </c>
      <c r="BM397" s="216" t="s">
        <v>883</v>
      </c>
    </row>
    <row r="398" s="2" customFormat="1">
      <c r="A398" s="40"/>
      <c r="B398" s="41"/>
      <c r="C398" s="42"/>
      <c r="D398" s="218" t="s">
        <v>132</v>
      </c>
      <c r="E398" s="42"/>
      <c r="F398" s="219" t="s">
        <v>884</v>
      </c>
      <c r="G398" s="42"/>
      <c r="H398" s="42"/>
      <c r="I398" s="220"/>
      <c r="J398" s="42"/>
      <c r="K398" s="42"/>
      <c r="L398" s="46"/>
      <c r="M398" s="221"/>
      <c r="N398" s="22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132</v>
      </c>
      <c r="AU398" s="18" t="s">
        <v>21</v>
      </c>
    </row>
    <row r="399" s="2" customFormat="1" ht="24.15" customHeight="1">
      <c r="A399" s="40"/>
      <c r="B399" s="41"/>
      <c r="C399" s="205" t="s">
        <v>885</v>
      </c>
      <c r="D399" s="205" t="s">
        <v>126</v>
      </c>
      <c r="E399" s="206" t="s">
        <v>886</v>
      </c>
      <c r="F399" s="207" t="s">
        <v>887</v>
      </c>
      <c r="G399" s="208" t="s">
        <v>881</v>
      </c>
      <c r="H399" s="209">
        <v>3</v>
      </c>
      <c r="I399" s="210"/>
      <c r="J399" s="211">
        <f>ROUND(I399*H399,2)</f>
        <v>0</v>
      </c>
      <c r="K399" s="207" t="s">
        <v>182</v>
      </c>
      <c r="L399" s="46"/>
      <c r="M399" s="212" t="s">
        <v>32</v>
      </c>
      <c r="N399" s="213" t="s">
        <v>49</v>
      </c>
      <c r="O399" s="86"/>
      <c r="P399" s="214">
        <f>O399*H399</f>
        <v>0</v>
      </c>
      <c r="Q399" s="214">
        <v>0</v>
      </c>
      <c r="R399" s="214">
        <f>Q399*H399</f>
        <v>0</v>
      </c>
      <c r="S399" s="214">
        <v>0</v>
      </c>
      <c r="T399" s="21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6" t="s">
        <v>882</v>
      </c>
      <c r="AT399" s="216" t="s">
        <v>126</v>
      </c>
      <c r="AU399" s="216" t="s">
        <v>21</v>
      </c>
      <c r="AY399" s="18" t="s">
        <v>123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21</v>
      </c>
      <c r="BK399" s="217">
        <f>ROUND(I399*H399,2)</f>
        <v>0</v>
      </c>
      <c r="BL399" s="18" t="s">
        <v>882</v>
      </c>
      <c r="BM399" s="216" t="s">
        <v>888</v>
      </c>
    </row>
    <row r="400" s="2" customFormat="1">
      <c r="A400" s="40"/>
      <c r="B400" s="41"/>
      <c r="C400" s="42"/>
      <c r="D400" s="218" t="s">
        <v>132</v>
      </c>
      <c r="E400" s="42"/>
      <c r="F400" s="219" t="s">
        <v>889</v>
      </c>
      <c r="G400" s="42"/>
      <c r="H400" s="42"/>
      <c r="I400" s="220"/>
      <c r="J400" s="42"/>
      <c r="K400" s="42"/>
      <c r="L400" s="46"/>
      <c r="M400" s="221"/>
      <c r="N400" s="22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132</v>
      </c>
      <c r="AU400" s="18" t="s">
        <v>21</v>
      </c>
    </row>
    <row r="401" s="2" customFormat="1" ht="24.15" customHeight="1">
      <c r="A401" s="40"/>
      <c r="B401" s="41"/>
      <c r="C401" s="205" t="s">
        <v>890</v>
      </c>
      <c r="D401" s="205" t="s">
        <v>126</v>
      </c>
      <c r="E401" s="206" t="s">
        <v>891</v>
      </c>
      <c r="F401" s="207" t="s">
        <v>892</v>
      </c>
      <c r="G401" s="208" t="s">
        <v>881</v>
      </c>
      <c r="H401" s="209">
        <v>8</v>
      </c>
      <c r="I401" s="210"/>
      <c r="J401" s="211">
        <f>ROUND(I401*H401,2)</f>
        <v>0</v>
      </c>
      <c r="K401" s="207" t="s">
        <v>182</v>
      </c>
      <c r="L401" s="46"/>
      <c r="M401" s="212" t="s">
        <v>32</v>
      </c>
      <c r="N401" s="213" t="s">
        <v>49</v>
      </c>
      <c r="O401" s="86"/>
      <c r="P401" s="214">
        <f>O401*H401</f>
        <v>0</v>
      </c>
      <c r="Q401" s="214">
        <v>0</v>
      </c>
      <c r="R401" s="214">
        <f>Q401*H401</f>
        <v>0</v>
      </c>
      <c r="S401" s="214">
        <v>0</v>
      </c>
      <c r="T401" s="21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6" t="s">
        <v>882</v>
      </c>
      <c r="AT401" s="216" t="s">
        <v>126</v>
      </c>
      <c r="AU401" s="216" t="s">
        <v>21</v>
      </c>
      <c r="AY401" s="18" t="s">
        <v>123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21</v>
      </c>
      <c r="BK401" s="217">
        <f>ROUND(I401*H401,2)</f>
        <v>0</v>
      </c>
      <c r="BL401" s="18" t="s">
        <v>882</v>
      </c>
      <c r="BM401" s="216" t="s">
        <v>893</v>
      </c>
    </row>
    <row r="402" s="2" customFormat="1">
      <c r="A402" s="40"/>
      <c r="B402" s="41"/>
      <c r="C402" s="42"/>
      <c r="D402" s="218" t="s">
        <v>132</v>
      </c>
      <c r="E402" s="42"/>
      <c r="F402" s="219" t="s">
        <v>894</v>
      </c>
      <c r="G402" s="42"/>
      <c r="H402" s="42"/>
      <c r="I402" s="220"/>
      <c r="J402" s="42"/>
      <c r="K402" s="42"/>
      <c r="L402" s="46"/>
      <c r="M402" s="223"/>
      <c r="N402" s="224"/>
      <c r="O402" s="225"/>
      <c r="P402" s="225"/>
      <c r="Q402" s="225"/>
      <c r="R402" s="225"/>
      <c r="S402" s="225"/>
      <c r="T402" s="226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132</v>
      </c>
      <c r="AU402" s="18" t="s">
        <v>21</v>
      </c>
    </row>
    <row r="403" s="2" customFormat="1" ht="6.96" customHeight="1">
      <c r="A403" s="40"/>
      <c r="B403" s="61"/>
      <c r="C403" s="62"/>
      <c r="D403" s="62"/>
      <c r="E403" s="62"/>
      <c r="F403" s="62"/>
      <c r="G403" s="62"/>
      <c r="H403" s="62"/>
      <c r="I403" s="62"/>
      <c r="J403" s="62"/>
      <c r="K403" s="62"/>
      <c r="L403" s="46"/>
      <c r="M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</sheetData>
  <sheetProtection sheet="1" autoFilter="0" formatColumns="0" formatRows="0" objects="1" scenarios="1" spinCount="100000" saltValue="1ij6mvF6BORY1r7h4mSavtJwQdfa3d3WlDckTgTcBFgp5Ke83kvVPt1+GOCfsrIWvP5agLKLvBsqSuKGfa7rpQ==" hashValue="tTDGQ9PgKlUtKh6WExRMoqy/M47TBg1RoPY6bIPYsTJM0uyyQitJfNKtHxxPkhLY0J8zt0TRwbV19+eAV5+lZA==" algorithmName="SHA-512" password="CC35"/>
  <autoFilter ref="C95:K402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3_02/113106151"/>
    <hyperlink ref="F102" r:id="rId2" display="https://podminky.urs.cz/item/CS_URS_2023_02/129001101"/>
    <hyperlink ref="F106" r:id="rId3" display="https://podminky.urs.cz/item/CS_URS_2023_02/132454203"/>
    <hyperlink ref="F110" r:id="rId4" display="https://podminky.urs.cz/item/CS_URS_2023_02/139711111"/>
    <hyperlink ref="F114" r:id="rId5" display="https://podminky.urs.cz/item/CS_URS_2023_02/151101102"/>
    <hyperlink ref="F117" r:id="rId6" display="https://podminky.urs.cz/item/CS_URS_2023_02/151101112"/>
    <hyperlink ref="F119" r:id="rId7" display="https://podminky.urs.cz/item/CS_URS_2023_02/162751137"/>
    <hyperlink ref="F123" r:id="rId8" display="https://podminky.urs.cz/item/CS_URS_2023_02/162751139"/>
    <hyperlink ref="F126" r:id="rId9" display="https://podminky.urs.cz/item/CS_URS_2023_02/167151102"/>
    <hyperlink ref="F128" r:id="rId10" display="https://podminky.urs.cz/item/CS_URS_2023_02/167151122"/>
    <hyperlink ref="F130" r:id="rId11" display="https://podminky.urs.cz/item/CS_URS_2023_02/171201231"/>
    <hyperlink ref="F134" r:id="rId12" display="https://podminky.urs.cz/item/CS_URS_2023_02/171251101"/>
    <hyperlink ref="F136" r:id="rId13" display="https://podminky.urs.cz/item/CS_URS_2023_02/174151101"/>
    <hyperlink ref="F140" r:id="rId14" display="https://podminky.urs.cz/item/CS_URS_2023_02/175111101"/>
    <hyperlink ref="F147" r:id="rId15" display="https://podminky.urs.cz/item/CS_URS_2023_02/451573111"/>
    <hyperlink ref="F152" r:id="rId16" display="https://podminky.urs.cz/item/CS_URS_2023_02/386131111"/>
    <hyperlink ref="F155" r:id="rId17" display="https://podminky.urs.cz/item/CS_URS_2023_02/591111111"/>
    <hyperlink ref="F160" r:id="rId18" display="https://podminky.urs.cz/item/CS_URS_2023_02/631312141"/>
    <hyperlink ref="F163" r:id="rId19" display="https://podminky.urs.cz/item/CS_URS_2023_02/871273121"/>
    <hyperlink ref="F166" r:id="rId20" display="https://podminky.urs.cz/item/CS_URS_2023_02/998276101"/>
    <hyperlink ref="F169" r:id="rId21" display="https://podminky.urs.cz/item/CS_URS_2023_02/965042241"/>
    <hyperlink ref="F173" r:id="rId22" display="https://podminky.urs.cz/item/CS_URS_2023_02/974031142"/>
    <hyperlink ref="F175" r:id="rId23" display="https://podminky.urs.cz/item/CS_URS_2023_02/974031144"/>
    <hyperlink ref="F177" r:id="rId24" display="https://podminky.urs.cz/item/CS_URS_2023_02/974031153"/>
    <hyperlink ref="F180" r:id="rId25" display="https://podminky.urs.cz/item/CS_URS_2023_02/997013211"/>
    <hyperlink ref="F182" r:id="rId26" display="https://podminky.urs.cz/item/CS_URS_2023_02/997013501"/>
    <hyperlink ref="F184" r:id="rId27" display="https://podminky.urs.cz/item/CS_URS_2023_02/997013509"/>
    <hyperlink ref="F189" r:id="rId28" display="https://podminky.urs.cz/item/CS_URS_2023_02/997013631"/>
    <hyperlink ref="F193" r:id="rId29" display="https://podminky.urs.cz/item/CS_URS_2023_02/998011001"/>
    <hyperlink ref="F195" r:id="rId30" display="https://podminky.urs.cz/item/CS_URS_2023_02/998223011"/>
    <hyperlink ref="F199" r:id="rId31" display="https://podminky.urs.cz/item/CS_URS_2023_02/713463211"/>
    <hyperlink ref="F206" r:id="rId32" display="https://podminky.urs.cz/item/CS_URS_2023_02/998713101"/>
    <hyperlink ref="F209" r:id="rId33" display="https://podminky.urs.cz/item/CS_URS_2023_02/721110802"/>
    <hyperlink ref="F211" r:id="rId34" display="https://podminky.urs.cz/item/CS_URS_2023_02/721110806"/>
    <hyperlink ref="F213" r:id="rId35" display="https://podminky.urs.cz/item/CS_URS_2023_02/721171803"/>
    <hyperlink ref="F215" r:id="rId36" display="https://podminky.urs.cz/item/CS_URS_2023_02/721171808"/>
    <hyperlink ref="F217" r:id="rId37" display="https://podminky.urs.cz/item/CS_URS_2023_02/721173401"/>
    <hyperlink ref="F219" r:id="rId38" display="https://podminky.urs.cz/item/CS_URS_2023_02/721173402"/>
    <hyperlink ref="F221" r:id="rId39" display="https://podminky.urs.cz/item/CS_URS_2023_02/721173403"/>
    <hyperlink ref="F223" r:id="rId40" display="https://podminky.urs.cz/item/CS_URS_2023_02/721174024"/>
    <hyperlink ref="F225" r:id="rId41" display="https://podminky.urs.cz/item/CS_URS_2023_02/721174025"/>
    <hyperlink ref="F227" r:id="rId42" display="https://podminky.urs.cz/item/CS_URS_2023_02/721174042"/>
    <hyperlink ref="F229" r:id="rId43" display="https://podminky.urs.cz/item/CS_URS_2023_02/721174043"/>
    <hyperlink ref="F231" r:id="rId44" display="https://podminky.urs.cz/item/CS_URS_2023_02/721194104"/>
    <hyperlink ref="F233" r:id="rId45" display="https://podminky.urs.cz/item/CS_URS_2023_02/721194105"/>
    <hyperlink ref="F235" r:id="rId46" display="https://podminky.urs.cz/item/CS_URS_2023_02/721194109"/>
    <hyperlink ref="F237" r:id="rId47" display="https://podminky.urs.cz/item/CS_URS_2023_02/721211421"/>
    <hyperlink ref="F239" r:id="rId48" display="https://podminky.urs.cz/item/CS_URS_2023_02/721220802"/>
    <hyperlink ref="F241" r:id="rId49" display="https://podminky.urs.cz/item/CS_URS_2023_02/721226511"/>
    <hyperlink ref="F243" r:id="rId50" display="https://podminky.urs.cz/item/CS_URS_2023_02/721273153"/>
    <hyperlink ref="F245" r:id="rId51" display="https://podminky.urs.cz/item/CS_URS_2023_02/721290111"/>
    <hyperlink ref="F247" r:id="rId52" display="https://podminky.urs.cz/item/CS_URS_2023_02/721290112"/>
    <hyperlink ref="F249" r:id="rId53" display="https://podminky.urs.cz/item/CS_URS_2023_02/998721101"/>
    <hyperlink ref="F252" r:id="rId54" display="https://podminky.urs.cz/item/CS_URS_2023_02/722131931"/>
    <hyperlink ref="F254" r:id="rId55" display="https://podminky.urs.cz/item/CS_URS_2023_02/722174072"/>
    <hyperlink ref="F256" r:id="rId56" display="https://podminky.urs.cz/item/CS_URS_2023_02/722174073"/>
    <hyperlink ref="F258" r:id="rId57" display="https://podminky.urs.cz/item/CS_URS_2023_02/722175002"/>
    <hyperlink ref="F260" r:id="rId58" display="https://podminky.urs.cz/item/CS_URS_2023_02/722175003"/>
    <hyperlink ref="F262" r:id="rId59" display="https://podminky.urs.cz/item/CS_URS_2023_02/722175004"/>
    <hyperlink ref="F264" r:id="rId60" display="https://podminky.urs.cz/item/CS_URS_2023_02/722175005"/>
    <hyperlink ref="F266" r:id="rId61" display="https://podminky.urs.cz/item/CS_URS_2023_02/722175006"/>
    <hyperlink ref="F268" r:id="rId62" display="https://podminky.urs.cz/item/CS_URS_2023_02/722175007"/>
    <hyperlink ref="F270" r:id="rId63" display="https://podminky.urs.cz/item/CS_URS_2023_02/722181221"/>
    <hyperlink ref="F272" r:id="rId64" display="https://podminky.urs.cz/item/CS_URS_2023_02/722181222"/>
    <hyperlink ref="F274" r:id="rId65" display="https://podminky.urs.cz/item/CS_URS_2023_02/722181231"/>
    <hyperlink ref="F276" r:id="rId66" display="https://podminky.urs.cz/item/CS_URS_2023_02/722181241"/>
    <hyperlink ref="F278" r:id="rId67" display="https://podminky.urs.cz/item/CS_URS_2023_02/722181242"/>
    <hyperlink ref="F280" r:id="rId68" display="https://podminky.urs.cz/item/CS_URS_2023_02/722181243"/>
    <hyperlink ref="F282" r:id="rId69" display="https://podminky.urs.cz/item/CS_URS_2023_02/722182011"/>
    <hyperlink ref="F284" r:id="rId70" display="https://podminky.urs.cz/item/CS_URS_2023_02/722182012"/>
    <hyperlink ref="F286" r:id="rId71" display="https://podminky.urs.cz/item/CS_URS_2023_02/722182013"/>
    <hyperlink ref="F288" r:id="rId72" display="https://podminky.urs.cz/item/CS_URS_2023_02/722182014"/>
    <hyperlink ref="F290" r:id="rId73" display="https://podminky.urs.cz/item/CS_URS_2023_02/722182015"/>
    <hyperlink ref="F292" r:id="rId74" display="https://podminky.urs.cz/item/CS_URS_2023_02/722182016"/>
    <hyperlink ref="F294" r:id="rId75" display="https://podminky.urs.cz/item/CS_URS_2023_02/722190401"/>
    <hyperlink ref="F296" r:id="rId76" display="https://podminky.urs.cz/item/CS_URS_2023_02/722220111"/>
    <hyperlink ref="F298" r:id="rId77" display="https://podminky.urs.cz/item/CS_URS_2023_02/722220121"/>
    <hyperlink ref="F300" r:id="rId78" display="https://podminky.urs.cz/item/CS_URS_2023_02/722231074"/>
    <hyperlink ref="F302" r:id="rId79" display="https://podminky.urs.cz/item/CS_URS_2023_02/722232043"/>
    <hyperlink ref="F304" r:id="rId80" display="https://podminky.urs.cz/item/CS_URS_2023_02/722232044"/>
    <hyperlink ref="F306" r:id="rId81" display="https://podminky.urs.cz/item/CS_URS_2023_02/722232045"/>
    <hyperlink ref="F308" r:id="rId82" display="https://podminky.urs.cz/item/CS_URS_2023_02/722232046"/>
    <hyperlink ref="F310" r:id="rId83" display="https://podminky.urs.cz/item/CS_URS_2023_02/722232061"/>
    <hyperlink ref="F312" r:id="rId84" display="https://podminky.urs.cz/item/CS_URS_2023_02/722232062"/>
    <hyperlink ref="F314" r:id="rId85" display="https://podminky.urs.cz/item/CS_URS_2023_02/722232064"/>
    <hyperlink ref="F316" r:id="rId86" display="https://podminky.urs.cz/item/CS_URS_2023_02/722232065"/>
    <hyperlink ref="F318" r:id="rId87" display="https://podminky.urs.cz/item/CS_URS_2023_02/722290226"/>
    <hyperlink ref="F320" r:id="rId88" display="https://podminky.urs.cz/item/CS_URS_2023_02/722290234"/>
    <hyperlink ref="F322" r:id="rId89" display="https://podminky.urs.cz/item/CS_URS_2023_02/998722101"/>
    <hyperlink ref="F325" r:id="rId90" display="https://podminky.urs.cz/item/CS_URS_2023_02/725110811"/>
    <hyperlink ref="F327" r:id="rId91" display="https://podminky.urs.cz/item/CS_URS_2023_02/725110814"/>
    <hyperlink ref="F329" r:id="rId92" display="https://podminky.urs.cz/item/CS_URS_2023_02/725111132"/>
    <hyperlink ref="F331" r:id="rId93" display="https://podminky.urs.cz/item/CS_URS_2023_02/725112022"/>
    <hyperlink ref="F333" r:id="rId94" display="https://podminky.urs.cz/item/CS_URS_2023_02/725114921"/>
    <hyperlink ref="F335" r:id="rId95" display="https://podminky.urs.cz/item/CS_URS_2023_02/725119125"/>
    <hyperlink ref="F337" r:id="rId96" display="https://podminky.urs.cz/item/CS_URS_2023_02/725210912"/>
    <hyperlink ref="F339" r:id="rId97" display="https://podminky.urs.cz/item/CS_URS_2023_02/725211602"/>
    <hyperlink ref="F341" r:id="rId98" display="https://podminky.urs.cz/item/CS_URS_2023_02/725240812"/>
    <hyperlink ref="F343" r:id="rId99" display="https://podminky.urs.cz/item/CS_URS_2023_02/725241121"/>
    <hyperlink ref="F345" r:id="rId100" display="https://podminky.urs.cz/item/CS_URS_2023_02/725241141"/>
    <hyperlink ref="F347" r:id="rId101" display="https://podminky.urs.cz/item/CS_URS_2023_02/725244103"/>
    <hyperlink ref="F349" r:id="rId102" display="https://podminky.urs.cz/item/CS_URS_2023_02/725244812"/>
    <hyperlink ref="F351" r:id="rId103" display="https://podminky.urs.cz/item/CS_URS_2023_02/725330820"/>
    <hyperlink ref="F353" r:id="rId104" display="https://podminky.urs.cz/item/CS_URS_2023_02/725331111"/>
    <hyperlink ref="F355" r:id="rId105" display="https://podminky.urs.cz/item/CS_URS_2023_02/725810812"/>
    <hyperlink ref="F357" r:id="rId106" display="https://podminky.urs.cz/item/CS_URS_2023_02/725811301"/>
    <hyperlink ref="F359" r:id="rId107" display="https://podminky.urs.cz/item/CS_URS_2023_02/725813111"/>
    <hyperlink ref="F361" r:id="rId108" display="https://podminky.urs.cz/item/CS_URS_2023_02/725819201"/>
    <hyperlink ref="F363" r:id="rId109" display="https://podminky.urs.cz/item/CS_URS_2023_02/725820801"/>
    <hyperlink ref="F365" r:id="rId110" display="https://podminky.urs.cz/item/CS_URS_2023_02/725820802"/>
    <hyperlink ref="F367" r:id="rId111" display="https://podminky.urs.cz/item/CS_URS_2023_02/725821312"/>
    <hyperlink ref="F369" r:id="rId112" display="https://podminky.urs.cz/item/CS_URS_2023_02/725821329"/>
    <hyperlink ref="F371" r:id="rId113" display="https://podminky.urs.cz/item/CS_URS_2023_02/725822611"/>
    <hyperlink ref="F373" r:id="rId114" display="https://podminky.urs.cz/item/CS_URS_2023_02/725840850"/>
    <hyperlink ref="F375" r:id="rId115" display="https://podminky.urs.cz/item/CS_URS_2023_02/725841312"/>
    <hyperlink ref="F377" r:id="rId116" display="https://podminky.urs.cz/item/CS_URS_2023_02/725861101"/>
    <hyperlink ref="F379" r:id="rId117" display="https://podminky.urs.cz/item/CS_URS_2023_02/725862103"/>
    <hyperlink ref="F381" r:id="rId118" display="https://podminky.urs.cz/item/CS_URS_2023_02/725862123"/>
    <hyperlink ref="F383" r:id="rId119" display="https://podminky.urs.cz/item/CS_URS_2023_02/725980123"/>
    <hyperlink ref="F386" r:id="rId120" display="https://podminky.urs.cz/item/CS_URS_2023_02/998725101"/>
    <hyperlink ref="F389" r:id="rId121" display="https://podminky.urs.cz/item/CS_URS_2023_02/726131041"/>
    <hyperlink ref="F391" r:id="rId122" display="https://podminky.urs.cz/item/CS_URS_2023_02/726191001"/>
    <hyperlink ref="F393" r:id="rId123" display="https://podminky.urs.cz/item/CS_URS_2023_02/726191002"/>
    <hyperlink ref="F395" r:id="rId124" display="https://podminky.urs.cz/item/CS_URS_2023_02/998726111"/>
    <hyperlink ref="F398" r:id="rId125" display="https://podminky.urs.cz/item/CS_URS_2023_02/HZS2491"/>
    <hyperlink ref="F400" r:id="rId126" display="https://podminky.urs.cz/item/CS_URS_2023_02/HZS42121"/>
    <hyperlink ref="F402" r:id="rId127" display="https://podminky.urs.cz/item/CS_URS_2023_02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227" t="str">
        <f>'Rekapitulace stavby'!K6</f>
        <v>MŠ Pionýrská -rekonstrukce ZTI a vytápění, ul. Pionýrská 727/1, 742 21 Kopřivnice</v>
      </c>
      <c r="F7" s="133"/>
      <c r="G7" s="133"/>
      <c r="H7" s="133"/>
      <c r="L7" s="21"/>
    </row>
    <row r="8" s="2" customFormat="1" ht="12" customHeight="1">
      <c r="A8" s="40"/>
      <c r="B8" s="46"/>
      <c r="C8" s="40"/>
      <c r="D8" s="133" t="s">
        <v>156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895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19</v>
      </c>
      <c r="G11" s="40"/>
      <c r="H11" s="40"/>
      <c r="I11" s="133" t="s">
        <v>20</v>
      </c>
      <c r="J11" s="136" t="s">
        <v>21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22</v>
      </c>
      <c r="E12" s="40"/>
      <c r="F12" s="136" t="s">
        <v>23</v>
      </c>
      <c r="G12" s="40"/>
      <c r="H12" s="40"/>
      <c r="I12" s="133" t="s">
        <v>24</v>
      </c>
      <c r="J12" s="137" t="str">
        <f>'Rekapitulace stavby'!AN8</f>
        <v>19. 12. 2022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38" t="s">
        <v>26</v>
      </c>
      <c r="E13" s="40"/>
      <c r="F13" s="139" t="s">
        <v>27</v>
      </c>
      <c r="G13" s="40"/>
      <c r="H13" s="40"/>
      <c r="I13" s="138" t="s">
        <v>28</v>
      </c>
      <c r="J13" s="139" t="s">
        <v>29</v>
      </c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30</v>
      </c>
      <c r="E14" s="40"/>
      <c r="F14" s="40"/>
      <c r="G14" s="40"/>
      <c r="H14" s="40"/>
      <c r="I14" s="133" t="s">
        <v>31</v>
      </c>
      <c r="J14" s="136" t="s">
        <v>32</v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">
        <v>33</v>
      </c>
      <c r="F15" s="40"/>
      <c r="G15" s="40"/>
      <c r="H15" s="40"/>
      <c r="I15" s="133" t="s">
        <v>34</v>
      </c>
      <c r="J15" s="136" t="s">
        <v>32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35</v>
      </c>
      <c r="E17" s="40"/>
      <c r="F17" s="40"/>
      <c r="G17" s="40"/>
      <c r="H17" s="40"/>
      <c r="I17" s="133" t="s">
        <v>31</v>
      </c>
      <c r="J17" s="34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6"/>
      <c r="G18" s="136"/>
      <c r="H18" s="136"/>
      <c r="I18" s="133" t="s">
        <v>34</v>
      </c>
      <c r="J18" s="34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37</v>
      </c>
      <c r="E20" s="40"/>
      <c r="F20" s="40"/>
      <c r="G20" s="40"/>
      <c r="H20" s="40"/>
      <c r="I20" s="133" t="s">
        <v>31</v>
      </c>
      <c r="J20" s="136" t="s">
        <v>38</v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">
        <v>39</v>
      </c>
      <c r="F21" s="40"/>
      <c r="G21" s="40"/>
      <c r="H21" s="40"/>
      <c r="I21" s="133" t="s">
        <v>34</v>
      </c>
      <c r="J21" s="136" t="s">
        <v>32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41</v>
      </c>
      <c r="E23" s="40"/>
      <c r="F23" s="40"/>
      <c r="G23" s="40"/>
      <c r="H23" s="40"/>
      <c r="I23" s="133" t="s">
        <v>31</v>
      </c>
      <c r="J23" s="136" t="s">
        <v>38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39</v>
      </c>
      <c r="F24" s="40"/>
      <c r="G24" s="40"/>
      <c r="H24" s="40"/>
      <c r="I24" s="133" t="s">
        <v>34</v>
      </c>
      <c r="J24" s="136" t="s">
        <v>32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42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ROUND(J91,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3" t="s">
        <v>49</v>
      </c>
      <c r="F33" s="149">
        <f>ROUND((SUM(BE91:BE325)),  2)</f>
        <v>0</v>
      </c>
      <c r="G33" s="40"/>
      <c r="H33" s="40"/>
      <c r="I33" s="150">
        <v>0.20999999999999999</v>
      </c>
      <c r="J33" s="149">
        <f>ROUND(((SUM(BE91:BE325))*I33),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50</v>
      </c>
      <c r="F34" s="149">
        <f>ROUND((SUM(BF91:BF325)),  2)</f>
        <v>0</v>
      </c>
      <c r="G34" s="40"/>
      <c r="H34" s="40"/>
      <c r="I34" s="150">
        <v>0.14999999999999999</v>
      </c>
      <c r="J34" s="149">
        <f>ROUND(((SUM(BF91:BF325))*I34),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51</v>
      </c>
      <c r="F35" s="149">
        <f>ROUND((SUM(BG91:BG325)),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52</v>
      </c>
      <c r="F36" s="149">
        <f>ROUND((SUM(BH91:BH325)),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53</v>
      </c>
      <c r="F37" s="149">
        <f>ROUND((SUM(BI91:BI325)),  2)</f>
        <v>0</v>
      </c>
      <c r="G37" s="40"/>
      <c r="H37" s="40"/>
      <c r="I37" s="150">
        <v>0</v>
      </c>
      <c r="J37" s="149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28" t="str">
        <f>E7</f>
        <v>MŠ Pionýrská -rekonstrukce ZTI a vytápění, ul. Pionýrská 727/1, 742 21 Kopřivnice</v>
      </c>
      <c r="F48" s="33"/>
      <c r="G48" s="33"/>
      <c r="H48" s="33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156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D.1.4.1 - VYTÁPĚNÍ 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Kopřivnice,ul.Pionýrská 727/1</v>
      </c>
      <c r="G52" s="42"/>
      <c r="H52" s="42"/>
      <c r="I52" s="33" t="s">
        <v>24</v>
      </c>
      <c r="J52" s="74" t="str">
        <f>IF(J12="","",J12)</f>
        <v>19. 12. 2022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Lenka Jerakasová 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 xml:space="preserve">Lenka Jerakasová 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5" t="s">
        <v>76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6"/>
      <c r="C60" s="167"/>
      <c r="D60" s="168" t="s">
        <v>159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167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169</v>
      </c>
      <c r="E62" s="169"/>
      <c r="F62" s="169"/>
      <c r="G62" s="169"/>
      <c r="H62" s="169"/>
      <c r="I62" s="169"/>
      <c r="J62" s="170">
        <f>J105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170</v>
      </c>
      <c r="E63" s="175"/>
      <c r="F63" s="175"/>
      <c r="G63" s="175"/>
      <c r="H63" s="175"/>
      <c r="I63" s="175"/>
      <c r="J63" s="176">
        <f>J106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896</v>
      </c>
      <c r="E64" s="175"/>
      <c r="F64" s="175"/>
      <c r="G64" s="175"/>
      <c r="H64" s="175"/>
      <c r="I64" s="175"/>
      <c r="J64" s="176">
        <f>J129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897</v>
      </c>
      <c r="E65" s="175"/>
      <c r="F65" s="175"/>
      <c r="G65" s="175"/>
      <c r="H65" s="175"/>
      <c r="I65" s="175"/>
      <c r="J65" s="176">
        <f>J132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898</v>
      </c>
      <c r="E66" s="175"/>
      <c r="F66" s="175"/>
      <c r="G66" s="175"/>
      <c r="H66" s="175"/>
      <c r="I66" s="175"/>
      <c r="J66" s="176">
        <f>J137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899</v>
      </c>
      <c r="E67" s="175"/>
      <c r="F67" s="175"/>
      <c r="G67" s="175"/>
      <c r="H67" s="175"/>
      <c r="I67" s="175"/>
      <c r="J67" s="176">
        <f>J178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900</v>
      </c>
      <c r="E68" s="175"/>
      <c r="F68" s="175"/>
      <c r="G68" s="175"/>
      <c r="H68" s="175"/>
      <c r="I68" s="175"/>
      <c r="J68" s="176">
        <f>J203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901</v>
      </c>
      <c r="E69" s="175"/>
      <c r="F69" s="175"/>
      <c r="G69" s="175"/>
      <c r="H69" s="175"/>
      <c r="I69" s="175"/>
      <c r="J69" s="176">
        <f>J248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902</v>
      </c>
      <c r="E70" s="175"/>
      <c r="F70" s="175"/>
      <c r="G70" s="175"/>
      <c r="H70" s="175"/>
      <c r="I70" s="175"/>
      <c r="J70" s="176">
        <f>J308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175</v>
      </c>
      <c r="E71" s="169"/>
      <c r="F71" s="169"/>
      <c r="G71" s="169"/>
      <c r="H71" s="169"/>
      <c r="I71" s="169"/>
      <c r="J71" s="170">
        <f>J313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107</v>
      </c>
      <c r="D78" s="42"/>
      <c r="E78" s="42"/>
      <c r="F78" s="42"/>
      <c r="G78" s="42"/>
      <c r="H78" s="42"/>
      <c r="I78" s="42"/>
      <c r="J78" s="42"/>
      <c r="K78" s="42"/>
      <c r="L78" s="134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4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42"/>
      <c r="J80" s="42"/>
      <c r="K80" s="42"/>
      <c r="L80" s="134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228" t="str">
        <f>E7</f>
        <v>MŠ Pionýrská -rekonstrukce ZTI a vytápění, ul. Pionýrská 727/1, 742 21 Kopřivnice</v>
      </c>
      <c r="F81" s="33"/>
      <c r="G81" s="33"/>
      <c r="H81" s="33"/>
      <c r="I81" s="42"/>
      <c r="J81" s="42"/>
      <c r="K81" s="42"/>
      <c r="L81" s="134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156</v>
      </c>
      <c r="D82" s="42"/>
      <c r="E82" s="42"/>
      <c r="F82" s="42"/>
      <c r="G82" s="42"/>
      <c r="H82" s="42"/>
      <c r="I82" s="42"/>
      <c r="J82" s="42"/>
      <c r="K82" s="42"/>
      <c r="L82" s="134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 xml:space="preserve">D.1.4.1 - VYTÁPĚNÍ </v>
      </c>
      <c r="F83" s="42"/>
      <c r="G83" s="42"/>
      <c r="H83" s="42"/>
      <c r="I83" s="42"/>
      <c r="J83" s="42"/>
      <c r="K83" s="42"/>
      <c r="L83" s="134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4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22</v>
      </c>
      <c r="D85" s="42"/>
      <c r="E85" s="42"/>
      <c r="F85" s="28" t="str">
        <f>F12</f>
        <v>Kopřivnice,ul.Pionýrská 727/1</v>
      </c>
      <c r="G85" s="42"/>
      <c r="H85" s="42"/>
      <c r="I85" s="33" t="s">
        <v>24</v>
      </c>
      <c r="J85" s="74" t="str">
        <f>IF(J12="","",J12)</f>
        <v>19. 12. 2022</v>
      </c>
      <c r="K85" s="42"/>
      <c r="L85" s="134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4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3" t="s">
        <v>30</v>
      </c>
      <c r="D87" s="42"/>
      <c r="E87" s="42"/>
      <c r="F87" s="28" t="str">
        <f>E15</f>
        <v xml:space="preserve"> </v>
      </c>
      <c r="G87" s="42"/>
      <c r="H87" s="42"/>
      <c r="I87" s="33" t="s">
        <v>37</v>
      </c>
      <c r="J87" s="38" t="str">
        <f>E21</f>
        <v xml:space="preserve">Lenka Jerakasová </v>
      </c>
      <c r="K87" s="42"/>
      <c r="L87" s="134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3" t="s">
        <v>35</v>
      </c>
      <c r="D88" s="42"/>
      <c r="E88" s="42"/>
      <c r="F88" s="28" t="str">
        <f>IF(E18="","",E18)</f>
        <v>Vyplň údaj</v>
      </c>
      <c r="G88" s="42"/>
      <c r="H88" s="42"/>
      <c r="I88" s="33" t="s">
        <v>41</v>
      </c>
      <c r="J88" s="38" t="str">
        <f>E24</f>
        <v xml:space="preserve">Lenka Jerakasová </v>
      </c>
      <c r="K88" s="42"/>
      <c r="L88" s="134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4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8"/>
      <c r="B90" s="179"/>
      <c r="C90" s="180" t="s">
        <v>108</v>
      </c>
      <c r="D90" s="181" t="s">
        <v>63</v>
      </c>
      <c r="E90" s="181" t="s">
        <v>59</v>
      </c>
      <c r="F90" s="181" t="s">
        <v>60</v>
      </c>
      <c r="G90" s="181" t="s">
        <v>109</v>
      </c>
      <c r="H90" s="181" t="s">
        <v>110</v>
      </c>
      <c r="I90" s="181" t="s">
        <v>111</v>
      </c>
      <c r="J90" s="181" t="s">
        <v>100</v>
      </c>
      <c r="K90" s="182" t="s">
        <v>112</v>
      </c>
      <c r="L90" s="183"/>
      <c r="M90" s="94" t="s">
        <v>32</v>
      </c>
      <c r="N90" s="95" t="s">
        <v>48</v>
      </c>
      <c r="O90" s="95" t="s">
        <v>113</v>
      </c>
      <c r="P90" s="95" t="s">
        <v>114</v>
      </c>
      <c r="Q90" s="95" t="s">
        <v>115</v>
      </c>
      <c r="R90" s="95" t="s">
        <v>116</v>
      </c>
      <c r="S90" s="95" t="s">
        <v>117</v>
      </c>
      <c r="T90" s="96" t="s">
        <v>118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40"/>
      <c r="B91" s="41"/>
      <c r="C91" s="101" t="s">
        <v>119</v>
      </c>
      <c r="D91" s="42"/>
      <c r="E91" s="42"/>
      <c r="F91" s="42"/>
      <c r="G91" s="42"/>
      <c r="H91" s="42"/>
      <c r="I91" s="42"/>
      <c r="J91" s="184">
        <f>BK91</f>
        <v>0</v>
      </c>
      <c r="K91" s="42"/>
      <c r="L91" s="46"/>
      <c r="M91" s="97"/>
      <c r="N91" s="185"/>
      <c r="O91" s="98"/>
      <c r="P91" s="186">
        <f>P92+P105+P313</f>
        <v>0</v>
      </c>
      <c r="Q91" s="98"/>
      <c r="R91" s="186">
        <f>R92+R105+R313</f>
        <v>3.6337380000000001</v>
      </c>
      <c r="S91" s="98"/>
      <c r="T91" s="187">
        <f>T92+T105+T313</f>
        <v>1.6273899999999999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77</v>
      </c>
      <c r="AU91" s="18" t="s">
        <v>101</v>
      </c>
      <c r="BK91" s="188">
        <f>BK92+BK105+BK313</f>
        <v>0</v>
      </c>
    </row>
    <row r="92" s="12" customFormat="1" ht="25.92" customHeight="1">
      <c r="A92" s="12"/>
      <c r="B92" s="189"/>
      <c r="C92" s="190"/>
      <c r="D92" s="191" t="s">
        <v>77</v>
      </c>
      <c r="E92" s="192" t="s">
        <v>176</v>
      </c>
      <c r="F92" s="192" t="s">
        <v>177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</f>
        <v>0</v>
      </c>
      <c r="Q92" s="197"/>
      <c r="R92" s="198">
        <f>R93</f>
        <v>0</v>
      </c>
      <c r="S92" s="197"/>
      <c r="T92" s="199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21</v>
      </c>
      <c r="AT92" s="201" t="s">
        <v>77</v>
      </c>
      <c r="AU92" s="201" t="s">
        <v>78</v>
      </c>
      <c r="AY92" s="200" t="s">
        <v>123</v>
      </c>
      <c r="BK92" s="202">
        <f>BK93</f>
        <v>0</v>
      </c>
    </row>
    <row r="93" s="12" customFormat="1" ht="22.8" customHeight="1">
      <c r="A93" s="12"/>
      <c r="B93" s="189"/>
      <c r="C93" s="190"/>
      <c r="D93" s="191" t="s">
        <v>77</v>
      </c>
      <c r="E93" s="203" t="s">
        <v>332</v>
      </c>
      <c r="F93" s="203" t="s">
        <v>333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SUM(P94:P104)</f>
        <v>0</v>
      </c>
      <c r="Q93" s="197"/>
      <c r="R93" s="198">
        <f>SUM(R94:R104)</f>
        <v>0</v>
      </c>
      <c r="S93" s="197"/>
      <c r="T93" s="199">
        <f>SUM(T94:T104)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21</v>
      </c>
      <c r="AT93" s="201" t="s">
        <v>77</v>
      </c>
      <c r="AU93" s="201" t="s">
        <v>21</v>
      </c>
      <c r="AY93" s="200" t="s">
        <v>123</v>
      </c>
      <c r="BK93" s="202">
        <f>SUM(BK94:BK104)</f>
        <v>0</v>
      </c>
    </row>
    <row r="94" s="2" customFormat="1" ht="24.15" customHeight="1">
      <c r="A94" s="40"/>
      <c r="B94" s="41"/>
      <c r="C94" s="205" t="s">
        <v>21</v>
      </c>
      <c r="D94" s="205" t="s">
        <v>126</v>
      </c>
      <c r="E94" s="206" t="s">
        <v>903</v>
      </c>
      <c r="F94" s="207" t="s">
        <v>904</v>
      </c>
      <c r="G94" s="208" t="s">
        <v>238</v>
      </c>
      <c r="H94" s="209">
        <v>1.627</v>
      </c>
      <c r="I94" s="210"/>
      <c r="J94" s="211">
        <f>ROUND(I94*H94,2)</f>
        <v>0</v>
      </c>
      <c r="K94" s="207" t="s">
        <v>182</v>
      </c>
      <c r="L94" s="46"/>
      <c r="M94" s="212" t="s">
        <v>32</v>
      </c>
      <c r="N94" s="213" t="s">
        <v>49</v>
      </c>
      <c r="O94" s="86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146</v>
      </c>
      <c r="AT94" s="216" t="s">
        <v>126</v>
      </c>
      <c r="AU94" s="216" t="s">
        <v>87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21</v>
      </c>
      <c r="BK94" s="217">
        <f>ROUND(I94*H94,2)</f>
        <v>0</v>
      </c>
      <c r="BL94" s="18" t="s">
        <v>146</v>
      </c>
      <c r="BM94" s="216" t="s">
        <v>905</v>
      </c>
    </row>
    <row r="95" s="2" customFormat="1">
      <c r="A95" s="40"/>
      <c r="B95" s="41"/>
      <c r="C95" s="42"/>
      <c r="D95" s="218" t="s">
        <v>132</v>
      </c>
      <c r="E95" s="42"/>
      <c r="F95" s="219" t="s">
        <v>906</v>
      </c>
      <c r="G95" s="42"/>
      <c r="H95" s="42"/>
      <c r="I95" s="220"/>
      <c r="J95" s="42"/>
      <c r="K95" s="42"/>
      <c r="L95" s="46"/>
      <c r="M95" s="221"/>
      <c r="N95" s="22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132</v>
      </c>
      <c r="AU95" s="18" t="s">
        <v>87</v>
      </c>
    </row>
    <row r="96" s="2" customFormat="1" ht="21.75" customHeight="1">
      <c r="A96" s="40"/>
      <c r="B96" s="41"/>
      <c r="C96" s="205" t="s">
        <v>87</v>
      </c>
      <c r="D96" s="205" t="s">
        <v>126</v>
      </c>
      <c r="E96" s="206" t="s">
        <v>340</v>
      </c>
      <c r="F96" s="207" t="s">
        <v>341</v>
      </c>
      <c r="G96" s="208" t="s">
        <v>238</v>
      </c>
      <c r="H96" s="209">
        <v>1.627</v>
      </c>
      <c r="I96" s="210"/>
      <c r="J96" s="211">
        <f>ROUND(I96*H96,2)</f>
        <v>0</v>
      </c>
      <c r="K96" s="207" t="s">
        <v>182</v>
      </c>
      <c r="L96" s="46"/>
      <c r="M96" s="212" t="s">
        <v>32</v>
      </c>
      <c r="N96" s="213" t="s">
        <v>49</v>
      </c>
      <c r="O96" s="86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146</v>
      </c>
      <c r="AT96" s="216" t="s">
        <v>126</v>
      </c>
      <c r="AU96" s="216" t="s">
        <v>87</v>
      </c>
      <c r="AY96" s="18" t="s">
        <v>123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21</v>
      </c>
      <c r="BK96" s="217">
        <f>ROUND(I96*H96,2)</f>
        <v>0</v>
      </c>
      <c r="BL96" s="18" t="s">
        <v>146</v>
      </c>
      <c r="BM96" s="216" t="s">
        <v>907</v>
      </c>
    </row>
    <row r="97" s="2" customFormat="1">
      <c r="A97" s="40"/>
      <c r="B97" s="41"/>
      <c r="C97" s="42"/>
      <c r="D97" s="218" t="s">
        <v>132</v>
      </c>
      <c r="E97" s="42"/>
      <c r="F97" s="219" t="s">
        <v>343</v>
      </c>
      <c r="G97" s="42"/>
      <c r="H97" s="42"/>
      <c r="I97" s="220"/>
      <c r="J97" s="42"/>
      <c r="K97" s="42"/>
      <c r="L97" s="46"/>
      <c r="M97" s="221"/>
      <c r="N97" s="22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132</v>
      </c>
      <c r="AU97" s="18" t="s">
        <v>87</v>
      </c>
    </row>
    <row r="98" s="2" customFormat="1" ht="24.15" customHeight="1">
      <c r="A98" s="40"/>
      <c r="B98" s="41"/>
      <c r="C98" s="205" t="s">
        <v>139</v>
      </c>
      <c r="D98" s="205" t="s">
        <v>126</v>
      </c>
      <c r="E98" s="206" t="s">
        <v>345</v>
      </c>
      <c r="F98" s="207" t="s">
        <v>346</v>
      </c>
      <c r="G98" s="208" t="s">
        <v>238</v>
      </c>
      <c r="H98" s="209">
        <v>30.913</v>
      </c>
      <c r="I98" s="210"/>
      <c r="J98" s="211">
        <f>ROUND(I98*H98,2)</f>
        <v>0</v>
      </c>
      <c r="K98" s="207" t="s">
        <v>182</v>
      </c>
      <c r="L98" s="46"/>
      <c r="M98" s="212" t="s">
        <v>32</v>
      </c>
      <c r="N98" s="213" t="s">
        <v>49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146</v>
      </c>
      <c r="AT98" s="216" t="s">
        <v>126</v>
      </c>
      <c r="AU98" s="216" t="s">
        <v>87</v>
      </c>
      <c r="AY98" s="18" t="s">
        <v>123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21</v>
      </c>
      <c r="BK98" s="217">
        <f>ROUND(I98*H98,2)</f>
        <v>0</v>
      </c>
      <c r="BL98" s="18" t="s">
        <v>146</v>
      </c>
      <c r="BM98" s="216" t="s">
        <v>908</v>
      </c>
    </row>
    <row r="99" s="2" customFormat="1">
      <c r="A99" s="40"/>
      <c r="B99" s="41"/>
      <c r="C99" s="42"/>
      <c r="D99" s="218" t="s">
        <v>132</v>
      </c>
      <c r="E99" s="42"/>
      <c r="F99" s="219" t="s">
        <v>348</v>
      </c>
      <c r="G99" s="42"/>
      <c r="H99" s="42"/>
      <c r="I99" s="220"/>
      <c r="J99" s="42"/>
      <c r="K99" s="42"/>
      <c r="L99" s="46"/>
      <c r="M99" s="221"/>
      <c r="N99" s="22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132</v>
      </c>
      <c r="AU99" s="18" t="s">
        <v>87</v>
      </c>
    </row>
    <row r="100" s="13" customFormat="1">
      <c r="A100" s="13"/>
      <c r="B100" s="229"/>
      <c r="C100" s="230"/>
      <c r="D100" s="231" t="s">
        <v>190</v>
      </c>
      <c r="E100" s="232" t="s">
        <v>32</v>
      </c>
      <c r="F100" s="233" t="s">
        <v>909</v>
      </c>
      <c r="G100" s="230"/>
      <c r="H100" s="234">
        <v>1.627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190</v>
      </c>
      <c r="AU100" s="240" t="s">
        <v>87</v>
      </c>
      <c r="AV100" s="13" t="s">
        <v>87</v>
      </c>
      <c r="AW100" s="13" t="s">
        <v>40</v>
      </c>
      <c r="AX100" s="13" t="s">
        <v>78</v>
      </c>
      <c r="AY100" s="240" t="s">
        <v>123</v>
      </c>
    </row>
    <row r="101" s="14" customFormat="1">
      <c r="A101" s="14"/>
      <c r="B101" s="241"/>
      <c r="C101" s="242"/>
      <c r="D101" s="231" t="s">
        <v>190</v>
      </c>
      <c r="E101" s="243" t="s">
        <v>32</v>
      </c>
      <c r="F101" s="244" t="s">
        <v>192</v>
      </c>
      <c r="G101" s="242"/>
      <c r="H101" s="245">
        <v>1.627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190</v>
      </c>
      <c r="AU101" s="251" t="s">
        <v>87</v>
      </c>
      <c r="AV101" s="14" t="s">
        <v>146</v>
      </c>
      <c r="AW101" s="14" t="s">
        <v>40</v>
      </c>
      <c r="AX101" s="14" t="s">
        <v>78</v>
      </c>
      <c r="AY101" s="251" t="s">
        <v>123</v>
      </c>
    </row>
    <row r="102" s="13" customFormat="1">
      <c r="A102" s="13"/>
      <c r="B102" s="229"/>
      <c r="C102" s="230"/>
      <c r="D102" s="231" t="s">
        <v>190</v>
      </c>
      <c r="E102" s="232" t="s">
        <v>32</v>
      </c>
      <c r="F102" s="233" t="s">
        <v>910</v>
      </c>
      <c r="G102" s="230"/>
      <c r="H102" s="234">
        <v>30.913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190</v>
      </c>
      <c r="AU102" s="240" t="s">
        <v>87</v>
      </c>
      <c r="AV102" s="13" t="s">
        <v>87</v>
      </c>
      <c r="AW102" s="13" t="s">
        <v>40</v>
      </c>
      <c r="AX102" s="13" t="s">
        <v>21</v>
      </c>
      <c r="AY102" s="240" t="s">
        <v>123</v>
      </c>
    </row>
    <row r="103" s="2" customFormat="1" ht="24.15" customHeight="1">
      <c r="A103" s="40"/>
      <c r="B103" s="41"/>
      <c r="C103" s="205" t="s">
        <v>146</v>
      </c>
      <c r="D103" s="205" t="s">
        <v>126</v>
      </c>
      <c r="E103" s="206" t="s">
        <v>352</v>
      </c>
      <c r="F103" s="207" t="s">
        <v>353</v>
      </c>
      <c r="G103" s="208" t="s">
        <v>238</v>
      </c>
      <c r="H103" s="209">
        <v>1.627</v>
      </c>
      <c r="I103" s="210"/>
      <c r="J103" s="211">
        <f>ROUND(I103*H103,2)</f>
        <v>0</v>
      </c>
      <c r="K103" s="207" t="s">
        <v>182</v>
      </c>
      <c r="L103" s="46"/>
      <c r="M103" s="212" t="s">
        <v>32</v>
      </c>
      <c r="N103" s="213" t="s">
        <v>49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146</v>
      </c>
      <c r="AT103" s="216" t="s">
        <v>126</v>
      </c>
      <c r="AU103" s="216" t="s">
        <v>87</v>
      </c>
      <c r="AY103" s="18" t="s">
        <v>123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21</v>
      </c>
      <c r="BK103" s="217">
        <f>ROUND(I103*H103,2)</f>
        <v>0</v>
      </c>
      <c r="BL103" s="18" t="s">
        <v>146</v>
      </c>
      <c r="BM103" s="216" t="s">
        <v>911</v>
      </c>
    </row>
    <row r="104" s="2" customFormat="1">
      <c r="A104" s="40"/>
      <c r="B104" s="41"/>
      <c r="C104" s="42"/>
      <c r="D104" s="218" t="s">
        <v>132</v>
      </c>
      <c r="E104" s="42"/>
      <c r="F104" s="219" t="s">
        <v>355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132</v>
      </c>
      <c r="AU104" s="18" t="s">
        <v>87</v>
      </c>
    </row>
    <row r="105" s="12" customFormat="1" ht="25.92" customHeight="1">
      <c r="A105" s="12"/>
      <c r="B105" s="189"/>
      <c r="C105" s="190"/>
      <c r="D105" s="191" t="s">
        <v>77</v>
      </c>
      <c r="E105" s="192" t="s">
        <v>369</v>
      </c>
      <c r="F105" s="192" t="s">
        <v>370</v>
      </c>
      <c r="G105" s="190"/>
      <c r="H105" s="190"/>
      <c r="I105" s="193"/>
      <c r="J105" s="194">
        <f>BK105</f>
        <v>0</v>
      </c>
      <c r="K105" s="190"/>
      <c r="L105" s="195"/>
      <c r="M105" s="196"/>
      <c r="N105" s="197"/>
      <c r="O105" s="197"/>
      <c r="P105" s="198">
        <f>P106+P129+P132+P137+P178+P203+P248+P308</f>
        <v>0</v>
      </c>
      <c r="Q105" s="197"/>
      <c r="R105" s="198">
        <f>R106+R129+R132+R137+R178+R203+R248+R308</f>
        <v>3.6337380000000001</v>
      </c>
      <c r="S105" s="197"/>
      <c r="T105" s="199">
        <f>T106+T129+T132+T137+T178+T203+T248+T308</f>
        <v>1.6273899999999999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87</v>
      </c>
      <c r="AT105" s="201" t="s">
        <v>77</v>
      </c>
      <c r="AU105" s="201" t="s">
        <v>78</v>
      </c>
      <c r="AY105" s="200" t="s">
        <v>123</v>
      </c>
      <c r="BK105" s="202">
        <f>BK106+BK129+BK132+BK137+BK178+BK203+BK248+BK308</f>
        <v>0</v>
      </c>
    </row>
    <row r="106" s="12" customFormat="1" ht="22.8" customHeight="1">
      <c r="A106" s="12"/>
      <c r="B106" s="189"/>
      <c r="C106" s="190"/>
      <c r="D106" s="191" t="s">
        <v>77</v>
      </c>
      <c r="E106" s="203" t="s">
        <v>371</v>
      </c>
      <c r="F106" s="203" t="s">
        <v>372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SUM(P107:P128)</f>
        <v>0</v>
      </c>
      <c r="Q106" s="197"/>
      <c r="R106" s="198">
        <f>SUM(R107:R128)</f>
        <v>0.30850600000000006</v>
      </c>
      <c r="S106" s="197"/>
      <c r="T106" s="199">
        <f>SUM(T107:T128)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87</v>
      </c>
      <c r="AT106" s="201" t="s">
        <v>77</v>
      </c>
      <c r="AU106" s="201" t="s">
        <v>21</v>
      </c>
      <c r="AY106" s="200" t="s">
        <v>123</v>
      </c>
      <c r="BK106" s="202">
        <f>SUM(BK107:BK128)</f>
        <v>0</v>
      </c>
    </row>
    <row r="107" s="2" customFormat="1" ht="37.8" customHeight="1">
      <c r="A107" s="40"/>
      <c r="B107" s="41"/>
      <c r="C107" s="205" t="s">
        <v>122</v>
      </c>
      <c r="D107" s="205" t="s">
        <v>126</v>
      </c>
      <c r="E107" s="206" t="s">
        <v>912</v>
      </c>
      <c r="F107" s="207" t="s">
        <v>913</v>
      </c>
      <c r="G107" s="208" t="s">
        <v>298</v>
      </c>
      <c r="H107" s="209">
        <v>432</v>
      </c>
      <c r="I107" s="210"/>
      <c r="J107" s="211">
        <f>ROUND(I107*H107,2)</f>
        <v>0</v>
      </c>
      <c r="K107" s="207" t="s">
        <v>182</v>
      </c>
      <c r="L107" s="46"/>
      <c r="M107" s="212" t="s">
        <v>32</v>
      </c>
      <c r="N107" s="213" t="s">
        <v>49</v>
      </c>
      <c r="O107" s="86"/>
      <c r="P107" s="214">
        <f>O107*H107</f>
        <v>0</v>
      </c>
      <c r="Q107" s="214">
        <v>9.0000000000000006E-05</v>
      </c>
      <c r="R107" s="214">
        <f>Q107*H107</f>
        <v>0.038880000000000005</v>
      </c>
      <c r="S107" s="214">
        <v>0</v>
      </c>
      <c r="T107" s="21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6" t="s">
        <v>265</v>
      </c>
      <c r="AT107" s="216" t="s">
        <v>126</v>
      </c>
      <c r="AU107" s="216" t="s">
        <v>87</v>
      </c>
      <c r="AY107" s="18" t="s">
        <v>123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21</v>
      </c>
      <c r="BK107" s="217">
        <f>ROUND(I107*H107,2)</f>
        <v>0</v>
      </c>
      <c r="BL107" s="18" t="s">
        <v>265</v>
      </c>
      <c r="BM107" s="216" t="s">
        <v>914</v>
      </c>
    </row>
    <row r="108" s="2" customFormat="1">
      <c r="A108" s="40"/>
      <c r="B108" s="41"/>
      <c r="C108" s="42"/>
      <c r="D108" s="218" t="s">
        <v>132</v>
      </c>
      <c r="E108" s="42"/>
      <c r="F108" s="219" t="s">
        <v>915</v>
      </c>
      <c r="G108" s="42"/>
      <c r="H108" s="42"/>
      <c r="I108" s="220"/>
      <c r="J108" s="42"/>
      <c r="K108" s="42"/>
      <c r="L108" s="46"/>
      <c r="M108" s="221"/>
      <c r="N108" s="22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132</v>
      </c>
      <c r="AU108" s="18" t="s">
        <v>87</v>
      </c>
    </row>
    <row r="109" s="2" customFormat="1" ht="16.5" customHeight="1">
      <c r="A109" s="40"/>
      <c r="B109" s="41"/>
      <c r="C109" s="252" t="s">
        <v>208</v>
      </c>
      <c r="D109" s="252" t="s">
        <v>259</v>
      </c>
      <c r="E109" s="253" t="s">
        <v>916</v>
      </c>
      <c r="F109" s="254" t="s">
        <v>917</v>
      </c>
      <c r="G109" s="255" t="s">
        <v>298</v>
      </c>
      <c r="H109" s="256">
        <v>93.840000000000003</v>
      </c>
      <c r="I109" s="257"/>
      <c r="J109" s="258">
        <f>ROUND(I109*H109,2)</f>
        <v>0</v>
      </c>
      <c r="K109" s="254" t="s">
        <v>182</v>
      </c>
      <c r="L109" s="259"/>
      <c r="M109" s="260" t="s">
        <v>32</v>
      </c>
      <c r="N109" s="261" t="s">
        <v>49</v>
      </c>
      <c r="O109" s="86"/>
      <c r="P109" s="214">
        <f>O109*H109</f>
        <v>0</v>
      </c>
      <c r="Q109" s="214">
        <v>0.00023000000000000001</v>
      </c>
      <c r="R109" s="214">
        <f>Q109*H109</f>
        <v>0.0215832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359</v>
      </c>
      <c r="AT109" s="216" t="s">
        <v>259</v>
      </c>
      <c r="AU109" s="216" t="s">
        <v>87</v>
      </c>
      <c r="AY109" s="18" t="s">
        <v>123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21</v>
      </c>
      <c r="BK109" s="217">
        <f>ROUND(I109*H109,2)</f>
        <v>0</v>
      </c>
      <c r="BL109" s="18" t="s">
        <v>265</v>
      </c>
      <c r="BM109" s="216" t="s">
        <v>918</v>
      </c>
    </row>
    <row r="110" s="13" customFormat="1">
      <c r="A110" s="13"/>
      <c r="B110" s="229"/>
      <c r="C110" s="230"/>
      <c r="D110" s="231" t="s">
        <v>190</v>
      </c>
      <c r="E110" s="232" t="s">
        <v>32</v>
      </c>
      <c r="F110" s="233" t="s">
        <v>919</v>
      </c>
      <c r="G110" s="230"/>
      <c r="H110" s="234">
        <v>93.840000000000003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190</v>
      </c>
      <c r="AU110" s="240" t="s">
        <v>87</v>
      </c>
      <c r="AV110" s="13" t="s">
        <v>87</v>
      </c>
      <c r="AW110" s="13" t="s">
        <v>40</v>
      </c>
      <c r="AX110" s="13" t="s">
        <v>21</v>
      </c>
      <c r="AY110" s="240" t="s">
        <v>123</v>
      </c>
    </row>
    <row r="111" s="2" customFormat="1" ht="16.5" customHeight="1">
      <c r="A111" s="40"/>
      <c r="B111" s="41"/>
      <c r="C111" s="252" t="s">
        <v>213</v>
      </c>
      <c r="D111" s="252" t="s">
        <v>259</v>
      </c>
      <c r="E111" s="253" t="s">
        <v>920</v>
      </c>
      <c r="F111" s="254" t="s">
        <v>921</v>
      </c>
      <c r="G111" s="255" t="s">
        <v>298</v>
      </c>
      <c r="H111" s="256">
        <v>45.899999999999999</v>
      </c>
      <c r="I111" s="257"/>
      <c r="J111" s="258">
        <f>ROUND(I111*H111,2)</f>
        <v>0</v>
      </c>
      <c r="K111" s="254" t="s">
        <v>182</v>
      </c>
      <c r="L111" s="259"/>
      <c r="M111" s="260" t="s">
        <v>32</v>
      </c>
      <c r="N111" s="261" t="s">
        <v>49</v>
      </c>
      <c r="O111" s="86"/>
      <c r="P111" s="214">
        <f>O111*H111</f>
        <v>0</v>
      </c>
      <c r="Q111" s="214">
        <v>0.00025000000000000001</v>
      </c>
      <c r="R111" s="214">
        <f>Q111*H111</f>
        <v>0.011474999999999999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359</v>
      </c>
      <c r="AT111" s="216" t="s">
        <v>259</v>
      </c>
      <c r="AU111" s="216" t="s">
        <v>87</v>
      </c>
      <c r="AY111" s="18" t="s">
        <v>123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21</v>
      </c>
      <c r="BK111" s="217">
        <f>ROUND(I111*H111,2)</f>
        <v>0</v>
      </c>
      <c r="BL111" s="18" t="s">
        <v>265</v>
      </c>
      <c r="BM111" s="216" t="s">
        <v>922</v>
      </c>
    </row>
    <row r="112" s="13" customFormat="1">
      <c r="A112" s="13"/>
      <c r="B112" s="229"/>
      <c r="C112" s="230"/>
      <c r="D112" s="231" t="s">
        <v>190</v>
      </c>
      <c r="E112" s="232" t="s">
        <v>32</v>
      </c>
      <c r="F112" s="233" t="s">
        <v>923</v>
      </c>
      <c r="G112" s="230"/>
      <c r="H112" s="234">
        <v>45.899999999999999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190</v>
      </c>
      <c r="AU112" s="240" t="s">
        <v>87</v>
      </c>
      <c r="AV112" s="13" t="s">
        <v>87</v>
      </c>
      <c r="AW112" s="13" t="s">
        <v>40</v>
      </c>
      <c r="AX112" s="13" t="s">
        <v>21</v>
      </c>
      <c r="AY112" s="240" t="s">
        <v>123</v>
      </c>
    </row>
    <row r="113" s="2" customFormat="1" ht="16.5" customHeight="1">
      <c r="A113" s="40"/>
      <c r="B113" s="41"/>
      <c r="C113" s="252" t="s">
        <v>219</v>
      </c>
      <c r="D113" s="252" t="s">
        <v>259</v>
      </c>
      <c r="E113" s="253" t="s">
        <v>379</v>
      </c>
      <c r="F113" s="254" t="s">
        <v>380</v>
      </c>
      <c r="G113" s="255" t="s">
        <v>298</v>
      </c>
      <c r="H113" s="256">
        <v>23.460000000000001</v>
      </c>
      <c r="I113" s="257"/>
      <c r="J113" s="258">
        <f>ROUND(I113*H113,2)</f>
        <v>0</v>
      </c>
      <c r="K113" s="254" t="s">
        <v>182</v>
      </c>
      <c r="L113" s="259"/>
      <c r="M113" s="260" t="s">
        <v>32</v>
      </c>
      <c r="N113" s="261" t="s">
        <v>49</v>
      </c>
      <c r="O113" s="86"/>
      <c r="P113" s="214">
        <f>O113*H113</f>
        <v>0</v>
      </c>
      <c r="Q113" s="214">
        <v>0.00054000000000000001</v>
      </c>
      <c r="R113" s="214">
        <f>Q113*H113</f>
        <v>0.0126684</v>
      </c>
      <c r="S113" s="214">
        <v>0</v>
      </c>
      <c r="T113" s="21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359</v>
      </c>
      <c r="AT113" s="216" t="s">
        <v>259</v>
      </c>
      <c r="AU113" s="216" t="s">
        <v>87</v>
      </c>
      <c r="AY113" s="18" t="s">
        <v>123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21</v>
      </c>
      <c r="BK113" s="217">
        <f>ROUND(I113*H113,2)</f>
        <v>0</v>
      </c>
      <c r="BL113" s="18" t="s">
        <v>265</v>
      </c>
      <c r="BM113" s="216" t="s">
        <v>924</v>
      </c>
    </row>
    <row r="114" s="13" customFormat="1">
      <c r="A114" s="13"/>
      <c r="B114" s="229"/>
      <c r="C114" s="230"/>
      <c r="D114" s="231" t="s">
        <v>190</v>
      </c>
      <c r="E114" s="232" t="s">
        <v>32</v>
      </c>
      <c r="F114" s="233" t="s">
        <v>925</v>
      </c>
      <c r="G114" s="230"/>
      <c r="H114" s="234">
        <v>23.460000000000001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190</v>
      </c>
      <c r="AU114" s="240" t="s">
        <v>87</v>
      </c>
      <c r="AV114" s="13" t="s">
        <v>87</v>
      </c>
      <c r="AW114" s="13" t="s">
        <v>40</v>
      </c>
      <c r="AX114" s="13" t="s">
        <v>21</v>
      </c>
      <c r="AY114" s="240" t="s">
        <v>123</v>
      </c>
    </row>
    <row r="115" s="2" customFormat="1" ht="16.5" customHeight="1">
      <c r="A115" s="40"/>
      <c r="B115" s="41"/>
      <c r="C115" s="252" t="s">
        <v>225</v>
      </c>
      <c r="D115" s="252" t="s">
        <v>259</v>
      </c>
      <c r="E115" s="253" t="s">
        <v>383</v>
      </c>
      <c r="F115" s="254" t="s">
        <v>384</v>
      </c>
      <c r="G115" s="255" t="s">
        <v>298</v>
      </c>
      <c r="H115" s="256">
        <v>196.86000000000001</v>
      </c>
      <c r="I115" s="257"/>
      <c r="J115" s="258">
        <f>ROUND(I115*H115,2)</f>
        <v>0</v>
      </c>
      <c r="K115" s="254" t="s">
        <v>182</v>
      </c>
      <c r="L115" s="259"/>
      <c r="M115" s="260" t="s">
        <v>32</v>
      </c>
      <c r="N115" s="261" t="s">
        <v>49</v>
      </c>
      <c r="O115" s="86"/>
      <c r="P115" s="214">
        <f>O115*H115</f>
        <v>0</v>
      </c>
      <c r="Q115" s="214">
        <v>0.00059000000000000003</v>
      </c>
      <c r="R115" s="214">
        <f>Q115*H115</f>
        <v>0.11614740000000001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359</v>
      </c>
      <c r="AT115" s="216" t="s">
        <v>259</v>
      </c>
      <c r="AU115" s="216" t="s">
        <v>87</v>
      </c>
      <c r="AY115" s="18" t="s">
        <v>123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21</v>
      </c>
      <c r="BK115" s="217">
        <f>ROUND(I115*H115,2)</f>
        <v>0</v>
      </c>
      <c r="BL115" s="18" t="s">
        <v>265</v>
      </c>
      <c r="BM115" s="216" t="s">
        <v>926</v>
      </c>
    </row>
    <row r="116" s="13" customFormat="1">
      <c r="A116" s="13"/>
      <c r="B116" s="229"/>
      <c r="C116" s="230"/>
      <c r="D116" s="231" t="s">
        <v>190</v>
      </c>
      <c r="E116" s="232" t="s">
        <v>32</v>
      </c>
      <c r="F116" s="233" t="s">
        <v>927</v>
      </c>
      <c r="G116" s="230"/>
      <c r="H116" s="234">
        <v>196.86000000000001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190</v>
      </c>
      <c r="AU116" s="240" t="s">
        <v>87</v>
      </c>
      <c r="AV116" s="13" t="s">
        <v>87</v>
      </c>
      <c r="AW116" s="13" t="s">
        <v>40</v>
      </c>
      <c r="AX116" s="13" t="s">
        <v>21</v>
      </c>
      <c r="AY116" s="240" t="s">
        <v>123</v>
      </c>
    </row>
    <row r="117" s="2" customFormat="1" ht="16.5" customHeight="1">
      <c r="A117" s="40"/>
      <c r="B117" s="41"/>
      <c r="C117" s="252" t="s">
        <v>230</v>
      </c>
      <c r="D117" s="252" t="s">
        <v>259</v>
      </c>
      <c r="E117" s="253" t="s">
        <v>387</v>
      </c>
      <c r="F117" s="254" t="s">
        <v>388</v>
      </c>
      <c r="G117" s="255" t="s">
        <v>298</v>
      </c>
      <c r="H117" s="256">
        <v>80.579999999999998</v>
      </c>
      <c r="I117" s="257"/>
      <c r="J117" s="258">
        <f>ROUND(I117*H117,2)</f>
        <v>0</v>
      </c>
      <c r="K117" s="254" t="s">
        <v>182</v>
      </c>
      <c r="L117" s="259"/>
      <c r="M117" s="260" t="s">
        <v>32</v>
      </c>
      <c r="N117" s="261" t="s">
        <v>49</v>
      </c>
      <c r="O117" s="86"/>
      <c r="P117" s="214">
        <f>O117*H117</f>
        <v>0</v>
      </c>
      <c r="Q117" s="214">
        <v>0.00064999999999999997</v>
      </c>
      <c r="R117" s="214">
        <f>Q117*H117</f>
        <v>0.052377</v>
      </c>
      <c r="S117" s="214">
        <v>0</v>
      </c>
      <c r="T117" s="21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6" t="s">
        <v>359</v>
      </c>
      <c r="AT117" s="216" t="s">
        <v>259</v>
      </c>
      <c r="AU117" s="216" t="s">
        <v>87</v>
      </c>
      <c r="AY117" s="18" t="s">
        <v>123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21</v>
      </c>
      <c r="BK117" s="217">
        <f>ROUND(I117*H117,2)</f>
        <v>0</v>
      </c>
      <c r="BL117" s="18" t="s">
        <v>265</v>
      </c>
      <c r="BM117" s="216" t="s">
        <v>928</v>
      </c>
    </row>
    <row r="118" s="13" customFormat="1">
      <c r="A118" s="13"/>
      <c r="B118" s="229"/>
      <c r="C118" s="230"/>
      <c r="D118" s="231" t="s">
        <v>190</v>
      </c>
      <c r="E118" s="232" t="s">
        <v>32</v>
      </c>
      <c r="F118" s="233" t="s">
        <v>929</v>
      </c>
      <c r="G118" s="230"/>
      <c r="H118" s="234">
        <v>80.579999999999998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190</v>
      </c>
      <c r="AU118" s="240" t="s">
        <v>87</v>
      </c>
      <c r="AV118" s="13" t="s">
        <v>87</v>
      </c>
      <c r="AW118" s="13" t="s">
        <v>40</v>
      </c>
      <c r="AX118" s="13" t="s">
        <v>21</v>
      </c>
      <c r="AY118" s="240" t="s">
        <v>123</v>
      </c>
    </row>
    <row r="119" s="2" customFormat="1" ht="37.8" customHeight="1">
      <c r="A119" s="40"/>
      <c r="B119" s="41"/>
      <c r="C119" s="205" t="s">
        <v>235</v>
      </c>
      <c r="D119" s="205" t="s">
        <v>126</v>
      </c>
      <c r="E119" s="206" t="s">
        <v>930</v>
      </c>
      <c r="F119" s="207" t="s">
        <v>931</v>
      </c>
      <c r="G119" s="208" t="s">
        <v>298</v>
      </c>
      <c r="H119" s="209">
        <v>35</v>
      </c>
      <c r="I119" s="210"/>
      <c r="J119" s="211">
        <f>ROUND(I119*H119,2)</f>
        <v>0</v>
      </c>
      <c r="K119" s="207" t="s">
        <v>182</v>
      </c>
      <c r="L119" s="46"/>
      <c r="M119" s="212" t="s">
        <v>32</v>
      </c>
      <c r="N119" s="213" t="s">
        <v>49</v>
      </c>
      <c r="O119" s="86"/>
      <c r="P119" s="214">
        <f>O119*H119</f>
        <v>0</v>
      </c>
      <c r="Q119" s="214">
        <v>0.00017000000000000001</v>
      </c>
      <c r="R119" s="214">
        <f>Q119*H119</f>
        <v>0.0059500000000000004</v>
      </c>
      <c r="S119" s="214">
        <v>0</v>
      </c>
      <c r="T119" s="21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6" t="s">
        <v>265</v>
      </c>
      <c r="AT119" s="216" t="s">
        <v>126</v>
      </c>
      <c r="AU119" s="216" t="s">
        <v>87</v>
      </c>
      <c r="AY119" s="18" t="s">
        <v>123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21</v>
      </c>
      <c r="BK119" s="217">
        <f>ROUND(I119*H119,2)</f>
        <v>0</v>
      </c>
      <c r="BL119" s="18" t="s">
        <v>265</v>
      </c>
      <c r="BM119" s="216" t="s">
        <v>932</v>
      </c>
    </row>
    <row r="120" s="2" customFormat="1">
      <c r="A120" s="40"/>
      <c r="B120" s="41"/>
      <c r="C120" s="42"/>
      <c r="D120" s="218" t="s">
        <v>132</v>
      </c>
      <c r="E120" s="42"/>
      <c r="F120" s="219" t="s">
        <v>933</v>
      </c>
      <c r="G120" s="42"/>
      <c r="H120" s="42"/>
      <c r="I120" s="220"/>
      <c r="J120" s="42"/>
      <c r="K120" s="42"/>
      <c r="L120" s="46"/>
      <c r="M120" s="221"/>
      <c r="N120" s="22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132</v>
      </c>
      <c r="AU120" s="18" t="s">
        <v>87</v>
      </c>
    </row>
    <row r="121" s="2" customFormat="1" ht="16.5" customHeight="1">
      <c r="A121" s="40"/>
      <c r="B121" s="41"/>
      <c r="C121" s="252" t="s">
        <v>242</v>
      </c>
      <c r="D121" s="252" t="s">
        <v>259</v>
      </c>
      <c r="E121" s="253" t="s">
        <v>934</v>
      </c>
      <c r="F121" s="254" t="s">
        <v>935</v>
      </c>
      <c r="G121" s="255" t="s">
        <v>298</v>
      </c>
      <c r="H121" s="256">
        <v>35.700000000000003</v>
      </c>
      <c r="I121" s="257"/>
      <c r="J121" s="258">
        <f>ROUND(I121*H121,2)</f>
        <v>0</v>
      </c>
      <c r="K121" s="254" t="s">
        <v>182</v>
      </c>
      <c r="L121" s="259"/>
      <c r="M121" s="260" t="s">
        <v>32</v>
      </c>
      <c r="N121" s="261" t="s">
        <v>49</v>
      </c>
      <c r="O121" s="86"/>
      <c r="P121" s="214">
        <f>O121*H121</f>
        <v>0</v>
      </c>
      <c r="Q121" s="214">
        <v>0.00125</v>
      </c>
      <c r="R121" s="214">
        <f>Q121*H121</f>
        <v>0.044625000000000005</v>
      </c>
      <c r="S121" s="214">
        <v>0</v>
      </c>
      <c r="T121" s="21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6" t="s">
        <v>359</v>
      </c>
      <c r="AT121" s="216" t="s">
        <v>259</v>
      </c>
      <c r="AU121" s="216" t="s">
        <v>87</v>
      </c>
      <c r="AY121" s="18" t="s">
        <v>123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21</v>
      </c>
      <c r="BK121" s="217">
        <f>ROUND(I121*H121,2)</f>
        <v>0</v>
      </c>
      <c r="BL121" s="18" t="s">
        <v>265</v>
      </c>
      <c r="BM121" s="216" t="s">
        <v>936</v>
      </c>
    </row>
    <row r="122" s="13" customFormat="1">
      <c r="A122" s="13"/>
      <c r="B122" s="229"/>
      <c r="C122" s="230"/>
      <c r="D122" s="231" t="s">
        <v>190</v>
      </c>
      <c r="E122" s="232" t="s">
        <v>32</v>
      </c>
      <c r="F122" s="233" t="s">
        <v>937</v>
      </c>
      <c r="G122" s="230"/>
      <c r="H122" s="234">
        <v>35.700000000000003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190</v>
      </c>
      <c r="AU122" s="240" t="s">
        <v>87</v>
      </c>
      <c r="AV122" s="13" t="s">
        <v>87</v>
      </c>
      <c r="AW122" s="13" t="s">
        <v>40</v>
      </c>
      <c r="AX122" s="13" t="s">
        <v>21</v>
      </c>
      <c r="AY122" s="240" t="s">
        <v>123</v>
      </c>
    </row>
    <row r="123" s="2" customFormat="1" ht="37.8" customHeight="1">
      <c r="A123" s="40"/>
      <c r="B123" s="41"/>
      <c r="C123" s="205" t="s">
        <v>247</v>
      </c>
      <c r="D123" s="205" t="s">
        <v>126</v>
      </c>
      <c r="E123" s="206" t="s">
        <v>938</v>
      </c>
      <c r="F123" s="207" t="s">
        <v>939</v>
      </c>
      <c r="G123" s="208" t="s">
        <v>298</v>
      </c>
      <c r="H123" s="209">
        <v>20</v>
      </c>
      <c r="I123" s="210"/>
      <c r="J123" s="211">
        <f>ROUND(I123*H123,2)</f>
        <v>0</v>
      </c>
      <c r="K123" s="207" t="s">
        <v>182</v>
      </c>
      <c r="L123" s="46"/>
      <c r="M123" s="212" t="s">
        <v>32</v>
      </c>
      <c r="N123" s="213" t="s">
        <v>49</v>
      </c>
      <c r="O123" s="86"/>
      <c r="P123" s="214">
        <f>O123*H123</f>
        <v>0</v>
      </c>
      <c r="Q123" s="214">
        <v>0.00013999999999999999</v>
      </c>
      <c r="R123" s="214">
        <f>Q123*H123</f>
        <v>0.0027999999999999995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265</v>
      </c>
      <c r="AT123" s="216" t="s">
        <v>126</v>
      </c>
      <c r="AU123" s="216" t="s">
        <v>87</v>
      </c>
      <c r="AY123" s="18" t="s">
        <v>123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21</v>
      </c>
      <c r="BK123" s="217">
        <f>ROUND(I123*H123,2)</f>
        <v>0</v>
      </c>
      <c r="BL123" s="18" t="s">
        <v>265</v>
      </c>
      <c r="BM123" s="216" t="s">
        <v>940</v>
      </c>
    </row>
    <row r="124" s="2" customFormat="1">
      <c r="A124" s="40"/>
      <c r="B124" s="41"/>
      <c r="C124" s="42"/>
      <c r="D124" s="218" t="s">
        <v>132</v>
      </c>
      <c r="E124" s="42"/>
      <c r="F124" s="219" t="s">
        <v>941</v>
      </c>
      <c r="G124" s="42"/>
      <c r="H124" s="42"/>
      <c r="I124" s="220"/>
      <c r="J124" s="42"/>
      <c r="K124" s="42"/>
      <c r="L124" s="46"/>
      <c r="M124" s="221"/>
      <c r="N124" s="22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132</v>
      </c>
      <c r="AU124" s="18" t="s">
        <v>87</v>
      </c>
    </row>
    <row r="125" s="2" customFormat="1" ht="37.8" customHeight="1">
      <c r="A125" s="40"/>
      <c r="B125" s="41"/>
      <c r="C125" s="205" t="s">
        <v>253</v>
      </c>
      <c r="D125" s="205" t="s">
        <v>126</v>
      </c>
      <c r="E125" s="206" t="s">
        <v>942</v>
      </c>
      <c r="F125" s="207" t="s">
        <v>943</v>
      </c>
      <c r="G125" s="208" t="s">
        <v>298</v>
      </c>
      <c r="H125" s="209">
        <v>8</v>
      </c>
      <c r="I125" s="210"/>
      <c r="J125" s="211">
        <f>ROUND(I125*H125,2)</f>
        <v>0</v>
      </c>
      <c r="K125" s="207" t="s">
        <v>182</v>
      </c>
      <c r="L125" s="46"/>
      <c r="M125" s="212" t="s">
        <v>32</v>
      </c>
      <c r="N125" s="213" t="s">
        <v>49</v>
      </c>
      <c r="O125" s="86"/>
      <c r="P125" s="214">
        <f>O125*H125</f>
        <v>0</v>
      </c>
      <c r="Q125" s="214">
        <v>0.00025000000000000001</v>
      </c>
      <c r="R125" s="214">
        <f>Q125*H125</f>
        <v>0.002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265</v>
      </c>
      <c r="AT125" s="216" t="s">
        <v>126</v>
      </c>
      <c r="AU125" s="216" t="s">
        <v>87</v>
      </c>
      <c r="AY125" s="18" t="s">
        <v>123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21</v>
      </c>
      <c r="BK125" s="217">
        <f>ROUND(I125*H125,2)</f>
        <v>0</v>
      </c>
      <c r="BL125" s="18" t="s">
        <v>265</v>
      </c>
      <c r="BM125" s="216" t="s">
        <v>944</v>
      </c>
    </row>
    <row r="126" s="2" customFormat="1">
      <c r="A126" s="40"/>
      <c r="B126" s="41"/>
      <c r="C126" s="42"/>
      <c r="D126" s="218" t="s">
        <v>132</v>
      </c>
      <c r="E126" s="42"/>
      <c r="F126" s="219" t="s">
        <v>945</v>
      </c>
      <c r="G126" s="42"/>
      <c r="H126" s="42"/>
      <c r="I126" s="220"/>
      <c r="J126" s="42"/>
      <c r="K126" s="42"/>
      <c r="L126" s="46"/>
      <c r="M126" s="221"/>
      <c r="N126" s="22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132</v>
      </c>
      <c r="AU126" s="18" t="s">
        <v>87</v>
      </c>
    </row>
    <row r="127" s="2" customFormat="1" ht="24.15" customHeight="1">
      <c r="A127" s="40"/>
      <c r="B127" s="41"/>
      <c r="C127" s="205" t="s">
        <v>8</v>
      </c>
      <c r="D127" s="205" t="s">
        <v>126</v>
      </c>
      <c r="E127" s="206" t="s">
        <v>399</v>
      </c>
      <c r="F127" s="207" t="s">
        <v>400</v>
      </c>
      <c r="G127" s="208" t="s">
        <v>238</v>
      </c>
      <c r="H127" s="209">
        <v>0.309</v>
      </c>
      <c r="I127" s="210"/>
      <c r="J127" s="211">
        <f>ROUND(I127*H127,2)</f>
        <v>0</v>
      </c>
      <c r="K127" s="207" t="s">
        <v>182</v>
      </c>
      <c r="L127" s="46"/>
      <c r="M127" s="212" t="s">
        <v>32</v>
      </c>
      <c r="N127" s="213" t="s">
        <v>49</v>
      </c>
      <c r="O127" s="86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6" t="s">
        <v>265</v>
      </c>
      <c r="AT127" s="216" t="s">
        <v>126</v>
      </c>
      <c r="AU127" s="216" t="s">
        <v>87</v>
      </c>
      <c r="AY127" s="18" t="s">
        <v>123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21</v>
      </c>
      <c r="BK127" s="217">
        <f>ROUND(I127*H127,2)</f>
        <v>0</v>
      </c>
      <c r="BL127" s="18" t="s">
        <v>265</v>
      </c>
      <c r="BM127" s="216" t="s">
        <v>946</v>
      </c>
    </row>
    <row r="128" s="2" customFormat="1">
      <c r="A128" s="40"/>
      <c r="B128" s="41"/>
      <c r="C128" s="42"/>
      <c r="D128" s="218" t="s">
        <v>132</v>
      </c>
      <c r="E128" s="42"/>
      <c r="F128" s="219" t="s">
        <v>402</v>
      </c>
      <c r="G128" s="42"/>
      <c r="H128" s="42"/>
      <c r="I128" s="220"/>
      <c r="J128" s="42"/>
      <c r="K128" s="42"/>
      <c r="L128" s="46"/>
      <c r="M128" s="221"/>
      <c r="N128" s="22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132</v>
      </c>
      <c r="AU128" s="18" t="s">
        <v>87</v>
      </c>
    </row>
    <row r="129" s="12" customFormat="1" ht="22.8" customHeight="1">
      <c r="A129" s="12"/>
      <c r="B129" s="189"/>
      <c r="C129" s="190"/>
      <c r="D129" s="191" t="s">
        <v>77</v>
      </c>
      <c r="E129" s="203" t="s">
        <v>947</v>
      </c>
      <c r="F129" s="203" t="s">
        <v>948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SUM(P130:P131)</f>
        <v>0</v>
      </c>
      <c r="Q129" s="197"/>
      <c r="R129" s="198">
        <f>SUM(R130:R131)</f>
        <v>0.00528</v>
      </c>
      <c r="S129" s="197"/>
      <c r="T129" s="199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87</v>
      </c>
      <c r="AT129" s="201" t="s">
        <v>77</v>
      </c>
      <c r="AU129" s="201" t="s">
        <v>21</v>
      </c>
      <c r="AY129" s="200" t="s">
        <v>123</v>
      </c>
      <c r="BK129" s="202">
        <f>SUM(BK130:BK131)</f>
        <v>0</v>
      </c>
    </row>
    <row r="130" s="2" customFormat="1" ht="24.15" customHeight="1">
      <c r="A130" s="40"/>
      <c r="B130" s="41"/>
      <c r="C130" s="205" t="s">
        <v>265</v>
      </c>
      <c r="D130" s="205" t="s">
        <v>126</v>
      </c>
      <c r="E130" s="206" t="s">
        <v>949</v>
      </c>
      <c r="F130" s="207" t="s">
        <v>950</v>
      </c>
      <c r="G130" s="208" t="s">
        <v>697</v>
      </c>
      <c r="H130" s="209">
        <v>1</v>
      </c>
      <c r="I130" s="210"/>
      <c r="J130" s="211">
        <f>ROUND(I130*H130,2)</f>
        <v>0</v>
      </c>
      <c r="K130" s="207" t="s">
        <v>182</v>
      </c>
      <c r="L130" s="46"/>
      <c r="M130" s="212" t="s">
        <v>32</v>
      </c>
      <c r="N130" s="213" t="s">
        <v>49</v>
      </c>
      <c r="O130" s="86"/>
      <c r="P130" s="214">
        <f>O130*H130</f>
        <v>0</v>
      </c>
      <c r="Q130" s="214">
        <v>0.00528</v>
      </c>
      <c r="R130" s="214">
        <f>Q130*H130</f>
        <v>0.00528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265</v>
      </c>
      <c r="AT130" s="216" t="s">
        <v>126</v>
      </c>
      <c r="AU130" s="216" t="s">
        <v>87</v>
      </c>
      <c r="AY130" s="18" t="s">
        <v>123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21</v>
      </c>
      <c r="BK130" s="217">
        <f>ROUND(I130*H130,2)</f>
        <v>0</v>
      </c>
      <c r="BL130" s="18" t="s">
        <v>265</v>
      </c>
      <c r="BM130" s="216" t="s">
        <v>951</v>
      </c>
    </row>
    <row r="131" s="2" customFormat="1">
      <c r="A131" s="40"/>
      <c r="B131" s="41"/>
      <c r="C131" s="42"/>
      <c r="D131" s="218" t="s">
        <v>132</v>
      </c>
      <c r="E131" s="42"/>
      <c r="F131" s="219" t="s">
        <v>952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132</v>
      </c>
      <c r="AU131" s="18" t="s">
        <v>87</v>
      </c>
    </row>
    <row r="132" s="12" customFormat="1" ht="22.8" customHeight="1">
      <c r="A132" s="12"/>
      <c r="B132" s="189"/>
      <c r="C132" s="190"/>
      <c r="D132" s="191" t="s">
        <v>77</v>
      </c>
      <c r="E132" s="203" t="s">
        <v>953</v>
      </c>
      <c r="F132" s="203" t="s">
        <v>954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SUM(P133:P136)</f>
        <v>0</v>
      </c>
      <c r="Q132" s="197"/>
      <c r="R132" s="198">
        <f>SUM(R133:R136)</f>
        <v>0.00017000000000000001</v>
      </c>
      <c r="S132" s="197"/>
      <c r="T132" s="199">
        <f>SUM(T133:T136)</f>
        <v>0.35625000000000001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87</v>
      </c>
      <c r="AT132" s="201" t="s">
        <v>77</v>
      </c>
      <c r="AU132" s="201" t="s">
        <v>21</v>
      </c>
      <c r="AY132" s="200" t="s">
        <v>123</v>
      </c>
      <c r="BK132" s="202">
        <f>SUM(BK133:BK136)</f>
        <v>0</v>
      </c>
    </row>
    <row r="133" s="2" customFormat="1" ht="16.5" customHeight="1">
      <c r="A133" s="40"/>
      <c r="B133" s="41"/>
      <c r="C133" s="205" t="s">
        <v>272</v>
      </c>
      <c r="D133" s="205" t="s">
        <v>126</v>
      </c>
      <c r="E133" s="206" t="s">
        <v>955</v>
      </c>
      <c r="F133" s="207" t="s">
        <v>956</v>
      </c>
      <c r="G133" s="208" t="s">
        <v>275</v>
      </c>
      <c r="H133" s="209">
        <v>1</v>
      </c>
      <c r="I133" s="210"/>
      <c r="J133" s="211">
        <f>ROUND(I133*H133,2)</f>
        <v>0</v>
      </c>
      <c r="K133" s="207" t="s">
        <v>182</v>
      </c>
      <c r="L133" s="46"/>
      <c r="M133" s="212" t="s">
        <v>32</v>
      </c>
      <c r="N133" s="213" t="s">
        <v>49</v>
      </c>
      <c r="O133" s="86"/>
      <c r="P133" s="214">
        <f>O133*H133</f>
        <v>0</v>
      </c>
      <c r="Q133" s="214">
        <v>0.00017000000000000001</v>
      </c>
      <c r="R133" s="214">
        <f>Q133*H133</f>
        <v>0.00017000000000000001</v>
      </c>
      <c r="S133" s="214">
        <v>0.35625000000000001</v>
      </c>
      <c r="T133" s="215">
        <f>S133*H133</f>
        <v>0.35625000000000001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6" t="s">
        <v>265</v>
      </c>
      <c r="AT133" s="216" t="s">
        <v>126</v>
      </c>
      <c r="AU133" s="216" t="s">
        <v>87</v>
      </c>
      <c r="AY133" s="18" t="s">
        <v>123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21</v>
      </c>
      <c r="BK133" s="217">
        <f>ROUND(I133*H133,2)</f>
        <v>0</v>
      </c>
      <c r="BL133" s="18" t="s">
        <v>265</v>
      </c>
      <c r="BM133" s="216" t="s">
        <v>957</v>
      </c>
    </row>
    <row r="134" s="2" customFormat="1">
      <c r="A134" s="40"/>
      <c r="B134" s="41"/>
      <c r="C134" s="42"/>
      <c r="D134" s="218" t="s">
        <v>132</v>
      </c>
      <c r="E134" s="42"/>
      <c r="F134" s="219" t="s">
        <v>958</v>
      </c>
      <c r="G134" s="42"/>
      <c r="H134" s="42"/>
      <c r="I134" s="220"/>
      <c r="J134" s="42"/>
      <c r="K134" s="42"/>
      <c r="L134" s="46"/>
      <c r="M134" s="221"/>
      <c r="N134" s="22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132</v>
      </c>
      <c r="AU134" s="18" t="s">
        <v>87</v>
      </c>
    </row>
    <row r="135" s="2" customFormat="1" ht="16.5" customHeight="1">
      <c r="A135" s="40"/>
      <c r="B135" s="41"/>
      <c r="C135" s="205" t="s">
        <v>279</v>
      </c>
      <c r="D135" s="205" t="s">
        <v>126</v>
      </c>
      <c r="E135" s="206" t="s">
        <v>959</v>
      </c>
      <c r="F135" s="207" t="s">
        <v>960</v>
      </c>
      <c r="G135" s="208" t="s">
        <v>275</v>
      </c>
      <c r="H135" s="209">
        <v>3</v>
      </c>
      <c r="I135" s="210"/>
      <c r="J135" s="211">
        <f>ROUND(I135*H135,2)</f>
        <v>0</v>
      </c>
      <c r="K135" s="207" t="s">
        <v>182</v>
      </c>
      <c r="L135" s="46"/>
      <c r="M135" s="212" t="s">
        <v>32</v>
      </c>
      <c r="N135" s="213" t="s">
        <v>49</v>
      </c>
      <c r="O135" s="86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6" t="s">
        <v>265</v>
      </c>
      <c r="AT135" s="216" t="s">
        <v>126</v>
      </c>
      <c r="AU135" s="216" t="s">
        <v>87</v>
      </c>
      <c r="AY135" s="18" t="s">
        <v>123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21</v>
      </c>
      <c r="BK135" s="217">
        <f>ROUND(I135*H135,2)</f>
        <v>0</v>
      </c>
      <c r="BL135" s="18" t="s">
        <v>265</v>
      </c>
      <c r="BM135" s="216" t="s">
        <v>961</v>
      </c>
    </row>
    <row r="136" s="2" customFormat="1">
      <c r="A136" s="40"/>
      <c r="B136" s="41"/>
      <c r="C136" s="42"/>
      <c r="D136" s="218" t="s">
        <v>132</v>
      </c>
      <c r="E136" s="42"/>
      <c r="F136" s="219" t="s">
        <v>962</v>
      </c>
      <c r="G136" s="42"/>
      <c r="H136" s="42"/>
      <c r="I136" s="220"/>
      <c r="J136" s="42"/>
      <c r="K136" s="42"/>
      <c r="L136" s="46"/>
      <c r="M136" s="221"/>
      <c r="N136" s="22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132</v>
      </c>
      <c r="AU136" s="18" t="s">
        <v>87</v>
      </c>
    </row>
    <row r="137" s="12" customFormat="1" ht="22.8" customHeight="1">
      <c r="A137" s="12"/>
      <c r="B137" s="189"/>
      <c r="C137" s="190"/>
      <c r="D137" s="191" t="s">
        <v>77</v>
      </c>
      <c r="E137" s="203" t="s">
        <v>963</v>
      </c>
      <c r="F137" s="203" t="s">
        <v>964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SUM(P138:P177)</f>
        <v>0</v>
      </c>
      <c r="Q137" s="197"/>
      <c r="R137" s="198">
        <f>SUM(R138:R177)</f>
        <v>0.51154999999999995</v>
      </c>
      <c r="S137" s="197"/>
      <c r="T137" s="199">
        <f>SUM(T138:T177)</f>
        <v>0.32513999999999998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87</v>
      </c>
      <c r="AT137" s="201" t="s">
        <v>77</v>
      </c>
      <c r="AU137" s="201" t="s">
        <v>21</v>
      </c>
      <c r="AY137" s="200" t="s">
        <v>123</v>
      </c>
      <c r="BK137" s="202">
        <f>SUM(BK138:BK177)</f>
        <v>0</v>
      </c>
    </row>
    <row r="138" s="2" customFormat="1" ht="16.5" customHeight="1">
      <c r="A138" s="40"/>
      <c r="B138" s="41"/>
      <c r="C138" s="205" t="s">
        <v>284</v>
      </c>
      <c r="D138" s="205" t="s">
        <v>126</v>
      </c>
      <c r="E138" s="206" t="s">
        <v>965</v>
      </c>
      <c r="F138" s="207" t="s">
        <v>966</v>
      </c>
      <c r="G138" s="208" t="s">
        <v>298</v>
      </c>
      <c r="H138" s="209">
        <v>3</v>
      </c>
      <c r="I138" s="210"/>
      <c r="J138" s="211">
        <f>ROUND(I138*H138,2)</f>
        <v>0</v>
      </c>
      <c r="K138" s="207" t="s">
        <v>182</v>
      </c>
      <c r="L138" s="46"/>
      <c r="M138" s="212" t="s">
        <v>32</v>
      </c>
      <c r="N138" s="213" t="s">
        <v>49</v>
      </c>
      <c r="O138" s="86"/>
      <c r="P138" s="214">
        <f>O138*H138</f>
        <v>0</v>
      </c>
      <c r="Q138" s="214">
        <v>0</v>
      </c>
      <c r="R138" s="214">
        <f>Q138*H138</f>
        <v>0</v>
      </c>
      <c r="S138" s="214">
        <v>0.093579999999999997</v>
      </c>
      <c r="T138" s="215">
        <f>S138*H138</f>
        <v>0.28073999999999999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6" t="s">
        <v>265</v>
      </c>
      <c r="AT138" s="216" t="s">
        <v>126</v>
      </c>
      <c r="AU138" s="216" t="s">
        <v>87</v>
      </c>
      <c r="AY138" s="18" t="s">
        <v>123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21</v>
      </c>
      <c r="BK138" s="217">
        <f>ROUND(I138*H138,2)</f>
        <v>0</v>
      </c>
      <c r="BL138" s="18" t="s">
        <v>265</v>
      </c>
      <c r="BM138" s="216" t="s">
        <v>967</v>
      </c>
    </row>
    <row r="139" s="2" customFormat="1">
      <c r="A139" s="40"/>
      <c r="B139" s="41"/>
      <c r="C139" s="42"/>
      <c r="D139" s="218" t="s">
        <v>132</v>
      </c>
      <c r="E139" s="42"/>
      <c r="F139" s="219" t="s">
        <v>968</v>
      </c>
      <c r="G139" s="42"/>
      <c r="H139" s="42"/>
      <c r="I139" s="220"/>
      <c r="J139" s="42"/>
      <c r="K139" s="42"/>
      <c r="L139" s="46"/>
      <c r="M139" s="221"/>
      <c r="N139" s="22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132</v>
      </c>
      <c r="AU139" s="18" t="s">
        <v>87</v>
      </c>
    </row>
    <row r="140" s="2" customFormat="1" ht="21.75" customHeight="1">
      <c r="A140" s="40"/>
      <c r="B140" s="41"/>
      <c r="C140" s="205" t="s">
        <v>290</v>
      </c>
      <c r="D140" s="205" t="s">
        <v>126</v>
      </c>
      <c r="E140" s="206" t="s">
        <v>969</v>
      </c>
      <c r="F140" s="207" t="s">
        <v>970</v>
      </c>
      <c r="G140" s="208" t="s">
        <v>275</v>
      </c>
      <c r="H140" s="209">
        <v>1</v>
      </c>
      <c r="I140" s="210"/>
      <c r="J140" s="211">
        <f>ROUND(I140*H140,2)</f>
        <v>0</v>
      </c>
      <c r="K140" s="207" t="s">
        <v>182</v>
      </c>
      <c r="L140" s="46"/>
      <c r="M140" s="212" t="s">
        <v>32</v>
      </c>
      <c r="N140" s="213" t="s">
        <v>49</v>
      </c>
      <c r="O140" s="86"/>
      <c r="P140" s="214">
        <f>O140*H140</f>
        <v>0</v>
      </c>
      <c r="Q140" s="214">
        <v>0.034470000000000001</v>
      </c>
      <c r="R140" s="214">
        <f>Q140*H140</f>
        <v>0.034470000000000001</v>
      </c>
      <c r="S140" s="214">
        <v>0</v>
      </c>
      <c r="T140" s="21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6" t="s">
        <v>265</v>
      </c>
      <c r="AT140" s="216" t="s">
        <v>126</v>
      </c>
      <c r="AU140" s="216" t="s">
        <v>87</v>
      </c>
      <c r="AY140" s="18" t="s">
        <v>123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21</v>
      </c>
      <c r="BK140" s="217">
        <f>ROUND(I140*H140,2)</f>
        <v>0</v>
      </c>
      <c r="BL140" s="18" t="s">
        <v>265</v>
      </c>
      <c r="BM140" s="216" t="s">
        <v>971</v>
      </c>
    </row>
    <row r="141" s="2" customFormat="1">
      <c r="A141" s="40"/>
      <c r="B141" s="41"/>
      <c r="C141" s="42"/>
      <c r="D141" s="218" t="s">
        <v>132</v>
      </c>
      <c r="E141" s="42"/>
      <c r="F141" s="219" t="s">
        <v>972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132</v>
      </c>
      <c r="AU141" s="18" t="s">
        <v>87</v>
      </c>
    </row>
    <row r="142" s="2" customFormat="1" ht="16.5" customHeight="1">
      <c r="A142" s="40"/>
      <c r="B142" s="41"/>
      <c r="C142" s="205" t="s">
        <v>7</v>
      </c>
      <c r="D142" s="205" t="s">
        <v>126</v>
      </c>
      <c r="E142" s="206" t="s">
        <v>973</v>
      </c>
      <c r="F142" s="207" t="s">
        <v>974</v>
      </c>
      <c r="G142" s="208" t="s">
        <v>697</v>
      </c>
      <c r="H142" s="209">
        <v>10</v>
      </c>
      <c r="I142" s="210"/>
      <c r="J142" s="211">
        <f>ROUND(I142*H142,2)</f>
        <v>0</v>
      </c>
      <c r="K142" s="207" t="s">
        <v>182</v>
      </c>
      <c r="L142" s="46"/>
      <c r="M142" s="212" t="s">
        <v>32</v>
      </c>
      <c r="N142" s="213" t="s">
        <v>49</v>
      </c>
      <c r="O142" s="86"/>
      <c r="P142" s="214">
        <f>O142*H142</f>
        <v>0</v>
      </c>
      <c r="Q142" s="214">
        <v>0.0011199999999999999</v>
      </c>
      <c r="R142" s="214">
        <f>Q142*H142</f>
        <v>0.011199999999999998</v>
      </c>
      <c r="S142" s="214">
        <v>0</v>
      </c>
      <c r="T142" s="21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6" t="s">
        <v>265</v>
      </c>
      <c r="AT142" s="216" t="s">
        <v>126</v>
      </c>
      <c r="AU142" s="216" t="s">
        <v>87</v>
      </c>
      <c r="AY142" s="18" t="s">
        <v>123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21</v>
      </c>
      <c r="BK142" s="217">
        <f>ROUND(I142*H142,2)</f>
        <v>0</v>
      </c>
      <c r="BL142" s="18" t="s">
        <v>265</v>
      </c>
      <c r="BM142" s="216" t="s">
        <v>975</v>
      </c>
    </row>
    <row r="143" s="2" customFormat="1">
      <c r="A143" s="40"/>
      <c r="B143" s="41"/>
      <c r="C143" s="42"/>
      <c r="D143" s="218" t="s">
        <v>132</v>
      </c>
      <c r="E143" s="42"/>
      <c r="F143" s="219" t="s">
        <v>976</v>
      </c>
      <c r="G143" s="42"/>
      <c r="H143" s="42"/>
      <c r="I143" s="220"/>
      <c r="J143" s="42"/>
      <c r="K143" s="42"/>
      <c r="L143" s="46"/>
      <c r="M143" s="221"/>
      <c r="N143" s="22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132</v>
      </c>
      <c r="AU143" s="18" t="s">
        <v>87</v>
      </c>
    </row>
    <row r="144" s="2" customFormat="1" ht="33" customHeight="1">
      <c r="A144" s="40"/>
      <c r="B144" s="41"/>
      <c r="C144" s="205" t="s">
        <v>301</v>
      </c>
      <c r="D144" s="205" t="s">
        <v>126</v>
      </c>
      <c r="E144" s="206" t="s">
        <v>977</v>
      </c>
      <c r="F144" s="207" t="s">
        <v>978</v>
      </c>
      <c r="G144" s="208" t="s">
        <v>697</v>
      </c>
      <c r="H144" s="209">
        <v>1</v>
      </c>
      <c r="I144" s="210"/>
      <c r="J144" s="211">
        <f>ROUND(I144*H144,2)</f>
        <v>0</v>
      </c>
      <c r="K144" s="207" t="s">
        <v>182</v>
      </c>
      <c r="L144" s="46"/>
      <c r="M144" s="212" t="s">
        <v>32</v>
      </c>
      <c r="N144" s="213" t="s">
        <v>49</v>
      </c>
      <c r="O144" s="86"/>
      <c r="P144" s="214">
        <f>O144*H144</f>
        <v>0</v>
      </c>
      <c r="Q144" s="214">
        <v>0.15026000000000001</v>
      </c>
      <c r="R144" s="214">
        <f>Q144*H144</f>
        <v>0.15026000000000001</v>
      </c>
      <c r="S144" s="214">
        <v>0</v>
      </c>
      <c r="T144" s="21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6" t="s">
        <v>265</v>
      </c>
      <c r="AT144" s="216" t="s">
        <v>126</v>
      </c>
      <c r="AU144" s="216" t="s">
        <v>87</v>
      </c>
      <c r="AY144" s="18" t="s">
        <v>123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21</v>
      </c>
      <c r="BK144" s="217">
        <f>ROUND(I144*H144,2)</f>
        <v>0</v>
      </c>
      <c r="BL144" s="18" t="s">
        <v>265</v>
      </c>
      <c r="BM144" s="216" t="s">
        <v>979</v>
      </c>
    </row>
    <row r="145" s="2" customFormat="1">
      <c r="A145" s="40"/>
      <c r="B145" s="41"/>
      <c r="C145" s="42"/>
      <c r="D145" s="218" t="s">
        <v>132</v>
      </c>
      <c r="E145" s="42"/>
      <c r="F145" s="219" t="s">
        <v>980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132</v>
      </c>
      <c r="AU145" s="18" t="s">
        <v>87</v>
      </c>
    </row>
    <row r="146" s="2" customFormat="1" ht="24.15" customHeight="1">
      <c r="A146" s="40"/>
      <c r="B146" s="41"/>
      <c r="C146" s="205" t="s">
        <v>305</v>
      </c>
      <c r="D146" s="205" t="s">
        <v>126</v>
      </c>
      <c r="E146" s="206" t="s">
        <v>981</v>
      </c>
      <c r="F146" s="207" t="s">
        <v>982</v>
      </c>
      <c r="G146" s="208" t="s">
        <v>697</v>
      </c>
      <c r="H146" s="209">
        <v>1</v>
      </c>
      <c r="I146" s="210"/>
      <c r="J146" s="211">
        <f>ROUND(I146*H146,2)</f>
        <v>0</v>
      </c>
      <c r="K146" s="207" t="s">
        <v>182</v>
      </c>
      <c r="L146" s="46"/>
      <c r="M146" s="212" t="s">
        <v>32</v>
      </c>
      <c r="N146" s="213" t="s">
        <v>49</v>
      </c>
      <c r="O146" s="86"/>
      <c r="P146" s="214">
        <f>O146*H146</f>
        <v>0</v>
      </c>
      <c r="Q146" s="214">
        <v>0.2046</v>
      </c>
      <c r="R146" s="214">
        <f>Q146*H146</f>
        <v>0.2046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265</v>
      </c>
      <c r="AT146" s="216" t="s">
        <v>126</v>
      </c>
      <c r="AU146" s="216" t="s">
        <v>87</v>
      </c>
      <c r="AY146" s="18" t="s">
        <v>123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21</v>
      </c>
      <c r="BK146" s="217">
        <f>ROUND(I146*H146,2)</f>
        <v>0</v>
      </c>
      <c r="BL146" s="18" t="s">
        <v>265</v>
      </c>
      <c r="BM146" s="216" t="s">
        <v>983</v>
      </c>
    </row>
    <row r="147" s="2" customFormat="1">
      <c r="A147" s="40"/>
      <c r="B147" s="41"/>
      <c r="C147" s="42"/>
      <c r="D147" s="218" t="s">
        <v>132</v>
      </c>
      <c r="E147" s="42"/>
      <c r="F147" s="219" t="s">
        <v>984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132</v>
      </c>
      <c r="AU147" s="18" t="s">
        <v>87</v>
      </c>
    </row>
    <row r="148" s="2" customFormat="1" ht="21.75" customHeight="1">
      <c r="A148" s="40"/>
      <c r="B148" s="41"/>
      <c r="C148" s="205" t="s">
        <v>311</v>
      </c>
      <c r="D148" s="205" t="s">
        <v>126</v>
      </c>
      <c r="E148" s="206" t="s">
        <v>985</v>
      </c>
      <c r="F148" s="207" t="s">
        <v>986</v>
      </c>
      <c r="G148" s="208" t="s">
        <v>275</v>
      </c>
      <c r="H148" s="209">
        <v>1</v>
      </c>
      <c r="I148" s="210"/>
      <c r="J148" s="211">
        <f>ROUND(I148*H148,2)</f>
        <v>0</v>
      </c>
      <c r="K148" s="207" t="s">
        <v>182</v>
      </c>
      <c r="L148" s="46"/>
      <c r="M148" s="212" t="s">
        <v>32</v>
      </c>
      <c r="N148" s="213" t="s">
        <v>49</v>
      </c>
      <c r="O148" s="86"/>
      <c r="P148" s="214">
        <f>O148*H148</f>
        <v>0</v>
      </c>
      <c r="Q148" s="214">
        <v>0</v>
      </c>
      <c r="R148" s="214">
        <f>Q148*H148</f>
        <v>0</v>
      </c>
      <c r="S148" s="214">
        <v>0.0117</v>
      </c>
      <c r="T148" s="215">
        <f>S148*H148</f>
        <v>0.0117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6" t="s">
        <v>265</v>
      </c>
      <c r="AT148" s="216" t="s">
        <v>126</v>
      </c>
      <c r="AU148" s="216" t="s">
        <v>87</v>
      </c>
      <c r="AY148" s="18" t="s">
        <v>123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21</v>
      </c>
      <c r="BK148" s="217">
        <f>ROUND(I148*H148,2)</f>
        <v>0</v>
      </c>
      <c r="BL148" s="18" t="s">
        <v>265</v>
      </c>
      <c r="BM148" s="216" t="s">
        <v>987</v>
      </c>
    </row>
    <row r="149" s="2" customFormat="1">
      <c r="A149" s="40"/>
      <c r="B149" s="41"/>
      <c r="C149" s="42"/>
      <c r="D149" s="218" t="s">
        <v>132</v>
      </c>
      <c r="E149" s="42"/>
      <c r="F149" s="219" t="s">
        <v>988</v>
      </c>
      <c r="G149" s="42"/>
      <c r="H149" s="42"/>
      <c r="I149" s="220"/>
      <c r="J149" s="42"/>
      <c r="K149" s="42"/>
      <c r="L149" s="46"/>
      <c r="M149" s="221"/>
      <c r="N149" s="22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132</v>
      </c>
      <c r="AU149" s="18" t="s">
        <v>87</v>
      </c>
    </row>
    <row r="150" s="2" customFormat="1" ht="16.5" customHeight="1">
      <c r="A150" s="40"/>
      <c r="B150" s="41"/>
      <c r="C150" s="205" t="s">
        <v>317</v>
      </c>
      <c r="D150" s="205" t="s">
        <v>126</v>
      </c>
      <c r="E150" s="206" t="s">
        <v>989</v>
      </c>
      <c r="F150" s="207" t="s">
        <v>990</v>
      </c>
      <c r="G150" s="208" t="s">
        <v>275</v>
      </c>
      <c r="H150" s="209">
        <v>1</v>
      </c>
      <c r="I150" s="210"/>
      <c r="J150" s="211">
        <f>ROUND(I150*H150,2)</f>
        <v>0</v>
      </c>
      <c r="K150" s="207" t="s">
        <v>182</v>
      </c>
      <c r="L150" s="46"/>
      <c r="M150" s="212" t="s">
        <v>32</v>
      </c>
      <c r="N150" s="213" t="s">
        <v>49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0.0117</v>
      </c>
      <c r="T150" s="215">
        <f>S150*H150</f>
        <v>0.0117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265</v>
      </c>
      <c r="AT150" s="216" t="s">
        <v>126</v>
      </c>
      <c r="AU150" s="216" t="s">
        <v>87</v>
      </c>
      <c r="AY150" s="18" t="s">
        <v>123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21</v>
      </c>
      <c r="BK150" s="217">
        <f>ROUND(I150*H150,2)</f>
        <v>0</v>
      </c>
      <c r="BL150" s="18" t="s">
        <v>265</v>
      </c>
      <c r="BM150" s="216" t="s">
        <v>991</v>
      </c>
    </row>
    <row r="151" s="2" customFormat="1">
      <c r="A151" s="40"/>
      <c r="B151" s="41"/>
      <c r="C151" s="42"/>
      <c r="D151" s="218" t="s">
        <v>132</v>
      </c>
      <c r="E151" s="42"/>
      <c r="F151" s="219" t="s">
        <v>992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132</v>
      </c>
      <c r="AU151" s="18" t="s">
        <v>87</v>
      </c>
    </row>
    <row r="152" s="2" customFormat="1" ht="24.15" customHeight="1">
      <c r="A152" s="40"/>
      <c r="B152" s="41"/>
      <c r="C152" s="205" t="s">
        <v>322</v>
      </c>
      <c r="D152" s="205" t="s">
        <v>126</v>
      </c>
      <c r="E152" s="206" t="s">
        <v>993</v>
      </c>
      <c r="F152" s="207" t="s">
        <v>994</v>
      </c>
      <c r="G152" s="208" t="s">
        <v>697</v>
      </c>
      <c r="H152" s="209">
        <v>1</v>
      </c>
      <c r="I152" s="210"/>
      <c r="J152" s="211">
        <f>ROUND(I152*H152,2)</f>
        <v>0</v>
      </c>
      <c r="K152" s="207" t="s">
        <v>182</v>
      </c>
      <c r="L152" s="46"/>
      <c r="M152" s="212" t="s">
        <v>32</v>
      </c>
      <c r="N152" s="213" t="s">
        <v>49</v>
      </c>
      <c r="O152" s="86"/>
      <c r="P152" s="214">
        <f>O152*H152</f>
        <v>0</v>
      </c>
      <c r="Q152" s="214">
        <v>0.01257</v>
      </c>
      <c r="R152" s="214">
        <f>Q152*H152</f>
        <v>0.01257</v>
      </c>
      <c r="S152" s="214">
        <v>0</v>
      </c>
      <c r="T152" s="21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6" t="s">
        <v>265</v>
      </c>
      <c r="AT152" s="216" t="s">
        <v>126</v>
      </c>
      <c r="AU152" s="216" t="s">
        <v>87</v>
      </c>
      <c r="AY152" s="18" t="s">
        <v>123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21</v>
      </c>
      <c r="BK152" s="217">
        <f>ROUND(I152*H152,2)</f>
        <v>0</v>
      </c>
      <c r="BL152" s="18" t="s">
        <v>265</v>
      </c>
      <c r="BM152" s="216" t="s">
        <v>995</v>
      </c>
    </row>
    <row r="153" s="2" customFormat="1">
      <c r="A153" s="40"/>
      <c r="B153" s="41"/>
      <c r="C153" s="42"/>
      <c r="D153" s="218" t="s">
        <v>132</v>
      </c>
      <c r="E153" s="42"/>
      <c r="F153" s="219" t="s">
        <v>996</v>
      </c>
      <c r="G153" s="42"/>
      <c r="H153" s="42"/>
      <c r="I153" s="220"/>
      <c r="J153" s="42"/>
      <c r="K153" s="42"/>
      <c r="L153" s="46"/>
      <c r="M153" s="221"/>
      <c r="N153" s="22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132</v>
      </c>
      <c r="AU153" s="18" t="s">
        <v>87</v>
      </c>
    </row>
    <row r="154" s="2" customFormat="1" ht="24.15" customHeight="1">
      <c r="A154" s="40"/>
      <c r="B154" s="41"/>
      <c r="C154" s="205" t="s">
        <v>327</v>
      </c>
      <c r="D154" s="205" t="s">
        <v>126</v>
      </c>
      <c r="E154" s="206" t="s">
        <v>997</v>
      </c>
      <c r="F154" s="207" t="s">
        <v>998</v>
      </c>
      <c r="G154" s="208" t="s">
        <v>697</v>
      </c>
      <c r="H154" s="209">
        <v>1</v>
      </c>
      <c r="I154" s="210"/>
      <c r="J154" s="211">
        <f>ROUND(I154*H154,2)</f>
        <v>0</v>
      </c>
      <c r="K154" s="207" t="s">
        <v>182</v>
      </c>
      <c r="L154" s="46"/>
      <c r="M154" s="212" t="s">
        <v>32</v>
      </c>
      <c r="N154" s="213" t="s">
        <v>49</v>
      </c>
      <c r="O154" s="86"/>
      <c r="P154" s="214">
        <f>O154*H154</f>
        <v>0</v>
      </c>
      <c r="Q154" s="214">
        <v>0.0014499999999999999</v>
      </c>
      <c r="R154" s="214">
        <f>Q154*H154</f>
        <v>0.0014499999999999999</v>
      </c>
      <c r="S154" s="214">
        <v>0</v>
      </c>
      <c r="T154" s="21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6" t="s">
        <v>265</v>
      </c>
      <c r="AT154" s="216" t="s">
        <v>126</v>
      </c>
      <c r="AU154" s="216" t="s">
        <v>87</v>
      </c>
      <c r="AY154" s="18" t="s">
        <v>123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21</v>
      </c>
      <c r="BK154" s="217">
        <f>ROUND(I154*H154,2)</f>
        <v>0</v>
      </c>
      <c r="BL154" s="18" t="s">
        <v>265</v>
      </c>
      <c r="BM154" s="216" t="s">
        <v>999</v>
      </c>
    </row>
    <row r="155" s="2" customFormat="1">
      <c r="A155" s="40"/>
      <c r="B155" s="41"/>
      <c r="C155" s="42"/>
      <c r="D155" s="218" t="s">
        <v>132</v>
      </c>
      <c r="E155" s="42"/>
      <c r="F155" s="219" t="s">
        <v>1000</v>
      </c>
      <c r="G155" s="42"/>
      <c r="H155" s="42"/>
      <c r="I155" s="220"/>
      <c r="J155" s="42"/>
      <c r="K155" s="42"/>
      <c r="L155" s="46"/>
      <c r="M155" s="221"/>
      <c r="N155" s="22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132</v>
      </c>
      <c r="AU155" s="18" t="s">
        <v>87</v>
      </c>
    </row>
    <row r="156" s="2" customFormat="1" ht="24.15" customHeight="1">
      <c r="A156" s="40"/>
      <c r="B156" s="41"/>
      <c r="C156" s="205" t="s">
        <v>334</v>
      </c>
      <c r="D156" s="205" t="s">
        <v>126</v>
      </c>
      <c r="E156" s="206" t="s">
        <v>1001</v>
      </c>
      <c r="F156" s="207" t="s">
        <v>1002</v>
      </c>
      <c r="G156" s="208" t="s">
        <v>275</v>
      </c>
      <c r="H156" s="209">
        <v>1</v>
      </c>
      <c r="I156" s="210"/>
      <c r="J156" s="211">
        <f>ROUND(I156*H156,2)</f>
        <v>0</v>
      </c>
      <c r="K156" s="207" t="s">
        <v>182</v>
      </c>
      <c r="L156" s="46"/>
      <c r="M156" s="212" t="s">
        <v>32</v>
      </c>
      <c r="N156" s="213" t="s">
        <v>49</v>
      </c>
      <c r="O156" s="86"/>
      <c r="P156" s="214">
        <f>O156*H156</f>
        <v>0</v>
      </c>
      <c r="Q156" s="214">
        <v>0.00075000000000000002</v>
      </c>
      <c r="R156" s="214">
        <f>Q156*H156</f>
        <v>0.00075000000000000002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265</v>
      </c>
      <c r="AT156" s="216" t="s">
        <v>126</v>
      </c>
      <c r="AU156" s="216" t="s">
        <v>87</v>
      </c>
      <c r="AY156" s="18" t="s">
        <v>123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21</v>
      </c>
      <c r="BK156" s="217">
        <f>ROUND(I156*H156,2)</f>
        <v>0</v>
      </c>
      <c r="BL156" s="18" t="s">
        <v>265</v>
      </c>
      <c r="BM156" s="216" t="s">
        <v>1003</v>
      </c>
    </row>
    <row r="157" s="2" customFormat="1">
      <c r="A157" s="40"/>
      <c r="B157" s="41"/>
      <c r="C157" s="42"/>
      <c r="D157" s="218" t="s">
        <v>132</v>
      </c>
      <c r="E157" s="42"/>
      <c r="F157" s="219" t="s">
        <v>1004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132</v>
      </c>
      <c r="AU157" s="18" t="s">
        <v>87</v>
      </c>
    </row>
    <row r="158" s="2" customFormat="1" ht="21.75" customHeight="1">
      <c r="A158" s="40"/>
      <c r="B158" s="41"/>
      <c r="C158" s="205" t="s">
        <v>339</v>
      </c>
      <c r="D158" s="205" t="s">
        <v>126</v>
      </c>
      <c r="E158" s="206" t="s">
        <v>1005</v>
      </c>
      <c r="F158" s="207" t="s">
        <v>1006</v>
      </c>
      <c r="G158" s="208" t="s">
        <v>697</v>
      </c>
      <c r="H158" s="209">
        <v>1</v>
      </c>
      <c r="I158" s="210"/>
      <c r="J158" s="211">
        <f>ROUND(I158*H158,2)</f>
        <v>0</v>
      </c>
      <c r="K158" s="207" t="s">
        <v>182</v>
      </c>
      <c r="L158" s="46"/>
      <c r="M158" s="212" t="s">
        <v>32</v>
      </c>
      <c r="N158" s="213" t="s">
        <v>49</v>
      </c>
      <c r="O158" s="86"/>
      <c r="P158" s="214">
        <f>O158*H158</f>
        <v>0</v>
      </c>
      <c r="Q158" s="214">
        <v>0.037400000000000003</v>
      </c>
      <c r="R158" s="214">
        <f>Q158*H158</f>
        <v>0.037400000000000003</v>
      </c>
      <c r="S158" s="214">
        <v>0</v>
      </c>
      <c r="T158" s="21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6" t="s">
        <v>265</v>
      </c>
      <c r="AT158" s="216" t="s">
        <v>126</v>
      </c>
      <c r="AU158" s="216" t="s">
        <v>87</v>
      </c>
      <c r="AY158" s="18" t="s">
        <v>123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21</v>
      </c>
      <c r="BK158" s="217">
        <f>ROUND(I158*H158,2)</f>
        <v>0</v>
      </c>
      <c r="BL158" s="18" t="s">
        <v>265</v>
      </c>
      <c r="BM158" s="216" t="s">
        <v>1007</v>
      </c>
    </row>
    <row r="159" s="2" customFormat="1">
      <c r="A159" s="40"/>
      <c r="B159" s="41"/>
      <c r="C159" s="42"/>
      <c r="D159" s="218" t="s">
        <v>132</v>
      </c>
      <c r="E159" s="42"/>
      <c r="F159" s="219" t="s">
        <v>1008</v>
      </c>
      <c r="G159" s="42"/>
      <c r="H159" s="42"/>
      <c r="I159" s="220"/>
      <c r="J159" s="42"/>
      <c r="K159" s="42"/>
      <c r="L159" s="46"/>
      <c r="M159" s="221"/>
      <c r="N159" s="22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132</v>
      </c>
      <c r="AU159" s="18" t="s">
        <v>87</v>
      </c>
    </row>
    <row r="160" s="2" customFormat="1" ht="16.5" customHeight="1">
      <c r="A160" s="40"/>
      <c r="B160" s="41"/>
      <c r="C160" s="205" t="s">
        <v>344</v>
      </c>
      <c r="D160" s="205" t="s">
        <v>126</v>
      </c>
      <c r="E160" s="206" t="s">
        <v>1009</v>
      </c>
      <c r="F160" s="207" t="s">
        <v>1010</v>
      </c>
      <c r="G160" s="208" t="s">
        <v>697</v>
      </c>
      <c r="H160" s="209">
        <v>1</v>
      </c>
      <c r="I160" s="210"/>
      <c r="J160" s="211">
        <f>ROUND(I160*H160,2)</f>
        <v>0</v>
      </c>
      <c r="K160" s="207" t="s">
        <v>182</v>
      </c>
      <c r="L160" s="46"/>
      <c r="M160" s="212" t="s">
        <v>32</v>
      </c>
      <c r="N160" s="213" t="s">
        <v>49</v>
      </c>
      <c r="O160" s="86"/>
      <c r="P160" s="214">
        <f>O160*H160</f>
        <v>0</v>
      </c>
      <c r="Q160" s="214">
        <v>0.037400000000000003</v>
      </c>
      <c r="R160" s="214">
        <f>Q160*H160</f>
        <v>0.037400000000000003</v>
      </c>
      <c r="S160" s="214">
        <v>0</v>
      </c>
      <c r="T160" s="21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6" t="s">
        <v>265</v>
      </c>
      <c r="AT160" s="216" t="s">
        <v>126</v>
      </c>
      <c r="AU160" s="216" t="s">
        <v>87</v>
      </c>
      <c r="AY160" s="18" t="s">
        <v>123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21</v>
      </c>
      <c r="BK160" s="217">
        <f>ROUND(I160*H160,2)</f>
        <v>0</v>
      </c>
      <c r="BL160" s="18" t="s">
        <v>265</v>
      </c>
      <c r="BM160" s="216" t="s">
        <v>1011</v>
      </c>
    </row>
    <row r="161" s="2" customFormat="1">
      <c r="A161" s="40"/>
      <c r="B161" s="41"/>
      <c r="C161" s="42"/>
      <c r="D161" s="218" t="s">
        <v>132</v>
      </c>
      <c r="E161" s="42"/>
      <c r="F161" s="219" t="s">
        <v>1012</v>
      </c>
      <c r="G161" s="42"/>
      <c r="H161" s="42"/>
      <c r="I161" s="220"/>
      <c r="J161" s="42"/>
      <c r="K161" s="42"/>
      <c r="L161" s="46"/>
      <c r="M161" s="221"/>
      <c r="N161" s="22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132</v>
      </c>
      <c r="AU161" s="18" t="s">
        <v>87</v>
      </c>
    </row>
    <row r="162" s="2" customFormat="1" ht="16.5" customHeight="1">
      <c r="A162" s="40"/>
      <c r="B162" s="41"/>
      <c r="C162" s="205" t="s">
        <v>351</v>
      </c>
      <c r="D162" s="205" t="s">
        <v>126</v>
      </c>
      <c r="E162" s="206" t="s">
        <v>1013</v>
      </c>
      <c r="F162" s="207" t="s">
        <v>1014</v>
      </c>
      <c r="G162" s="208" t="s">
        <v>275</v>
      </c>
      <c r="H162" s="209">
        <v>1</v>
      </c>
      <c r="I162" s="210"/>
      <c r="J162" s="211">
        <f>ROUND(I162*H162,2)</f>
        <v>0</v>
      </c>
      <c r="K162" s="207" t="s">
        <v>182</v>
      </c>
      <c r="L162" s="46"/>
      <c r="M162" s="212" t="s">
        <v>32</v>
      </c>
      <c r="N162" s="213" t="s">
        <v>49</v>
      </c>
      <c r="O162" s="86"/>
      <c r="P162" s="214">
        <f>O162*H162</f>
        <v>0</v>
      </c>
      <c r="Q162" s="214">
        <v>6.9999999999999994E-05</v>
      </c>
      <c r="R162" s="214">
        <f>Q162*H162</f>
        <v>6.9999999999999994E-05</v>
      </c>
      <c r="S162" s="214">
        <v>0.021000000000000001</v>
      </c>
      <c r="T162" s="215">
        <f>S162*H162</f>
        <v>0.021000000000000001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265</v>
      </c>
      <c r="AT162" s="216" t="s">
        <v>126</v>
      </c>
      <c r="AU162" s="216" t="s">
        <v>87</v>
      </c>
      <c r="AY162" s="18" t="s">
        <v>123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21</v>
      </c>
      <c r="BK162" s="217">
        <f>ROUND(I162*H162,2)</f>
        <v>0</v>
      </c>
      <c r="BL162" s="18" t="s">
        <v>265</v>
      </c>
      <c r="BM162" s="216" t="s">
        <v>1015</v>
      </c>
    </row>
    <row r="163" s="2" customFormat="1">
      <c r="A163" s="40"/>
      <c r="B163" s="41"/>
      <c r="C163" s="42"/>
      <c r="D163" s="218" t="s">
        <v>132</v>
      </c>
      <c r="E163" s="42"/>
      <c r="F163" s="219" t="s">
        <v>1016</v>
      </c>
      <c r="G163" s="42"/>
      <c r="H163" s="42"/>
      <c r="I163" s="220"/>
      <c r="J163" s="42"/>
      <c r="K163" s="42"/>
      <c r="L163" s="46"/>
      <c r="M163" s="221"/>
      <c r="N163" s="22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132</v>
      </c>
      <c r="AU163" s="18" t="s">
        <v>87</v>
      </c>
    </row>
    <row r="164" s="2" customFormat="1" ht="24.15" customHeight="1">
      <c r="A164" s="40"/>
      <c r="B164" s="41"/>
      <c r="C164" s="205" t="s">
        <v>359</v>
      </c>
      <c r="D164" s="205" t="s">
        <v>126</v>
      </c>
      <c r="E164" s="206" t="s">
        <v>1017</v>
      </c>
      <c r="F164" s="207" t="s">
        <v>1018</v>
      </c>
      <c r="G164" s="208" t="s">
        <v>697</v>
      </c>
      <c r="H164" s="209">
        <v>1</v>
      </c>
      <c r="I164" s="210"/>
      <c r="J164" s="211">
        <f>ROUND(I164*H164,2)</f>
        <v>0</v>
      </c>
      <c r="K164" s="207" t="s">
        <v>182</v>
      </c>
      <c r="L164" s="46"/>
      <c r="M164" s="212" t="s">
        <v>32</v>
      </c>
      <c r="N164" s="213" t="s">
        <v>49</v>
      </c>
      <c r="O164" s="86"/>
      <c r="P164" s="214">
        <f>O164*H164</f>
        <v>0</v>
      </c>
      <c r="Q164" s="214">
        <v>0.0032799999999999999</v>
      </c>
      <c r="R164" s="214">
        <f>Q164*H164</f>
        <v>0.0032799999999999999</v>
      </c>
      <c r="S164" s="214">
        <v>0</v>
      </c>
      <c r="T164" s="21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6" t="s">
        <v>265</v>
      </c>
      <c r="AT164" s="216" t="s">
        <v>126</v>
      </c>
      <c r="AU164" s="216" t="s">
        <v>87</v>
      </c>
      <c r="AY164" s="18" t="s">
        <v>123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21</v>
      </c>
      <c r="BK164" s="217">
        <f>ROUND(I164*H164,2)</f>
        <v>0</v>
      </c>
      <c r="BL164" s="18" t="s">
        <v>265</v>
      </c>
      <c r="BM164" s="216" t="s">
        <v>1019</v>
      </c>
    </row>
    <row r="165" s="2" customFormat="1">
      <c r="A165" s="40"/>
      <c r="B165" s="41"/>
      <c r="C165" s="42"/>
      <c r="D165" s="218" t="s">
        <v>132</v>
      </c>
      <c r="E165" s="42"/>
      <c r="F165" s="219" t="s">
        <v>1020</v>
      </c>
      <c r="G165" s="42"/>
      <c r="H165" s="42"/>
      <c r="I165" s="220"/>
      <c r="J165" s="42"/>
      <c r="K165" s="42"/>
      <c r="L165" s="46"/>
      <c r="M165" s="221"/>
      <c r="N165" s="22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132</v>
      </c>
      <c r="AU165" s="18" t="s">
        <v>87</v>
      </c>
    </row>
    <row r="166" s="2" customFormat="1" ht="33" customHeight="1">
      <c r="A166" s="40"/>
      <c r="B166" s="41"/>
      <c r="C166" s="205" t="s">
        <v>364</v>
      </c>
      <c r="D166" s="205" t="s">
        <v>126</v>
      </c>
      <c r="E166" s="206" t="s">
        <v>1021</v>
      </c>
      <c r="F166" s="207" t="s">
        <v>1022</v>
      </c>
      <c r="G166" s="208" t="s">
        <v>697</v>
      </c>
      <c r="H166" s="209">
        <v>1</v>
      </c>
      <c r="I166" s="210"/>
      <c r="J166" s="211">
        <f>ROUND(I166*H166,2)</f>
        <v>0</v>
      </c>
      <c r="K166" s="207" t="s">
        <v>182</v>
      </c>
      <c r="L166" s="46"/>
      <c r="M166" s="212" t="s">
        <v>32</v>
      </c>
      <c r="N166" s="213" t="s">
        <v>49</v>
      </c>
      <c r="O166" s="86"/>
      <c r="P166" s="214">
        <f>O166*H166</f>
        <v>0</v>
      </c>
      <c r="Q166" s="214">
        <v>0.0032799999999999999</v>
      </c>
      <c r="R166" s="214">
        <f>Q166*H166</f>
        <v>0.0032799999999999999</v>
      </c>
      <c r="S166" s="214">
        <v>0</v>
      </c>
      <c r="T166" s="21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6" t="s">
        <v>265</v>
      </c>
      <c r="AT166" s="216" t="s">
        <v>126</v>
      </c>
      <c r="AU166" s="216" t="s">
        <v>87</v>
      </c>
      <c r="AY166" s="18" t="s">
        <v>123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21</v>
      </c>
      <c r="BK166" s="217">
        <f>ROUND(I166*H166,2)</f>
        <v>0</v>
      </c>
      <c r="BL166" s="18" t="s">
        <v>265</v>
      </c>
      <c r="BM166" s="216" t="s">
        <v>1023</v>
      </c>
    </row>
    <row r="167" s="2" customFormat="1">
      <c r="A167" s="40"/>
      <c r="B167" s="41"/>
      <c r="C167" s="42"/>
      <c r="D167" s="218" t="s">
        <v>132</v>
      </c>
      <c r="E167" s="42"/>
      <c r="F167" s="219" t="s">
        <v>1024</v>
      </c>
      <c r="G167" s="42"/>
      <c r="H167" s="42"/>
      <c r="I167" s="220"/>
      <c r="J167" s="42"/>
      <c r="K167" s="42"/>
      <c r="L167" s="46"/>
      <c r="M167" s="221"/>
      <c r="N167" s="22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132</v>
      </c>
      <c r="AU167" s="18" t="s">
        <v>87</v>
      </c>
    </row>
    <row r="168" s="2" customFormat="1" ht="33" customHeight="1">
      <c r="A168" s="40"/>
      <c r="B168" s="41"/>
      <c r="C168" s="205" t="s">
        <v>373</v>
      </c>
      <c r="D168" s="205" t="s">
        <v>126</v>
      </c>
      <c r="E168" s="206" t="s">
        <v>1025</v>
      </c>
      <c r="F168" s="207" t="s">
        <v>1026</v>
      </c>
      <c r="G168" s="208" t="s">
        <v>697</v>
      </c>
      <c r="H168" s="209">
        <v>1</v>
      </c>
      <c r="I168" s="210"/>
      <c r="J168" s="211">
        <f>ROUND(I168*H168,2)</f>
        <v>0</v>
      </c>
      <c r="K168" s="207" t="s">
        <v>182</v>
      </c>
      <c r="L168" s="46"/>
      <c r="M168" s="212" t="s">
        <v>32</v>
      </c>
      <c r="N168" s="213" t="s">
        <v>49</v>
      </c>
      <c r="O168" s="86"/>
      <c r="P168" s="214">
        <f>O168*H168</f>
        <v>0</v>
      </c>
      <c r="Q168" s="214">
        <v>0.0032799999999999999</v>
      </c>
      <c r="R168" s="214">
        <f>Q168*H168</f>
        <v>0.0032799999999999999</v>
      </c>
      <c r="S168" s="214">
        <v>0</v>
      </c>
      <c r="T168" s="21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6" t="s">
        <v>265</v>
      </c>
      <c r="AT168" s="216" t="s">
        <v>126</v>
      </c>
      <c r="AU168" s="216" t="s">
        <v>87</v>
      </c>
      <c r="AY168" s="18" t="s">
        <v>123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21</v>
      </c>
      <c r="BK168" s="217">
        <f>ROUND(I168*H168,2)</f>
        <v>0</v>
      </c>
      <c r="BL168" s="18" t="s">
        <v>265</v>
      </c>
      <c r="BM168" s="216" t="s">
        <v>1027</v>
      </c>
    </row>
    <row r="169" s="2" customFormat="1">
      <c r="A169" s="40"/>
      <c r="B169" s="41"/>
      <c r="C169" s="42"/>
      <c r="D169" s="218" t="s">
        <v>132</v>
      </c>
      <c r="E169" s="42"/>
      <c r="F169" s="219" t="s">
        <v>1028</v>
      </c>
      <c r="G169" s="42"/>
      <c r="H169" s="42"/>
      <c r="I169" s="220"/>
      <c r="J169" s="42"/>
      <c r="K169" s="42"/>
      <c r="L169" s="46"/>
      <c r="M169" s="221"/>
      <c r="N169" s="22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132</v>
      </c>
      <c r="AU169" s="18" t="s">
        <v>87</v>
      </c>
    </row>
    <row r="170" s="2" customFormat="1" ht="33" customHeight="1">
      <c r="A170" s="40"/>
      <c r="B170" s="41"/>
      <c r="C170" s="205" t="s">
        <v>378</v>
      </c>
      <c r="D170" s="205" t="s">
        <v>126</v>
      </c>
      <c r="E170" s="206" t="s">
        <v>1029</v>
      </c>
      <c r="F170" s="207" t="s">
        <v>1030</v>
      </c>
      <c r="G170" s="208" t="s">
        <v>697</v>
      </c>
      <c r="H170" s="209">
        <v>1</v>
      </c>
      <c r="I170" s="210"/>
      <c r="J170" s="211">
        <f>ROUND(I170*H170,2)</f>
        <v>0</v>
      </c>
      <c r="K170" s="207" t="s">
        <v>182</v>
      </c>
      <c r="L170" s="46"/>
      <c r="M170" s="212" t="s">
        <v>32</v>
      </c>
      <c r="N170" s="213" t="s">
        <v>49</v>
      </c>
      <c r="O170" s="86"/>
      <c r="P170" s="214">
        <f>O170*H170</f>
        <v>0</v>
      </c>
      <c r="Q170" s="214">
        <v>0.0032799999999999999</v>
      </c>
      <c r="R170" s="214">
        <f>Q170*H170</f>
        <v>0.0032799999999999999</v>
      </c>
      <c r="S170" s="214">
        <v>0</v>
      </c>
      <c r="T170" s="21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6" t="s">
        <v>265</v>
      </c>
      <c r="AT170" s="216" t="s">
        <v>126</v>
      </c>
      <c r="AU170" s="216" t="s">
        <v>87</v>
      </c>
      <c r="AY170" s="18" t="s">
        <v>123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21</v>
      </c>
      <c r="BK170" s="217">
        <f>ROUND(I170*H170,2)</f>
        <v>0</v>
      </c>
      <c r="BL170" s="18" t="s">
        <v>265</v>
      </c>
      <c r="BM170" s="216" t="s">
        <v>1031</v>
      </c>
    </row>
    <row r="171" s="2" customFormat="1">
      <c r="A171" s="40"/>
      <c r="B171" s="41"/>
      <c r="C171" s="42"/>
      <c r="D171" s="218" t="s">
        <v>132</v>
      </c>
      <c r="E171" s="42"/>
      <c r="F171" s="219" t="s">
        <v>1032</v>
      </c>
      <c r="G171" s="42"/>
      <c r="H171" s="42"/>
      <c r="I171" s="220"/>
      <c r="J171" s="42"/>
      <c r="K171" s="42"/>
      <c r="L171" s="46"/>
      <c r="M171" s="221"/>
      <c r="N171" s="22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132</v>
      </c>
      <c r="AU171" s="18" t="s">
        <v>87</v>
      </c>
    </row>
    <row r="172" s="2" customFormat="1" ht="33" customHeight="1">
      <c r="A172" s="40"/>
      <c r="B172" s="41"/>
      <c r="C172" s="205" t="s">
        <v>382</v>
      </c>
      <c r="D172" s="205" t="s">
        <v>126</v>
      </c>
      <c r="E172" s="206" t="s">
        <v>1033</v>
      </c>
      <c r="F172" s="207" t="s">
        <v>1034</v>
      </c>
      <c r="G172" s="208" t="s">
        <v>697</v>
      </c>
      <c r="H172" s="209">
        <v>1</v>
      </c>
      <c r="I172" s="210"/>
      <c r="J172" s="211">
        <f>ROUND(I172*H172,2)</f>
        <v>0</v>
      </c>
      <c r="K172" s="207" t="s">
        <v>182</v>
      </c>
      <c r="L172" s="46"/>
      <c r="M172" s="212" t="s">
        <v>32</v>
      </c>
      <c r="N172" s="213" t="s">
        <v>49</v>
      </c>
      <c r="O172" s="86"/>
      <c r="P172" s="214">
        <f>O172*H172</f>
        <v>0</v>
      </c>
      <c r="Q172" s="214">
        <v>0.0032799999999999999</v>
      </c>
      <c r="R172" s="214">
        <f>Q172*H172</f>
        <v>0.0032799999999999999</v>
      </c>
      <c r="S172" s="214">
        <v>0</v>
      </c>
      <c r="T172" s="21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6" t="s">
        <v>265</v>
      </c>
      <c r="AT172" s="216" t="s">
        <v>126</v>
      </c>
      <c r="AU172" s="216" t="s">
        <v>87</v>
      </c>
      <c r="AY172" s="18" t="s">
        <v>123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21</v>
      </c>
      <c r="BK172" s="217">
        <f>ROUND(I172*H172,2)</f>
        <v>0</v>
      </c>
      <c r="BL172" s="18" t="s">
        <v>265</v>
      </c>
      <c r="BM172" s="216" t="s">
        <v>1035</v>
      </c>
    </row>
    <row r="173" s="2" customFormat="1">
      <c r="A173" s="40"/>
      <c r="B173" s="41"/>
      <c r="C173" s="42"/>
      <c r="D173" s="218" t="s">
        <v>132</v>
      </c>
      <c r="E173" s="42"/>
      <c r="F173" s="219" t="s">
        <v>1036</v>
      </c>
      <c r="G173" s="42"/>
      <c r="H173" s="42"/>
      <c r="I173" s="220"/>
      <c r="J173" s="42"/>
      <c r="K173" s="42"/>
      <c r="L173" s="46"/>
      <c r="M173" s="221"/>
      <c r="N173" s="22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132</v>
      </c>
      <c r="AU173" s="18" t="s">
        <v>87</v>
      </c>
    </row>
    <row r="174" s="2" customFormat="1" ht="33" customHeight="1">
      <c r="A174" s="40"/>
      <c r="B174" s="41"/>
      <c r="C174" s="205" t="s">
        <v>386</v>
      </c>
      <c r="D174" s="205" t="s">
        <v>126</v>
      </c>
      <c r="E174" s="206" t="s">
        <v>1037</v>
      </c>
      <c r="F174" s="207" t="s">
        <v>1038</v>
      </c>
      <c r="G174" s="208" t="s">
        <v>697</v>
      </c>
      <c r="H174" s="209">
        <v>1</v>
      </c>
      <c r="I174" s="210"/>
      <c r="J174" s="211">
        <f>ROUND(I174*H174,2)</f>
        <v>0</v>
      </c>
      <c r="K174" s="207" t="s">
        <v>182</v>
      </c>
      <c r="L174" s="46"/>
      <c r="M174" s="212" t="s">
        <v>32</v>
      </c>
      <c r="N174" s="213" t="s">
        <v>49</v>
      </c>
      <c r="O174" s="86"/>
      <c r="P174" s="214">
        <f>O174*H174</f>
        <v>0</v>
      </c>
      <c r="Q174" s="214">
        <v>0.0049800000000000001</v>
      </c>
      <c r="R174" s="214">
        <f>Q174*H174</f>
        <v>0.0049800000000000001</v>
      </c>
      <c r="S174" s="214">
        <v>0</v>
      </c>
      <c r="T174" s="21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6" t="s">
        <v>265</v>
      </c>
      <c r="AT174" s="216" t="s">
        <v>126</v>
      </c>
      <c r="AU174" s="216" t="s">
        <v>87</v>
      </c>
      <c r="AY174" s="18" t="s">
        <v>123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21</v>
      </c>
      <c r="BK174" s="217">
        <f>ROUND(I174*H174,2)</f>
        <v>0</v>
      </c>
      <c r="BL174" s="18" t="s">
        <v>265</v>
      </c>
      <c r="BM174" s="216" t="s">
        <v>1039</v>
      </c>
    </row>
    <row r="175" s="2" customFormat="1">
      <c r="A175" s="40"/>
      <c r="B175" s="41"/>
      <c r="C175" s="42"/>
      <c r="D175" s="218" t="s">
        <v>132</v>
      </c>
      <c r="E175" s="42"/>
      <c r="F175" s="219" t="s">
        <v>1040</v>
      </c>
      <c r="G175" s="42"/>
      <c r="H175" s="42"/>
      <c r="I175" s="220"/>
      <c r="J175" s="42"/>
      <c r="K175" s="42"/>
      <c r="L175" s="46"/>
      <c r="M175" s="221"/>
      <c r="N175" s="22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132</v>
      </c>
      <c r="AU175" s="18" t="s">
        <v>87</v>
      </c>
    </row>
    <row r="176" s="2" customFormat="1" ht="24.15" customHeight="1">
      <c r="A176" s="40"/>
      <c r="B176" s="41"/>
      <c r="C176" s="205" t="s">
        <v>390</v>
      </c>
      <c r="D176" s="205" t="s">
        <v>126</v>
      </c>
      <c r="E176" s="206" t="s">
        <v>1041</v>
      </c>
      <c r="F176" s="207" t="s">
        <v>1042</v>
      </c>
      <c r="G176" s="208" t="s">
        <v>238</v>
      </c>
      <c r="H176" s="209">
        <v>0.51200000000000001</v>
      </c>
      <c r="I176" s="210"/>
      <c r="J176" s="211">
        <f>ROUND(I176*H176,2)</f>
        <v>0</v>
      </c>
      <c r="K176" s="207" t="s">
        <v>182</v>
      </c>
      <c r="L176" s="46"/>
      <c r="M176" s="212" t="s">
        <v>32</v>
      </c>
      <c r="N176" s="213" t="s">
        <v>49</v>
      </c>
      <c r="O176" s="86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265</v>
      </c>
      <c r="AT176" s="216" t="s">
        <v>126</v>
      </c>
      <c r="AU176" s="216" t="s">
        <v>87</v>
      </c>
      <c r="AY176" s="18" t="s">
        <v>123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21</v>
      </c>
      <c r="BK176" s="217">
        <f>ROUND(I176*H176,2)</f>
        <v>0</v>
      </c>
      <c r="BL176" s="18" t="s">
        <v>265</v>
      </c>
      <c r="BM176" s="216" t="s">
        <v>1043</v>
      </c>
    </row>
    <row r="177" s="2" customFormat="1">
      <c r="A177" s="40"/>
      <c r="B177" s="41"/>
      <c r="C177" s="42"/>
      <c r="D177" s="218" t="s">
        <v>132</v>
      </c>
      <c r="E177" s="42"/>
      <c r="F177" s="219" t="s">
        <v>1044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132</v>
      </c>
      <c r="AU177" s="18" t="s">
        <v>87</v>
      </c>
    </row>
    <row r="178" s="12" customFormat="1" ht="22.8" customHeight="1">
      <c r="A178" s="12"/>
      <c r="B178" s="189"/>
      <c r="C178" s="190"/>
      <c r="D178" s="191" t="s">
        <v>77</v>
      </c>
      <c r="E178" s="203" t="s">
        <v>1045</v>
      </c>
      <c r="F178" s="203" t="s">
        <v>1046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SUM(P179:P202)</f>
        <v>0</v>
      </c>
      <c r="Q178" s="197"/>
      <c r="R178" s="198">
        <f>SUM(R179:R202)</f>
        <v>0.65145000000000008</v>
      </c>
      <c r="S178" s="197"/>
      <c r="T178" s="199">
        <f>SUM(T179:T202)</f>
        <v>0.94599999999999995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0" t="s">
        <v>87</v>
      </c>
      <c r="AT178" s="201" t="s">
        <v>77</v>
      </c>
      <c r="AU178" s="201" t="s">
        <v>21</v>
      </c>
      <c r="AY178" s="200" t="s">
        <v>123</v>
      </c>
      <c r="BK178" s="202">
        <f>SUM(BK179:BK202)</f>
        <v>0</v>
      </c>
    </row>
    <row r="179" s="2" customFormat="1" ht="16.5" customHeight="1">
      <c r="A179" s="40"/>
      <c r="B179" s="41"/>
      <c r="C179" s="205" t="s">
        <v>394</v>
      </c>
      <c r="D179" s="205" t="s">
        <v>126</v>
      </c>
      <c r="E179" s="206" t="s">
        <v>1047</v>
      </c>
      <c r="F179" s="207" t="s">
        <v>1048</v>
      </c>
      <c r="G179" s="208" t="s">
        <v>298</v>
      </c>
      <c r="H179" s="209">
        <v>200</v>
      </c>
      <c r="I179" s="210"/>
      <c r="J179" s="211">
        <f>ROUND(I179*H179,2)</f>
        <v>0</v>
      </c>
      <c r="K179" s="207" t="s">
        <v>182</v>
      </c>
      <c r="L179" s="46"/>
      <c r="M179" s="212" t="s">
        <v>32</v>
      </c>
      <c r="N179" s="213" t="s">
        <v>49</v>
      </c>
      <c r="O179" s="86"/>
      <c r="P179" s="214">
        <f>O179*H179</f>
        <v>0</v>
      </c>
      <c r="Q179" s="214">
        <v>5.0000000000000002E-05</v>
      </c>
      <c r="R179" s="214">
        <f>Q179*H179</f>
        <v>0.01</v>
      </c>
      <c r="S179" s="214">
        <v>0.0047299999999999998</v>
      </c>
      <c r="T179" s="215">
        <f>S179*H179</f>
        <v>0.94599999999999995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6" t="s">
        <v>265</v>
      </c>
      <c r="AT179" s="216" t="s">
        <v>126</v>
      </c>
      <c r="AU179" s="216" t="s">
        <v>87</v>
      </c>
      <c r="AY179" s="18" t="s">
        <v>123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21</v>
      </c>
      <c r="BK179" s="217">
        <f>ROUND(I179*H179,2)</f>
        <v>0</v>
      </c>
      <c r="BL179" s="18" t="s">
        <v>265</v>
      </c>
      <c r="BM179" s="216" t="s">
        <v>1049</v>
      </c>
    </row>
    <row r="180" s="2" customFormat="1">
      <c r="A180" s="40"/>
      <c r="B180" s="41"/>
      <c r="C180" s="42"/>
      <c r="D180" s="218" t="s">
        <v>132</v>
      </c>
      <c r="E180" s="42"/>
      <c r="F180" s="219" t="s">
        <v>1050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132</v>
      </c>
      <c r="AU180" s="18" t="s">
        <v>87</v>
      </c>
    </row>
    <row r="181" s="2" customFormat="1" ht="24.15" customHeight="1">
      <c r="A181" s="40"/>
      <c r="B181" s="41"/>
      <c r="C181" s="205" t="s">
        <v>398</v>
      </c>
      <c r="D181" s="205" t="s">
        <v>126</v>
      </c>
      <c r="E181" s="206" t="s">
        <v>1051</v>
      </c>
      <c r="F181" s="207" t="s">
        <v>1052</v>
      </c>
      <c r="G181" s="208" t="s">
        <v>298</v>
      </c>
      <c r="H181" s="209">
        <v>203</v>
      </c>
      <c r="I181" s="210"/>
      <c r="J181" s="211">
        <f>ROUND(I181*H181,2)</f>
        <v>0</v>
      </c>
      <c r="K181" s="207" t="s">
        <v>182</v>
      </c>
      <c r="L181" s="46"/>
      <c r="M181" s="212" t="s">
        <v>32</v>
      </c>
      <c r="N181" s="213" t="s">
        <v>49</v>
      </c>
      <c r="O181" s="86"/>
      <c r="P181" s="214">
        <f>O181*H181</f>
        <v>0</v>
      </c>
      <c r="Q181" s="214">
        <v>0.00051000000000000004</v>
      </c>
      <c r="R181" s="214">
        <f>Q181*H181</f>
        <v>0.10353000000000001</v>
      </c>
      <c r="S181" s="214">
        <v>0</v>
      </c>
      <c r="T181" s="21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6" t="s">
        <v>265</v>
      </c>
      <c r="AT181" s="216" t="s">
        <v>126</v>
      </c>
      <c r="AU181" s="216" t="s">
        <v>87</v>
      </c>
      <c r="AY181" s="18" t="s">
        <v>123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21</v>
      </c>
      <c r="BK181" s="217">
        <f>ROUND(I181*H181,2)</f>
        <v>0</v>
      </c>
      <c r="BL181" s="18" t="s">
        <v>265</v>
      </c>
      <c r="BM181" s="216" t="s">
        <v>1053</v>
      </c>
    </row>
    <row r="182" s="2" customFormat="1">
      <c r="A182" s="40"/>
      <c r="B182" s="41"/>
      <c r="C182" s="42"/>
      <c r="D182" s="218" t="s">
        <v>132</v>
      </c>
      <c r="E182" s="42"/>
      <c r="F182" s="219" t="s">
        <v>1054</v>
      </c>
      <c r="G182" s="42"/>
      <c r="H182" s="42"/>
      <c r="I182" s="220"/>
      <c r="J182" s="42"/>
      <c r="K182" s="42"/>
      <c r="L182" s="46"/>
      <c r="M182" s="221"/>
      <c r="N182" s="22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132</v>
      </c>
      <c r="AU182" s="18" t="s">
        <v>87</v>
      </c>
    </row>
    <row r="183" s="2" customFormat="1" ht="24.15" customHeight="1">
      <c r="A183" s="40"/>
      <c r="B183" s="41"/>
      <c r="C183" s="205" t="s">
        <v>29</v>
      </c>
      <c r="D183" s="205" t="s">
        <v>126</v>
      </c>
      <c r="E183" s="206" t="s">
        <v>1055</v>
      </c>
      <c r="F183" s="207" t="s">
        <v>1056</v>
      </c>
      <c r="G183" s="208" t="s">
        <v>298</v>
      </c>
      <c r="H183" s="209">
        <v>45</v>
      </c>
      <c r="I183" s="210"/>
      <c r="J183" s="211">
        <f>ROUND(I183*H183,2)</f>
        <v>0</v>
      </c>
      <c r="K183" s="207" t="s">
        <v>182</v>
      </c>
      <c r="L183" s="46"/>
      <c r="M183" s="212" t="s">
        <v>32</v>
      </c>
      <c r="N183" s="213" t="s">
        <v>49</v>
      </c>
      <c r="O183" s="86"/>
      <c r="P183" s="214">
        <f>O183*H183</f>
        <v>0</v>
      </c>
      <c r="Q183" s="214">
        <v>0.00062</v>
      </c>
      <c r="R183" s="214">
        <f>Q183*H183</f>
        <v>0.027900000000000001</v>
      </c>
      <c r="S183" s="214">
        <v>0</v>
      </c>
      <c r="T183" s="21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6" t="s">
        <v>265</v>
      </c>
      <c r="AT183" s="216" t="s">
        <v>126</v>
      </c>
      <c r="AU183" s="216" t="s">
        <v>87</v>
      </c>
      <c r="AY183" s="18" t="s">
        <v>123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21</v>
      </c>
      <c r="BK183" s="217">
        <f>ROUND(I183*H183,2)</f>
        <v>0</v>
      </c>
      <c r="BL183" s="18" t="s">
        <v>265</v>
      </c>
      <c r="BM183" s="216" t="s">
        <v>1057</v>
      </c>
    </row>
    <row r="184" s="2" customFormat="1">
      <c r="A184" s="40"/>
      <c r="B184" s="41"/>
      <c r="C184" s="42"/>
      <c r="D184" s="218" t="s">
        <v>132</v>
      </c>
      <c r="E184" s="42"/>
      <c r="F184" s="219" t="s">
        <v>1058</v>
      </c>
      <c r="G184" s="42"/>
      <c r="H184" s="42"/>
      <c r="I184" s="220"/>
      <c r="J184" s="42"/>
      <c r="K184" s="42"/>
      <c r="L184" s="46"/>
      <c r="M184" s="221"/>
      <c r="N184" s="22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132</v>
      </c>
      <c r="AU184" s="18" t="s">
        <v>87</v>
      </c>
    </row>
    <row r="185" s="2" customFormat="1" ht="24.15" customHeight="1">
      <c r="A185" s="40"/>
      <c r="B185" s="41"/>
      <c r="C185" s="205" t="s">
        <v>409</v>
      </c>
      <c r="D185" s="205" t="s">
        <v>126</v>
      </c>
      <c r="E185" s="206" t="s">
        <v>1059</v>
      </c>
      <c r="F185" s="207" t="s">
        <v>1060</v>
      </c>
      <c r="G185" s="208" t="s">
        <v>298</v>
      </c>
      <c r="H185" s="209">
        <v>23</v>
      </c>
      <c r="I185" s="210"/>
      <c r="J185" s="211">
        <f>ROUND(I185*H185,2)</f>
        <v>0</v>
      </c>
      <c r="K185" s="207" t="s">
        <v>182</v>
      </c>
      <c r="L185" s="46"/>
      <c r="M185" s="212" t="s">
        <v>32</v>
      </c>
      <c r="N185" s="213" t="s">
        <v>49</v>
      </c>
      <c r="O185" s="86"/>
      <c r="P185" s="214">
        <f>O185*H185</f>
        <v>0</v>
      </c>
      <c r="Q185" s="214">
        <v>0.00095</v>
      </c>
      <c r="R185" s="214">
        <f>Q185*H185</f>
        <v>0.021850000000000001</v>
      </c>
      <c r="S185" s="214">
        <v>0</v>
      </c>
      <c r="T185" s="21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6" t="s">
        <v>265</v>
      </c>
      <c r="AT185" s="216" t="s">
        <v>126</v>
      </c>
      <c r="AU185" s="216" t="s">
        <v>87</v>
      </c>
      <c r="AY185" s="18" t="s">
        <v>123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21</v>
      </c>
      <c r="BK185" s="217">
        <f>ROUND(I185*H185,2)</f>
        <v>0</v>
      </c>
      <c r="BL185" s="18" t="s">
        <v>265</v>
      </c>
      <c r="BM185" s="216" t="s">
        <v>1061</v>
      </c>
    </row>
    <row r="186" s="2" customFormat="1">
      <c r="A186" s="40"/>
      <c r="B186" s="41"/>
      <c r="C186" s="42"/>
      <c r="D186" s="218" t="s">
        <v>132</v>
      </c>
      <c r="E186" s="42"/>
      <c r="F186" s="219" t="s">
        <v>1062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132</v>
      </c>
      <c r="AU186" s="18" t="s">
        <v>87</v>
      </c>
    </row>
    <row r="187" s="2" customFormat="1" ht="24.15" customHeight="1">
      <c r="A187" s="40"/>
      <c r="B187" s="41"/>
      <c r="C187" s="205" t="s">
        <v>414</v>
      </c>
      <c r="D187" s="205" t="s">
        <v>126</v>
      </c>
      <c r="E187" s="206" t="s">
        <v>1063</v>
      </c>
      <c r="F187" s="207" t="s">
        <v>1064</v>
      </c>
      <c r="G187" s="208" t="s">
        <v>298</v>
      </c>
      <c r="H187" s="209">
        <v>193</v>
      </c>
      <c r="I187" s="210"/>
      <c r="J187" s="211">
        <f>ROUND(I187*H187,2)</f>
        <v>0</v>
      </c>
      <c r="K187" s="207" t="s">
        <v>182</v>
      </c>
      <c r="L187" s="46"/>
      <c r="M187" s="212" t="s">
        <v>32</v>
      </c>
      <c r="N187" s="213" t="s">
        <v>49</v>
      </c>
      <c r="O187" s="86"/>
      <c r="P187" s="214">
        <f>O187*H187</f>
        <v>0</v>
      </c>
      <c r="Q187" s="214">
        <v>0.0011900000000000001</v>
      </c>
      <c r="R187" s="214">
        <f>Q187*H187</f>
        <v>0.22967000000000001</v>
      </c>
      <c r="S187" s="214">
        <v>0</v>
      </c>
      <c r="T187" s="21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6" t="s">
        <v>265</v>
      </c>
      <c r="AT187" s="216" t="s">
        <v>126</v>
      </c>
      <c r="AU187" s="216" t="s">
        <v>87</v>
      </c>
      <c r="AY187" s="18" t="s">
        <v>123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21</v>
      </c>
      <c r="BK187" s="217">
        <f>ROUND(I187*H187,2)</f>
        <v>0</v>
      </c>
      <c r="BL187" s="18" t="s">
        <v>265</v>
      </c>
      <c r="BM187" s="216" t="s">
        <v>1065</v>
      </c>
    </row>
    <row r="188" s="2" customFormat="1">
      <c r="A188" s="40"/>
      <c r="B188" s="41"/>
      <c r="C188" s="42"/>
      <c r="D188" s="218" t="s">
        <v>132</v>
      </c>
      <c r="E188" s="42"/>
      <c r="F188" s="219" t="s">
        <v>1066</v>
      </c>
      <c r="G188" s="42"/>
      <c r="H188" s="42"/>
      <c r="I188" s="220"/>
      <c r="J188" s="42"/>
      <c r="K188" s="42"/>
      <c r="L188" s="46"/>
      <c r="M188" s="221"/>
      <c r="N188" s="22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132</v>
      </c>
      <c r="AU188" s="18" t="s">
        <v>87</v>
      </c>
    </row>
    <row r="189" s="2" customFormat="1" ht="24.15" customHeight="1">
      <c r="A189" s="40"/>
      <c r="B189" s="41"/>
      <c r="C189" s="205" t="s">
        <v>419</v>
      </c>
      <c r="D189" s="205" t="s">
        <v>126</v>
      </c>
      <c r="E189" s="206" t="s">
        <v>1067</v>
      </c>
      <c r="F189" s="207" t="s">
        <v>1068</v>
      </c>
      <c r="G189" s="208" t="s">
        <v>298</v>
      </c>
      <c r="H189" s="209">
        <v>79</v>
      </c>
      <c r="I189" s="210"/>
      <c r="J189" s="211">
        <f>ROUND(I189*H189,2)</f>
        <v>0</v>
      </c>
      <c r="K189" s="207" t="s">
        <v>182</v>
      </c>
      <c r="L189" s="46"/>
      <c r="M189" s="212" t="s">
        <v>32</v>
      </c>
      <c r="N189" s="213" t="s">
        <v>49</v>
      </c>
      <c r="O189" s="86"/>
      <c r="P189" s="214">
        <f>O189*H189</f>
        <v>0</v>
      </c>
      <c r="Q189" s="214">
        <v>0.0015</v>
      </c>
      <c r="R189" s="214">
        <f>Q189*H189</f>
        <v>0.11850000000000001</v>
      </c>
      <c r="S189" s="214">
        <v>0</v>
      </c>
      <c r="T189" s="21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6" t="s">
        <v>265</v>
      </c>
      <c r="AT189" s="216" t="s">
        <v>126</v>
      </c>
      <c r="AU189" s="216" t="s">
        <v>87</v>
      </c>
      <c r="AY189" s="18" t="s">
        <v>123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21</v>
      </c>
      <c r="BK189" s="217">
        <f>ROUND(I189*H189,2)</f>
        <v>0</v>
      </c>
      <c r="BL189" s="18" t="s">
        <v>265</v>
      </c>
      <c r="BM189" s="216" t="s">
        <v>1069</v>
      </c>
    </row>
    <row r="190" s="2" customFormat="1">
      <c r="A190" s="40"/>
      <c r="B190" s="41"/>
      <c r="C190" s="42"/>
      <c r="D190" s="218" t="s">
        <v>132</v>
      </c>
      <c r="E190" s="42"/>
      <c r="F190" s="219" t="s">
        <v>1070</v>
      </c>
      <c r="G190" s="42"/>
      <c r="H190" s="42"/>
      <c r="I190" s="220"/>
      <c r="J190" s="42"/>
      <c r="K190" s="42"/>
      <c r="L190" s="46"/>
      <c r="M190" s="221"/>
      <c r="N190" s="22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132</v>
      </c>
      <c r="AU190" s="18" t="s">
        <v>87</v>
      </c>
    </row>
    <row r="191" s="2" customFormat="1" ht="24.15" customHeight="1">
      <c r="A191" s="40"/>
      <c r="B191" s="41"/>
      <c r="C191" s="205" t="s">
        <v>424</v>
      </c>
      <c r="D191" s="205" t="s">
        <v>126</v>
      </c>
      <c r="E191" s="206" t="s">
        <v>1071</v>
      </c>
      <c r="F191" s="207" t="s">
        <v>1072</v>
      </c>
      <c r="G191" s="208" t="s">
        <v>298</v>
      </c>
      <c r="H191" s="209">
        <v>35</v>
      </c>
      <c r="I191" s="210"/>
      <c r="J191" s="211">
        <f>ROUND(I191*H191,2)</f>
        <v>0</v>
      </c>
      <c r="K191" s="207" t="s">
        <v>182</v>
      </c>
      <c r="L191" s="46"/>
      <c r="M191" s="212" t="s">
        <v>32</v>
      </c>
      <c r="N191" s="213" t="s">
        <v>49</v>
      </c>
      <c r="O191" s="86"/>
      <c r="P191" s="214">
        <f>O191*H191</f>
        <v>0</v>
      </c>
      <c r="Q191" s="214">
        <v>0.0040000000000000001</v>
      </c>
      <c r="R191" s="214">
        <f>Q191*H191</f>
        <v>0.14000000000000001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265</v>
      </c>
      <c r="AT191" s="216" t="s">
        <v>126</v>
      </c>
      <c r="AU191" s="216" t="s">
        <v>87</v>
      </c>
      <c r="AY191" s="18" t="s">
        <v>123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21</v>
      </c>
      <c r="BK191" s="217">
        <f>ROUND(I191*H191,2)</f>
        <v>0</v>
      </c>
      <c r="BL191" s="18" t="s">
        <v>265</v>
      </c>
      <c r="BM191" s="216" t="s">
        <v>1073</v>
      </c>
    </row>
    <row r="192" s="2" customFormat="1">
      <c r="A192" s="40"/>
      <c r="B192" s="41"/>
      <c r="C192" s="42"/>
      <c r="D192" s="218" t="s">
        <v>132</v>
      </c>
      <c r="E192" s="42"/>
      <c r="F192" s="219" t="s">
        <v>1074</v>
      </c>
      <c r="G192" s="42"/>
      <c r="H192" s="42"/>
      <c r="I192" s="220"/>
      <c r="J192" s="42"/>
      <c r="K192" s="42"/>
      <c r="L192" s="46"/>
      <c r="M192" s="221"/>
      <c r="N192" s="22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132</v>
      </c>
      <c r="AU192" s="18" t="s">
        <v>87</v>
      </c>
    </row>
    <row r="193" s="2" customFormat="1" ht="24.15" customHeight="1">
      <c r="A193" s="40"/>
      <c r="B193" s="41"/>
      <c r="C193" s="205" t="s">
        <v>429</v>
      </c>
      <c r="D193" s="205" t="s">
        <v>126</v>
      </c>
      <c r="E193" s="206" t="s">
        <v>1075</v>
      </c>
      <c r="F193" s="207" t="s">
        <v>1076</v>
      </c>
      <c r="G193" s="208" t="s">
        <v>275</v>
      </c>
      <c r="H193" s="209">
        <v>30</v>
      </c>
      <c r="I193" s="210"/>
      <c r="J193" s="211">
        <f>ROUND(I193*H193,2)</f>
        <v>0</v>
      </c>
      <c r="K193" s="207" t="s">
        <v>182</v>
      </c>
      <c r="L193" s="46"/>
      <c r="M193" s="212" t="s">
        <v>32</v>
      </c>
      <c r="N193" s="213" t="s">
        <v>49</v>
      </c>
      <c r="O193" s="86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265</v>
      </c>
      <c r="AT193" s="216" t="s">
        <v>126</v>
      </c>
      <c r="AU193" s="216" t="s">
        <v>87</v>
      </c>
      <c r="AY193" s="18" t="s">
        <v>123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21</v>
      </c>
      <c r="BK193" s="217">
        <f>ROUND(I193*H193,2)</f>
        <v>0</v>
      </c>
      <c r="BL193" s="18" t="s">
        <v>265</v>
      </c>
      <c r="BM193" s="216" t="s">
        <v>1077</v>
      </c>
    </row>
    <row r="194" s="2" customFormat="1">
      <c r="A194" s="40"/>
      <c r="B194" s="41"/>
      <c r="C194" s="42"/>
      <c r="D194" s="218" t="s">
        <v>132</v>
      </c>
      <c r="E194" s="42"/>
      <c r="F194" s="219" t="s">
        <v>1078</v>
      </c>
      <c r="G194" s="42"/>
      <c r="H194" s="42"/>
      <c r="I194" s="220"/>
      <c r="J194" s="42"/>
      <c r="K194" s="42"/>
      <c r="L194" s="46"/>
      <c r="M194" s="221"/>
      <c r="N194" s="22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132</v>
      </c>
      <c r="AU194" s="18" t="s">
        <v>87</v>
      </c>
    </row>
    <row r="195" s="2" customFormat="1" ht="24.15" customHeight="1">
      <c r="A195" s="40"/>
      <c r="B195" s="41"/>
      <c r="C195" s="205" t="s">
        <v>434</v>
      </c>
      <c r="D195" s="205" t="s">
        <v>126</v>
      </c>
      <c r="E195" s="206" t="s">
        <v>1079</v>
      </c>
      <c r="F195" s="207" t="s">
        <v>1080</v>
      </c>
      <c r="G195" s="208" t="s">
        <v>275</v>
      </c>
      <c r="H195" s="209">
        <v>8</v>
      </c>
      <c r="I195" s="210"/>
      <c r="J195" s="211">
        <f>ROUND(I195*H195,2)</f>
        <v>0</v>
      </c>
      <c r="K195" s="207" t="s">
        <v>182</v>
      </c>
      <c r="L195" s="46"/>
      <c r="M195" s="212" t="s">
        <v>32</v>
      </c>
      <c r="N195" s="213" t="s">
        <v>49</v>
      </c>
      <c r="O195" s="86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6" t="s">
        <v>265</v>
      </c>
      <c r="AT195" s="216" t="s">
        <v>126</v>
      </c>
      <c r="AU195" s="216" t="s">
        <v>87</v>
      </c>
      <c r="AY195" s="18" t="s">
        <v>123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21</v>
      </c>
      <c r="BK195" s="217">
        <f>ROUND(I195*H195,2)</f>
        <v>0</v>
      </c>
      <c r="BL195" s="18" t="s">
        <v>265</v>
      </c>
      <c r="BM195" s="216" t="s">
        <v>1081</v>
      </c>
    </row>
    <row r="196" s="2" customFormat="1">
      <c r="A196" s="40"/>
      <c r="B196" s="41"/>
      <c r="C196" s="42"/>
      <c r="D196" s="218" t="s">
        <v>132</v>
      </c>
      <c r="E196" s="42"/>
      <c r="F196" s="219" t="s">
        <v>1082</v>
      </c>
      <c r="G196" s="42"/>
      <c r="H196" s="42"/>
      <c r="I196" s="220"/>
      <c r="J196" s="42"/>
      <c r="K196" s="42"/>
      <c r="L196" s="46"/>
      <c r="M196" s="221"/>
      <c r="N196" s="22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132</v>
      </c>
      <c r="AU196" s="18" t="s">
        <v>87</v>
      </c>
    </row>
    <row r="197" s="2" customFormat="1" ht="24.15" customHeight="1">
      <c r="A197" s="40"/>
      <c r="B197" s="41"/>
      <c r="C197" s="205" t="s">
        <v>439</v>
      </c>
      <c r="D197" s="205" t="s">
        <v>126</v>
      </c>
      <c r="E197" s="206" t="s">
        <v>1083</v>
      </c>
      <c r="F197" s="207" t="s">
        <v>1084</v>
      </c>
      <c r="G197" s="208" t="s">
        <v>298</v>
      </c>
      <c r="H197" s="209">
        <v>543</v>
      </c>
      <c r="I197" s="210"/>
      <c r="J197" s="211">
        <f>ROUND(I197*H197,2)</f>
        <v>0</v>
      </c>
      <c r="K197" s="207" t="s">
        <v>182</v>
      </c>
      <c r="L197" s="46"/>
      <c r="M197" s="212" t="s">
        <v>32</v>
      </c>
      <c r="N197" s="213" t="s">
        <v>49</v>
      </c>
      <c r="O197" s="86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265</v>
      </c>
      <c r="AT197" s="216" t="s">
        <v>126</v>
      </c>
      <c r="AU197" s="216" t="s">
        <v>87</v>
      </c>
      <c r="AY197" s="18" t="s">
        <v>123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21</v>
      </c>
      <c r="BK197" s="217">
        <f>ROUND(I197*H197,2)</f>
        <v>0</v>
      </c>
      <c r="BL197" s="18" t="s">
        <v>265</v>
      </c>
      <c r="BM197" s="216" t="s">
        <v>1085</v>
      </c>
    </row>
    <row r="198" s="2" customFormat="1">
      <c r="A198" s="40"/>
      <c r="B198" s="41"/>
      <c r="C198" s="42"/>
      <c r="D198" s="218" t="s">
        <v>132</v>
      </c>
      <c r="E198" s="42"/>
      <c r="F198" s="219" t="s">
        <v>1086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132</v>
      </c>
      <c r="AU198" s="18" t="s">
        <v>87</v>
      </c>
    </row>
    <row r="199" s="2" customFormat="1" ht="24.15" customHeight="1">
      <c r="A199" s="40"/>
      <c r="B199" s="41"/>
      <c r="C199" s="205" t="s">
        <v>444</v>
      </c>
      <c r="D199" s="205" t="s">
        <v>126</v>
      </c>
      <c r="E199" s="206" t="s">
        <v>1087</v>
      </c>
      <c r="F199" s="207" t="s">
        <v>1088</v>
      </c>
      <c r="G199" s="208" t="s">
        <v>298</v>
      </c>
      <c r="H199" s="209">
        <v>35</v>
      </c>
      <c r="I199" s="210"/>
      <c r="J199" s="211">
        <f>ROUND(I199*H199,2)</f>
        <v>0</v>
      </c>
      <c r="K199" s="207" t="s">
        <v>182</v>
      </c>
      <c r="L199" s="46"/>
      <c r="M199" s="212" t="s">
        <v>32</v>
      </c>
      <c r="N199" s="213" t="s">
        <v>49</v>
      </c>
      <c r="O199" s="86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6" t="s">
        <v>265</v>
      </c>
      <c r="AT199" s="216" t="s">
        <v>126</v>
      </c>
      <c r="AU199" s="216" t="s">
        <v>87</v>
      </c>
      <c r="AY199" s="18" t="s">
        <v>123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21</v>
      </c>
      <c r="BK199" s="217">
        <f>ROUND(I199*H199,2)</f>
        <v>0</v>
      </c>
      <c r="BL199" s="18" t="s">
        <v>265</v>
      </c>
      <c r="BM199" s="216" t="s">
        <v>1089</v>
      </c>
    </row>
    <row r="200" s="2" customFormat="1">
      <c r="A200" s="40"/>
      <c r="B200" s="41"/>
      <c r="C200" s="42"/>
      <c r="D200" s="218" t="s">
        <v>132</v>
      </c>
      <c r="E200" s="42"/>
      <c r="F200" s="219" t="s">
        <v>1090</v>
      </c>
      <c r="G200" s="42"/>
      <c r="H200" s="42"/>
      <c r="I200" s="220"/>
      <c r="J200" s="42"/>
      <c r="K200" s="42"/>
      <c r="L200" s="46"/>
      <c r="M200" s="221"/>
      <c r="N200" s="22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132</v>
      </c>
      <c r="AU200" s="18" t="s">
        <v>87</v>
      </c>
    </row>
    <row r="201" s="2" customFormat="1" ht="24.15" customHeight="1">
      <c r="A201" s="40"/>
      <c r="B201" s="41"/>
      <c r="C201" s="205" t="s">
        <v>449</v>
      </c>
      <c r="D201" s="205" t="s">
        <v>126</v>
      </c>
      <c r="E201" s="206" t="s">
        <v>1091</v>
      </c>
      <c r="F201" s="207" t="s">
        <v>1092</v>
      </c>
      <c r="G201" s="208" t="s">
        <v>238</v>
      </c>
      <c r="H201" s="209">
        <v>0.65100000000000002</v>
      </c>
      <c r="I201" s="210"/>
      <c r="J201" s="211">
        <f>ROUND(I201*H201,2)</f>
        <v>0</v>
      </c>
      <c r="K201" s="207" t="s">
        <v>182</v>
      </c>
      <c r="L201" s="46"/>
      <c r="M201" s="212" t="s">
        <v>32</v>
      </c>
      <c r="N201" s="213" t="s">
        <v>49</v>
      </c>
      <c r="O201" s="86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6" t="s">
        <v>265</v>
      </c>
      <c r="AT201" s="216" t="s">
        <v>126</v>
      </c>
      <c r="AU201" s="216" t="s">
        <v>87</v>
      </c>
      <c r="AY201" s="18" t="s">
        <v>123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21</v>
      </c>
      <c r="BK201" s="217">
        <f>ROUND(I201*H201,2)</f>
        <v>0</v>
      </c>
      <c r="BL201" s="18" t="s">
        <v>265</v>
      </c>
      <c r="BM201" s="216" t="s">
        <v>1093</v>
      </c>
    </row>
    <row r="202" s="2" customFormat="1">
      <c r="A202" s="40"/>
      <c r="B202" s="41"/>
      <c r="C202" s="42"/>
      <c r="D202" s="218" t="s">
        <v>132</v>
      </c>
      <c r="E202" s="42"/>
      <c r="F202" s="219" t="s">
        <v>1094</v>
      </c>
      <c r="G202" s="42"/>
      <c r="H202" s="42"/>
      <c r="I202" s="220"/>
      <c r="J202" s="42"/>
      <c r="K202" s="42"/>
      <c r="L202" s="46"/>
      <c r="M202" s="221"/>
      <c r="N202" s="22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132</v>
      </c>
      <c r="AU202" s="18" t="s">
        <v>87</v>
      </c>
    </row>
    <row r="203" s="12" customFormat="1" ht="22.8" customHeight="1">
      <c r="A203" s="12"/>
      <c r="B203" s="189"/>
      <c r="C203" s="190"/>
      <c r="D203" s="191" t="s">
        <v>77</v>
      </c>
      <c r="E203" s="203" t="s">
        <v>1095</v>
      </c>
      <c r="F203" s="203" t="s">
        <v>1096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SUM(P204:P247)</f>
        <v>0</v>
      </c>
      <c r="Q203" s="197"/>
      <c r="R203" s="198">
        <f>SUM(R204:R247)</f>
        <v>0.13804</v>
      </c>
      <c r="S203" s="197"/>
      <c r="T203" s="199">
        <f>SUM(T204:T247)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0" t="s">
        <v>87</v>
      </c>
      <c r="AT203" s="201" t="s">
        <v>77</v>
      </c>
      <c r="AU203" s="201" t="s">
        <v>21</v>
      </c>
      <c r="AY203" s="200" t="s">
        <v>123</v>
      </c>
      <c r="BK203" s="202">
        <f>SUM(BK204:BK247)</f>
        <v>0</v>
      </c>
    </row>
    <row r="204" s="2" customFormat="1" ht="16.5" customHeight="1">
      <c r="A204" s="40"/>
      <c r="B204" s="41"/>
      <c r="C204" s="205" t="s">
        <v>454</v>
      </c>
      <c r="D204" s="205" t="s">
        <v>126</v>
      </c>
      <c r="E204" s="206" t="s">
        <v>1097</v>
      </c>
      <c r="F204" s="207" t="s">
        <v>1098</v>
      </c>
      <c r="G204" s="208" t="s">
        <v>697</v>
      </c>
      <c r="H204" s="209">
        <v>1</v>
      </c>
      <c r="I204" s="210"/>
      <c r="J204" s="211">
        <f>ROUND(I204*H204,2)</f>
        <v>0</v>
      </c>
      <c r="K204" s="207" t="s">
        <v>182</v>
      </c>
      <c r="L204" s="46"/>
      <c r="M204" s="212" t="s">
        <v>32</v>
      </c>
      <c r="N204" s="213" t="s">
        <v>49</v>
      </c>
      <c r="O204" s="86"/>
      <c r="P204" s="214">
        <f>O204*H204</f>
        <v>0</v>
      </c>
      <c r="Q204" s="214">
        <v>0.025250000000000002</v>
      </c>
      <c r="R204" s="214">
        <f>Q204*H204</f>
        <v>0.025250000000000002</v>
      </c>
      <c r="S204" s="214">
        <v>0</v>
      </c>
      <c r="T204" s="21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6" t="s">
        <v>265</v>
      </c>
      <c r="AT204" s="216" t="s">
        <v>126</v>
      </c>
      <c r="AU204" s="216" t="s">
        <v>87</v>
      </c>
      <c r="AY204" s="18" t="s">
        <v>123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21</v>
      </c>
      <c r="BK204" s="217">
        <f>ROUND(I204*H204,2)</f>
        <v>0</v>
      </c>
      <c r="BL204" s="18" t="s">
        <v>265</v>
      </c>
      <c r="BM204" s="216" t="s">
        <v>1099</v>
      </c>
    </row>
    <row r="205" s="2" customFormat="1">
      <c r="A205" s="40"/>
      <c r="B205" s="41"/>
      <c r="C205" s="42"/>
      <c r="D205" s="218" t="s">
        <v>132</v>
      </c>
      <c r="E205" s="42"/>
      <c r="F205" s="219" t="s">
        <v>1100</v>
      </c>
      <c r="G205" s="42"/>
      <c r="H205" s="42"/>
      <c r="I205" s="220"/>
      <c r="J205" s="42"/>
      <c r="K205" s="42"/>
      <c r="L205" s="46"/>
      <c r="M205" s="221"/>
      <c r="N205" s="22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132</v>
      </c>
      <c r="AU205" s="18" t="s">
        <v>87</v>
      </c>
    </row>
    <row r="206" s="2" customFormat="1" ht="21.75" customHeight="1">
      <c r="A206" s="40"/>
      <c r="B206" s="41"/>
      <c r="C206" s="205" t="s">
        <v>459</v>
      </c>
      <c r="D206" s="205" t="s">
        <v>126</v>
      </c>
      <c r="E206" s="206" t="s">
        <v>1101</v>
      </c>
      <c r="F206" s="207" t="s">
        <v>1102</v>
      </c>
      <c r="G206" s="208" t="s">
        <v>697</v>
      </c>
      <c r="H206" s="209">
        <v>1</v>
      </c>
      <c r="I206" s="210"/>
      <c r="J206" s="211">
        <f>ROUND(I206*H206,2)</f>
        <v>0</v>
      </c>
      <c r="K206" s="207" t="s">
        <v>182</v>
      </c>
      <c r="L206" s="46"/>
      <c r="M206" s="212" t="s">
        <v>32</v>
      </c>
      <c r="N206" s="213" t="s">
        <v>49</v>
      </c>
      <c r="O206" s="86"/>
      <c r="P206" s="214">
        <f>O206*H206</f>
        <v>0</v>
      </c>
      <c r="Q206" s="214">
        <v>0.029739999999999999</v>
      </c>
      <c r="R206" s="214">
        <f>Q206*H206</f>
        <v>0.029739999999999999</v>
      </c>
      <c r="S206" s="214">
        <v>0</v>
      </c>
      <c r="T206" s="21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6" t="s">
        <v>265</v>
      </c>
      <c r="AT206" s="216" t="s">
        <v>126</v>
      </c>
      <c r="AU206" s="216" t="s">
        <v>87</v>
      </c>
      <c r="AY206" s="18" t="s">
        <v>123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21</v>
      </c>
      <c r="BK206" s="217">
        <f>ROUND(I206*H206,2)</f>
        <v>0</v>
      </c>
      <c r="BL206" s="18" t="s">
        <v>265</v>
      </c>
      <c r="BM206" s="216" t="s">
        <v>1103</v>
      </c>
    </row>
    <row r="207" s="2" customFormat="1">
      <c r="A207" s="40"/>
      <c r="B207" s="41"/>
      <c r="C207" s="42"/>
      <c r="D207" s="218" t="s">
        <v>132</v>
      </c>
      <c r="E207" s="42"/>
      <c r="F207" s="219" t="s">
        <v>1104</v>
      </c>
      <c r="G207" s="42"/>
      <c r="H207" s="42"/>
      <c r="I207" s="220"/>
      <c r="J207" s="42"/>
      <c r="K207" s="42"/>
      <c r="L207" s="46"/>
      <c r="M207" s="221"/>
      <c r="N207" s="22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132</v>
      </c>
      <c r="AU207" s="18" t="s">
        <v>87</v>
      </c>
    </row>
    <row r="208" s="2" customFormat="1" ht="16.5" customHeight="1">
      <c r="A208" s="40"/>
      <c r="B208" s="41"/>
      <c r="C208" s="205" t="s">
        <v>464</v>
      </c>
      <c r="D208" s="205" t="s">
        <v>126</v>
      </c>
      <c r="E208" s="206" t="s">
        <v>1105</v>
      </c>
      <c r="F208" s="207" t="s">
        <v>1106</v>
      </c>
      <c r="G208" s="208" t="s">
        <v>275</v>
      </c>
      <c r="H208" s="209">
        <v>12</v>
      </c>
      <c r="I208" s="210"/>
      <c r="J208" s="211">
        <f>ROUND(I208*H208,2)</f>
        <v>0</v>
      </c>
      <c r="K208" s="207" t="s">
        <v>182</v>
      </c>
      <c r="L208" s="46"/>
      <c r="M208" s="212" t="s">
        <v>32</v>
      </c>
      <c r="N208" s="213" t="s">
        <v>49</v>
      </c>
      <c r="O208" s="86"/>
      <c r="P208" s="214">
        <f>O208*H208</f>
        <v>0</v>
      </c>
      <c r="Q208" s="214">
        <v>0.00027</v>
      </c>
      <c r="R208" s="214">
        <f>Q208*H208</f>
        <v>0.0032399999999999998</v>
      </c>
      <c r="S208" s="214">
        <v>0</v>
      </c>
      <c r="T208" s="21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6" t="s">
        <v>265</v>
      </c>
      <c r="AT208" s="216" t="s">
        <v>126</v>
      </c>
      <c r="AU208" s="216" t="s">
        <v>87</v>
      </c>
      <c r="AY208" s="18" t="s">
        <v>123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21</v>
      </c>
      <c r="BK208" s="217">
        <f>ROUND(I208*H208,2)</f>
        <v>0</v>
      </c>
      <c r="BL208" s="18" t="s">
        <v>265</v>
      </c>
      <c r="BM208" s="216" t="s">
        <v>1107</v>
      </c>
    </row>
    <row r="209" s="2" customFormat="1">
      <c r="A209" s="40"/>
      <c r="B209" s="41"/>
      <c r="C209" s="42"/>
      <c r="D209" s="218" t="s">
        <v>132</v>
      </c>
      <c r="E209" s="42"/>
      <c r="F209" s="219" t="s">
        <v>1108</v>
      </c>
      <c r="G209" s="42"/>
      <c r="H209" s="42"/>
      <c r="I209" s="220"/>
      <c r="J209" s="42"/>
      <c r="K209" s="42"/>
      <c r="L209" s="46"/>
      <c r="M209" s="221"/>
      <c r="N209" s="22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132</v>
      </c>
      <c r="AU209" s="18" t="s">
        <v>87</v>
      </c>
    </row>
    <row r="210" s="2" customFormat="1" ht="16.5" customHeight="1">
      <c r="A210" s="40"/>
      <c r="B210" s="41"/>
      <c r="C210" s="205" t="s">
        <v>469</v>
      </c>
      <c r="D210" s="205" t="s">
        <v>126</v>
      </c>
      <c r="E210" s="206" t="s">
        <v>1109</v>
      </c>
      <c r="F210" s="207" t="s">
        <v>1110</v>
      </c>
      <c r="G210" s="208" t="s">
        <v>275</v>
      </c>
      <c r="H210" s="209">
        <v>4</v>
      </c>
      <c r="I210" s="210"/>
      <c r="J210" s="211">
        <f>ROUND(I210*H210,2)</f>
        <v>0</v>
      </c>
      <c r="K210" s="207" t="s">
        <v>182</v>
      </c>
      <c r="L210" s="46"/>
      <c r="M210" s="212" t="s">
        <v>32</v>
      </c>
      <c r="N210" s="213" t="s">
        <v>49</v>
      </c>
      <c r="O210" s="86"/>
      <c r="P210" s="214">
        <f>O210*H210</f>
        <v>0</v>
      </c>
      <c r="Q210" s="214">
        <v>0.00062</v>
      </c>
      <c r="R210" s="214">
        <f>Q210*H210</f>
        <v>0.00248</v>
      </c>
      <c r="S210" s="214">
        <v>0</v>
      </c>
      <c r="T210" s="21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6" t="s">
        <v>265</v>
      </c>
      <c r="AT210" s="216" t="s">
        <v>126</v>
      </c>
      <c r="AU210" s="216" t="s">
        <v>87</v>
      </c>
      <c r="AY210" s="18" t="s">
        <v>123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21</v>
      </c>
      <c r="BK210" s="217">
        <f>ROUND(I210*H210,2)</f>
        <v>0</v>
      </c>
      <c r="BL210" s="18" t="s">
        <v>265</v>
      </c>
      <c r="BM210" s="216" t="s">
        <v>1111</v>
      </c>
    </row>
    <row r="211" s="2" customFormat="1">
      <c r="A211" s="40"/>
      <c r="B211" s="41"/>
      <c r="C211" s="42"/>
      <c r="D211" s="218" t="s">
        <v>132</v>
      </c>
      <c r="E211" s="42"/>
      <c r="F211" s="219" t="s">
        <v>1112</v>
      </c>
      <c r="G211" s="42"/>
      <c r="H211" s="42"/>
      <c r="I211" s="220"/>
      <c r="J211" s="42"/>
      <c r="K211" s="42"/>
      <c r="L211" s="46"/>
      <c r="M211" s="221"/>
      <c r="N211" s="22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132</v>
      </c>
      <c r="AU211" s="18" t="s">
        <v>87</v>
      </c>
    </row>
    <row r="212" s="2" customFormat="1" ht="21.75" customHeight="1">
      <c r="A212" s="40"/>
      <c r="B212" s="41"/>
      <c r="C212" s="205" t="s">
        <v>474</v>
      </c>
      <c r="D212" s="205" t="s">
        <v>126</v>
      </c>
      <c r="E212" s="206" t="s">
        <v>1113</v>
      </c>
      <c r="F212" s="207" t="s">
        <v>1114</v>
      </c>
      <c r="G212" s="208" t="s">
        <v>275</v>
      </c>
      <c r="H212" s="209">
        <v>18</v>
      </c>
      <c r="I212" s="210"/>
      <c r="J212" s="211">
        <f>ROUND(I212*H212,2)</f>
        <v>0</v>
      </c>
      <c r="K212" s="207" t="s">
        <v>182</v>
      </c>
      <c r="L212" s="46"/>
      <c r="M212" s="212" t="s">
        <v>32</v>
      </c>
      <c r="N212" s="213" t="s">
        <v>49</v>
      </c>
      <c r="O212" s="86"/>
      <c r="P212" s="214">
        <f>O212*H212</f>
        <v>0</v>
      </c>
      <c r="Q212" s="214">
        <v>0.00011</v>
      </c>
      <c r="R212" s="214">
        <f>Q212*H212</f>
        <v>0.00198</v>
      </c>
      <c r="S212" s="214">
        <v>0</v>
      </c>
      <c r="T212" s="21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6" t="s">
        <v>265</v>
      </c>
      <c r="AT212" s="216" t="s">
        <v>126</v>
      </c>
      <c r="AU212" s="216" t="s">
        <v>87</v>
      </c>
      <c r="AY212" s="18" t="s">
        <v>123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21</v>
      </c>
      <c r="BK212" s="217">
        <f>ROUND(I212*H212,2)</f>
        <v>0</v>
      </c>
      <c r="BL212" s="18" t="s">
        <v>265</v>
      </c>
      <c r="BM212" s="216" t="s">
        <v>1115</v>
      </c>
    </row>
    <row r="213" s="2" customFormat="1">
      <c r="A213" s="40"/>
      <c r="B213" s="41"/>
      <c r="C213" s="42"/>
      <c r="D213" s="218" t="s">
        <v>132</v>
      </c>
      <c r="E213" s="42"/>
      <c r="F213" s="219" t="s">
        <v>1116</v>
      </c>
      <c r="G213" s="42"/>
      <c r="H213" s="42"/>
      <c r="I213" s="220"/>
      <c r="J213" s="42"/>
      <c r="K213" s="42"/>
      <c r="L213" s="46"/>
      <c r="M213" s="221"/>
      <c r="N213" s="22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132</v>
      </c>
      <c r="AU213" s="18" t="s">
        <v>87</v>
      </c>
    </row>
    <row r="214" s="2" customFormat="1" ht="16.5" customHeight="1">
      <c r="A214" s="40"/>
      <c r="B214" s="41"/>
      <c r="C214" s="205" t="s">
        <v>479</v>
      </c>
      <c r="D214" s="205" t="s">
        <v>126</v>
      </c>
      <c r="E214" s="206" t="s">
        <v>1117</v>
      </c>
      <c r="F214" s="207" t="s">
        <v>1118</v>
      </c>
      <c r="G214" s="208" t="s">
        <v>275</v>
      </c>
      <c r="H214" s="209">
        <v>6</v>
      </c>
      <c r="I214" s="210"/>
      <c r="J214" s="211">
        <f>ROUND(I214*H214,2)</f>
        <v>0</v>
      </c>
      <c r="K214" s="207" t="s">
        <v>182</v>
      </c>
      <c r="L214" s="46"/>
      <c r="M214" s="212" t="s">
        <v>32</v>
      </c>
      <c r="N214" s="213" t="s">
        <v>49</v>
      </c>
      <c r="O214" s="86"/>
      <c r="P214" s="214">
        <f>O214*H214</f>
        <v>0</v>
      </c>
      <c r="Q214" s="214">
        <v>0.00052999999999999998</v>
      </c>
      <c r="R214" s="214">
        <f>Q214*H214</f>
        <v>0.0031799999999999997</v>
      </c>
      <c r="S214" s="214">
        <v>0</v>
      </c>
      <c r="T214" s="21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6" t="s">
        <v>265</v>
      </c>
      <c r="AT214" s="216" t="s">
        <v>126</v>
      </c>
      <c r="AU214" s="216" t="s">
        <v>87</v>
      </c>
      <c r="AY214" s="18" t="s">
        <v>123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21</v>
      </c>
      <c r="BK214" s="217">
        <f>ROUND(I214*H214,2)</f>
        <v>0</v>
      </c>
      <c r="BL214" s="18" t="s">
        <v>265</v>
      </c>
      <c r="BM214" s="216" t="s">
        <v>1119</v>
      </c>
    </row>
    <row r="215" s="2" customFormat="1">
      <c r="A215" s="40"/>
      <c r="B215" s="41"/>
      <c r="C215" s="42"/>
      <c r="D215" s="218" t="s">
        <v>132</v>
      </c>
      <c r="E215" s="42"/>
      <c r="F215" s="219" t="s">
        <v>1120</v>
      </c>
      <c r="G215" s="42"/>
      <c r="H215" s="42"/>
      <c r="I215" s="220"/>
      <c r="J215" s="42"/>
      <c r="K215" s="42"/>
      <c r="L215" s="46"/>
      <c r="M215" s="221"/>
      <c r="N215" s="22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132</v>
      </c>
      <c r="AU215" s="18" t="s">
        <v>87</v>
      </c>
    </row>
    <row r="216" s="2" customFormat="1" ht="16.5" customHeight="1">
      <c r="A216" s="40"/>
      <c r="B216" s="41"/>
      <c r="C216" s="205" t="s">
        <v>484</v>
      </c>
      <c r="D216" s="205" t="s">
        <v>126</v>
      </c>
      <c r="E216" s="206" t="s">
        <v>1121</v>
      </c>
      <c r="F216" s="207" t="s">
        <v>1122</v>
      </c>
      <c r="G216" s="208" t="s">
        <v>275</v>
      </c>
      <c r="H216" s="209">
        <v>2</v>
      </c>
      <c r="I216" s="210"/>
      <c r="J216" s="211">
        <f>ROUND(I216*H216,2)</f>
        <v>0</v>
      </c>
      <c r="K216" s="207" t="s">
        <v>182</v>
      </c>
      <c r="L216" s="46"/>
      <c r="M216" s="212" t="s">
        <v>32</v>
      </c>
      <c r="N216" s="213" t="s">
        <v>49</v>
      </c>
      <c r="O216" s="86"/>
      <c r="P216" s="214">
        <f>O216*H216</f>
        <v>0</v>
      </c>
      <c r="Q216" s="214">
        <v>0.00084000000000000003</v>
      </c>
      <c r="R216" s="214">
        <f>Q216*H216</f>
        <v>0.0016800000000000001</v>
      </c>
      <c r="S216" s="214">
        <v>0</v>
      </c>
      <c r="T216" s="21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6" t="s">
        <v>265</v>
      </c>
      <c r="AT216" s="216" t="s">
        <v>126</v>
      </c>
      <c r="AU216" s="216" t="s">
        <v>87</v>
      </c>
      <c r="AY216" s="18" t="s">
        <v>123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21</v>
      </c>
      <c r="BK216" s="217">
        <f>ROUND(I216*H216,2)</f>
        <v>0</v>
      </c>
      <c r="BL216" s="18" t="s">
        <v>265</v>
      </c>
      <c r="BM216" s="216" t="s">
        <v>1123</v>
      </c>
    </row>
    <row r="217" s="2" customFormat="1">
      <c r="A217" s="40"/>
      <c r="B217" s="41"/>
      <c r="C217" s="42"/>
      <c r="D217" s="218" t="s">
        <v>132</v>
      </c>
      <c r="E217" s="42"/>
      <c r="F217" s="219" t="s">
        <v>1124</v>
      </c>
      <c r="G217" s="42"/>
      <c r="H217" s="42"/>
      <c r="I217" s="220"/>
      <c r="J217" s="42"/>
      <c r="K217" s="42"/>
      <c r="L217" s="46"/>
      <c r="M217" s="221"/>
      <c r="N217" s="22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132</v>
      </c>
      <c r="AU217" s="18" t="s">
        <v>87</v>
      </c>
    </row>
    <row r="218" s="2" customFormat="1" ht="16.5" customHeight="1">
      <c r="A218" s="40"/>
      <c r="B218" s="41"/>
      <c r="C218" s="205" t="s">
        <v>489</v>
      </c>
      <c r="D218" s="205" t="s">
        <v>126</v>
      </c>
      <c r="E218" s="206" t="s">
        <v>1125</v>
      </c>
      <c r="F218" s="207" t="s">
        <v>1126</v>
      </c>
      <c r="G218" s="208" t="s">
        <v>275</v>
      </c>
      <c r="H218" s="209">
        <v>1</v>
      </c>
      <c r="I218" s="210"/>
      <c r="J218" s="211">
        <f>ROUND(I218*H218,2)</f>
        <v>0</v>
      </c>
      <c r="K218" s="207" t="s">
        <v>182</v>
      </c>
      <c r="L218" s="46"/>
      <c r="M218" s="212" t="s">
        <v>32</v>
      </c>
      <c r="N218" s="213" t="s">
        <v>49</v>
      </c>
      <c r="O218" s="86"/>
      <c r="P218" s="214">
        <f>O218*H218</f>
        <v>0</v>
      </c>
      <c r="Q218" s="214">
        <v>0.0013600000000000001</v>
      </c>
      <c r="R218" s="214">
        <f>Q218*H218</f>
        <v>0.0013600000000000001</v>
      </c>
      <c r="S218" s="214">
        <v>0</v>
      </c>
      <c r="T218" s="21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6" t="s">
        <v>265</v>
      </c>
      <c r="AT218" s="216" t="s">
        <v>126</v>
      </c>
      <c r="AU218" s="216" t="s">
        <v>87</v>
      </c>
      <c r="AY218" s="18" t="s">
        <v>123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21</v>
      </c>
      <c r="BK218" s="217">
        <f>ROUND(I218*H218,2)</f>
        <v>0</v>
      </c>
      <c r="BL218" s="18" t="s">
        <v>265</v>
      </c>
      <c r="BM218" s="216" t="s">
        <v>1127</v>
      </c>
    </row>
    <row r="219" s="2" customFormat="1">
      <c r="A219" s="40"/>
      <c r="B219" s="41"/>
      <c r="C219" s="42"/>
      <c r="D219" s="218" t="s">
        <v>132</v>
      </c>
      <c r="E219" s="42"/>
      <c r="F219" s="219" t="s">
        <v>1128</v>
      </c>
      <c r="G219" s="42"/>
      <c r="H219" s="42"/>
      <c r="I219" s="220"/>
      <c r="J219" s="42"/>
      <c r="K219" s="42"/>
      <c r="L219" s="46"/>
      <c r="M219" s="221"/>
      <c r="N219" s="22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132</v>
      </c>
      <c r="AU219" s="18" t="s">
        <v>87</v>
      </c>
    </row>
    <row r="220" s="2" customFormat="1" ht="16.5" customHeight="1">
      <c r="A220" s="40"/>
      <c r="B220" s="41"/>
      <c r="C220" s="205" t="s">
        <v>494</v>
      </c>
      <c r="D220" s="205" t="s">
        <v>126</v>
      </c>
      <c r="E220" s="206" t="s">
        <v>1129</v>
      </c>
      <c r="F220" s="207" t="s">
        <v>1130</v>
      </c>
      <c r="G220" s="208" t="s">
        <v>275</v>
      </c>
      <c r="H220" s="209">
        <v>1</v>
      </c>
      <c r="I220" s="210"/>
      <c r="J220" s="211">
        <f>ROUND(I220*H220,2)</f>
        <v>0</v>
      </c>
      <c r="K220" s="207" t="s">
        <v>182</v>
      </c>
      <c r="L220" s="46"/>
      <c r="M220" s="212" t="s">
        <v>32</v>
      </c>
      <c r="N220" s="213" t="s">
        <v>49</v>
      </c>
      <c r="O220" s="86"/>
      <c r="P220" s="214">
        <f>O220*H220</f>
        <v>0</v>
      </c>
      <c r="Q220" s="214">
        <v>0.00072999999999999996</v>
      </c>
      <c r="R220" s="214">
        <f>Q220*H220</f>
        <v>0.00072999999999999996</v>
      </c>
      <c r="S220" s="214">
        <v>0</v>
      </c>
      <c r="T220" s="21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6" t="s">
        <v>265</v>
      </c>
      <c r="AT220" s="216" t="s">
        <v>126</v>
      </c>
      <c r="AU220" s="216" t="s">
        <v>87</v>
      </c>
      <c r="AY220" s="18" t="s">
        <v>123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21</v>
      </c>
      <c r="BK220" s="217">
        <f>ROUND(I220*H220,2)</f>
        <v>0</v>
      </c>
      <c r="BL220" s="18" t="s">
        <v>265</v>
      </c>
      <c r="BM220" s="216" t="s">
        <v>1131</v>
      </c>
    </row>
    <row r="221" s="2" customFormat="1">
      <c r="A221" s="40"/>
      <c r="B221" s="41"/>
      <c r="C221" s="42"/>
      <c r="D221" s="218" t="s">
        <v>132</v>
      </c>
      <c r="E221" s="42"/>
      <c r="F221" s="219" t="s">
        <v>1132</v>
      </c>
      <c r="G221" s="42"/>
      <c r="H221" s="42"/>
      <c r="I221" s="220"/>
      <c r="J221" s="42"/>
      <c r="K221" s="42"/>
      <c r="L221" s="46"/>
      <c r="M221" s="221"/>
      <c r="N221" s="22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132</v>
      </c>
      <c r="AU221" s="18" t="s">
        <v>87</v>
      </c>
    </row>
    <row r="222" s="2" customFormat="1" ht="21.75" customHeight="1">
      <c r="A222" s="40"/>
      <c r="B222" s="41"/>
      <c r="C222" s="205" t="s">
        <v>499</v>
      </c>
      <c r="D222" s="205" t="s">
        <v>126</v>
      </c>
      <c r="E222" s="206" t="s">
        <v>1133</v>
      </c>
      <c r="F222" s="207" t="s">
        <v>1134</v>
      </c>
      <c r="G222" s="208" t="s">
        <v>275</v>
      </c>
      <c r="H222" s="209">
        <v>15</v>
      </c>
      <c r="I222" s="210"/>
      <c r="J222" s="211">
        <f>ROUND(I222*H222,2)</f>
        <v>0</v>
      </c>
      <c r="K222" s="207" t="s">
        <v>182</v>
      </c>
      <c r="L222" s="46"/>
      <c r="M222" s="212" t="s">
        <v>32</v>
      </c>
      <c r="N222" s="213" t="s">
        <v>49</v>
      </c>
      <c r="O222" s="86"/>
      <c r="P222" s="214">
        <f>O222*H222</f>
        <v>0</v>
      </c>
      <c r="Q222" s="214">
        <v>0.00069999999999999999</v>
      </c>
      <c r="R222" s="214">
        <f>Q222*H222</f>
        <v>0.010500000000000001</v>
      </c>
      <c r="S222" s="214">
        <v>0</v>
      </c>
      <c r="T222" s="21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6" t="s">
        <v>265</v>
      </c>
      <c r="AT222" s="216" t="s">
        <v>126</v>
      </c>
      <c r="AU222" s="216" t="s">
        <v>87</v>
      </c>
      <c r="AY222" s="18" t="s">
        <v>123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21</v>
      </c>
      <c r="BK222" s="217">
        <f>ROUND(I222*H222,2)</f>
        <v>0</v>
      </c>
      <c r="BL222" s="18" t="s">
        <v>265</v>
      </c>
      <c r="BM222" s="216" t="s">
        <v>1135</v>
      </c>
    </row>
    <row r="223" s="2" customFormat="1">
      <c r="A223" s="40"/>
      <c r="B223" s="41"/>
      <c r="C223" s="42"/>
      <c r="D223" s="218" t="s">
        <v>132</v>
      </c>
      <c r="E223" s="42"/>
      <c r="F223" s="219" t="s">
        <v>1136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132</v>
      </c>
      <c r="AU223" s="18" t="s">
        <v>87</v>
      </c>
    </row>
    <row r="224" s="2" customFormat="1" ht="16.5" customHeight="1">
      <c r="A224" s="40"/>
      <c r="B224" s="41"/>
      <c r="C224" s="205" t="s">
        <v>504</v>
      </c>
      <c r="D224" s="205" t="s">
        <v>126</v>
      </c>
      <c r="E224" s="206" t="s">
        <v>1137</v>
      </c>
      <c r="F224" s="207" t="s">
        <v>1138</v>
      </c>
      <c r="G224" s="208" t="s">
        <v>275</v>
      </c>
      <c r="H224" s="209">
        <v>3</v>
      </c>
      <c r="I224" s="210"/>
      <c r="J224" s="211">
        <f>ROUND(I224*H224,2)</f>
        <v>0</v>
      </c>
      <c r="K224" s="207" t="s">
        <v>182</v>
      </c>
      <c r="L224" s="46"/>
      <c r="M224" s="212" t="s">
        <v>32</v>
      </c>
      <c r="N224" s="213" t="s">
        <v>49</v>
      </c>
      <c r="O224" s="86"/>
      <c r="P224" s="214">
        <f>O224*H224</f>
        <v>0</v>
      </c>
      <c r="Q224" s="214">
        <v>0.0011999999999999999</v>
      </c>
      <c r="R224" s="214">
        <f>Q224*H224</f>
        <v>0.0035999999999999999</v>
      </c>
      <c r="S224" s="214">
        <v>0</v>
      </c>
      <c r="T224" s="21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6" t="s">
        <v>265</v>
      </c>
      <c r="AT224" s="216" t="s">
        <v>126</v>
      </c>
      <c r="AU224" s="216" t="s">
        <v>87</v>
      </c>
      <c r="AY224" s="18" t="s">
        <v>123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21</v>
      </c>
      <c r="BK224" s="217">
        <f>ROUND(I224*H224,2)</f>
        <v>0</v>
      </c>
      <c r="BL224" s="18" t="s">
        <v>265</v>
      </c>
      <c r="BM224" s="216" t="s">
        <v>1139</v>
      </c>
    </row>
    <row r="225" s="2" customFormat="1">
      <c r="A225" s="40"/>
      <c r="B225" s="41"/>
      <c r="C225" s="42"/>
      <c r="D225" s="218" t="s">
        <v>132</v>
      </c>
      <c r="E225" s="42"/>
      <c r="F225" s="219" t="s">
        <v>1140</v>
      </c>
      <c r="G225" s="42"/>
      <c r="H225" s="42"/>
      <c r="I225" s="220"/>
      <c r="J225" s="42"/>
      <c r="K225" s="42"/>
      <c r="L225" s="46"/>
      <c r="M225" s="221"/>
      <c r="N225" s="22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132</v>
      </c>
      <c r="AU225" s="18" t="s">
        <v>87</v>
      </c>
    </row>
    <row r="226" s="2" customFormat="1" ht="16.5" customHeight="1">
      <c r="A226" s="40"/>
      <c r="B226" s="41"/>
      <c r="C226" s="205" t="s">
        <v>511</v>
      </c>
      <c r="D226" s="205" t="s">
        <v>126</v>
      </c>
      <c r="E226" s="206" t="s">
        <v>1141</v>
      </c>
      <c r="F226" s="207" t="s">
        <v>1142</v>
      </c>
      <c r="G226" s="208" t="s">
        <v>275</v>
      </c>
      <c r="H226" s="209">
        <v>3</v>
      </c>
      <c r="I226" s="210"/>
      <c r="J226" s="211">
        <f>ROUND(I226*H226,2)</f>
        <v>0</v>
      </c>
      <c r="K226" s="207" t="s">
        <v>182</v>
      </c>
      <c r="L226" s="46"/>
      <c r="M226" s="212" t="s">
        <v>32</v>
      </c>
      <c r="N226" s="213" t="s">
        <v>49</v>
      </c>
      <c r="O226" s="86"/>
      <c r="P226" s="214">
        <f>O226*H226</f>
        <v>0</v>
      </c>
      <c r="Q226" s="214">
        <v>0.00050000000000000001</v>
      </c>
      <c r="R226" s="214">
        <f>Q226*H226</f>
        <v>0.0015</v>
      </c>
      <c r="S226" s="214">
        <v>0</v>
      </c>
      <c r="T226" s="21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6" t="s">
        <v>265</v>
      </c>
      <c r="AT226" s="216" t="s">
        <v>126</v>
      </c>
      <c r="AU226" s="216" t="s">
        <v>87</v>
      </c>
      <c r="AY226" s="18" t="s">
        <v>123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21</v>
      </c>
      <c r="BK226" s="217">
        <f>ROUND(I226*H226,2)</f>
        <v>0</v>
      </c>
      <c r="BL226" s="18" t="s">
        <v>265</v>
      </c>
      <c r="BM226" s="216" t="s">
        <v>1143</v>
      </c>
    </row>
    <row r="227" s="2" customFormat="1">
      <c r="A227" s="40"/>
      <c r="B227" s="41"/>
      <c r="C227" s="42"/>
      <c r="D227" s="218" t="s">
        <v>132</v>
      </c>
      <c r="E227" s="42"/>
      <c r="F227" s="219" t="s">
        <v>1144</v>
      </c>
      <c r="G227" s="42"/>
      <c r="H227" s="42"/>
      <c r="I227" s="220"/>
      <c r="J227" s="42"/>
      <c r="K227" s="42"/>
      <c r="L227" s="46"/>
      <c r="M227" s="221"/>
      <c r="N227" s="22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132</v>
      </c>
      <c r="AU227" s="18" t="s">
        <v>87</v>
      </c>
    </row>
    <row r="228" s="2" customFormat="1" ht="16.5" customHeight="1">
      <c r="A228" s="40"/>
      <c r="B228" s="41"/>
      <c r="C228" s="205" t="s">
        <v>516</v>
      </c>
      <c r="D228" s="205" t="s">
        <v>126</v>
      </c>
      <c r="E228" s="206" t="s">
        <v>1145</v>
      </c>
      <c r="F228" s="207" t="s">
        <v>1146</v>
      </c>
      <c r="G228" s="208" t="s">
        <v>275</v>
      </c>
      <c r="H228" s="209">
        <v>12</v>
      </c>
      <c r="I228" s="210"/>
      <c r="J228" s="211">
        <f>ROUND(I228*H228,2)</f>
        <v>0</v>
      </c>
      <c r="K228" s="207" t="s">
        <v>182</v>
      </c>
      <c r="L228" s="46"/>
      <c r="M228" s="212" t="s">
        <v>32</v>
      </c>
      <c r="N228" s="213" t="s">
        <v>49</v>
      </c>
      <c r="O228" s="86"/>
      <c r="P228" s="214">
        <f>O228*H228</f>
        <v>0</v>
      </c>
      <c r="Q228" s="214">
        <v>0.00022000000000000001</v>
      </c>
      <c r="R228" s="214">
        <f>Q228*H228</f>
        <v>0.00264</v>
      </c>
      <c r="S228" s="214">
        <v>0</v>
      </c>
      <c r="T228" s="21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6" t="s">
        <v>265</v>
      </c>
      <c r="AT228" s="216" t="s">
        <v>126</v>
      </c>
      <c r="AU228" s="216" t="s">
        <v>87</v>
      </c>
      <c r="AY228" s="18" t="s">
        <v>123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21</v>
      </c>
      <c r="BK228" s="217">
        <f>ROUND(I228*H228,2)</f>
        <v>0</v>
      </c>
      <c r="BL228" s="18" t="s">
        <v>265</v>
      </c>
      <c r="BM228" s="216" t="s">
        <v>1147</v>
      </c>
    </row>
    <row r="229" s="2" customFormat="1">
      <c r="A229" s="40"/>
      <c r="B229" s="41"/>
      <c r="C229" s="42"/>
      <c r="D229" s="218" t="s">
        <v>132</v>
      </c>
      <c r="E229" s="42"/>
      <c r="F229" s="219" t="s">
        <v>1148</v>
      </c>
      <c r="G229" s="42"/>
      <c r="H229" s="42"/>
      <c r="I229" s="220"/>
      <c r="J229" s="42"/>
      <c r="K229" s="42"/>
      <c r="L229" s="46"/>
      <c r="M229" s="221"/>
      <c r="N229" s="22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132</v>
      </c>
      <c r="AU229" s="18" t="s">
        <v>87</v>
      </c>
    </row>
    <row r="230" s="2" customFormat="1" ht="16.5" customHeight="1">
      <c r="A230" s="40"/>
      <c r="B230" s="41"/>
      <c r="C230" s="205" t="s">
        <v>521</v>
      </c>
      <c r="D230" s="205" t="s">
        <v>126</v>
      </c>
      <c r="E230" s="206" t="s">
        <v>1149</v>
      </c>
      <c r="F230" s="207" t="s">
        <v>1150</v>
      </c>
      <c r="G230" s="208" t="s">
        <v>275</v>
      </c>
      <c r="H230" s="209">
        <v>1</v>
      </c>
      <c r="I230" s="210"/>
      <c r="J230" s="211">
        <f>ROUND(I230*H230,2)</f>
        <v>0</v>
      </c>
      <c r="K230" s="207" t="s">
        <v>182</v>
      </c>
      <c r="L230" s="46"/>
      <c r="M230" s="212" t="s">
        <v>32</v>
      </c>
      <c r="N230" s="213" t="s">
        <v>49</v>
      </c>
      <c r="O230" s="86"/>
      <c r="P230" s="214">
        <f>O230*H230</f>
        <v>0</v>
      </c>
      <c r="Q230" s="214">
        <v>0.0036099999999999999</v>
      </c>
      <c r="R230" s="214">
        <f>Q230*H230</f>
        <v>0.0036099999999999999</v>
      </c>
      <c r="S230" s="214">
        <v>0</v>
      </c>
      <c r="T230" s="21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6" t="s">
        <v>265</v>
      </c>
      <c r="AT230" s="216" t="s">
        <v>126</v>
      </c>
      <c r="AU230" s="216" t="s">
        <v>87</v>
      </c>
      <c r="AY230" s="18" t="s">
        <v>123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21</v>
      </c>
      <c r="BK230" s="217">
        <f>ROUND(I230*H230,2)</f>
        <v>0</v>
      </c>
      <c r="BL230" s="18" t="s">
        <v>265</v>
      </c>
      <c r="BM230" s="216" t="s">
        <v>1151</v>
      </c>
    </row>
    <row r="231" s="2" customFormat="1">
      <c r="A231" s="40"/>
      <c r="B231" s="41"/>
      <c r="C231" s="42"/>
      <c r="D231" s="218" t="s">
        <v>132</v>
      </c>
      <c r="E231" s="42"/>
      <c r="F231" s="219" t="s">
        <v>1152</v>
      </c>
      <c r="G231" s="42"/>
      <c r="H231" s="42"/>
      <c r="I231" s="220"/>
      <c r="J231" s="42"/>
      <c r="K231" s="42"/>
      <c r="L231" s="46"/>
      <c r="M231" s="221"/>
      <c r="N231" s="22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132</v>
      </c>
      <c r="AU231" s="18" t="s">
        <v>87</v>
      </c>
    </row>
    <row r="232" s="2" customFormat="1" ht="16.5" customHeight="1">
      <c r="A232" s="40"/>
      <c r="B232" s="41"/>
      <c r="C232" s="205" t="s">
        <v>526</v>
      </c>
      <c r="D232" s="205" t="s">
        <v>126</v>
      </c>
      <c r="E232" s="206" t="s">
        <v>1153</v>
      </c>
      <c r="F232" s="207" t="s">
        <v>1154</v>
      </c>
      <c r="G232" s="208" t="s">
        <v>275</v>
      </c>
      <c r="H232" s="209">
        <v>12</v>
      </c>
      <c r="I232" s="210"/>
      <c r="J232" s="211">
        <f>ROUND(I232*H232,2)</f>
        <v>0</v>
      </c>
      <c r="K232" s="207" t="s">
        <v>182</v>
      </c>
      <c r="L232" s="46"/>
      <c r="M232" s="212" t="s">
        <v>32</v>
      </c>
      <c r="N232" s="213" t="s">
        <v>49</v>
      </c>
      <c r="O232" s="86"/>
      <c r="P232" s="214">
        <f>O232*H232</f>
        <v>0</v>
      </c>
      <c r="Q232" s="214">
        <v>0.00050000000000000001</v>
      </c>
      <c r="R232" s="214">
        <f>Q232*H232</f>
        <v>0.0060000000000000001</v>
      </c>
      <c r="S232" s="214">
        <v>0</v>
      </c>
      <c r="T232" s="21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6" t="s">
        <v>265</v>
      </c>
      <c r="AT232" s="216" t="s">
        <v>126</v>
      </c>
      <c r="AU232" s="216" t="s">
        <v>87</v>
      </c>
      <c r="AY232" s="18" t="s">
        <v>123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21</v>
      </c>
      <c r="BK232" s="217">
        <f>ROUND(I232*H232,2)</f>
        <v>0</v>
      </c>
      <c r="BL232" s="18" t="s">
        <v>265</v>
      </c>
      <c r="BM232" s="216" t="s">
        <v>1155</v>
      </c>
    </row>
    <row r="233" s="2" customFormat="1">
      <c r="A233" s="40"/>
      <c r="B233" s="41"/>
      <c r="C233" s="42"/>
      <c r="D233" s="218" t="s">
        <v>132</v>
      </c>
      <c r="E233" s="42"/>
      <c r="F233" s="219" t="s">
        <v>1156</v>
      </c>
      <c r="G233" s="42"/>
      <c r="H233" s="42"/>
      <c r="I233" s="220"/>
      <c r="J233" s="42"/>
      <c r="K233" s="42"/>
      <c r="L233" s="46"/>
      <c r="M233" s="221"/>
      <c r="N233" s="22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132</v>
      </c>
      <c r="AU233" s="18" t="s">
        <v>87</v>
      </c>
    </row>
    <row r="234" s="2" customFormat="1" ht="16.5" customHeight="1">
      <c r="A234" s="40"/>
      <c r="B234" s="41"/>
      <c r="C234" s="205" t="s">
        <v>531</v>
      </c>
      <c r="D234" s="205" t="s">
        <v>126</v>
      </c>
      <c r="E234" s="206" t="s">
        <v>1157</v>
      </c>
      <c r="F234" s="207" t="s">
        <v>1158</v>
      </c>
      <c r="G234" s="208" t="s">
        <v>275</v>
      </c>
      <c r="H234" s="209">
        <v>4</v>
      </c>
      <c r="I234" s="210"/>
      <c r="J234" s="211">
        <f>ROUND(I234*H234,2)</f>
        <v>0</v>
      </c>
      <c r="K234" s="207" t="s">
        <v>182</v>
      </c>
      <c r="L234" s="46"/>
      <c r="M234" s="212" t="s">
        <v>32</v>
      </c>
      <c r="N234" s="213" t="s">
        <v>49</v>
      </c>
      <c r="O234" s="86"/>
      <c r="P234" s="214">
        <f>O234*H234</f>
        <v>0</v>
      </c>
      <c r="Q234" s="214">
        <v>0.00069999999999999999</v>
      </c>
      <c r="R234" s="214">
        <f>Q234*H234</f>
        <v>0.0028</v>
      </c>
      <c r="S234" s="214">
        <v>0</v>
      </c>
      <c r="T234" s="21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6" t="s">
        <v>265</v>
      </c>
      <c r="AT234" s="216" t="s">
        <v>126</v>
      </c>
      <c r="AU234" s="216" t="s">
        <v>87</v>
      </c>
      <c r="AY234" s="18" t="s">
        <v>123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21</v>
      </c>
      <c r="BK234" s="217">
        <f>ROUND(I234*H234,2)</f>
        <v>0</v>
      </c>
      <c r="BL234" s="18" t="s">
        <v>265</v>
      </c>
      <c r="BM234" s="216" t="s">
        <v>1159</v>
      </c>
    </row>
    <row r="235" s="2" customFormat="1">
      <c r="A235" s="40"/>
      <c r="B235" s="41"/>
      <c r="C235" s="42"/>
      <c r="D235" s="218" t="s">
        <v>132</v>
      </c>
      <c r="E235" s="42"/>
      <c r="F235" s="219" t="s">
        <v>1160</v>
      </c>
      <c r="G235" s="42"/>
      <c r="H235" s="42"/>
      <c r="I235" s="220"/>
      <c r="J235" s="42"/>
      <c r="K235" s="42"/>
      <c r="L235" s="46"/>
      <c r="M235" s="221"/>
      <c r="N235" s="22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132</v>
      </c>
      <c r="AU235" s="18" t="s">
        <v>87</v>
      </c>
    </row>
    <row r="236" s="2" customFormat="1" ht="16.5" customHeight="1">
      <c r="A236" s="40"/>
      <c r="B236" s="41"/>
      <c r="C236" s="205" t="s">
        <v>536</v>
      </c>
      <c r="D236" s="205" t="s">
        <v>126</v>
      </c>
      <c r="E236" s="206" t="s">
        <v>1161</v>
      </c>
      <c r="F236" s="207" t="s">
        <v>1162</v>
      </c>
      <c r="G236" s="208" t="s">
        <v>275</v>
      </c>
      <c r="H236" s="209">
        <v>7</v>
      </c>
      <c r="I236" s="210"/>
      <c r="J236" s="211">
        <f>ROUND(I236*H236,2)</f>
        <v>0</v>
      </c>
      <c r="K236" s="207" t="s">
        <v>182</v>
      </c>
      <c r="L236" s="46"/>
      <c r="M236" s="212" t="s">
        <v>32</v>
      </c>
      <c r="N236" s="213" t="s">
        <v>49</v>
      </c>
      <c r="O236" s="86"/>
      <c r="P236" s="214">
        <f>O236*H236</f>
        <v>0</v>
      </c>
      <c r="Q236" s="214">
        <v>0.00315</v>
      </c>
      <c r="R236" s="214">
        <f>Q236*H236</f>
        <v>0.02205</v>
      </c>
      <c r="S236" s="214">
        <v>0</v>
      </c>
      <c r="T236" s="21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6" t="s">
        <v>265</v>
      </c>
      <c r="AT236" s="216" t="s">
        <v>126</v>
      </c>
      <c r="AU236" s="216" t="s">
        <v>87</v>
      </c>
      <c r="AY236" s="18" t="s">
        <v>123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21</v>
      </c>
      <c r="BK236" s="217">
        <f>ROUND(I236*H236,2)</f>
        <v>0</v>
      </c>
      <c r="BL236" s="18" t="s">
        <v>265</v>
      </c>
      <c r="BM236" s="216" t="s">
        <v>1163</v>
      </c>
    </row>
    <row r="237" s="2" customFormat="1">
      <c r="A237" s="40"/>
      <c r="B237" s="41"/>
      <c r="C237" s="42"/>
      <c r="D237" s="218" t="s">
        <v>132</v>
      </c>
      <c r="E237" s="42"/>
      <c r="F237" s="219" t="s">
        <v>1164</v>
      </c>
      <c r="G237" s="42"/>
      <c r="H237" s="42"/>
      <c r="I237" s="220"/>
      <c r="J237" s="42"/>
      <c r="K237" s="42"/>
      <c r="L237" s="46"/>
      <c r="M237" s="221"/>
      <c r="N237" s="22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132</v>
      </c>
      <c r="AU237" s="18" t="s">
        <v>87</v>
      </c>
    </row>
    <row r="238" s="2" customFormat="1" ht="24.15" customHeight="1">
      <c r="A238" s="40"/>
      <c r="B238" s="41"/>
      <c r="C238" s="205" t="s">
        <v>541</v>
      </c>
      <c r="D238" s="205" t="s">
        <v>126</v>
      </c>
      <c r="E238" s="206" t="s">
        <v>1165</v>
      </c>
      <c r="F238" s="207" t="s">
        <v>1166</v>
      </c>
      <c r="G238" s="208" t="s">
        <v>275</v>
      </c>
      <c r="H238" s="209">
        <v>4</v>
      </c>
      <c r="I238" s="210"/>
      <c r="J238" s="211">
        <f>ROUND(I238*H238,2)</f>
        <v>0</v>
      </c>
      <c r="K238" s="207" t="s">
        <v>182</v>
      </c>
      <c r="L238" s="46"/>
      <c r="M238" s="212" t="s">
        <v>32</v>
      </c>
      <c r="N238" s="213" t="s">
        <v>49</v>
      </c>
      <c r="O238" s="86"/>
      <c r="P238" s="214">
        <f>O238*H238</f>
        <v>0</v>
      </c>
      <c r="Q238" s="214">
        <v>0.0014499999999999999</v>
      </c>
      <c r="R238" s="214">
        <f>Q238*H238</f>
        <v>0.0057999999999999996</v>
      </c>
      <c r="S238" s="214">
        <v>0</v>
      </c>
      <c r="T238" s="21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6" t="s">
        <v>265</v>
      </c>
      <c r="AT238" s="216" t="s">
        <v>126</v>
      </c>
      <c r="AU238" s="216" t="s">
        <v>87</v>
      </c>
      <c r="AY238" s="18" t="s">
        <v>123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21</v>
      </c>
      <c r="BK238" s="217">
        <f>ROUND(I238*H238,2)</f>
        <v>0</v>
      </c>
      <c r="BL238" s="18" t="s">
        <v>265</v>
      </c>
      <c r="BM238" s="216" t="s">
        <v>1167</v>
      </c>
    </row>
    <row r="239" s="2" customFormat="1">
      <c r="A239" s="40"/>
      <c r="B239" s="41"/>
      <c r="C239" s="42"/>
      <c r="D239" s="218" t="s">
        <v>132</v>
      </c>
      <c r="E239" s="42"/>
      <c r="F239" s="219" t="s">
        <v>1168</v>
      </c>
      <c r="G239" s="42"/>
      <c r="H239" s="42"/>
      <c r="I239" s="220"/>
      <c r="J239" s="42"/>
      <c r="K239" s="42"/>
      <c r="L239" s="46"/>
      <c r="M239" s="221"/>
      <c r="N239" s="22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132</v>
      </c>
      <c r="AU239" s="18" t="s">
        <v>87</v>
      </c>
    </row>
    <row r="240" s="2" customFormat="1" ht="24.15" customHeight="1">
      <c r="A240" s="40"/>
      <c r="B240" s="41"/>
      <c r="C240" s="205" t="s">
        <v>546</v>
      </c>
      <c r="D240" s="205" t="s">
        <v>126</v>
      </c>
      <c r="E240" s="206" t="s">
        <v>1169</v>
      </c>
      <c r="F240" s="207" t="s">
        <v>1170</v>
      </c>
      <c r="G240" s="208" t="s">
        <v>275</v>
      </c>
      <c r="H240" s="209">
        <v>2</v>
      </c>
      <c r="I240" s="210"/>
      <c r="J240" s="211">
        <f>ROUND(I240*H240,2)</f>
        <v>0</v>
      </c>
      <c r="K240" s="207" t="s">
        <v>182</v>
      </c>
      <c r="L240" s="46"/>
      <c r="M240" s="212" t="s">
        <v>32</v>
      </c>
      <c r="N240" s="213" t="s">
        <v>49</v>
      </c>
      <c r="O240" s="86"/>
      <c r="P240" s="214">
        <f>O240*H240</f>
        <v>0</v>
      </c>
      <c r="Q240" s="214">
        <v>0.00095</v>
      </c>
      <c r="R240" s="214">
        <f>Q240*H240</f>
        <v>0.0019</v>
      </c>
      <c r="S240" s="214">
        <v>0</v>
      </c>
      <c r="T240" s="21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6" t="s">
        <v>265</v>
      </c>
      <c r="AT240" s="216" t="s">
        <v>126</v>
      </c>
      <c r="AU240" s="216" t="s">
        <v>87</v>
      </c>
      <c r="AY240" s="18" t="s">
        <v>123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21</v>
      </c>
      <c r="BK240" s="217">
        <f>ROUND(I240*H240,2)</f>
        <v>0</v>
      </c>
      <c r="BL240" s="18" t="s">
        <v>265</v>
      </c>
      <c r="BM240" s="216" t="s">
        <v>1171</v>
      </c>
    </row>
    <row r="241" s="2" customFormat="1">
      <c r="A241" s="40"/>
      <c r="B241" s="41"/>
      <c r="C241" s="42"/>
      <c r="D241" s="218" t="s">
        <v>132</v>
      </c>
      <c r="E241" s="42"/>
      <c r="F241" s="219" t="s">
        <v>1172</v>
      </c>
      <c r="G241" s="42"/>
      <c r="H241" s="42"/>
      <c r="I241" s="220"/>
      <c r="J241" s="42"/>
      <c r="K241" s="42"/>
      <c r="L241" s="46"/>
      <c r="M241" s="221"/>
      <c r="N241" s="22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132</v>
      </c>
      <c r="AU241" s="18" t="s">
        <v>87</v>
      </c>
    </row>
    <row r="242" s="2" customFormat="1" ht="21.75" customHeight="1">
      <c r="A242" s="40"/>
      <c r="B242" s="41"/>
      <c r="C242" s="205" t="s">
        <v>551</v>
      </c>
      <c r="D242" s="205" t="s">
        <v>126</v>
      </c>
      <c r="E242" s="206" t="s">
        <v>1173</v>
      </c>
      <c r="F242" s="207" t="s">
        <v>1174</v>
      </c>
      <c r="G242" s="208" t="s">
        <v>275</v>
      </c>
      <c r="H242" s="209">
        <v>4</v>
      </c>
      <c r="I242" s="210"/>
      <c r="J242" s="211">
        <f>ROUND(I242*H242,2)</f>
        <v>0</v>
      </c>
      <c r="K242" s="207" t="s">
        <v>182</v>
      </c>
      <c r="L242" s="46"/>
      <c r="M242" s="212" t="s">
        <v>32</v>
      </c>
      <c r="N242" s="213" t="s">
        <v>49</v>
      </c>
      <c r="O242" s="86"/>
      <c r="P242" s="214">
        <f>O242*H242</f>
        <v>0</v>
      </c>
      <c r="Q242" s="214">
        <v>0.00052999999999999998</v>
      </c>
      <c r="R242" s="214">
        <f>Q242*H242</f>
        <v>0.0021199999999999999</v>
      </c>
      <c r="S242" s="214">
        <v>0</v>
      </c>
      <c r="T242" s="21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6" t="s">
        <v>265</v>
      </c>
      <c r="AT242" s="216" t="s">
        <v>126</v>
      </c>
      <c r="AU242" s="216" t="s">
        <v>87</v>
      </c>
      <c r="AY242" s="18" t="s">
        <v>123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21</v>
      </c>
      <c r="BK242" s="217">
        <f>ROUND(I242*H242,2)</f>
        <v>0</v>
      </c>
      <c r="BL242" s="18" t="s">
        <v>265</v>
      </c>
      <c r="BM242" s="216" t="s">
        <v>1175</v>
      </c>
    </row>
    <row r="243" s="2" customFormat="1">
      <c r="A243" s="40"/>
      <c r="B243" s="41"/>
      <c r="C243" s="42"/>
      <c r="D243" s="218" t="s">
        <v>132</v>
      </c>
      <c r="E243" s="42"/>
      <c r="F243" s="219" t="s">
        <v>1176</v>
      </c>
      <c r="G243" s="42"/>
      <c r="H243" s="42"/>
      <c r="I243" s="220"/>
      <c r="J243" s="42"/>
      <c r="K243" s="42"/>
      <c r="L243" s="46"/>
      <c r="M243" s="221"/>
      <c r="N243" s="22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132</v>
      </c>
      <c r="AU243" s="18" t="s">
        <v>87</v>
      </c>
    </row>
    <row r="244" s="2" customFormat="1" ht="21.75" customHeight="1">
      <c r="A244" s="40"/>
      <c r="B244" s="41"/>
      <c r="C244" s="205" t="s">
        <v>556</v>
      </c>
      <c r="D244" s="205" t="s">
        <v>126</v>
      </c>
      <c r="E244" s="206" t="s">
        <v>1177</v>
      </c>
      <c r="F244" s="207" t="s">
        <v>1178</v>
      </c>
      <c r="G244" s="208" t="s">
        <v>275</v>
      </c>
      <c r="H244" s="209">
        <v>4</v>
      </c>
      <c r="I244" s="210"/>
      <c r="J244" s="211">
        <f>ROUND(I244*H244,2)</f>
        <v>0</v>
      </c>
      <c r="K244" s="207" t="s">
        <v>182</v>
      </c>
      <c r="L244" s="46"/>
      <c r="M244" s="212" t="s">
        <v>32</v>
      </c>
      <c r="N244" s="213" t="s">
        <v>49</v>
      </c>
      <c r="O244" s="86"/>
      <c r="P244" s="214">
        <f>O244*H244</f>
        <v>0</v>
      </c>
      <c r="Q244" s="214">
        <v>0.00147</v>
      </c>
      <c r="R244" s="214">
        <f>Q244*H244</f>
        <v>0.0058799999999999998</v>
      </c>
      <c r="S244" s="214">
        <v>0</v>
      </c>
      <c r="T244" s="21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6" t="s">
        <v>882</v>
      </c>
      <c r="AT244" s="216" t="s">
        <v>126</v>
      </c>
      <c r="AU244" s="216" t="s">
        <v>87</v>
      </c>
      <c r="AY244" s="18" t="s">
        <v>123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21</v>
      </c>
      <c r="BK244" s="217">
        <f>ROUND(I244*H244,2)</f>
        <v>0</v>
      </c>
      <c r="BL244" s="18" t="s">
        <v>882</v>
      </c>
      <c r="BM244" s="216" t="s">
        <v>1179</v>
      </c>
    </row>
    <row r="245" s="2" customFormat="1">
      <c r="A245" s="40"/>
      <c r="B245" s="41"/>
      <c r="C245" s="42"/>
      <c r="D245" s="218" t="s">
        <v>132</v>
      </c>
      <c r="E245" s="42"/>
      <c r="F245" s="219" t="s">
        <v>1180</v>
      </c>
      <c r="G245" s="42"/>
      <c r="H245" s="42"/>
      <c r="I245" s="220"/>
      <c r="J245" s="42"/>
      <c r="K245" s="42"/>
      <c r="L245" s="46"/>
      <c r="M245" s="221"/>
      <c r="N245" s="22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132</v>
      </c>
      <c r="AU245" s="18" t="s">
        <v>87</v>
      </c>
    </row>
    <row r="246" s="2" customFormat="1" ht="24.15" customHeight="1">
      <c r="A246" s="40"/>
      <c r="B246" s="41"/>
      <c r="C246" s="205" t="s">
        <v>561</v>
      </c>
      <c r="D246" s="205" t="s">
        <v>126</v>
      </c>
      <c r="E246" s="206" t="s">
        <v>1181</v>
      </c>
      <c r="F246" s="207" t="s">
        <v>1182</v>
      </c>
      <c r="G246" s="208" t="s">
        <v>238</v>
      </c>
      <c r="H246" s="209">
        <v>0.13200000000000001</v>
      </c>
      <c r="I246" s="210"/>
      <c r="J246" s="211">
        <f>ROUND(I246*H246,2)</f>
        <v>0</v>
      </c>
      <c r="K246" s="207" t="s">
        <v>182</v>
      </c>
      <c r="L246" s="46"/>
      <c r="M246" s="212" t="s">
        <v>32</v>
      </c>
      <c r="N246" s="213" t="s">
        <v>49</v>
      </c>
      <c r="O246" s="86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6" t="s">
        <v>265</v>
      </c>
      <c r="AT246" s="216" t="s">
        <v>126</v>
      </c>
      <c r="AU246" s="216" t="s">
        <v>87</v>
      </c>
      <c r="AY246" s="18" t="s">
        <v>123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21</v>
      </c>
      <c r="BK246" s="217">
        <f>ROUND(I246*H246,2)</f>
        <v>0</v>
      </c>
      <c r="BL246" s="18" t="s">
        <v>265</v>
      </c>
      <c r="BM246" s="216" t="s">
        <v>1183</v>
      </c>
    </row>
    <row r="247" s="2" customFormat="1">
      <c r="A247" s="40"/>
      <c r="B247" s="41"/>
      <c r="C247" s="42"/>
      <c r="D247" s="218" t="s">
        <v>132</v>
      </c>
      <c r="E247" s="42"/>
      <c r="F247" s="219" t="s">
        <v>1184</v>
      </c>
      <c r="G247" s="42"/>
      <c r="H247" s="42"/>
      <c r="I247" s="220"/>
      <c r="J247" s="42"/>
      <c r="K247" s="42"/>
      <c r="L247" s="46"/>
      <c r="M247" s="221"/>
      <c r="N247" s="22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132</v>
      </c>
      <c r="AU247" s="18" t="s">
        <v>87</v>
      </c>
    </row>
    <row r="248" s="12" customFormat="1" ht="22.8" customHeight="1">
      <c r="A248" s="12"/>
      <c r="B248" s="189"/>
      <c r="C248" s="190"/>
      <c r="D248" s="191" t="s">
        <v>77</v>
      </c>
      <c r="E248" s="203" t="s">
        <v>1185</v>
      </c>
      <c r="F248" s="203" t="s">
        <v>1186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SUM(P249:P307)</f>
        <v>0</v>
      </c>
      <c r="Q248" s="197"/>
      <c r="R248" s="198">
        <f>SUM(R249:R307)</f>
        <v>2.0124219999999999</v>
      </c>
      <c r="S248" s="197"/>
      <c r="T248" s="199">
        <f>SUM(T249:T307)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87</v>
      </c>
      <c r="AT248" s="201" t="s">
        <v>77</v>
      </c>
      <c r="AU248" s="201" t="s">
        <v>21</v>
      </c>
      <c r="AY248" s="200" t="s">
        <v>123</v>
      </c>
      <c r="BK248" s="202">
        <f>SUM(BK249:BK307)</f>
        <v>0</v>
      </c>
    </row>
    <row r="249" s="2" customFormat="1" ht="24.15" customHeight="1">
      <c r="A249" s="40"/>
      <c r="B249" s="41"/>
      <c r="C249" s="205" t="s">
        <v>566</v>
      </c>
      <c r="D249" s="205" t="s">
        <v>126</v>
      </c>
      <c r="E249" s="206" t="s">
        <v>1187</v>
      </c>
      <c r="F249" s="207" t="s">
        <v>1188</v>
      </c>
      <c r="G249" s="208" t="s">
        <v>275</v>
      </c>
      <c r="H249" s="209">
        <v>2</v>
      </c>
      <c r="I249" s="210"/>
      <c r="J249" s="211">
        <f>ROUND(I249*H249,2)</f>
        <v>0</v>
      </c>
      <c r="K249" s="207" t="s">
        <v>182</v>
      </c>
      <c r="L249" s="46"/>
      <c r="M249" s="212" t="s">
        <v>32</v>
      </c>
      <c r="N249" s="213" t="s">
        <v>49</v>
      </c>
      <c r="O249" s="86"/>
      <c r="P249" s="214">
        <f>O249*H249</f>
        <v>0</v>
      </c>
      <c r="Q249" s="214">
        <v>0.012449999999999999</v>
      </c>
      <c r="R249" s="214">
        <f>Q249*H249</f>
        <v>0.024899999999999999</v>
      </c>
      <c r="S249" s="214">
        <v>0</v>
      </c>
      <c r="T249" s="21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6" t="s">
        <v>265</v>
      </c>
      <c r="AT249" s="216" t="s">
        <v>126</v>
      </c>
      <c r="AU249" s="216" t="s">
        <v>87</v>
      </c>
      <c r="AY249" s="18" t="s">
        <v>123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21</v>
      </c>
      <c r="BK249" s="217">
        <f>ROUND(I249*H249,2)</f>
        <v>0</v>
      </c>
      <c r="BL249" s="18" t="s">
        <v>265</v>
      </c>
      <c r="BM249" s="216" t="s">
        <v>1189</v>
      </c>
    </row>
    <row r="250" s="2" customFormat="1">
      <c r="A250" s="40"/>
      <c r="B250" s="41"/>
      <c r="C250" s="42"/>
      <c r="D250" s="218" t="s">
        <v>132</v>
      </c>
      <c r="E250" s="42"/>
      <c r="F250" s="219" t="s">
        <v>1190</v>
      </c>
      <c r="G250" s="42"/>
      <c r="H250" s="42"/>
      <c r="I250" s="220"/>
      <c r="J250" s="42"/>
      <c r="K250" s="42"/>
      <c r="L250" s="46"/>
      <c r="M250" s="221"/>
      <c r="N250" s="22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132</v>
      </c>
      <c r="AU250" s="18" t="s">
        <v>87</v>
      </c>
    </row>
    <row r="251" s="2" customFormat="1" ht="24.15" customHeight="1">
      <c r="A251" s="40"/>
      <c r="B251" s="41"/>
      <c r="C251" s="205" t="s">
        <v>571</v>
      </c>
      <c r="D251" s="205" t="s">
        <v>126</v>
      </c>
      <c r="E251" s="206" t="s">
        <v>1191</v>
      </c>
      <c r="F251" s="207" t="s">
        <v>1192</v>
      </c>
      <c r="G251" s="208" t="s">
        <v>275</v>
      </c>
      <c r="H251" s="209">
        <v>1</v>
      </c>
      <c r="I251" s="210"/>
      <c r="J251" s="211">
        <f>ROUND(I251*H251,2)</f>
        <v>0</v>
      </c>
      <c r="K251" s="207" t="s">
        <v>182</v>
      </c>
      <c r="L251" s="46"/>
      <c r="M251" s="212" t="s">
        <v>32</v>
      </c>
      <c r="N251" s="213" t="s">
        <v>49</v>
      </c>
      <c r="O251" s="86"/>
      <c r="P251" s="214">
        <f>O251*H251</f>
        <v>0</v>
      </c>
      <c r="Q251" s="214">
        <v>0.013400000000000001</v>
      </c>
      <c r="R251" s="214">
        <f>Q251*H251</f>
        <v>0.013400000000000001</v>
      </c>
      <c r="S251" s="214">
        <v>0</v>
      </c>
      <c r="T251" s="21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6" t="s">
        <v>265</v>
      </c>
      <c r="AT251" s="216" t="s">
        <v>126</v>
      </c>
      <c r="AU251" s="216" t="s">
        <v>87</v>
      </c>
      <c r="AY251" s="18" t="s">
        <v>123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21</v>
      </c>
      <c r="BK251" s="217">
        <f>ROUND(I251*H251,2)</f>
        <v>0</v>
      </c>
      <c r="BL251" s="18" t="s">
        <v>265</v>
      </c>
      <c r="BM251" s="216" t="s">
        <v>1193</v>
      </c>
    </row>
    <row r="252" s="2" customFormat="1">
      <c r="A252" s="40"/>
      <c r="B252" s="41"/>
      <c r="C252" s="42"/>
      <c r="D252" s="218" t="s">
        <v>132</v>
      </c>
      <c r="E252" s="42"/>
      <c r="F252" s="219" t="s">
        <v>1194</v>
      </c>
      <c r="G252" s="42"/>
      <c r="H252" s="42"/>
      <c r="I252" s="220"/>
      <c r="J252" s="42"/>
      <c r="K252" s="42"/>
      <c r="L252" s="46"/>
      <c r="M252" s="221"/>
      <c r="N252" s="22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132</v>
      </c>
      <c r="AU252" s="18" t="s">
        <v>87</v>
      </c>
    </row>
    <row r="253" s="2" customFormat="1" ht="24.15" customHeight="1">
      <c r="A253" s="40"/>
      <c r="B253" s="41"/>
      <c r="C253" s="205" t="s">
        <v>576</v>
      </c>
      <c r="D253" s="205" t="s">
        <v>126</v>
      </c>
      <c r="E253" s="206" t="s">
        <v>1195</v>
      </c>
      <c r="F253" s="207" t="s">
        <v>1196</v>
      </c>
      <c r="G253" s="208" t="s">
        <v>275</v>
      </c>
      <c r="H253" s="209">
        <v>1</v>
      </c>
      <c r="I253" s="210"/>
      <c r="J253" s="211">
        <f>ROUND(I253*H253,2)</f>
        <v>0</v>
      </c>
      <c r="K253" s="207" t="s">
        <v>182</v>
      </c>
      <c r="L253" s="46"/>
      <c r="M253" s="212" t="s">
        <v>32</v>
      </c>
      <c r="N253" s="213" t="s">
        <v>49</v>
      </c>
      <c r="O253" s="86"/>
      <c r="P253" s="214">
        <f>O253*H253</f>
        <v>0</v>
      </c>
      <c r="Q253" s="214">
        <v>0.039300000000000002</v>
      </c>
      <c r="R253" s="214">
        <f>Q253*H253</f>
        <v>0.039300000000000002</v>
      </c>
      <c r="S253" s="214">
        <v>0</v>
      </c>
      <c r="T253" s="21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6" t="s">
        <v>265</v>
      </c>
      <c r="AT253" s="216" t="s">
        <v>126</v>
      </c>
      <c r="AU253" s="216" t="s">
        <v>87</v>
      </c>
      <c r="AY253" s="18" t="s">
        <v>123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21</v>
      </c>
      <c r="BK253" s="217">
        <f>ROUND(I253*H253,2)</f>
        <v>0</v>
      </c>
      <c r="BL253" s="18" t="s">
        <v>265</v>
      </c>
      <c r="BM253" s="216" t="s">
        <v>1197</v>
      </c>
    </row>
    <row r="254" s="2" customFormat="1">
      <c r="A254" s="40"/>
      <c r="B254" s="41"/>
      <c r="C254" s="42"/>
      <c r="D254" s="218" t="s">
        <v>132</v>
      </c>
      <c r="E254" s="42"/>
      <c r="F254" s="219" t="s">
        <v>1198</v>
      </c>
      <c r="G254" s="42"/>
      <c r="H254" s="42"/>
      <c r="I254" s="220"/>
      <c r="J254" s="42"/>
      <c r="K254" s="42"/>
      <c r="L254" s="46"/>
      <c r="M254" s="221"/>
      <c r="N254" s="22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132</v>
      </c>
      <c r="AU254" s="18" t="s">
        <v>87</v>
      </c>
    </row>
    <row r="255" s="2" customFormat="1" ht="24.15" customHeight="1">
      <c r="A255" s="40"/>
      <c r="B255" s="41"/>
      <c r="C255" s="205" t="s">
        <v>581</v>
      </c>
      <c r="D255" s="205" t="s">
        <v>126</v>
      </c>
      <c r="E255" s="206" t="s">
        <v>1199</v>
      </c>
      <c r="F255" s="207" t="s">
        <v>1200</v>
      </c>
      <c r="G255" s="208" t="s">
        <v>275</v>
      </c>
      <c r="H255" s="209">
        <v>1</v>
      </c>
      <c r="I255" s="210"/>
      <c r="J255" s="211">
        <f>ROUND(I255*H255,2)</f>
        <v>0</v>
      </c>
      <c r="K255" s="207" t="s">
        <v>182</v>
      </c>
      <c r="L255" s="46"/>
      <c r="M255" s="212" t="s">
        <v>32</v>
      </c>
      <c r="N255" s="213" t="s">
        <v>49</v>
      </c>
      <c r="O255" s="86"/>
      <c r="P255" s="214">
        <f>O255*H255</f>
        <v>0</v>
      </c>
      <c r="Q255" s="214">
        <v>0.044600000000000001</v>
      </c>
      <c r="R255" s="214">
        <f>Q255*H255</f>
        <v>0.044600000000000001</v>
      </c>
      <c r="S255" s="214">
        <v>0</v>
      </c>
      <c r="T255" s="21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6" t="s">
        <v>265</v>
      </c>
      <c r="AT255" s="216" t="s">
        <v>126</v>
      </c>
      <c r="AU255" s="216" t="s">
        <v>87</v>
      </c>
      <c r="AY255" s="18" t="s">
        <v>123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21</v>
      </c>
      <c r="BK255" s="217">
        <f>ROUND(I255*H255,2)</f>
        <v>0</v>
      </c>
      <c r="BL255" s="18" t="s">
        <v>265</v>
      </c>
      <c r="BM255" s="216" t="s">
        <v>1201</v>
      </c>
    </row>
    <row r="256" s="2" customFormat="1">
      <c r="A256" s="40"/>
      <c r="B256" s="41"/>
      <c r="C256" s="42"/>
      <c r="D256" s="218" t="s">
        <v>132</v>
      </c>
      <c r="E256" s="42"/>
      <c r="F256" s="219" t="s">
        <v>1202</v>
      </c>
      <c r="G256" s="42"/>
      <c r="H256" s="42"/>
      <c r="I256" s="220"/>
      <c r="J256" s="42"/>
      <c r="K256" s="42"/>
      <c r="L256" s="46"/>
      <c r="M256" s="221"/>
      <c r="N256" s="22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132</v>
      </c>
      <c r="AU256" s="18" t="s">
        <v>87</v>
      </c>
    </row>
    <row r="257" s="2" customFormat="1" ht="24.15" customHeight="1">
      <c r="A257" s="40"/>
      <c r="B257" s="41"/>
      <c r="C257" s="205" t="s">
        <v>586</v>
      </c>
      <c r="D257" s="205" t="s">
        <v>126</v>
      </c>
      <c r="E257" s="206" t="s">
        <v>1203</v>
      </c>
      <c r="F257" s="207" t="s">
        <v>1204</v>
      </c>
      <c r="G257" s="208" t="s">
        <v>275</v>
      </c>
      <c r="H257" s="209">
        <v>1</v>
      </c>
      <c r="I257" s="210"/>
      <c r="J257" s="211">
        <f>ROUND(I257*H257,2)</f>
        <v>0</v>
      </c>
      <c r="K257" s="207" t="s">
        <v>182</v>
      </c>
      <c r="L257" s="46"/>
      <c r="M257" s="212" t="s">
        <v>32</v>
      </c>
      <c r="N257" s="213" t="s">
        <v>49</v>
      </c>
      <c r="O257" s="86"/>
      <c r="P257" s="214">
        <f>O257*H257</f>
        <v>0</v>
      </c>
      <c r="Q257" s="214">
        <v>0.050999999999999997</v>
      </c>
      <c r="R257" s="214">
        <f>Q257*H257</f>
        <v>0.050999999999999997</v>
      </c>
      <c r="S257" s="214">
        <v>0</v>
      </c>
      <c r="T257" s="21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6" t="s">
        <v>265</v>
      </c>
      <c r="AT257" s="216" t="s">
        <v>126</v>
      </c>
      <c r="AU257" s="216" t="s">
        <v>87</v>
      </c>
      <c r="AY257" s="18" t="s">
        <v>123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21</v>
      </c>
      <c r="BK257" s="217">
        <f>ROUND(I257*H257,2)</f>
        <v>0</v>
      </c>
      <c r="BL257" s="18" t="s">
        <v>265</v>
      </c>
      <c r="BM257" s="216" t="s">
        <v>1205</v>
      </c>
    </row>
    <row r="258" s="2" customFormat="1">
      <c r="A258" s="40"/>
      <c r="B258" s="41"/>
      <c r="C258" s="42"/>
      <c r="D258" s="218" t="s">
        <v>132</v>
      </c>
      <c r="E258" s="42"/>
      <c r="F258" s="219" t="s">
        <v>1206</v>
      </c>
      <c r="G258" s="42"/>
      <c r="H258" s="42"/>
      <c r="I258" s="220"/>
      <c r="J258" s="42"/>
      <c r="K258" s="42"/>
      <c r="L258" s="46"/>
      <c r="M258" s="221"/>
      <c r="N258" s="22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132</v>
      </c>
      <c r="AU258" s="18" t="s">
        <v>87</v>
      </c>
    </row>
    <row r="259" s="2" customFormat="1" ht="24.15" customHeight="1">
      <c r="A259" s="40"/>
      <c r="B259" s="41"/>
      <c r="C259" s="205" t="s">
        <v>591</v>
      </c>
      <c r="D259" s="205" t="s">
        <v>126</v>
      </c>
      <c r="E259" s="206" t="s">
        <v>1207</v>
      </c>
      <c r="F259" s="207" t="s">
        <v>1208</v>
      </c>
      <c r="G259" s="208" t="s">
        <v>275</v>
      </c>
      <c r="H259" s="209">
        <v>1</v>
      </c>
      <c r="I259" s="210"/>
      <c r="J259" s="211">
        <f>ROUND(I259*H259,2)</f>
        <v>0</v>
      </c>
      <c r="K259" s="207" t="s">
        <v>182</v>
      </c>
      <c r="L259" s="46"/>
      <c r="M259" s="212" t="s">
        <v>32</v>
      </c>
      <c r="N259" s="213" t="s">
        <v>49</v>
      </c>
      <c r="O259" s="86"/>
      <c r="P259" s="214">
        <f>O259*H259</f>
        <v>0</v>
      </c>
      <c r="Q259" s="214">
        <v>0.056300000000000003</v>
      </c>
      <c r="R259" s="214">
        <f>Q259*H259</f>
        <v>0.056300000000000003</v>
      </c>
      <c r="S259" s="214">
        <v>0</v>
      </c>
      <c r="T259" s="21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6" t="s">
        <v>265</v>
      </c>
      <c r="AT259" s="216" t="s">
        <v>126</v>
      </c>
      <c r="AU259" s="216" t="s">
        <v>87</v>
      </c>
      <c r="AY259" s="18" t="s">
        <v>123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21</v>
      </c>
      <c r="BK259" s="217">
        <f>ROUND(I259*H259,2)</f>
        <v>0</v>
      </c>
      <c r="BL259" s="18" t="s">
        <v>265</v>
      </c>
      <c r="BM259" s="216" t="s">
        <v>1209</v>
      </c>
    </row>
    <row r="260" s="2" customFormat="1">
      <c r="A260" s="40"/>
      <c r="B260" s="41"/>
      <c r="C260" s="42"/>
      <c r="D260" s="218" t="s">
        <v>132</v>
      </c>
      <c r="E260" s="42"/>
      <c r="F260" s="219" t="s">
        <v>1210</v>
      </c>
      <c r="G260" s="42"/>
      <c r="H260" s="42"/>
      <c r="I260" s="220"/>
      <c r="J260" s="42"/>
      <c r="K260" s="42"/>
      <c r="L260" s="46"/>
      <c r="M260" s="221"/>
      <c r="N260" s="22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132</v>
      </c>
      <c r="AU260" s="18" t="s">
        <v>87</v>
      </c>
    </row>
    <row r="261" s="2" customFormat="1" ht="24.15" customHeight="1">
      <c r="A261" s="40"/>
      <c r="B261" s="41"/>
      <c r="C261" s="205" t="s">
        <v>596</v>
      </c>
      <c r="D261" s="205" t="s">
        <v>126</v>
      </c>
      <c r="E261" s="206" t="s">
        <v>1211</v>
      </c>
      <c r="F261" s="207" t="s">
        <v>1212</v>
      </c>
      <c r="G261" s="208" t="s">
        <v>275</v>
      </c>
      <c r="H261" s="209">
        <v>2</v>
      </c>
      <c r="I261" s="210"/>
      <c r="J261" s="211">
        <f>ROUND(I261*H261,2)</f>
        <v>0</v>
      </c>
      <c r="K261" s="207" t="s">
        <v>182</v>
      </c>
      <c r="L261" s="46"/>
      <c r="M261" s="212" t="s">
        <v>32</v>
      </c>
      <c r="N261" s="213" t="s">
        <v>49</v>
      </c>
      <c r="O261" s="86"/>
      <c r="P261" s="214">
        <f>O261*H261</f>
        <v>0</v>
      </c>
      <c r="Q261" s="214">
        <v>0.071609999999999993</v>
      </c>
      <c r="R261" s="214">
        <f>Q261*H261</f>
        <v>0.14321999999999999</v>
      </c>
      <c r="S261" s="214">
        <v>0</v>
      </c>
      <c r="T261" s="21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6" t="s">
        <v>265</v>
      </c>
      <c r="AT261" s="216" t="s">
        <v>126</v>
      </c>
      <c r="AU261" s="216" t="s">
        <v>87</v>
      </c>
      <c r="AY261" s="18" t="s">
        <v>123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21</v>
      </c>
      <c r="BK261" s="217">
        <f>ROUND(I261*H261,2)</f>
        <v>0</v>
      </c>
      <c r="BL261" s="18" t="s">
        <v>265</v>
      </c>
      <c r="BM261" s="216" t="s">
        <v>1213</v>
      </c>
    </row>
    <row r="262" s="2" customFormat="1">
      <c r="A262" s="40"/>
      <c r="B262" s="41"/>
      <c r="C262" s="42"/>
      <c r="D262" s="218" t="s">
        <v>132</v>
      </c>
      <c r="E262" s="42"/>
      <c r="F262" s="219" t="s">
        <v>1214</v>
      </c>
      <c r="G262" s="42"/>
      <c r="H262" s="42"/>
      <c r="I262" s="220"/>
      <c r="J262" s="42"/>
      <c r="K262" s="42"/>
      <c r="L262" s="46"/>
      <c r="M262" s="221"/>
      <c r="N262" s="22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132</v>
      </c>
      <c r="AU262" s="18" t="s">
        <v>87</v>
      </c>
    </row>
    <row r="263" s="2" customFormat="1" ht="24.15" customHeight="1">
      <c r="A263" s="40"/>
      <c r="B263" s="41"/>
      <c r="C263" s="205" t="s">
        <v>601</v>
      </c>
      <c r="D263" s="205" t="s">
        <v>126</v>
      </c>
      <c r="E263" s="206" t="s">
        <v>1215</v>
      </c>
      <c r="F263" s="207" t="s">
        <v>1216</v>
      </c>
      <c r="G263" s="208" t="s">
        <v>275</v>
      </c>
      <c r="H263" s="209">
        <v>2</v>
      </c>
      <c r="I263" s="210"/>
      <c r="J263" s="211">
        <f>ROUND(I263*H263,2)</f>
        <v>0</v>
      </c>
      <c r="K263" s="207" t="s">
        <v>182</v>
      </c>
      <c r="L263" s="46"/>
      <c r="M263" s="212" t="s">
        <v>32</v>
      </c>
      <c r="N263" s="213" t="s">
        <v>49</v>
      </c>
      <c r="O263" s="86"/>
      <c r="P263" s="214">
        <f>O263*H263</f>
        <v>0</v>
      </c>
      <c r="Q263" s="214">
        <v>0.080519999999999994</v>
      </c>
      <c r="R263" s="214">
        <f>Q263*H263</f>
        <v>0.16103999999999999</v>
      </c>
      <c r="S263" s="214">
        <v>0</v>
      </c>
      <c r="T263" s="21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6" t="s">
        <v>265</v>
      </c>
      <c r="AT263" s="216" t="s">
        <v>126</v>
      </c>
      <c r="AU263" s="216" t="s">
        <v>87</v>
      </c>
      <c r="AY263" s="18" t="s">
        <v>123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21</v>
      </c>
      <c r="BK263" s="217">
        <f>ROUND(I263*H263,2)</f>
        <v>0</v>
      </c>
      <c r="BL263" s="18" t="s">
        <v>265</v>
      </c>
      <c r="BM263" s="216" t="s">
        <v>1217</v>
      </c>
    </row>
    <row r="264" s="2" customFormat="1">
      <c r="A264" s="40"/>
      <c r="B264" s="41"/>
      <c r="C264" s="42"/>
      <c r="D264" s="218" t="s">
        <v>132</v>
      </c>
      <c r="E264" s="42"/>
      <c r="F264" s="219" t="s">
        <v>1218</v>
      </c>
      <c r="G264" s="42"/>
      <c r="H264" s="42"/>
      <c r="I264" s="220"/>
      <c r="J264" s="42"/>
      <c r="K264" s="42"/>
      <c r="L264" s="46"/>
      <c r="M264" s="221"/>
      <c r="N264" s="22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132</v>
      </c>
      <c r="AU264" s="18" t="s">
        <v>87</v>
      </c>
    </row>
    <row r="265" s="2" customFormat="1" ht="24.15" customHeight="1">
      <c r="A265" s="40"/>
      <c r="B265" s="41"/>
      <c r="C265" s="205" t="s">
        <v>606</v>
      </c>
      <c r="D265" s="205" t="s">
        <v>126</v>
      </c>
      <c r="E265" s="206" t="s">
        <v>1219</v>
      </c>
      <c r="F265" s="207" t="s">
        <v>1220</v>
      </c>
      <c r="G265" s="208" t="s">
        <v>275</v>
      </c>
      <c r="H265" s="209">
        <v>2</v>
      </c>
      <c r="I265" s="210"/>
      <c r="J265" s="211">
        <f>ROUND(I265*H265,2)</f>
        <v>0</v>
      </c>
      <c r="K265" s="207" t="s">
        <v>182</v>
      </c>
      <c r="L265" s="46"/>
      <c r="M265" s="212" t="s">
        <v>32</v>
      </c>
      <c r="N265" s="213" t="s">
        <v>49</v>
      </c>
      <c r="O265" s="86"/>
      <c r="P265" s="214">
        <f>O265*H265</f>
        <v>0</v>
      </c>
      <c r="Q265" s="214">
        <v>0.031539999999999999</v>
      </c>
      <c r="R265" s="214">
        <f>Q265*H265</f>
        <v>0.063079999999999997</v>
      </c>
      <c r="S265" s="214">
        <v>0</v>
      </c>
      <c r="T265" s="21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6" t="s">
        <v>265</v>
      </c>
      <c r="AT265" s="216" t="s">
        <v>126</v>
      </c>
      <c r="AU265" s="216" t="s">
        <v>87</v>
      </c>
      <c r="AY265" s="18" t="s">
        <v>123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21</v>
      </c>
      <c r="BK265" s="217">
        <f>ROUND(I265*H265,2)</f>
        <v>0</v>
      </c>
      <c r="BL265" s="18" t="s">
        <v>265</v>
      </c>
      <c r="BM265" s="216" t="s">
        <v>1221</v>
      </c>
    </row>
    <row r="266" s="2" customFormat="1">
      <c r="A266" s="40"/>
      <c r="B266" s="41"/>
      <c r="C266" s="42"/>
      <c r="D266" s="218" t="s">
        <v>132</v>
      </c>
      <c r="E266" s="42"/>
      <c r="F266" s="219" t="s">
        <v>1222</v>
      </c>
      <c r="G266" s="42"/>
      <c r="H266" s="42"/>
      <c r="I266" s="220"/>
      <c r="J266" s="42"/>
      <c r="K266" s="42"/>
      <c r="L266" s="46"/>
      <c r="M266" s="221"/>
      <c r="N266" s="22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132</v>
      </c>
      <c r="AU266" s="18" t="s">
        <v>87</v>
      </c>
    </row>
    <row r="267" s="2" customFormat="1" ht="24.15" customHeight="1">
      <c r="A267" s="40"/>
      <c r="B267" s="41"/>
      <c r="C267" s="205" t="s">
        <v>611</v>
      </c>
      <c r="D267" s="205" t="s">
        <v>126</v>
      </c>
      <c r="E267" s="206" t="s">
        <v>1223</v>
      </c>
      <c r="F267" s="207" t="s">
        <v>1224</v>
      </c>
      <c r="G267" s="208" t="s">
        <v>275</v>
      </c>
      <c r="H267" s="209">
        <v>1</v>
      </c>
      <c r="I267" s="210"/>
      <c r="J267" s="211">
        <f>ROUND(I267*H267,2)</f>
        <v>0</v>
      </c>
      <c r="K267" s="207" t="s">
        <v>182</v>
      </c>
      <c r="L267" s="46"/>
      <c r="M267" s="212" t="s">
        <v>32</v>
      </c>
      <c r="N267" s="213" t="s">
        <v>49</v>
      </c>
      <c r="O267" s="86"/>
      <c r="P267" s="214">
        <f>O267*H267</f>
        <v>0</v>
      </c>
      <c r="Q267" s="214">
        <v>0.037199999999999997</v>
      </c>
      <c r="R267" s="214">
        <f>Q267*H267</f>
        <v>0.037199999999999997</v>
      </c>
      <c r="S267" s="214">
        <v>0</v>
      </c>
      <c r="T267" s="21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6" t="s">
        <v>265</v>
      </c>
      <c r="AT267" s="216" t="s">
        <v>126</v>
      </c>
      <c r="AU267" s="216" t="s">
        <v>87</v>
      </c>
      <c r="AY267" s="18" t="s">
        <v>123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21</v>
      </c>
      <c r="BK267" s="217">
        <f>ROUND(I267*H267,2)</f>
        <v>0</v>
      </c>
      <c r="BL267" s="18" t="s">
        <v>265</v>
      </c>
      <c r="BM267" s="216" t="s">
        <v>1225</v>
      </c>
    </row>
    <row r="268" s="2" customFormat="1">
      <c r="A268" s="40"/>
      <c r="B268" s="41"/>
      <c r="C268" s="42"/>
      <c r="D268" s="218" t="s">
        <v>132</v>
      </c>
      <c r="E268" s="42"/>
      <c r="F268" s="219" t="s">
        <v>1226</v>
      </c>
      <c r="G268" s="42"/>
      <c r="H268" s="42"/>
      <c r="I268" s="220"/>
      <c r="J268" s="42"/>
      <c r="K268" s="42"/>
      <c r="L268" s="46"/>
      <c r="M268" s="221"/>
      <c r="N268" s="22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132</v>
      </c>
      <c r="AU268" s="18" t="s">
        <v>87</v>
      </c>
    </row>
    <row r="269" s="2" customFormat="1" ht="24.15" customHeight="1">
      <c r="A269" s="40"/>
      <c r="B269" s="41"/>
      <c r="C269" s="205" t="s">
        <v>616</v>
      </c>
      <c r="D269" s="205" t="s">
        <v>126</v>
      </c>
      <c r="E269" s="206" t="s">
        <v>1227</v>
      </c>
      <c r="F269" s="207" t="s">
        <v>1228</v>
      </c>
      <c r="G269" s="208" t="s">
        <v>275</v>
      </c>
      <c r="H269" s="209">
        <v>1</v>
      </c>
      <c r="I269" s="210"/>
      <c r="J269" s="211">
        <f>ROUND(I269*H269,2)</f>
        <v>0</v>
      </c>
      <c r="K269" s="207" t="s">
        <v>182</v>
      </c>
      <c r="L269" s="46"/>
      <c r="M269" s="212" t="s">
        <v>32</v>
      </c>
      <c r="N269" s="213" t="s">
        <v>49</v>
      </c>
      <c r="O269" s="86"/>
      <c r="P269" s="214">
        <f>O269*H269</f>
        <v>0</v>
      </c>
      <c r="Q269" s="214">
        <v>0.06198</v>
      </c>
      <c r="R269" s="214">
        <f>Q269*H269</f>
        <v>0.06198</v>
      </c>
      <c r="S269" s="214">
        <v>0</v>
      </c>
      <c r="T269" s="21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6" t="s">
        <v>265</v>
      </c>
      <c r="AT269" s="216" t="s">
        <v>126</v>
      </c>
      <c r="AU269" s="216" t="s">
        <v>87</v>
      </c>
      <c r="AY269" s="18" t="s">
        <v>123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21</v>
      </c>
      <c r="BK269" s="217">
        <f>ROUND(I269*H269,2)</f>
        <v>0</v>
      </c>
      <c r="BL269" s="18" t="s">
        <v>265</v>
      </c>
      <c r="BM269" s="216" t="s">
        <v>1229</v>
      </c>
    </row>
    <row r="270" s="2" customFormat="1">
      <c r="A270" s="40"/>
      <c r="B270" s="41"/>
      <c r="C270" s="42"/>
      <c r="D270" s="218" t="s">
        <v>132</v>
      </c>
      <c r="E270" s="42"/>
      <c r="F270" s="219" t="s">
        <v>1230</v>
      </c>
      <c r="G270" s="42"/>
      <c r="H270" s="42"/>
      <c r="I270" s="220"/>
      <c r="J270" s="42"/>
      <c r="K270" s="42"/>
      <c r="L270" s="46"/>
      <c r="M270" s="221"/>
      <c r="N270" s="22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132</v>
      </c>
      <c r="AU270" s="18" t="s">
        <v>87</v>
      </c>
    </row>
    <row r="271" s="2" customFormat="1" ht="16.5" customHeight="1">
      <c r="A271" s="40"/>
      <c r="B271" s="41"/>
      <c r="C271" s="205" t="s">
        <v>621</v>
      </c>
      <c r="D271" s="205" t="s">
        <v>126</v>
      </c>
      <c r="E271" s="206" t="s">
        <v>1231</v>
      </c>
      <c r="F271" s="207" t="s">
        <v>1232</v>
      </c>
      <c r="G271" s="208" t="s">
        <v>275</v>
      </c>
      <c r="H271" s="209">
        <v>3</v>
      </c>
      <c r="I271" s="210"/>
      <c r="J271" s="211">
        <f>ROUND(I271*H271,2)</f>
        <v>0</v>
      </c>
      <c r="K271" s="207" t="s">
        <v>182</v>
      </c>
      <c r="L271" s="46"/>
      <c r="M271" s="212" t="s">
        <v>32</v>
      </c>
      <c r="N271" s="213" t="s">
        <v>49</v>
      </c>
      <c r="O271" s="86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6" t="s">
        <v>265</v>
      </c>
      <c r="AT271" s="216" t="s">
        <v>126</v>
      </c>
      <c r="AU271" s="216" t="s">
        <v>87</v>
      </c>
      <c r="AY271" s="18" t="s">
        <v>123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21</v>
      </c>
      <c r="BK271" s="217">
        <f>ROUND(I271*H271,2)</f>
        <v>0</v>
      </c>
      <c r="BL271" s="18" t="s">
        <v>265</v>
      </c>
      <c r="BM271" s="216" t="s">
        <v>1233</v>
      </c>
    </row>
    <row r="272" s="2" customFormat="1">
      <c r="A272" s="40"/>
      <c r="B272" s="41"/>
      <c r="C272" s="42"/>
      <c r="D272" s="218" t="s">
        <v>132</v>
      </c>
      <c r="E272" s="42"/>
      <c r="F272" s="219" t="s">
        <v>1234</v>
      </c>
      <c r="G272" s="42"/>
      <c r="H272" s="42"/>
      <c r="I272" s="220"/>
      <c r="J272" s="42"/>
      <c r="K272" s="42"/>
      <c r="L272" s="46"/>
      <c r="M272" s="221"/>
      <c r="N272" s="22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132</v>
      </c>
      <c r="AU272" s="18" t="s">
        <v>87</v>
      </c>
    </row>
    <row r="273" s="2" customFormat="1" ht="16.5" customHeight="1">
      <c r="A273" s="40"/>
      <c r="B273" s="41"/>
      <c r="C273" s="252" t="s">
        <v>626</v>
      </c>
      <c r="D273" s="252" t="s">
        <v>259</v>
      </c>
      <c r="E273" s="253" t="s">
        <v>1235</v>
      </c>
      <c r="F273" s="254" t="s">
        <v>1236</v>
      </c>
      <c r="G273" s="255" t="s">
        <v>275</v>
      </c>
      <c r="H273" s="256">
        <v>3</v>
      </c>
      <c r="I273" s="257"/>
      <c r="J273" s="258">
        <f>ROUND(I273*H273,2)</f>
        <v>0</v>
      </c>
      <c r="K273" s="254" t="s">
        <v>182</v>
      </c>
      <c r="L273" s="259"/>
      <c r="M273" s="260" t="s">
        <v>32</v>
      </c>
      <c r="N273" s="261" t="s">
        <v>49</v>
      </c>
      <c r="O273" s="86"/>
      <c r="P273" s="214">
        <f>O273*H273</f>
        <v>0</v>
      </c>
      <c r="Q273" s="214">
        <v>0.023599999999999999</v>
      </c>
      <c r="R273" s="214">
        <f>Q273*H273</f>
        <v>0.070800000000000002</v>
      </c>
      <c r="S273" s="214">
        <v>0</v>
      </c>
      <c r="T273" s="21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6" t="s">
        <v>359</v>
      </c>
      <c r="AT273" s="216" t="s">
        <v>259</v>
      </c>
      <c r="AU273" s="216" t="s">
        <v>87</v>
      </c>
      <c r="AY273" s="18" t="s">
        <v>123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21</v>
      </c>
      <c r="BK273" s="217">
        <f>ROUND(I273*H273,2)</f>
        <v>0</v>
      </c>
      <c r="BL273" s="18" t="s">
        <v>265</v>
      </c>
      <c r="BM273" s="216" t="s">
        <v>1237</v>
      </c>
    </row>
    <row r="274" s="2" customFormat="1" ht="24.15" customHeight="1">
      <c r="A274" s="40"/>
      <c r="B274" s="41"/>
      <c r="C274" s="205" t="s">
        <v>632</v>
      </c>
      <c r="D274" s="205" t="s">
        <v>126</v>
      </c>
      <c r="E274" s="206" t="s">
        <v>1238</v>
      </c>
      <c r="F274" s="207" t="s">
        <v>1239</v>
      </c>
      <c r="G274" s="208" t="s">
        <v>298</v>
      </c>
      <c r="H274" s="209">
        <v>219</v>
      </c>
      <c r="I274" s="210"/>
      <c r="J274" s="211">
        <f>ROUND(I274*H274,2)</f>
        <v>0</v>
      </c>
      <c r="K274" s="207" t="s">
        <v>182</v>
      </c>
      <c r="L274" s="46"/>
      <c r="M274" s="212" t="s">
        <v>32</v>
      </c>
      <c r="N274" s="213" t="s">
        <v>49</v>
      </c>
      <c r="O274" s="86"/>
      <c r="P274" s="214">
        <f>O274*H274</f>
        <v>0</v>
      </c>
      <c r="Q274" s="214">
        <v>0.00011</v>
      </c>
      <c r="R274" s="214">
        <f>Q274*H274</f>
        <v>0.02409</v>
      </c>
      <c r="S274" s="214">
        <v>0</v>
      </c>
      <c r="T274" s="21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6" t="s">
        <v>265</v>
      </c>
      <c r="AT274" s="216" t="s">
        <v>126</v>
      </c>
      <c r="AU274" s="216" t="s">
        <v>87</v>
      </c>
      <c r="AY274" s="18" t="s">
        <v>123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21</v>
      </c>
      <c r="BK274" s="217">
        <f>ROUND(I274*H274,2)</f>
        <v>0</v>
      </c>
      <c r="BL274" s="18" t="s">
        <v>265</v>
      </c>
      <c r="BM274" s="216" t="s">
        <v>1240</v>
      </c>
    </row>
    <row r="275" s="2" customFormat="1">
      <c r="A275" s="40"/>
      <c r="B275" s="41"/>
      <c r="C275" s="42"/>
      <c r="D275" s="218" t="s">
        <v>132</v>
      </c>
      <c r="E275" s="42"/>
      <c r="F275" s="219" t="s">
        <v>1241</v>
      </c>
      <c r="G275" s="42"/>
      <c r="H275" s="42"/>
      <c r="I275" s="220"/>
      <c r="J275" s="42"/>
      <c r="K275" s="42"/>
      <c r="L275" s="46"/>
      <c r="M275" s="221"/>
      <c r="N275" s="22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132</v>
      </c>
      <c r="AU275" s="18" t="s">
        <v>87</v>
      </c>
    </row>
    <row r="276" s="2" customFormat="1" ht="24.15" customHeight="1">
      <c r="A276" s="40"/>
      <c r="B276" s="41"/>
      <c r="C276" s="205" t="s">
        <v>637</v>
      </c>
      <c r="D276" s="205" t="s">
        <v>126</v>
      </c>
      <c r="E276" s="206" t="s">
        <v>1242</v>
      </c>
      <c r="F276" s="207" t="s">
        <v>1243</v>
      </c>
      <c r="G276" s="208" t="s">
        <v>181</v>
      </c>
      <c r="H276" s="209">
        <v>472.39999999999998</v>
      </c>
      <c r="I276" s="210"/>
      <c r="J276" s="211">
        <f>ROUND(I276*H276,2)</f>
        <v>0</v>
      </c>
      <c r="K276" s="207" t="s">
        <v>182</v>
      </c>
      <c r="L276" s="46"/>
      <c r="M276" s="212" t="s">
        <v>32</v>
      </c>
      <c r="N276" s="213" t="s">
        <v>49</v>
      </c>
      <c r="O276" s="86"/>
      <c r="P276" s="214">
        <f>O276*H276</f>
        <v>0</v>
      </c>
      <c r="Q276" s="214">
        <v>0.00123</v>
      </c>
      <c r="R276" s="214">
        <f>Q276*H276</f>
        <v>0.58105200000000001</v>
      </c>
      <c r="S276" s="214">
        <v>0</v>
      </c>
      <c r="T276" s="21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6" t="s">
        <v>265</v>
      </c>
      <c r="AT276" s="216" t="s">
        <v>126</v>
      </c>
      <c r="AU276" s="216" t="s">
        <v>87</v>
      </c>
      <c r="AY276" s="18" t="s">
        <v>123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21</v>
      </c>
      <c r="BK276" s="217">
        <f>ROUND(I276*H276,2)</f>
        <v>0</v>
      </c>
      <c r="BL276" s="18" t="s">
        <v>265</v>
      </c>
      <c r="BM276" s="216" t="s">
        <v>1244</v>
      </c>
    </row>
    <row r="277" s="2" customFormat="1">
      <c r="A277" s="40"/>
      <c r="B277" s="41"/>
      <c r="C277" s="42"/>
      <c r="D277" s="218" t="s">
        <v>132</v>
      </c>
      <c r="E277" s="42"/>
      <c r="F277" s="219" t="s">
        <v>1245</v>
      </c>
      <c r="G277" s="42"/>
      <c r="H277" s="42"/>
      <c r="I277" s="220"/>
      <c r="J277" s="42"/>
      <c r="K277" s="42"/>
      <c r="L277" s="46"/>
      <c r="M277" s="221"/>
      <c r="N277" s="22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132</v>
      </c>
      <c r="AU277" s="18" t="s">
        <v>87</v>
      </c>
    </row>
    <row r="278" s="2" customFormat="1" ht="24.15" customHeight="1">
      <c r="A278" s="40"/>
      <c r="B278" s="41"/>
      <c r="C278" s="205" t="s">
        <v>642</v>
      </c>
      <c r="D278" s="205" t="s">
        <v>126</v>
      </c>
      <c r="E278" s="206" t="s">
        <v>1246</v>
      </c>
      <c r="F278" s="207" t="s">
        <v>1247</v>
      </c>
      <c r="G278" s="208" t="s">
        <v>298</v>
      </c>
      <c r="H278" s="209">
        <v>2074</v>
      </c>
      <c r="I278" s="210"/>
      <c r="J278" s="211">
        <f>ROUND(I278*H278,2)</f>
        <v>0</v>
      </c>
      <c r="K278" s="207" t="s">
        <v>182</v>
      </c>
      <c r="L278" s="46"/>
      <c r="M278" s="212" t="s">
        <v>32</v>
      </c>
      <c r="N278" s="213" t="s">
        <v>49</v>
      </c>
      <c r="O278" s="86"/>
      <c r="P278" s="214">
        <f>O278*H278</f>
        <v>0</v>
      </c>
      <c r="Q278" s="214">
        <v>0.00011</v>
      </c>
      <c r="R278" s="214">
        <f>Q278*H278</f>
        <v>0.22814000000000001</v>
      </c>
      <c r="S278" s="214">
        <v>0</v>
      </c>
      <c r="T278" s="21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6" t="s">
        <v>265</v>
      </c>
      <c r="AT278" s="216" t="s">
        <v>126</v>
      </c>
      <c r="AU278" s="216" t="s">
        <v>87</v>
      </c>
      <c r="AY278" s="18" t="s">
        <v>123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21</v>
      </c>
      <c r="BK278" s="217">
        <f>ROUND(I278*H278,2)</f>
        <v>0</v>
      </c>
      <c r="BL278" s="18" t="s">
        <v>265</v>
      </c>
      <c r="BM278" s="216" t="s">
        <v>1248</v>
      </c>
    </row>
    <row r="279" s="2" customFormat="1">
      <c r="A279" s="40"/>
      <c r="B279" s="41"/>
      <c r="C279" s="42"/>
      <c r="D279" s="218" t="s">
        <v>132</v>
      </c>
      <c r="E279" s="42"/>
      <c r="F279" s="219" t="s">
        <v>1249</v>
      </c>
      <c r="G279" s="42"/>
      <c r="H279" s="42"/>
      <c r="I279" s="220"/>
      <c r="J279" s="42"/>
      <c r="K279" s="42"/>
      <c r="L279" s="46"/>
      <c r="M279" s="221"/>
      <c r="N279" s="22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132</v>
      </c>
      <c r="AU279" s="18" t="s">
        <v>87</v>
      </c>
    </row>
    <row r="280" s="2" customFormat="1" ht="24.15" customHeight="1">
      <c r="A280" s="40"/>
      <c r="B280" s="41"/>
      <c r="C280" s="205" t="s">
        <v>647</v>
      </c>
      <c r="D280" s="205" t="s">
        <v>126</v>
      </c>
      <c r="E280" s="206" t="s">
        <v>1250</v>
      </c>
      <c r="F280" s="207" t="s">
        <v>1251</v>
      </c>
      <c r="G280" s="208" t="s">
        <v>298</v>
      </c>
      <c r="H280" s="209">
        <v>1388</v>
      </c>
      <c r="I280" s="210"/>
      <c r="J280" s="211">
        <f>ROUND(I280*H280,2)</f>
        <v>0</v>
      </c>
      <c r="K280" s="207" t="s">
        <v>182</v>
      </c>
      <c r="L280" s="46"/>
      <c r="M280" s="212" t="s">
        <v>32</v>
      </c>
      <c r="N280" s="213" t="s">
        <v>49</v>
      </c>
      <c r="O280" s="86"/>
      <c r="P280" s="214">
        <f>O280*H280</f>
        <v>0</v>
      </c>
      <c r="Q280" s="214">
        <v>0.00011</v>
      </c>
      <c r="R280" s="214">
        <f>Q280*H280</f>
        <v>0.15268000000000001</v>
      </c>
      <c r="S280" s="214">
        <v>0</v>
      </c>
      <c r="T280" s="21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6" t="s">
        <v>265</v>
      </c>
      <c r="AT280" s="216" t="s">
        <v>126</v>
      </c>
      <c r="AU280" s="216" t="s">
        <v>87</v>
      </c>
      <c r="AY280" s="18" t="s">
        <v>123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21</v>
      </c>
      <c r="BK280" s="217">
        <f>ROUND(I280*H280,2)</f>
        <v>0</v>
      </c>
      <c r="BL280" s="18" t="s">
        <v>265</v>
      </c>
      <c r="BM280" s="216" t="s">
        <v>1252</v>
      </c>
    </row>
    <row r="281" s="2" customFormat="1">
      <c r="A281" s="40"/>
      <c r="B281" s="41"/>
      <c r="C281" s="42"/>
      <c r="D281" s="218" t="s">
        <v>132</v>
      </c>
      <c r="E281" s="42"/>
      <c r="F281" s="219" t="s">
        <v>1253</v>
      </c>
      <c r="G281" s="42"/>
      <c r="H281" s="42"/>
      <c r="I281" s="220"/>
      <c r="J281" s="42"/>
      <c r="K281" s="42"/>
      <c r="L281" s="46"/>
      <c r="M281" s="221"/>
      <c r="N281" s="22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132</v>
      </c>
      <c r="AU281" s="18" t="s">
        <v>87</v>
      </c>
    </row>
    <row r="282" s="2" customFormat="1" ht="16.5" customHeight="1">
      <c r="A282" s="40"/>
      <c r="B282" s="41"/>
      <c r="C282" s="205" t="s">
        <v>652</v>
      </c>
      <c r="D282" s="205" t="s">
        <v>126</v>
      </c>
      <c r="E282" s="206" t="s">
        <v>1254</v>
      </c>
      <c r="F282" s="207" t="s">
        <v>1255</v>
      </c>
      <c r="G282" s="208" t="s">
        <v>181</v>
      </c>
      <c r="H282" s="209">
        <v>566</v>
      </c>
      <c r="I282" s="210"/>
      <c r="J282" s="211">
        <f>ROUND(I282*H282,2)</f>
        <v>0</v>
      </c>
      <c r="K282" s="207" t="s">
        <v>182</v>
      </c>
      <c r="L282" s="46"/>
      <c r="M282" s="212" t="s">
        <v>32</v>
      </c>
      <c r="N282" s="213" t="s">
        <v>49</v>
      </c>
      <c r="O282" s="86"/>
      <c r="P282" s="214">
        <f>O282*H282</f>
        <v>0</v>
      </c>
      <c r="Q282" s="214">
        <v>0.00025000000000000001</v>
      </c>
      <c r="R282" s="214">
        <f>Q282*H282</f>
        <v>0.14150000000000002</v>
      </c>
      <c r="S282" s="214">
        <v>0</v>
      </c>
      <c r="T282" s="21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6" t="s">
        <v>265</v>
      </c>
      <c r="AT282" s="216" t="s">
        <v>126</v>
      </c>
      <c r="AU282" s="216" t="s">
        <v>87</v>
      </c>
      <c r="AY282" s="18" t="s">
        <v>123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21</v>
      </c>
      <c r="BK282" s="217">
        <f>ROUND(I282*H282,2)</f>
        <v>0</v>
      </c>
      <c r="BL282" s="18" t="s">
        <v>265</v>
      </c>
      <c r="BM282" s="216" t="s">
        <v>1256</v>
      </c>
    </row>
    <row r="283" s="2" customFormat="1">
      <c r="A283" s="40"/>
      <c r="B283" s="41"/>
      <c r="C283" s="42"/>
      <c r="D283" s="218" t="s">
        <v>132</v>
      </c>
      <c r="E283" s="42"/>
      <c r="F283" s="219" t="s">
        <v>1257</v>
      </c>
      <c r="G283" s="42"/>
      <c r="H283" s="42"/>
      <c r="I283" s="220"/>
      <c r="J283" s="42"/>
      <c r="K283" s="42"/>
      <c r="L283" s="46"/>
      <c r="M283" s="221"/>
      <c r="N283" s="22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132</v>
      </c>
      <c r="AU283" s="18" t="s">
        <v>87</v>
      </c>
    </row>
    <row r="284" s="2" customFormat="1" ht="16.5" customHeight="1">
      <c r="A284" s="40"/>
      <c r="B284" s="41"/>
      <c r="C284" s="205" t="s">
        <v>657</v>
      </c>
      <c r="D284" s="205" t="s">
        <v>126</v>
      </c>
      <c r="E284" s="206" t="s">
        <v>1258</v>
      </c>
      <c r="F284" s="207" t="s">
        <v>1259</v>
      </c>
      <c r="G284" s="208" t="s">
        <v>298</v>
      </c>
      <c r="H284" s="209">
        <v>660</v>
      </c>
      <c r="I284" s="210"/>
      <c r="J284" s="211">
        <f>ROUND(I284*H284,2)</f>
        <v>0</v>
      </c>
      <c r="K284" s="207" t="s">
        <v>182</v>
      </c>
      <c r="L284" s="46"/>
      <c r="M284" s="212" t="s">
        <v>32</v>
      </c>
      <c r="N284" s="213" t="s">
        <v>49</v>
      </c>
      <c r="O284" s="86"/>
      <c r="P284" s="214">
        <f>O284*H284</f>
        <v>0</v>
      </c>
      <c r="Q284" s="214">
        <v>6.0000000000000002E-05</v>
      </c>
      <c r="R284" s="214">
        <f>Q284*H284</f>
        <v>0.039600000000000003</v>
      </c>
      <c r="S284" s="214">
        <v>0</v>
      </c>
      <c r="T284" s="21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6" t="s">
        <v>265</v>
      </c>
      <c r="AT284" s="216" t="s">
        <v>126</v>
      </c>
      <c r="AU284" s="216" t="s">
        <v>87</v>
      </c>
      <c r="AY284" s="18" t="s">
        <v>123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21</v>
      </c>
      <c r="BK284" s="217">
        <f>ROUND(I284*H284,2)</f>
        <v>0</v>
      </c>
      <c r="BL284" s="18" t="s">
        <v>265</v>
      </c>
      <c r="BM284" s="216" t="s">
        <v>1260</v>
      </c>
    </row>
    <row r="285" s="2" customFormat="1">
      <c r="A285" s="40"/>
      <c r="B285" s="41"/>
      <c r="C285" s="42"/>
      <c r="D285" s="218" t="s">
        <v>132</v>
      </c>
      <c r="E285" s="42"/>
      <c r="F285" s="219" t="s">
        <v>1261</v>
      </c>
      <c r="G285" s="42"/>
      <c r="H285" s="42"/>
      <c r="I285" s="220"/>
      <c r="J285" s="42"/>
      <c r="K285" s="42"/>
      <c r="L285" s="46"/>
      <c r="M285" s="221"/>
      <c r="N285" s="22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132</v>
      </c>
      <c r="AU285" s="18" t="s">
        <v>87</v>
      </c>
    </row>
    <row r="286" s="2" customFormat="1" ht="16.5" customHeight="1">
      <c r="A286" s="40"/>
      <c r="B286" s="41"/>
      <c r="C286" s="205" t="s">
        <v>662</v>
      </c>
      <c r="D286" s="205" t="s">
        <v>126</v>
      </c>
      <c r="E286" s="206" t="s">
        <v>1262</v>
      </c>
      <c r="F286" s="207" t="s">
        <v>1263</v>
      </c>
      <c r="G286" s="208" t="s">
        <v>298</v>
      </c>
      <c r="H286" s="209">
        <v>25</v>
      </c>
      <c r="I286" s="210"/>
      <c r="J286" s="211">
        <f>ROUND(I286*H286,2)</f>
        <v>0</v>
      </c>
      <c r="K286" s="207" t="s">
        <v>182</v>
      </c>
      <c r="L286" s="46"/>
      <c r="M286" s="212" t="s">
        <v>32</v>
      </c>
      <c r="N286" s="213" t="s">
        <v>49</v>
      </c>
      <c r="O286" s="86"/>
      <c r="P286" s="214">
        <f>O286*H286</f>
        <v>0</v>
      </c>
      <c r="Q286" s="214">
        <v>0.00010000000000000001</v>
      </c>
      <c r="R286" s="214">
        <f>Q286*H286</f>
        <v>0.0025000000000000001</v>
      </c>
      <c r="S286" s="214">
        <v>0</v>
      </c>
      <c r="T286" s="21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6" t="s">
        <v>265</v>
      </c>
      <c r="AT286" s="216" t="s">
        <v>126</v>
      </c>
      <c r="AU286" s="216" t="s">
        <v>87</v>
      </c>
      <c r="AY286" s="18" t="s">
        <v>123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21</v>
      </c>
      <c r="BK286" s="217">
        <f>ROUND(I286*H286,2)</f>
        <v>0</v>
      </c>
      <c r="BL286" s="18" t="s">
        <v>265</v>
      </c>
      <c r="BM286" s="216" t="s">
        <v>1264</v>
      </c>
    </row>
    <row r="287" s="2" customFormat="1">
      <c r="A287" s="40"/>
      <c r="B287" s="41"/>
      <c r="C287" s="42"/>
      <c r="D287" s="218" t="s">
        <v>132</v>
      </c>
      <c r="E287" s="42"/>
      <c r="F287" s="219" t="s">
        <v>1265</v>
      </c>
      <c r="G287" s="42"/>
      <c r="H287" s="42"/>
      <c r="I287" s="220"/>
      <c r="J287" s="42"/>
      <c r="K287" s="42"/>
      <c r="L287" s="46"/>
      <c r="M287" s="221"/>
      <c r="N287" s="22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132</v>
      </c>
      <c r="AU287" s="18" t="s">
        <v>87</v>
      </c>
    </row>
    <row r="288" s="2" customFormat="1" ht="16.5" customHeight="1">
      <c r="A288" s="40"/>
      <c r="B288" s="41"/>
      <c r="C288" s="205" t="s">
        <v>667</v>
      </c>
      <c r="D288" s="205" t="s">
        <v>126</v>
      </c>
      <c r="E288" s="206" t="s">
        <v>1266</v>
      </c>
      <c r="F288" s="207" t="s">
        <v>1267</v>
      </c>
      <c r="G288" s="208" t="s">
        <v>298</v>
      </c>
      <c r="H288" s="209">
        <v>100</v>
      </c>
      <c r="I288" s="210"/>
      <c r="J288" s="211">
        <f>ROUND(I288*H288,2)</f>
        <v>0</v>
      </c>
      <c r="K288" s="207" t="s">
        <v>182</v>
      </c>
      <c r="L288" s="46"/>
      <c r="M288" s="212" t="s">
        <v>32</v>
      </c>
      <c r="N288" s="213" t="s">
        <v>49</v>
      </c>
      <c r="O288" s="86"/>
      <c r="P288" s="214">
        <f>O288*H288</f>
        <v>0</v>
      </c>
      <c r="Q288" s="214">
        <v>6.0000000000000002E-05</v>
      </c>
      <c r="R288" s="214">
        <f>Q288*H288</f>
        <v>0.0060000000000000001</v>
      </c>
      <c r="S288" s="214">
        <v>0</v>
      </c>
      <c r="T288" s="21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6" t="s">
        <v>265</v>
      </c>
      <c r="AT288" s="216" t="s">
        <v>126</v>
      </c>
      <c r="AU288" s="216" t="s">
        <v>87</v>
      </c>
      <c r="AY288" s="18" t="s">
        <v>123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21</v>
      </c>
      <c r="BK288" s="217">
        <f>ROUND(I288*H288,2)</f>
        <v>0</v>
      </c>
      <c r="BL288" s="18" t="s">
        <v>265</v>
      </c>
      <c r="BM288" s="216" t="s">
        <v>1268</v>
      </c>
    </row>
    <row r="289" s="2" customFormat="1">
      <c r="A289" s="40"/>
      <c r="B289" s="41"/>
      <c r="C289" s="42"/>
      <c r="D289" s="218" t="s">
        <v>132</v>
      </c>
      <c r="E289" s="42"/>
      <c r="F289" s="219" t="s">
        <v>1269</v>
      </c>
      <c r="G289" s="42"/>
      <c r="H289" s="42"/>
      <c r="I289" s="220"/>
      <c r="J289" s="42"/>
      <c r="K289" s="42"/>
      <c r="L289" s="46"/>
      <c r="M289" s="221"/>
      <c r="N289" s="22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132</v>
      </c>
      <c r="AU289" s="18" t="s">
        <v>87</v>
      </c>
    </row>
    <row r="290" s="2" customFormat="1" ht="16.5" customHeight="1">
      <c r="A290" s="40"/>
      <c r="B290" s="41"/>
      <c r="C290" s="205" t="s">
        <v>672</v>
      </c>
      <c r="D290" s="205" t="s">
        <v>126</v>
      </c>
      <c r="E290" s="206" t="s">
        <v>1270</v>
      </c>
      <c r="F290" s="207" t="s">
        <v>1271</v>
      </c>
      <c r="G290" s="208" t="s">
        <v>275</v>
      </c>
      <c r="H290" s="209">
        <v>1</v>
      </c>
      <c r="I290" s="210"/>
      <c r="J290" s="211">
        <f>ROUND(I290*H290,2)</f>
        <v>0</v>
      </c>
      <c r="K290" s="207" t="s">
        <v>182</v>
      </c>
      <c r="L290" s="46"/>
      <c r="M290" s="212" t="s">
        <v>32</v>
      </c>
      <c r="N290" s="213" t="s">
        <v>49</v>
      </c>
      <c r="O290" s="86"/>
      <c r="P290" s="214">
        <f>O290*H290</f>
        <v>0</v>
      </c>
      <c r="Q290" s="214">
        <v>0.0056299999999999996</v>
      </c>
      <c r="R290" s="214">
        <f>Q290*H290</f>
        <v>0.0056299999999999996</v>
      </c>
      <c r="S290" s="214">
        <v>0</v>
      </c>
      <c r="T290" s="21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6" t="s">
        <v>265</v>
      </c>
      <c r="AT290" s="216" t="s">
        <v>126</v>
      </c>
      <c r="AU290" s="216" t="s">
        <v>87</v>
      </c>
      <c r="AY290" s="18" t="s">
        <v>123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21</v>
      </c>
      <c r="BK290" s="217">
        <f>ROUND(I290*H290,2)</f>
        <v>0</v>
      </c>
      <c r="BL290" s="18" t="s">
        <v>265</v>
      </c>
      <c r="BM290" s="216" t="s">
        <v>1272</v>
      </c>
    </row>
    <row r="291" s="2" customFormat="1">
      <c r="A291" s="40"/>
      <c r="B291" s="41"/>
      <c r="C291" s="42"/>
      <c r="D291" s="218" t="s">
        <v>132</v>
      </c>
      <c r="E291" s="42"/>
      <c r="F291" s="219" t="s">
        <v>1273</v>
      </c>
      <c r="G291" s="42"/>
      <c r="H291" s="42"/>
      <c r="I291" s="220"/>
      <c r="J291" s="42"/>
      <c r="K291" s="42"/>
      <c r="L291" s="46"/>
      <c r="M291" s="221"/>
      <c r="N291" s="22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132</v>
      </c>
      <c r="AU291" s="18" t="s">
        <v>87</v>
      </c>
    </row>
    <row r="292" s="2" customFormat="1" ht="16.5" customHeight="1">
      <c r="A292" s="40"/>
      <c r="B292" s="41"/>
      <c r="C292" s="205" t="s">
        <v>677</v>
      </c>
      <c r="D292" s="205" t="s">
        <v>126</v>
      </c>
      <c r="E292" s="206" t="s">
        <v>1274</v>
      </c>
      <c r="F292" s="207" t="s">
        <v>1275</v>
      </c>
      <c r="G292" s="208" t="s">
        <v>275</v>
      </c>
      <c r="H292" s="209">
        <v>2</v>
      </c>
      <c r="I292" s="210"/>
      <c r="J292" s="211">
        <f>ROUND(I292*H292,2)</f>
        <v>0</v>
      </c>
      <c r="K292" s="207" t="s">
        <v>182</v>
      </c>
      <c r="L292" s="46"/>
      <c r="M292" s="212" t="s">
        <v>32</v>
      </c>
      <c r="N292" s="213" t="s">
        <v>49</v>
      </c>
      <c r="O292" s="86"/>
      <c r="P292" s="214">
        <f>O292*H292</f>
        <v>0</v>
      </c>
      <c r="Q292" s="214">
        <v>0.0071199999999999996</v>
      </c>
      <c r="R292" s="214">
        <f>Q292*H292</f>
        <v>0.014239999999999999</v>
      </c>
      <c r="S292" s="214">
        <v>0</v>
      </c>
      <c r="T292" s="21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6" t="s">
        <v>265</v>
      </c>
      <c r="AT292" s="216" t="s">
        <v>126</v>
      </c>
      <c r="AU292" s="216" t="s">
        <v>87</v>
      </c>
      <c r="AY292" s="18" t="s">
        <v>123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21</v>
      </c>
      <c r="BK292" s="217">
        <f>ROUND(I292*H292,2)</f>
        <v>0</v>
      </c>
      <c r="BL292" s="18" t="s">
        <v>265</v>
      </c>
      <c r="BM292" s="216" t="s">
        <v>1276</v>
      </c>
    </row>
    <row r="293" s="2" customFormat="1">
      <c r="A293" s="40"/>
      <c r="B293" s="41"/>
      <c r="C293" s="42"/>
      <c r="D293" s="218" t="s">
        <v>132</v>
      </c>
      <c r="E293" s="42"/>
      <c r="F293" s="219" t="s">
        <v>1277</v>
      </c>
      <c r="G293" s="42"/>
      <c r="H293" s="42"/>
      <c r="I293" s="220"/>
      <c r="J293" s="42"/>
      <c r="K293" s="42"/>
      <c r="L293" s="46"/>
      <c r="M293" s="221"/>
      <c r="N293" s="22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132</v>
      </c>
      <c r="AU293" s="18" t="s">
        <v>87</v>
      </c>
    </row>
    <row r="294" s="2" customFormat="1" ht="21.75" customHeight="1">
      <c r="A294" s="40"/>
      <c r="B294" s="41"/>
      <c r="C294" s="205" t="s">
        <v>682</v>
      </c>
      <c r="D294" s="205" t="s">
        <v>126</v>
      </c>
      <c r="E294" s="206" t="s">
        <v>1278</v>
      </c>
      <c r="F294" s="207" t="s">
        <v>1279</v>
      </c>
      <c r="G294" s="208" t="s">
        <v>275</v>
      </c>
      <c r="H294" s="209">
        <v>3</v>
      </c>
      <c r="I294" s="210"/>
      <c r="J294" s="211">
        <f>ROUND(I294*H294,2)</f>
        <v>0</v>
      </c>
      <c r="K294" s="207" t="s">
        <v>182</v>
      </c>
      <c r="L294" s="46"/>
      <c r="M294" s="212" t="s">
        <v>32</v>
      </c>
      <c r="N294" s="213" t="s">
        <v>49</v>
      </c>
      <c r="O294" s="86"/>
      <c r="P294" s="214">
        <f>O294*H294</f>
        <v>0</v>
      </c>
      <c r="Q294" s="214">
        <v>0.0141</v>
      </c>
      <c r="R294" s="214">
        <f>Q294*H294</f>
        <v>0.042299999999999997</v>
      </c>
      <c r="S294" s="214">
        <v>0</v>
      </c>
      <c r="T294" s="21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6" t="s">
        <v>265</v>
      </c>
      <c r="AT294" s="216" t="s">
        <v>126</v>
      </c>
      <c r="AU294" s="216" t="s">
        <v>87</v>
      </c>
      <c r="AY294" s="18" t="s">
        <v>123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21</v>
      </c>
      <c r="BK294" s="217">
        <f>ROUND(I294*H294,2)</f>
        <v>0</v>
      </c>
      <c r="BL294" s="18" t="s">
        <v>265</v>
      </c>
      <c r="BM294" s="216" t="s">
        <v>1280</v>
      </c>
    </row>
    <row r="295" s="2" customFormat="1">
      <c r="A295" s="40"/>
      <c r="B295" s="41"/>
      <c r="C295" s="42"/>
      <c r="D295" s="218" t="s">
        <v>132</v>
      </c>
      <c r="E295" s="42"/>
      <c r="F295" s="219" t="s">
        <v>1281</v>
      </c>
      <c r="G295" s="42"/>
      <c r="H295" s="42"/>
      <c r="I295" s="220"/>
      <c r="J295" s="42"/>
      <c r="K295" s="42"/>
      <c r="L295" s="46"/>
      <c r="M295" s="221"/>
      <c r="N295" s="22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132</v>
      </c>
      <c r="AU295" s="18" t="s">
        <v>87</v>
      </c>
    </row>
    <row r="296" s="2" customFormat="1" ht="16.5" customHeight="1">
      <c r="A296" s="40"/>
      <c r="B296" s="41"/>
      <c r="C296" s="205" t="s">
        <v>687</v>
      </c>
      <c r="D296" s="205" t="s">
        <v>126</v>
      </c>
      <c r="E296" s="206" t="s">
        <v>1282</v>
      </c>
      <c r="F296" s="207" t="s">
        <v>1283</v>
      </c>
      <c r="G296" s="208" t="s">
        <v>275</v>
      </c>
      <c r="H296" s="209">
        <v>64</v>
      </c>
      <c r="I296" s="210"/>
      <c r="J296" s="211">
        <f>ROUND(I296*H296,2)</f>
        <v>0</v>
      </c>
      <c r="K296" s="207" t="s">
        <v>182</v>
      </c>
      <c r="L296" s="46"/>
      <c r="M296" s="212" t="s">
        <v>32</v>
      </c>
      <c r="N296" s="213" t="s">
        <v>49</v>
      </c>
      <c r="O296" s="86"/>
      <c r="P296" s="214">
        <f>O296*H296</f>
        <v>0</v>
      </c>
      <c r="Q296" s="214">
        <v>6.9999999999999994E-05</v>
      </c>
      <c r="R296" s="214">
        <f>Q296*H296</f>
        <v>0.0044799999999999996</v>
      </c>
      <c r="S296" s="214">
        <v>0</v>
      </c>
      <c r="T296" s="21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6" t="s">
        <v>265</v>
      </c>
      <c r="AT296" s="216" t="s">
        <v>126</v>
      </c>
      <c r="AU296" s="216" t="s">
        <v>87</v>
      </c>
      <c r="AY296" s="18" t="s">
        <v>123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21</v>
      </c>
      <c r="BK296" s="217">
        <f>ROUND(I296*H296,2)</f>
        <v>0</v>
      </c>
      <c r="BL296" s="18" t="s">
        <v>265</v>
      </c>
      <c r="BM296" s="216" t="s">
        <v>1284</v>
      </c>
    </row>
    <row r="297" s="2" customFormat="1">
      <c r="A297" s="40"/>
      <c r="B297" s="41"/>
      <c r="C297" s="42"/>
      <c r="D297" s="218" t="s">
        <v>132</v>
      </c>
      <c r="E297" s="42"/>
      <c r="F297" s="219" t="s">
        <v>1285</v>
      </c>
      <c r="G297" s="42"/>
      <c r="H297" s="42"/>
      <c r="I297" s="220"/>
      <c r="J297" s="42"/>
      <c r="K297" s="42"/>
      <c r="L297" s="46"/>
      <c r="M297" s="221"/>
      <c r="N297" s="22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132</v>
      </c>
      <c r="AU297" s="18" t="s">
        <v>87</v>
      </c>
    </row>
    <row r="298" s="2" customFormat="1" ht="16.5" customHeight="1">
      <c r="A298" s="40"/>
      <c r="B298" s="41"/>
      <c r="C298" s="205" t="s">
        <v>694</v>
      </c>
      <c r="D298" s="205" t="s">
        <v>126</v>
      </c>
      <c r="E298" s="206" t="s">
        <v>1286</v>
      </c>
      <c r="F298" s="207" t="s">
        <v>1287</v>
      </c>
      <c r="G298" s="208" t="s">
        <v>275</v>
      </c>
      <c r="H298" s="209">
        <v>3</v>
      </c>
      <c r="I298" s="210"/>
      <c r="J298" s="211">
        <f>ROUND(I298*H298,2)</f>
        <v>0</v>
      </c>
      <c r="K298" s="207" t="s">
        <v>182</v>
      </c>
      <c r="L298" s="46"/>
      <c r="M298" s="212" t="s">
        <v>32</v>
      </c>
      <c r="N298" s="213" t="s">
        <v>49</v>
      </c>
      <c r="O298" s="86"/>
      <c r="P298" s="214">
        <f>O298*H298</f>
        <v>0</v>
      </c>
      <c r="Q298" s="214">
        <v>0.00010000000000000001</v>
      </c>
      <c r="R298" s="214">
        <f>Q298*H298</f>
        <v>0.00030000000000000003</v>
      </c>
      <c r="S298" s="214">
        <v>0</v>
      </c>
      <c r="T298" s="21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6" t="s">
        <v>265</v>
      </c>
      <c r="AT298" s="216" t="s">
        <v>126</v>
      </c>
      <c r="AU298" s="216" t="s">
        <v>87</v>
      </c>
      <c r="AY298" s="18" t="s">
        <v>123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21</v>
      </c>
      <c r="BK298" s="217">
        <f>ROUND(I298*H298,2)</f>
        <v>0</v>
      </c>
      <c r="BL298" s="18" t="s">
        <v>265</v>
      </c>
      <c r="BM298" s="216" t="s">
        <v>1288</v>
      </c>
    </row>
    <row r="299" s="2" customFormat="1">
      <c r="A299" s="40"/>
      <c r="B299" s="41"/>
      <c r="C299" s="42"/>
      <c r="D299" s="218" t="s">
        <v>132</v>
      </c>
      <c r="E299" s="42"/>
      <c r="F299" s="219" t="s">
        <v>1289</v>
      </c>
      <c r="G299" s="42"/>
      <c r="H299" s="42"/>
      <c r="I299" s="220"/>
      <c r="J299" s="42"/>
      <c r="K299" s="42"/>
      <c r="L299" s="46"/>
      <c r="M299" s="221"/>
      <c r="N299" s="22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132</v>
      </c>
      <c r="AU299" s="18" t="s">
        <v>87</v>
      </c>
    </row>
    <row r="300" s="2" customFormat="1" ht="16.5" customHeight="1">
      <c r="A300" s="40"/>
      <c r="B300" s="41"/>
      <c r="C300" s="205" t="s">
        <v>700</v>
      </c>
      <c r="D300" s="205" t="s">
        <v>126</v>
      </c>
      <c r="E300" s="206" t="s">
        <v>1290</v>
      </c>
      <c r="F300" s="207" t="s">
        <v>1291</v>
      </c>
      <c r="G300" s="208" t="s">
        <v>275</v>
      </c>
      <c r="H300" s="209">
        <v>3</v>
      </c>
      <c r="I300" s="210"/>
      <c r="J300" s="211">
        <f>ROUND(I300*H300,2)</f>
        <v>0</v>
      </c>
      <c r="K300" s="207" t="s">
        <v>182</v>
      </c>
      <c r="L300" s="46"/>
      <c r="M300" s="212" t="s">
        <v>32</v>
      </c>
      <c r="N300" s="213" t="s">
        <v>49</v>
      </c>
      <c r="O300" s="86"/>
      <c r="P300" s="214">
        <f>O300*H300</f>
        <v>0</v>
      </c>
      <c r="Q300" s="214">
        <v>0.00014999999999999999</v>
      </c>
      <c r="R300" s="214">
        <f>Q300*H300</f>
        <v>0.00044999999999999999</v>
      </c>
      <c r="S300" s="214">
        <v>0</v>
      </c>
      <c r="T300" s="21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6" t="s">
        <v>265</v>
      </c>
      <c r="AT300" s="216" t="s">
        <v>126</v>
      </c>
      <c r="AU300" s="216" t="s">
        <v>87</v>
      </c>
      <c r="AY300" s="18" t="s">
        <v>123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21</v>
      </c>
      <c r="BK300" s="217">
        <f>ROUND(I300*H300,2)</f>
        <v>0</v>
      </c>
      <c r="BL300" s="18" t="s">
        <v>265</v>
      </c>
      <c r="BM300" s="216" t="s">
        <v>1292</v>
      </c>
    </row>
    <row r="301" s="2" customFormat="1">
      <c r="A301" s="40"/>
      <c r="B301" s="41"/>
      <c r="C301" s="42"/>
      <c r="D301" s="218" t="s">
        <v>132</v>
      </c>
      <c r="E301" s="42"/>
      <c r="F301" s="219" t="s">
        <v>1293</v>
      </c>
      <c r="G301" s="42"/>
      <c r="H301" s="42"/>
      <c r="I301" s="220"/>
      <c r="J301" s="42"/>
      <c r="K301" s="42"/>
      <c r="L301" s="46"/>
      <c r="M301" s="221"/>
      <c r="N301" s="22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132</v>
      </c>
      <c r="AU301" s="18" t="s">
        <v>87</v>
      </c>
    </row>
    <row r="302" s="2" customFormat="1" ht="16.5" customHeight="1">
      <c r="A302" s="40"/>
      <c r="B302" s="41"/>
      <c r="C302" s="205" t="s">
        <v>705</v>
      </c>
      <c r="D302" s="205" t="s">
        <v>126</v>
      </c>
      <c r="E302" s="206" t="s">
        <v>1294</v>
      </c>
      <c r="F302" s="207" t="s">
        <v>1295</v>
      </c>
      <c r="G302" s="208" t="s">
        <v>275</v>
      </c>
      <c r="H302" s="209">
        <v>12</v>
      </c>
      <c r="I302" s="210"/>
      <c r="J302" s="211">
        <f>ROUND(I302*H302,2)</f>
        <v>0</v>
      </c>
      <c r="K302" s="207" t="s">
        <v>182</v>
      </c>
      <c r="L302" s="46"/>
      <c r="M302" s="212" t="s">
        <v>32</v>
      </c>
      <c r="N302" s="213" t="s">
        <v>49</v>
      </c>
      <c r="O302" s="86"/>
      <c r="P302" s="214">
        <f>O302*H302</f>
        <v>0</v>
      </c>
      <c r="Q302" s="214">
        <v>0.00012</v>
      </c>
      <c r="R302" s="214">
        <f>Q302*H302</f>
        <v>0.0014400000000000001</v>
      </c>
      <c r="S302" s="214">
        <v>0</v>
      </c>
      <c r="T302" s="21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6" t="s">
        <v>265</v>
      </c>
      <c r="AT302" s="216" t="s">
        <v>126</v>
      </c>
      <c r="AU302" s="216" t="s">
        <v>87</v>
      </c>
      <c r="AY302" s="18" t="s">
        <v>123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21</v>
      </c>
      <c r="BK302" s="217">
        <f>ROUND(I302*H302,2)</f>
        <v>0</v>
      </c>
      <c r="BL302" s="18" t="s">
        <v>265</v>
      </c>
      <c r="BM302" s="216" t="s">
        <v>1296</v>
      </c>
    </row>
    <row r="303" s="2" customFormat="1">
      <c r="A303" s="40"/>
      <c r="B303" s="41"/>
      <c r="C303" s="42"/>
      <c r="D303" s="218" t="s">
        <v>132</v>
      </c>
      <c r="E303" s="42"/>
      <c r="F303" s="219" t="s">
        <v>1297</v>
      </c>
      <c r="G303" s="42"/>
      <c r="H303" s="42"/>
      <c r="I303" s="220"/>
      <c r="J303" s="42"/>
      <c r="K303" s="42"/>
      <c r="L303" s="46"/>
      <c r="M303" s="221"/>
      <c r="N303" s="22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132</v>
      </c>
      <c r="AU303" s="18" t="s">
        <v>87</v>
      </c>
    </row>
    <row r="304" s="2" customFormat="1" ht="16.5" customHeight="1">
      <c r="A304" s="40"/>
      <c r="B304" s="41"/>
      <c r="C304" s="205" t="s">
        <v>710</v>
      </c>
      <c r="D304" s="205" t="s">
        <v>126</v>
      </c>
      <c r="E304" s="206" t="s">
        <v>1298</v>
      </c>
      <c r="F304" s="207" t="s">
        <v>1299</v>
      </c>
      <c r="G304" s="208" t="s">
        <v>275</v>
      </c>
      <c r="H304" s="209">
        <v>3</v>
      </c>
      <c r="I304" s="210"/>
      <c r="J304" s="211">
        <f>ROUND(I304*H304,2)</f>
        <v>0</v>
      </c>
      <c r="K304" s="207" t="s">
        <v>182</v>
      </c>
      <c r="L304" s="46"/>
      <c r="M304" s="212" t="s">
        <v>32</v>
      </c>
      <c r="N304" s="213" t="s">
        <v>49</v>
      </c>
      <c r="O304" s="86"/>
      <c r="P304" s="214">
        <f>O304*H304</f>
        <v>0</v>
      </c>
      <c r="Q304" s="214">
        <v>0.00040000000000000002</v>
      </c>
      <c r="R304" s="214">
        <f>Q304*H304</f>
        <v>0.0012000000000000001</v>
      </c>
      <c r="S304" s="214">
        <v>0</v>
      </c>
      <c r="T304" s="21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6" t="s">
        <v>265</v>
      </c>
      <c r="AT304" s="216" t="s">
        <v>126</v>
      </c>
      <c r="AU304" s="216" t="s">
        <v>87</v>
      </c>
      <c r="AY304" s="18" t="s">
        <v>123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21</v>
      </c>
      <c r="BK304" s="217">
        <f>ROUND(I304*H304,2)</f>
        <v>0</v>
      </c>
      <c r="BL304" s="18" t="s">
        <v>265</v>
      </c>
      <c r="BM304" s="216" t="s">
        <v>1300</v>
      </c>
    </row>
    <row r="305" s="2" customFormat="1">
      <c r="A305" s="40"/>
      <c r="B305" s="41"/>
      <c r="C305" s="42"/>
      <c r="D305" s="218" t="s">
        <v>132</v>
      </c>
      <c r="E305" s="42"/>
      <c r="F305" s="219" t="s">
        <v>1301</v>
      </c>
      <c r="G305" s="42"/>
      <c r="H305" s="42"/>
      <c r="I305" s="220"/>
      <c r="J305" s="42"/>
      <c r="K305" s="42"/>
      <c r="L305" s="46"/>
      <c r="M305" s="221"/>
      <c r="N305" s="22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132</v>
      </c>
      <c r="AU305" s="18" t="s">
        <v>87</v>
      </c>
    </row>
    <row r="306" s="2" customFormat="1" ht="24.15" customHeight="1">
      <c r="A306" s="40"/>
      <c r="B306" s="41"/>
      <c r="C306" s="205" t="s">
        <v>715</v>
      </c>
      <c r="D306" s="205" t="s">
        <v>126</v>
      </c>
      <c r="E306" s="206" t="s">
        <v>1302</v>
      </c>
      <c r="F306" s="207" t="s">
        <v>1303</v>
      </c>
      <c r="G306" s="208" t="s">
        <v>238</v>
      </c>
      <c r="H306" s="209">
        <v>2.012</v>
      </c>
      <c r="I306" s="210"/>
      <c r="J306" s="211">
        <f>ROUND(I306*H306,2)</f>
        <v>0</v>
      </c>
      <c r="K306" s="207" t="s">
        <v>182</v>
      </c>
      <c r="L306" s="46"/>
      <c r="M306" s="212" t="s">
        <v>32</v>
      </c>
      <c r="N306" s="213" t="s">
        <v>49</v>
      </c>
      <c r="O306" s="86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6" t="s">
        <v>265</v>
      </c>
      <c r="AT306" s="216" t="s">
        <v>126</v>
      </c>
      <c r="AU306" s="216" t="s">
        <v>87</v>
      </c>
      <c r="AY306" s="18" t="s">
        <v>123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21</v>
      </c>
      <c r="BK306" s="217">
        <f>ROUND(I306*H306,2)</f>
        <v>0</v>
      </c>
      <c r="BL306" s="18" t="s">
        <v>265</v>
      </c>
      <c r="BM306" s="216" t="s">
        <v>1304</v>
      </c>
    </row>
    <row r="307" s="2" customFormat="1">
      <c r="A307" s="40"/>
      <c r="B307" s="41"/>
      <c r="C307" s="42"/>
      <c r="D307" s="218" t="s">
        <v>132</v>
      </c>
      <c r="E307" s="42"/>
      <c r="F307" s="219" t="s">
        <v>1305</v>
      </c>
      <c r="G307" s="42"/>
      <c r="H307" s="42"/>
      <c r="I307" s="220"/>
      <c r="J307" s="42"/>
      <c r="K307" s="42"/>
      <c r="L307" s="46"/>
      <c r="M307" s="221"/>
      <c r="N307" s="22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132</v>
      </c>
      <c r="AU307" s="18" t="s">
        <v>87</v>
      </c>
    </row>
    <row r="308" s="12" customFormat="1" ht="22.8" customHeight="1">
      <c r="A308" s="12"/>
      <c r="B308" s="189"/>
      <c r="C308" s="190"/>
      <c r="D308" s="191" t="s">
        <v>77</v>
      </c>
      <c r="E308" s="203" t="s">
        <v>1306</v>
      </c>
      <c r="F308" s="203" t="s">
        <v>1307</v>
      </c>
      <c r="G308" s="190"/>
      <c r="H308" s="190"/>
      <c r="I308" s="193"/>
      <c r="J308" s="204">
        <f>BK308</f>
        <v>0</v>
      </c>
      <c r="K308" s="190"/>
      <c r="L308" s="195"/>
      <c r="M308" s="196"/>
      <c r="N308" s="197"/>
      <c r="O308" s="197"/>
      <c r="P308" s="198">
        <f>SUM(P309:P312)</f>
        <v>0</v>
      </c>
      <c r="Q308" s="197"/>
      <c r="R308" s="198">
        <f>SUM(R309:R312)</f>
        <v>0.0063200000000000001</v>
      </c>
      <c r="S308" s="197"/>
      <c r="T308" s="199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0" t="s">
        <v>87</v>
      </c>
      <c r="AT308" s="201" t="s">
        <v>77</v>
      </c>
      <c r="AU308" s="201" t="s">
        <v>21</v>
      </c>
      <c r="AY308" s="200" t="s">
        <v>123</v>
      </c>
      <c r="BK308" s="202">
        <f>SUM(BK309:BK312)</f>
        <v>0</v>
      </c>
    </row>
    <row r="309" s="2" customFormat="1" ht="16.5" customHeight="1">
      <c r="A309" s="40"/>
      <c r="B309" s="41"/>
      <c r="C309" s="205" t="s">
        <v>720</v>
      </c>
      <c r="D309" s="205" t="s">
        <v>126</v>
      </c>
      <c r="E309" s="206" t="s">
        <v>1308</v>
      </c>
      <c r="F309" s="207" t="s">
        <v>1309</v>
      </c>
      <c r="G309" s="208" t="s">
        <v>298</v>
      </c>
      <c r="H309" s="209">
        <v>158</v>
      </c>
      <c r="I309" s="210"/>
      <c r="J309" s="211">
        <f>ROUND(I309*H309,2)</f>
        <v>0</v>
      </c>
      <c r="K309" s="207" t="s">
        <v>182</v>
      </c>
      <c r="L309" s="46"/>
      <c r="M309" s="212" t="s">
        <v>32</v>
      </c>
      <c r="N309" s="213" t="s">
        <v>49</v>
      </c>
      <c r="O309" s="86"/>
      <c r="P309" s="214">
        <f>O309*H309</f>
        <v>0</v>
      </c>
      <c r="Q309" s="214">
        <v>2.0000000000000002E-05</v>
      </c>
      <c r="R309" s="214">
        <f>Q309*H309</f>
        <v>0.00316</v>
      </c>
      <c r="S309" s="214">
        <v>0</v>
      </c>
      <c r="T309" s="21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6" t="s">
        <v>265</v>
      </c>
      <c r="AT309" s="216" t="s">
        <v>126</v>
      </c>
      <c r="AU309" s="216" t="s">
        <v>87</v>
      </c>
      <c r="AY309" s="18" t="s">
        <v>123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21</v>
      </c>
      <c r="BK309" s="217">
        <f>ROUND(I309*H309,2)</f>
        <v>0</v>
      </c>
      <c r="BL309" s="18" t="s">
        <v>265</v>
      </c>
      <c r="BM309" s="216" t="s">
        <v>1310</v>
      </c>
    </row>
    <row r="310" s="2" customFormat="1">
      <c r="A310" s="40"/>
      <c r="B310" s="41"/>
      <c r="C310" s="42"/>
      <c r="D310" s="218" t="s">
        <v>132</v>
      </c>
      <c r="E310" s="42"/>
      <c r="F310" s="219" t="s">
        <v>1311</v>
      </c>
      <c r="G310" s="42"/>
      <c r="H310" s="42"/>
      <c r="I310" s="220"/>
      <c r="J310" s="42"/>
      <c r="K310" s="42"/>
      <c r="L310" s="46"/>
      <c r="M310" s="221"/>
      <c r="N310" s="22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132</v>
      </c>
      <c r="AU310" s="18" t="s">
        <v>87</v>
      </c>
    </row>
    <row r="311" s="2" customFormat="1" ht="21.75" customHeight="1">
      <c r="A311" s="40"/>
      <c r="B311" s="41"/>
      <c r="C311" s="205" t="s">
        <v>725</v>
      </c>
      <c r="D311" s="205" t="s">
        <v>126</v>
      </c>
      <c r="E311" s="206" t="s">
        <v>1312</v>
      </c>
      <c r="F311" s="207" t="s">
        <v>1313</v>
      </c>
      <c r="G311" s="208" t="s">
        <v>298</v>
      </c>
      <c r="H311" s="209">
        <v>158</v>
      </c>
      <c r="I311" s="210"/>
      <c r="J311" s="211">
        <f>ROUND(I311*H311,2)</f>
        <v>0</v>
      </c>
      <c r="K311" s="207" t="s">
        <v>182</v>
      </c>
      <c r="L311" s="46"/>
      <c r="M311" s="212" t="s">
        <v>32</v>
      </c>
      <c r="N311" s="213" t="s">
        <v>49</v>
      </c>
      <c r="O311" s="86"/>
      <c r="P311" s="214">
        <f>O311*H311</f>
        <v>0</v>
      </c>
      <c r="Q311" s="214">
        <v>2.0000000000000002E-05</v>
      </c>
      <c r="R311" s="214">
        <f>Q311*H311</f>
        <v>0.00316</v>
      </c>
      <c r="S311" s="214">
        <v>0</v>
      </c>
      <c r="T311" s="21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6" t="s">
        <v>265</v>
      </c>
      <c r="AT311" s="216" t="s">
        <v>126</v>
      </c>
      <c r="AU311" s="216" t="s">
        <v>87</v>
      </c>
      <c r="AY311" s="18" t="s">
        <v>123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21</v>
      </c>
      <c r="BK311" s="217">
        <f>ROUND(I311*H311,2)</f>
        <v>0</v>
      </c>
      <c r="BL311" s="18" t="s">
        <v>265</v>
      </c>
      <c r="BM311" s="216" t="s">
        <v>1314</v>
      </c>
    </row>
    <row r="312" s="2" customFormat="1">
      <c r="A312" s="40"/>
      <c r="B312" s="41"/>
      <c r="C312" s="42"/>
      <c r="D312" s="218" t="s">
        <v>132</v>
      </c>
      <c r="E312" s="42"/>
      <c r="F312" s="219" t="s">
        <v>1315</v>
      </c>
      <c r="G312" s="42"/>
      <c r="H312" s="42"/>
      <c r="I312" s="220"/>
      <c r="J312" s="42"/>
      <c r="K312" s="42"/>
      <c r="L312" s="46"/>
      <c r="M312" s="221"/>
      <c r="N312" s="22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132</v>
      </c>
      <c r="AU312" s="18" t="s">
        <v>87</v>
      </c>
    </row>
    <row r="313" s="12" customFormat="1" ht="25.92" customHeight="1">
      <c r="A313" s="12"/>
      <c r="B313" s="189"/>
      <c r="C313" s="190"/>
      <c r="D313" s="191" t="s">
        <v>77</v>
      </c>
      <c r="E313" s="192" t="s">
        <v>876</v>
      </c>
      <c r="F313" s="192" t="s">
        <v>877</v>
      </c>
      <c r="G313" s="190"/>
      <c r="H313" s="190"/>
      <c r="I313" s="193"/>
      <c r="J313" s="194">
        <f>BK313</f>
        <v>0</v>
      </c>
      <c r="K313" s="190"/>
      <c r="L313" s="195"/>
      <c r="M313" s="196"/>
      <c r="N313" s="197"/>
      <c r="O313" s="197"/>
      <c r="P313" s="198">
        <f>SUM(P314:P325)</f>
        <v>0</v>
      </c>
      <c r="Q313" s="197"/>
      <c r="R313" s="198">
        <f>SUM(R314:R325)</f>
        <v>0</v>
      </c>
      <c r="S313" s="197"/>
      <c r="T313" s="199">
        <f>SUM(T314:T325)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0" t="s">
        <v>146</v>
      </c>
      <c r="AT313" s="201" t="s">
        <v>77</v>
      </c>
      <c r="AU313" s="201" t="s">
        <v>78</v>
      </c>
      <c r="AY313" s="200" t="s">
        <v>123</v>
      </c>
      <c r="BK313" s="202">
        <f>SUM(BK314:BK325)</f>
        <v>0</v>
      </c>
    </row>
    <row r="314" s="2" customFormat="1" ht="16.5" customHeight="1">
      <c r="A314" s="40"/>
      <c r="B314" s="41"/>
      <c r="C314" s="205" t="s">
        <v>730</v>
      </c>
      <c r="D314" s="205" t="s">
        <v>126</v>
      </c>
      <c r="E314" s="206" t="s">
        <v>1316</v>
      </c>
      <c r="F314" s="207" t="s">
        <v>1317</v>
      </c>
      <c r="G314" s="208" t="s">
        <v>881</v>
      </c>
      <c r="H314" s="209">
        <v>72</v>
      </c>
      <c r="I314" s="210"/>
      <c r="J314" s="211">
        <f>ROUND(I314*H314,2)</f>
        <v>0</v>
      </c>
      <c r="K314" s="207" t="s">
        <v>182</v>
      </c>
      <c r="L314" s="46"/>
      <c r="M314" s="212" t="s">
        <v>32</v>
      </c>
      <c r="N314" s="213" t="s">
        <v>49</v>
      </c>
      <c r="O314" s="86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6" t="s">
        <v>882</v>
      </c>
      <c r="AT314" s="216" t="s">
        <v>126</v>
      </c>
      <c r="AU314" s="216" t="s">
        <v>21</v>
      </c>
      <c r="AY314" s="18" t="s">
        <v>123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21</v>
      </c>
      <c r="BK314" s="217">
        <f>ROUND(I314*H314,2)</f>
        <v>0</v>
      </c>
      <c r="BL314" s="18" t="s">
        <v>882</v>
      </c>
      <c r="BM314" s="216" t="s">
        <v>1318</v>
      </c>
    </row>
    <row r="315" s="2" customFormat="1">
      <c r="A315" s="40"/>
      <c r="B315" s="41"/>
      <c r="C315" s="42"/>
      <c r="D315" s="218" t="s">
        <v>132</v>
      </c>
      <c r="E315" s="42"/>
      <c r="F315" s="219" t="s">
        <v>1319</v>
      </c>
      <c r="G315" s="42"/>
      <c r="H315" s="42"/>
      <c r="I315" s="220"/>
      <c r="J315" s="42"/>
      <c r="K315" s="42"/>
      <c r="L315" s="46"/>
      <c r="M315" s="221"/>
      <c r="N315" s="22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132</v>
      </c>
      <c r="AU315" s="18" t="s">
        <v>21</v>
      </c>
    </row>
    <row r="316" s="2" customFormat="1" ht="24.15" customHeight="1">
      <c r="A316" s="40"/>
      <c r="B316" s="41"/>
      <c r="C316" s="205" t="s">
        <v>735</v>
      </c>
      <c r="D316" s="205" t="s">
        <v>126</v>
      </c>
      <c r="E316" s="206" t="s">
        <v>1320</v>
      </c>
      <c r="F316" s="207" t="s">
        <v>1321</v>
      </c>
      <c r="G316" s="208" t="s">
        <v>881</v>
      </c>
      <c r="H316" s="209">
        <v>50</v>
      </c>
      <c r="I316" s="210"/>
      <c r="J316" s="211">
        <f>ROUND(I316*H316,2)</f>
        <v>0</v>
      </c>
      <c r="K316" s="207" t="s">
        <v>182</v>
      </c>
      <c r="L316" s="46"/>
      <c r="M316" s="212" t="s">
        <v>32</v>
      </c>
      <c r="N316" s="213" t="s">
        <v>49</v>
      </c>
      <c r="O316" s="86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6" t="s">
        <v>882</v>
      </c>
      <c r="AT316" s="216" t="s">
        <v>126</v>
      </c>
      <c r="AU316" s="216" t="s">
        <v>21</v>
      </c>
      <c r="AY316" s="18" t="s">
        <v>123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21</v>
      </c>
      <c r="BK316" s="217">
        <f>ROUND(I316*H316,2)</f>
        <v>0</v>
      </c>
      <c r="BL316" s="18" t="s">
        <v>882</v>
      </c>
      <c r="BM316" s="216" t="s">
        <v>1322</v>
      </c>
    </row>
    <row r="317" s="2" customFormat="1">
      <c r="A317" s="40"/>
      <c r="B317" s="41"/>
      <c r="C317" s="42"/>
      <c r="D317" s="218" t="s">
        <v>132</v>
      </c>
      <c r="E317" s="42"/>
      <c r="F317" s="219" t="s">
        <v>1323</v>
      </c>
      <c r="G317" s="42"/>
      <c r="H317" s="42"/>
      <c r="I317" s="220"/>
      <c r="J317" s="42"/>
      <c r="K317" s="42"/>
      <c r="L317" s="46"/>
      <c r="M317" s="221"/>
      <c r="N317" s="22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132</v>
      </c>
      <c r="AU317" s="18" t="s">
        <v>21</v>
      </c>
    </row>
    <row r="318" s="2" customFormat="1" ht="24.15" customHeight="1">
      <c r="A318" s="40"/>
      <c r="B318" s="41"/>
      <c r="C318" s="205" t="s">
        <v>740</v>
      </c>
      <c r="D318" s="205" t="s">
        <v>126</v>
      </c>
      <c r="E318" s="206" t="s">
        <v>1324</v>
      </c>
      <c r="F318" s="207" t="s">
        <v>1325</v>
      </c>
      <c r="G318" s="208" t="s">
        <v>881</v>
      </c>
      <c r="H318" s="209">
        <v>16</v>
      </c>
      <c r="I318" s="210"/>
      <c r="J318" s="211">
        <f>ROUND(I318*H318,2)</f>
        <v>0</v>
      </c>
      <c r="K318" s="207" t="s">
        <v>182</v>
      </c>
      <c r="L318" s="46"/>
      <c r="M318" s="212" t="s">
        <v>32</v>
      </c>
      <c r="N318" s="213" t="s">
        <v>49</v>
      </c>
      <c r="O318" s="86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6" t="s">
        <v>882</v>
      </c>
      <c r="AT318" s="216" t="s">
        <v>126</v>
      </c>
      <c r="AU318" s="216" t="s">
        <v>21</v>
      </c>
      <c r="AY318" s="18" t="s">
        <v>123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21</v>
      </c>
      <c r="BK318" s="217">
        <f>ROUND(I318*H318,2)</f>
        <v>0</v>
      </c>
      <c r="BL318" s="18" t="s">
        <v>882</v>
      </c>
      <c r="BM318" s="216" t="s">
        <v>1326</v>
      </c>
    </row>
    <row r="319" s="2" customFormat="1">
      <c r="A319" s="40"/>
      <c r="B319" s="41"/>
      <c r="C319" s="42"/>
      <c r="D319" s="218" t="s">
        <v>132</v>
      </c>
      <c r="E319" s="42"/>
      <c r="F319" s="219" t="s">
        <v>1327</v>
      </c>
      <c r="G319" s="42"/>
      <c r="H319" s="42"/>
      <c r="I319" s="220"/>
      <c r="J319" s="42"/>
      <c r="K319" s="42"/>
      <c r="L319" s="46"/>
      <c r="M319" s="221"/>
      <c r="N319" s="22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132</v>
      </c>
      <c r="AU319" s="18" t="s">
        <v>21</v>
      </c>
    </row>
    <row r="320" s="2" customFormat="1" ht="21.75" customHeight="1">
      <c r="A320" s="40"/>
      <c r="B320" s="41"/>
      <c r="C320" s="205" t="s">
        <v>745</v>
      </c>
      <c r="D320" s="205" t="s">
        <v>126</v>
      </c>
      <c r="E320" s="206" t="s">
        <v>879</v>
      </c>
      <c r="F320" s="207" t="s">
        <v>1328</v>
      </c>
      <c r="G320" s="208" t="s">
        <v>881</v>
      </c>
      <c r="H320" s="209">
        <v>64</v>
      </c>
      <c r="I320" s="210"/>
      <c r="J320" s="211">
        <f>ROUND(I320*H320,2)</f>
        <v>0</v>
      </c>
      <c r="K320" s="207" t="s">
        <v>182</v>
      </c>
      <c r="L320" s="46"/>
      <c r="M320" s="212" t="s">
        <v>32</v>
      </c>
      <c r="N320" s="213" t="s">
        <v>49</v>
      </c>
      <c r="O320" s="86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6" t="s">
        <v>882</v>
      </c>
      <c r="AT320" s="216" t="s">
        <v>126</v>
      </c>
      <c r="AU320" s="216" t="s">
        <v>21</v>
      </c>
      <c r="AY320" s="18" t="s">
        <v>123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21</v>
      </c>
      <c r="BK320" s="217">
        <f>ROUND(I320*H320,2)</f>
        <v>0</v>
      </c>
      <c r="BL320" s="18" t="s">
        <v>882</v>
      </c>
      <c r="BM320" s="216" t="s">
        <v>1329</v>
      </c>
    </row>
    <row r="321" s="2" customFormat="1">
      <c r="A321" s="40"/>
      <c r="B321" s="41"/>
      <c r="C321" s="42"/>
      <c r="D321" s="218" t="s">
        <v>132</v>
      </c>
      <c r="E321" s="42"/>
      <c r="F321" s="219" t="s">
        <v>884</v>
      </c>
      <c r="G321" s="42"/>
      <c r="H321" s="42"/>
      <c r="I321" s="220"/>
      <c r="J321" s="42"/>
      <c r="K321" s="42"/>
      <c r="L321" s="46"/>
      <c r="M321" s="221"/>
      <c r="N321" s="22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132</v>
      </c>
      <c r="AU321" s="18" t="s">
        <v>21</v>
      </c>
    </row>
    <row r="322" s="2" customFormat="1" ht="24.15" customHeight="1">
      <c r="A322" s="40"/>
      <c r="B322" s="41"/>
      <c r="C322" s="205" t="s">
        <v>750</v>
      </c>
      <c r="D322" s="205" t="s">
        <v>126</v>
      </c>
      <c r="E322" s="206" t="s">
        <v>1330</v>
      </c>
      <c r="F322" s="207" t="s">
        <v>1331</v>
      </c>
      <c r="G322" s="208" t="s">
        <v>881</v>
      </c>
      <c r="H322" s="209">
        <v>180</v>
      </c>
      <c r="I322" s="210"/>
      <c r="J322" s="211">
        <f>ROUND(I322*H322,2)</f>
        <v>0</v>
      </c>
      <c r="K322" s="207" t="s">
        <v>182</v>
      </c>
      <c r="L322" s="46"/>
      <c r="M322" s="212" t="s">
        <v>32</v>
      </c>
      <c r="N322" s="213" t="s">
        <v>49</v>
      </c>
      <c r="O322" s="86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6" t="s">
        <v>882</v>
      </c>
      <c r="AT322" s="216" t="s">
        <v>126</v>
      </c>
      <c r="AU322" s="216" t="s">
        <v>21</v>
      </c>
      <c r="AY322" s="18" t="s">
        <v>123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21</v>
      </c>
      <c r="BK322" s="217">
        <f>ROUND(I322*H322,2)</f>
        <v>0</v>
      </c>
      <c r="BL322" s="18" t="s">
        <v>882</v>
      </c>
      <c r="BM322" s="216" t="s">
        <v>1332</v>
      </c>
    </row>
    <row r="323" s="2" customFormat="1">
      <c r="A323" s="40"/>
      <c r="B323" s="41"/>
      <c r="C323" s="42"/>
      <c r="D323" s="218" t="s">
        <v>132</v>
      </c>
      <c r="E323" s="42"/>
      <c r="F323" s="219" t="s">
        <v>1333</v>
      </c>
      <c r="G323" s="42"/>
      <c r="H323" s="42"/>
      <c r="I323" s="220"/>
      <c r="J323" s="42"/>
      <c r="K323" s="42"/>
      <c r="L323" s="46"/>
      <c r="M323" s="221"/>
      <c r="N323" s="22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132</v>
      </c>
      <c r="AU323" s="18" t="s">
        <v>21</v>
      </c>
    </row>
    <row r="324" s="2" customFormat="1" ht="24.15" customHeight="1">
      <c r="A324" s="40"/>
      <c r="B324" s="41"/>
      <c r="C324" s="205" t="s">
        <v>755</v>
      </c>
      <c r="D324" s="205" t="s">
        <v>126</v>
      </c>
      <c r="E324" s="206" t="s">
        <v>1334</v>
      </c>
      <c r="F324" s="207" t="s">
        <v>1335</v>
      </c>
      <c r="G324" s="208" t="s">
        <v>881</v>
      </c>
      <c r="H324" s="209">
        <v>24</v>
      </c>
      <c r="I324" s="210"/>
      <c r="J324" s="211">
        <f>ROUND(I324*H324,2)</f>
        <v>0</v>
      </c>
      <c r="K324" s="207" t="s">
        <v>182</v>
      </c>
      <c r="L324" s="46"/>
      <c r="M324" s="212" t="s">
        <v>32</v>
      </c>
      <c r="N324" s="213" t="s">
        <v>49</v>
      </c>
      <c r="O324" s="86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6" t="s">
        <v>265</v>
      </c>
      <c r="AT324" s="216" t="s">
        <v>126</v>
      </c>
      <c r="AU324" s="216" t="s">
        <v>21</v>
      </c>
      <c r="AY324" s="18" t="s">
        <v>123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21</v>
      </c>
      <c r="BK324" s="217">
        <f>ROUND(I324*H324,2)</f>
        <v>0</v>
      </c>
      <c r="BL324" s="18" t="s">
        <v>265</v>
      </c>
      <c r="BM324" s="216" t="s">
        <v>1336</v>
      </c>
    </row>
    <row r="325" s="2" customFormat="1">
      <c r="A325" s="40"/>
      <c r="B325" s="41"/>
      <c r="C325" s="42"/>
      <c r="D325" s="218" t="s">
        <v>132</v>
      </c>
      <c r="E325" s="42"/>
      <c r="F325" s="219" t="s">
        <v>1337</v>
      </c>
      <c r="G325" s="42"/>
      <c r="H325" s="42"/>
      <c r="I325" s="220"/>
      <c r="J325" s="42"/>
      <c r="K325" s="42"/>
      <c r="L325" s="46"/>
      <c r="M325" s="223"/>
      <c r="N325" s="224"/>
      <c r="O325" s="225"/>
      <c r="P325" s="225"/>
      <c r="Q325" s="225"/>
      <c r="R325" s="225"/>
      <c r="S325" s="225"/>
      <c r="T325" s="226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132</v>
      </c>
      <c r="AU325" s="18" t="s">
        <v>21</v>
      </c>
    </row>
    <row r="326" s="2" customFormat="1" ht="6.96" customHeight="1">
      <c r="A326" s="40"/>
      <c r="B326" s="61"/>
      <c r="C326" s="62"/>
      <c r="D326" s="62"/>
      <c r="E326" s="62"/>
      <c r="F326" s="62"/>
      <c r="G326" s="62"/>
      <c r="H326" s="62"/>
      <c r="I326" s="62"/>
      <c r="J326" s="62"/>
      <c r="K326" s="62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XCmXhyrFgfq/4uFAWf9vTTS6Jw053WeSUqGm2TTP3xvfKSgM+Gawb/AZMwQEqsGLr/ft9IcezlSrmU10taRh7w==" hashValue="YQzb/T9RO9yqchoCjOiLQ8iWsJ5fWH5F+AA+pf85F/In+KHswXOTttM780kQ8/wyJMHtl2suP89LaiEh4ic1fQ==" algorithmName="SHA-512" password="CC35"/>
  <autoFilter ref="C90:K32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2/997013213"/>
    <hyperlink ref="F97" r:id="rId2" display="https://podminky.urs.cz/item/CS_URS_2023_02/997013501"/>
    <hyperlink ref="F99" r:id="rId3" display="https://podminky.urs.cz/item/CS_URS_2023_02/997013509"/>
    <hyperlink ref="F104" r:id="rId4" display="https://podminky.urs.cz/item/CS_URS_2023_02/997013631"/>
    <hyperlink ref="F108" r:id="rId5" display="https://podminky.urs.cz/item/CS_URS_2023_02/713463311"/>
    <hyperlink ref="F120" r:id="rId6" display="https://podminky.urs.cz/item/CS_URS_2023_02/713463312"/>
    <hyperlink ref="F124" r:id="rId7" display="https://podminky.urs.cz/item/CS_URS_2023_02/713463315"/>
    <hyperlink ref="F126" r:id="rId8" display="https://podminky.urs.cz/item/CS_URS_2023_02/713463316"/>
    <hyperlink ref="F128" r:id="rId9" display="https://podminky.urs.cz/item/CS_URS_2023_02/998713101"/>
    <hyperlink ref="F131" r:id="rId10" display="https://podminky.urs.cz/item/CS_URS_2023_02/724233014"/>
    <hyperlink ref="F134" r:id="rId11" display="https://podminky.urs.cz/item/CS_URS_2023_02/731200826"/>
    <hyperlink ref="F136" r:id="rId12" display="https://podminky.urs.cz/item/CS_URS_2023_02/731391813"/>
    <hyperlink ref="F139" r:id="rId13" display="https://podminky.urs.cz/item/CS_URS_2023_02/732110812"/>
    <hyperlink ref="F141" r:id="rId14" display="https://podminky.urs.cz/item/CS_URS_2023_02/732112228"/>
    <hyperlink ref="F143" r:id="rId15" display="https://podminky.urs.cz/item/CS_URS_2023_02/732199100"/>
    <hyperlink ref="F145" r:id="rId16" display="https://podminky.urs.cz/item/CS_URS_2023_02/732211234"/>
    <hyperlink ref="F147" r:id="rId17" display="https://podminky.urs.cz/item/CS_URS_2023_02/732231212"/>
    <hyperlink ref="F149" r:id="rId18" display="https://podminky.urs.cz/item/CS_URS_2023_02/732320812"/>
    <hyperlink ref="F151" r:id="rId19" display="https://podminky.urs.cz/item/CS_URS_2023_02/732324812"/>
    <hyperlink ref="F153" r:id="rId20" display="https://podminky.urs.cz/item/CS_URS_2023_02/732331618"/>
    <hyperlink ref="F155" r:id="rId21" display="https://podminky.urs.cz/item/CS_URS_2023_02/732331772"/>
    <hyperlink ref="F157" r:id="rId22" display="https://podminky.urs.cz/item/CS_URS_2023_02/732331778"/>
    <hyperlink ref="F159" r:id="rId23" display="https://podminky.urs.cz/item/CS_URS_2023_02/73233221113"/>
    <hyperlink ref="F161" r:id="rId24" display="https://podminky.urs.cz/item/CS_URS_2023_02/73233221114"/>
    <hyperlink ref="F163" r:id="rId25" display="https://podminky.urs.cz/item/CS_URS_2023_02/732420812"/>
    <hyperlink ref="F165" r:id="rId26" display="https://podminky.urs.cz/item/CS_URS_2023_02/7324212121"/>
    <hyperlink ref="F167" r:id="rId27" display="https://podminky.urs.cz/item/CS_URS_2023_02/7324214121"/>
    <hyperlink ref="F169" r:id="rId28" display="https://podminky.urs.cz/item/CS_URS_2023_02/7324214122"/>
    <hyperlink ref="F171" r:id="rId29" display="https://podminky.urs.cz/item/CS_URS_2023_02/7324214123"/>
    <hyperlink ref="F173" r:id="rId30" display="https://podminky.urs.cz/item/CS_URS_2023_02/7324214124"/>
    <hyperlink ref="F175" r:id="rId31" display="https://podminky.urs.cz/item/CS_URS_2023_02/73242142311"/>
    <hyperlink ref="F177" r:id="rId32" display="https://podminky.urs.cz/item/CS_URS_2023_02/998732101"/>
    <hyperlink ref="F180" r:id="rId33" display="https://podminky.urs.cz/item/CS_URS_2023_02/733120819"/>
    <hyperlink ref="F182" r:id="rId34" display="https://podminky.urs.cz/item/CS_URS_2023_02/733122222"/>
    <hyperlink ref="F184" r:id="rId35" display="https://podminky.urs.cz/item/CS_URS_2023_02/733122223"/>
    <hyperlink ref="F186" r:id="rId36" display="https://podminky.urs.cz/item/CS_URS_2023_02/733122224"/>
    <hyperlink ref="F188" r:id="rId37" display="https://podminky.urs.cz/item/CS_URS_2023_02/733122225"/>
    <hyperlink ref="F190" r:id="rId38" display="https://podminky.urs.cz/item/CS_URS_2023_02/733122226"/>
    <hyperlink ref="F192" r:id="rId39" display="https://podminky.urs.cz/item/CS_URS_2023_02/733122229"/>
    <hyperlink ref="F194" r:id="rId40" display="https://podminky.urs.cz/item/CS_URS_2023_02/733123110"/>
    <hyperlink ref="F196" r:id="rId41" display="https://podminky.urs.cz/item/CS_URS_2023_02/7331231191"/>
    <hyperlink ref="F198" r:id="rId42" display="https://podminky.urs.cz/item/CS_URS_2023_02/733190217"/>
    <hyperlink ref="F200" r:id="rId43" display="https://podminky.urs.cz/item/CS_URS_2023_02/733190225"/>
    <hyperlink ref="F202" r:id="rId44" display="https://podminky.urs.cz/item/CS_URS_2023_02/998733101"/>
    <hyperlink ref="F205" r:id="rId45" display="https://podminky.urs.cz/item/CS_URS_2023_02/734163427"/>
    <hyperlink ref="F207" r:id="rId46" display="https://podminky.urs.cz/item/CS_URS_2023_02/7341634281"/>
    <hyperlink ref="F209" r:id="rId47" display="https://podminky.urs.cz/item/CS_URS_2023_02/734211127"/>
    <hyperlink ref="F211" r:id="rId48" display="https://podminky.urs.cz/item/CS_URS_2023_02/734220102"/>
    <hyperlink ref="F213" r:id="rId49" display="https://podminky.urs.cz/item/CS_URS_2023_02/7342216861"/>
    <hyperlink ref="F215" r:id="rId50" display="https://podminky.urs.cz/item/CS_URS_2023_02/734242414"/>
    <hyperlink ref="F217" r:id="rId51" display="https://podminky.urs.cz/item/CS_URS_2023_02/734242415"/>
    <hyperlink ref="F219" r:id="rId52" display="https://podminky.urs.cz/item/CS_URS_2023_02/734242418"/>
    <hyperlink ref="F221" r:id="rId53" display="https://podminky.urs.cz/item/CS_URS_2023_02/734251213"/>
    <hyperlink ref="F223" r:id="rId54" display="https://podminky.urs.cz/item/CS_URS_2023_02/734261402"/>
    <hyperlink ref="F225" r:id="rId55" display="https://podminky.urs.cz/item/CS_URS_2023_02/7342614031"/>
    <hyperlink ref="F227" r:id="rId56" display="https://podminky.urs.cz/item/CS_URS_2023_02/73426140312"/>
    <hyperlink ref="F229" r:id="rId57" display="https://podminky.urs.cz/item/CS_URS_2023_02/734291123"/>
    <hyperlink ref="F231" r:id="rId58" display="https://podminky.urs.cz/item/CS_URS_2023_02/734291248"/>
    <hyperlink ref="F233" r:id="rId59" display="https://podminky.urs.cz/item/CS_URS_2023_02/734292715"/>
    <hyperlink ref="F235" r:id="rId60" display="https://podminky.urs.cz/item/CS_URS_2023_02/734292716"/>
    <hyperlink ref="F237" r:id="rId61" display="https://podminky.urs.cz/item/CS_URS_2023_02/734292719"/>
    <hyperlink ref="F239" r:id="rId62" display="https://podminky.urs.cz/item/CS_URS_2023_02/73429502111"/>
    <hyperlink ref="F241" r:id="rId63" display="https://podminky.urs.cz/item/CS_URS_2023_02/7342962031"/>
    <hyperlink ref="F243" r:id="rId64" display="https://podminky.urs.cz/item/CS_URS_2023_02/734411101"/>
    <hyperlink ref="F245" r:id="rId65" display="https://podminky.urs.cz/item/CS_URS_2023_02/734421111"/>
    <hyperlink ref="F247" r:id="rId66" display="https://podminky.urs.cz/item/CS_URS_2023_02/998734101"/>
    <hyperlink ref="F250" r:id="rId67" display="https://podminky.urs.cz/item/CS_URS_2023_02/735152272"/>
    <hyperlink ref="F252" r:id="rId68" display="https://podminky.urs.cz/item/CS_URS_2023_02/735152471"/>
    <hyperlink ref="F254" r:id="rId69" display="https://podminky.urs.cz/item/CS_URS_2023_02/735152560"/>
    <hyperlink ref="F256" r:id="rId70" display="https://podminky.urs.cz/item/CS_URS_2023_02/735152561"/>
    <hyperlink ref="F258" r:id="rId71" display="https://podminky.urs.cz/item/CS_URS_2023_02/735152562"/>
    <hyperlink ref="F260" r:id="rId72" display="https://podminky.urs.cz/item/CS_URS_2023_02/735152563"/>
    <hyperlink ref="F262" r:id="rId73" display="https://podminky.urs.cz/item/CS_URS_2023_02/735152564"/>
    <hyperlink ref="F264" r:id="rId74" display="https://podminky.urs.cz/item/CS_URS_2023_02/735152565"/>
    <hyperlink ref="F266" r:id="rId75" display="https://podminky.urs.cz/item/CS_URS_2023_02/735152576"/>
    <hyperlink ref="F268" r:id="rId76" display="https://podminky.urs.cz/item/CS_URS_2023_02/735152578"/>
    <hyperlink ref="F270" r:id="rId77" display="https://podminky.urs.cz/item/CS_URS_2023_02/735152582"/>
    <hyperlink ref="F272" r:id="rId78" display="https://podminky.urs.cz/item/CS_URS_2023_02/735164512"/>
    <hyperlink ref="F275" r:id="rId79" display="https://podminky.urs.cz/item/CS_URS_2023_02/735511006"/>
    <hyperlink ref="F277" r:id="rId80" display="https://podminky.urs.cz/item/CS_URS_2023_02/735511009"/>
    <hyperlink ref="F279" r:id="rId81" display="https://podminky.urs.cz/item/CS_URS_2023_02/735511010"/>
    <hyperlink ref="F281" r:id="rId82" display="https://podminky.urs.cz/item/CS_URS_2023_02/7355110101"/>
    <hyperlink ref="F283" r:id="rId83" display="https://podminky.urs.cz/item/CS_URS_2023_02/735511061"/>
    <hyperlink ref="F285" r:id="rId84" display="https://podminky.urs.cz/item/CS_URS_2023_02/735511062"/>
    <hyperlink ref="F287" r:id="rId85" display="https://podminky.urs.cz/item/CS_URS_2023_02/735511063"/>
    <hyperlink ref="F289" r:id="rId86" display="https://podminky.urs.cz/item/CS_URS_2023_02/735511064"/>
    <hyperlink ref="F291" r:id="rId87" display="https://podminky.urs.cz/item/CS_URS_2023_02/735511089"/>
    <hyperlink ref="F293" r:id="rId88" display="https://podminky.urs.cz/item/CS_URS_2023_02/735511090"/>
    <hyperlink ref="F295" r:id="rId89" display="https://podminky.urs.cz/item/CS_URS_2023_02/735511125"/>
    <hyperlink ref="F297" r:id="rId90" display="https://podminky.urs.cz/item/CS_URS_2023_02/735511138"/>
    <hyperlink ref="F299" r:id="rId91" display="https://podminky.urs.cz/item/CS_URS_2023_02/735511141"/>
    <hyperlink ref="F301" r:id="rId92" display="https://podminky.urs.cz/item/CS_URS_2023_02/735511142"/>
    <hyperlink ref="F303" r:id="rId93" display="https://podminky.urs.cz/item/CS_URS_2023_02/735511143"/>
    <hyperlink ref="F305" r:id="rId94" display="https://podminky.urs.cz/item/CS_URS_2023_02/735511144"/>
    <hyperlink ref="F307" r:id="rId95" display="https://podminky.urs.cz/item/CS_URS_2023_02/998735101"/>
    <hyperlink ref="F310" r:id="rId96" display="https://podminky.urs.cz/item/CS_URS_2023_02/783614551"/>
    <hyperlink ref="F312" r:id="rId97" display="https://podminky.urs.cz/item/CS_URS_2023_02/783617601"/>
    <hyperlink ref="F315" r:id="rId98" display="https://podminky.urs.cz/item/CS_URS_2023_02/HZS22111"/>
    <hyperlink ref="F317" r:id="rId99" display="https://podminky.urs.cz/item/CS_URS_2023_02/HZS22121"/>
    <hyperlink ref="F319" r:id="rId100" display="https://podminky.urs.cz/item/CS_URS_2023_02/HZS22126"/>
    <hyperlink ref="F321" r:id="rId101" display="https://podminky.urs.cz/item/CS_URS_2023_02/HZS2491"/>
    <hyperlink ref="F323" r:id="rId102" display="https://podminky.urs.cz/item/CS_URS_2023_02/HZS24921"/>
    <hyperlink ref="F325" r:id="rId103" display="https://podminky.urs.cz/item/CS_URS_2023_02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227" t="str">
        <f>'Rekapitulace stavby'!K6</f>
        <v>MŠ Pionýrská -rekonstrukce ZTI a vytápění, ul. Pionýrská 727/1, 742 21 Kopřivnice</v>
      </c>
      <c r="F7" s="133"/>
      <c r="G7" s="133"/>
      <c r="H7" s="133"/>
      <c r="L7" s="21"/>
    </row>
    <row r="8" s="2" customFormat="1" ht="12" customHeight="1">
      <c r="A8" s="40"/>
      <c r="B8" s="46"/>
      <c r="C8" s="40"/>
      <c r="D8" s="133" t="s">
        <v>156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1338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19</v>
      </c>
      <c r="G11" s="40"/>
      <c r="H11" s="40"/>
      <c r="I11" s="133" t="s">
        <v>20</v>
      </c>
      <c r="J11" s="136" t="s">
        <v>21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22</v>
      </c>
      <c r="E12" s="40"/>
      <c r="F12" s="136" t="s">
        <v>158</v>
      </c>
      <c r="G12" s="40"/>
      <c r="H12" s="40"/>
      <c r="I12" s="133" t="s">
        <v>24</v>
      </c>
      <c r="J12" s="137" t="str">
        <f>'Rekapitulace stavby'!AN8</f>
        <v>19. 12. 2022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38" t="s">
        <v>26</v>
      </c>
      <c r="E13" s="40"/>
      <c r="F13" s="139" t="s">
        <v>27</v>
      </c>
      <c r="G13" s="40"/>
      <c r="H13" s="40"/>
      <c r="I13" s="138" t="s">
        <v>28</v>
      </c>
      <c r="J13" s="139" t="s">
        <v>29</v>
      </c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30</v>
      </c>
      <c r="E14" s="40"/>
      <c r="F14" s="40"/>
      <c r="G14" s="40"/>
      <c r="H14" s="40"/>
      <c r="I14" s="133" t="s">
        <v>31</v>
      </c>
      <c r="J14" s="136" t="s">
        <v>32</v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">
        <v>33</v>
      </c>
      <c r="F15" s="40"/>
      <c r="G15" s="40"/>
      <c r="H15" s="40"/>
      <c r="I15" s="133" t="s">
        <v>34</v>
      </c>
      <c r="J15" s="136" t="s">
        <v>32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35</v>
      </c>
      <c r="E17" s="40"/>
      <c r="F17" s="40"/>
      <c r="G17" s="40"/>
      <c r="H17" s="40"/>
      <c r="I17" s="133" t="s">
        <v>31</v>
      </c>
      <c r="J17" s="34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6"/>
      <c r="G18" s="136"/>
      <c r="H18" s="136"/>
      <c r="I18" s="133" t="s">
        <v>34</v>
      </c>
      <c r="J18" s="34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37</v>
      </c>
      <c r="E20" s="40"/>
      <c r="F20" s="40"/>
      <c r="G20" s="40"/>
      <c r="H20" s="40"/>
      <c r="I20" s="133" t="s">
        <v>31</v>
      </c>
      <c r="J20" s="136" t="s">
        <v>38</v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">
        <v>39</v>
      </c>
      <c r="F21" s="40"/>
      <c r="G21" s="40"/>
      <c r="H21" s="40"/>
      <c r="I21" s="133" t="s">
        <v>34</v>
      </c>
      <c r="J21" s="136" t="s">
        <v>32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41</v>
      </c>
      <c r="E23" s="40"/>
      <c r="F23" s="40"/>
      <c r="G23" s="40"/>
      <c r="H23" s="40"/>
      <c r="I23" s="133" t="s">
        <v>31</v>
      </c>
      <c r="J23" s="136" t="s">
        <v>38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39</v>
      </c>
      <c r="F24" s="40"/>
      <c r="G24" s="40"/>
      <c r="H24" s="40"/>
      <c r="I24" s="133" t="s">
        <v>34</v>
      </c>
      <c r="J24" s="136" t="s">
        <v>32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42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ROUND(J93,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3" t="s">
        <v>49</v>
      </c>
      <c r="F33" s="149">
        <f>ROUND((SUM(BE93:BE264)),  2)</f>
        <v>0</v>
      </c>
      <c r="G33" s="40"/>
      <c r="H33" s="40"/>
      <c r="I33" s="150">
        <v>0.20999999999999999</v>
      </c>
      <c r="J33" s="149">
        <f>ROUND(((SUM(BE93:BE264))*I33),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50</v>
      </c>
      <c r="F34" s="149">
        <f>ROUND((SUM(BF93:BF264)),  2)</f>
        <v>0</v>
      </c>
      <c r="G34" s="40"/>
      <c r="H34" s="40"/>
      <c r="I34" s="150">
        <v>0.14999999999999999</v>
      </c>
      <c r="J34" s="149">
        <f>ROUND(((SUM(BF93:BF264))*I34),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51</v>
      </c>
      <c r="F35" s="149">
        <f>ROUND((SUM(BG93:BG264)),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52</v>
      </c>
      <c r="F36" s="149">
        <f>ROUND((SUM(BH93:BH264)),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53</v>
      </c>
      <c r="F37" s="149">
        <f>ROUND((SUM(BI93:BI264)),  2)</f>
        <v>0</v>
      </c>
      <c r="G37" s="40"/>
      <c r="H37" s="40"/>
      <c r="I37" s="150">
        <v>0</v>
      </c>
      <c r="J37" s="149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28" t="str">
        <f>E7</f>
        <v>MŠ Pionýrská -rekonstrukce ZTI a vytápění, ul. Pionýrská 727/1, 742 21 Kopřivnice</v>
      </c>
      <c r="F48" s="33"/>
      <c r="G48" s="33"/>
      <c r="H48" s="33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156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D.1.1 - Architektonicko - stavební řešení 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Kopřivnice</v>
      </c>
      <c r="G52" s="42"/>
      <c r="H52" s="42"/>
      <c r="I52" s="33" t="s">
        <v>24</v>
      </c>
      <c r="J52" s="74" t="str">
        <f>IF(J12="","",J12)</f>
        <v>19. 12. 2022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Lenka Jerakasová 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 xml:space="preserve">Lenka Jerakasová 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5" t="s">
        <v>76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6"/>
      <c r="C60" s="167"/>
      <c r="D60" s="168" t="s">
        <v>159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164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166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167</v>
      </c>
      <c r="E63" s="175"/>
      <c r="F63" s="175"/>
      <c r="G63" s="175"/>
      <c r="H63" s="175"/>
      <c r="I63" s="175"/>
      <c r="J63" s="176">
        <f>J112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168</v>
      </c>
      <c r="E64" s="175"/>
      <c r="F64" s="175"/>
      <c r="G64" s="175"/>
      <c r="H64" s="175"/>
      <c r="I64" s="175"/>
      <c r="J64" s="176">
        <f>J125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169</v>
      </c>
      <c r="E65" s="169"/>
      <c r="F65" s="169"/>
      <c r="G65" s="169"/>
      <c r="H65" s="169"/>
      <c r="I65" s="169"/>
      <c r="J65" s="170">
        <f>J128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1339</v>
      </c>
      <c r="E66" s="175"/>
      <c r="F66" s="175"/>
      <c r="G66" s="175"/>
      <c r="H66" s="175"/>
      <c r="I66" s="175"/>
      <c r="J66" s="176">
        <f>J129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170</v>
      </c>
      <c r="E67" s="175"/>
      <c r="F67" s="175"/>
      <c r="G67" s="175"/>
      <c r="H67" s="175"/>
      <c r="I67" s="175"/>
      <c r="J67" s="176">
        <f>J136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1340</v>
      </c>
      <c r="E68" s="175"/>
      <c r="F68" s="175"/>
      <c r="G68" s="175"/>
      <c r="H68" s="175"/>
      <c r="I68" s="175"/>
      <c r="J68" s="176">
        <f>J146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1341</v>
      </c>
      <c r="E69" s="175"/>
      <c r="F69" s="175"/>
      <c r="G69" s="175"/>
      <c r="H69" s="175"/>
      <c r="I69" s="175"/>
      <c r="J69" s="176">
        <f>J153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1342</v>
      </c>
      <c r="E70" s="175"/>
      <c r="F70" s="175"/>
      <c r="G70" s="175"/>
      <c r="H70" s="175"/>
      <c r="I70" s="175"/>
      <c r="J70" s="176">
        <f>J179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1343</v>
      </c>
      <c r="E71" s="175"/>
      <c r="F71" s="175"/>
      <c r="G71" s="175"/>
      <c r="H71" s="175"/>
      <c r="I71" s="175"/>
      <c r="J71" s="176">
        <f>J220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1344</v>
      </c>
      <c r="E72" s="175"/>
      <c r="F72" s="175"/>
      <c r="G72" s="175"/>
      <c r="H72" s="175"/>
      <c r="I72" s="175"/>
      <c r="J72" s="176">
        <f>J251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6"/>
      <c r="C73" s="167"/>
      <c r="D73" s="168" t="s">
        <v>175</v>
      </c>
      <c r="E73" s="169"/>
      <c r="F73" s="169"/>
      <c r="G73" s="169"/>
      <c r="H73" s="169"/>
      <c r="I73" s="169"/>
      <c r="J73" s="170">
        <f>J258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4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4" t="s">
        <v>107</v>
      </c>
      <c r="D80" s="42"/>
      <c r="E80" s="42"/>
      <c r="F80" s="42"/>
      <c r="G80" s="42"/>
      <c r="H80" s="42"/>
      <c r="I80" s="42"/>
      <c r="J80" s="42"/>
      <c r="K80" s="42"/>
      <c r="L80" s="134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4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16</v>
      </c>
      <c r="D82" s="42"/>
      <c r="E82" s="42"/>
      <c r="F82" s="42"/>
      <c r="G82" s="42"/>
      <c r="H82" s="42"/>
      <c r="I82" s="42"/>
      <c r="J82" s="42"/>
      <c r="K82" s="42"/>
      <c r="L82" s="134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228" t="str">
        <f>E7</f>
        <v>MŠ Pionýrská -rekonstrukce ZTI a vytápění, ul. Pionýrská 727/1, 742 21 Kopřivnice</v>
      </c>
      <c r="F83" s="33"/>
      <c r="G83" s="33"/>
      <c r="H83" s="33"/>
      <c r="I83" s="42"/>
      <c r="J83" s="42"/>
      <c r="K83" s="42"/>
      <c r="L83" s="134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156</v>
      </c>
      <c r="D84" s="42"/>
      <c r="E84" s="42"/>
      <c r="F84" s="42"/>
      <c r="G84" s="42"/>
      <c r="H84" s="42"/>
      <c r="I84" s="42"/>
      <c r="J84" s="42"/>
      <c r="K84" s="42"/>
      <c r="L84" s="134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 xml:space="preserve">D.1.1 - Architektonicko - stavební řešení </v>
      </c>
      <c r="F85" s="42"/>
      <c r="G85" s="42"/>
      <c r="H85" s="42"/>
      <c r="I85" s="42"/>
      <c r="J85" s="42"/>
      <c r="K85" s="42"/>
      <c r="L85" s="134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4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22</v>
      </c>
      <c r="D87" s="42"/>
      <c r="E87" s="42"/>
      <c r="F87" s="28" t="str">
        <f>F12</f>
        <v>Kopřivnice</v>
      </c>
      <c r="G87" s="42"/>
      <c r="H87" s="42"/>
      <c r="I87" s="33" t="s">
        <v>24</v>
      </c>
      <c r="J87" s="74" t="str">
        <f>IF(J12="","",J12)</f>
        <v>19. 12. 2022</v>
      </c>
      <c r="K87" s="42"/>
      <c r="L87" s="134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4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3" t="s">
        <v>30</v>
      </c>
      <c r="D89" s="42"/>
      <c r="E89" s="42"/>
      <c r="F89" s="28" t="str">
        <f>E15</f>
        <v xml:space="preserve"> </v>
      </c>
      <c r="G89" s="42"/>
      <c r="H89" s="42"/>
      <c r="I89" s="33" t="s">
        <v>37</v>
      </c>
      <c r="J89" s="38" t="str">
        <f>E21</f>
        <v xml:space="preserve">Lenka Jerakasová </v>
      </c>
      <c r="K89" s="42"/>
      <c r="L89" s="134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35</v>
      </c>
      <c r="D90" s="42"/>
      <c r="E90" s="42"/>
      <c r="F90" s="28" t="str">
        <f>IF(E18="","",E18)</f>
        <v>Vyplň údaj</v>
      </c>
      <c r="G90" s="42"/>
      <c r="H90" s="42"/>
      <c r="I90" s="33" t="s">
        <v>41</v>
      </c>
      <c r="J90" s="38" t="str">
        <f>E24</f>
        <v xml:space="preserve">Lenka Jerakasová </v>
      </c>
      <c r="K90" s="42"/>
      <c r="L90" s="134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4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8"/>
      <c r="B92" s="179"/>
      <c r="C92" s="180" t="s">
        <v>108</v>
      </c>
      <c r="D92" s="181" t="s">
        <v>63</v>
      </c>
      <c r="E92" s="181" t="s">
        <v>59</v>
      </c>
      <c r="F92" s="181" t="s">
        <v>60</v>
      </c>
      <c r="G92" s="181" t="s">
        <v>109</v>
      </c>
      <c r="H92" s="181" t="s">
        <v>110</v>
      </c>
      <c r="I92" s="181" t="s">
        <v>111</v>
      </c>
      <c r="J92" s="181" t="s">
        <v>100</v>
      </c>
      <c r="K92" s="182" t="s">
        <v>112</v>
      </c>
      <c r="L92" s="183"/>
      <c r="M92" s="94" t="s">
        <v>32</v>
      </c>
      <c r="N92" s="95" t="s">
        <v>48</v>
      </c>
      <c r="O92" s="95" t="s">
        <v>113</v>
      </c>
      <c r="P92" s="95" t="s">
        <v>114</v>
      </c>
      <c r="Q92" s="95" t="s">
        <v>115</v>
      </c>
      <c r="R92" s="95" t="s">
        <v>116</v>
      </c>
      <c r="S92" s="95" t="s">
        <v>117</v>
      </c>
      <c r="T92" s="96" t="s">
        <v>118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40"/>
      <c r="B93" s="41"/>
      <c r="C93" s="101" t="s">
        <v>119</v>
      </c>
      <c r="D93" s="42"/>
      <c r="E93" s="42"/>
      <c r="F93" s="42"/>
      <c r="G93" s="42"/>
      <c r="H93" s="42"/>
      <c r="I93" s="42"/>
      <c r="J93" s="184">
        <f>BK93</f>
        <v>0</v>
      </c>
      <c r="K93" s="42"/>
      <c r="L93" s="46"/>
      <c r="M93" s="97"/>
      <c r="N93" s="185"/>
      <c r="O93" s="98"/>
      <c r="P93" s="186">
        <f>P94+P128+P258</f>
        <v>0</v>
      </c>
      <c r="Q93" s="98"/>
      <c r="R93" s="186">
        <f>R94+R128+R258</f>
        <v>114.38780266999999</v>
      </c>
      <c r="S93" s="98"/>
      <c r="T93" s="187">
        <f>T94+T128+T258</f>
        <v>183.71869980000002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77</v>
      </c>
      <c r="AU93" s="18" t="s">
        <v>101</v>
      </c>
      <c r="BK93" s="188">
        <f>BK94+BK128+BK258</f>
        <v>0</v>
      </c>
    </row>
    <row r="94" s="12" customFormat="1" ht="25.92" customHeight="1">
      <c r="A94" s="12"/>
      <c r="B94" s="189"/>
      <c r="C94" s="190"/>
      <c r="D94" s="191" t="s">
        <v>77</v>
      </c>
      <c r="E94" s="192" t="s">
        <v>176</v>
      </c>
      <c r="F94" s="192" t="s">
        <v>177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P95+P100+P112+P125</f>
        <v>0</v>
      </c>
      <c r="Q94" s="197"/>
      <c r="R94" s="198">
        <f>R95+R100+R112+R125</f>
        <v>94.637035299999994</v>
      </c>
      <c r="S94" s="197"/>
      <c r="T94" s="199">
        <f>T95+T100+T112+T125</f>
        <v>156.75490000000002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21</v>
      </c>
      <c r="AT94" s="201" t="s">
        <v>77</v>
      </c>
      <c r="AU94" s="201" t="s">
        <v>78</v>
      </c>
      <c r="AY94" s="200" t="s">
        <v>123</v>
      </c>
      <c r="BK94" s="202">
        <f>BK95+BK100+BK112+BK125</f>
        <v>0</v>
      </c>
    </row>
    <row r="95" s="12" customFormat="1" ht="22.8" customHeight="1">
      <c r="A95" s="12"/>
      <c r="B95" s="189"/>
      <c r="C95" s="190"/>
      <c r="D95" s="191" t="s">
        <v>77</v>
      </c>
      <c r="E95" s="203" t="s">
        <v>208</v>
      </c>
      <c r="F95" s="203" t="s">
        <v>289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SUM(P96:P99)</f>
        <v>0</v>
      </c>
      <c r="Q95" s="197"/>
      <c r="R95" s="198">
        <f>SUM(R96:R99)</f>
        <v>94.606437299999996</v>
      </c>
      <c r="S95" s="197"/>
      <c r="T95" s="199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21</v>
      </c>
      <c r="AT95" s="201" t="s">
        <v>77</v>
      </c>
      <c r="AU95" s="201" t="s">
        <v>21</v>
      </c>
      <c r="AY95" s="200" t="s">
        <v>123</v>
      </c>
      <c r="BK95" s="202">
        <f>SUM(BK96:BK99)</f>
        <v>0</v>
      </c>
    </row>
    <row r="96" s="2" customFormat="1" ht="21.75" customHeight="1">
      <c r="A96" s="40"/>
      <c r="B96" s="41"/>
      <c r="C96" s="205" t="s">
        <v>21</v>
      </c>
      <c r="D96" s="205" t="s">
        <v>126</v>
      </c>
      <c r="E96" s="206" t="s">
        <v>1345</v>
      </c>
      <c r="F96" s="207" t="s">
        <v>1346</v>
      </c>
      <c r="G96" s="208" t="s">
        <v>187</v>
      </c>
      <c r="H96" s="209">
        <v>41.115000000000002</v>
      </c>
      <c r="I96" s="210"/>
      <c r="J96" s="211">
        <f>ROUND(I96*H96,2)</f>
        <v>0</v>
      </c>
      <c r="K96" s="207" t="s">
        <v>182</v>
      </c>
      <c r="L96" s="46"/>
      <c r="M96" s="212" t="s">
        <v>32</v>
      </c>
      <c r="N96" s="213" t="s">
        <v>49</v>
      </c>
      <c r="O96" s="86"/>
      <c r="P96" s="214">
        <f>O96*H96</f>
        <v>0</v>
      </c>
      <c r="Q96" s="214">
        <v>2.3010199999999998</v>
      </c>
      <c r="R96" s="214">
        <f>Q96*H96</f>
        <v>94.606437299999996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146</v>
      </c>
      <c r="AT96" s="216" t="s">
        <v>126</v>
      </c>
      <c r="AU96" s="216" t="s">
        <v>87</v>
      </c>
      <c r="AY96" s="18" t="s">
        <v>123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21</v>
      </c>
      <c r="BK96" s="217">
        <f>ROUND(I96*H96,2)</f>
        <v>0</v>
      </c>
      <c r="BL96" s="18" t="s">
        <v>146</v>
      </c>
      <c r="BM96" s="216" t="s">
        <v>1347</v>
      </c>
    </row>
    <row r="97" s="2" customFormat="1">
      <c r="A97" s="40"/>
      <c r="B97" s="41"/>
      <c r="C97" s="42"/>
      <c r="D97" s="218" t="s">
        <v>132</v>
      </c>
      <c r="E97" s="42"/>
      <c r="F97" s="219" t="s">
        <v>1348</v>
      </c>
      <c r="G97" s="42"/>
      <c r="H97" s="42"/>
      <c r="I97" s="220"/>
      <c r="J97" s="42"/>
      <c r="K97" s="42"/>
      <c r="L97" s="46"/>
      <c r="M97" s="221"/>
      <c r="N97" s="22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132</v>
      </c>
      <c r="AU97" s="18" t="s">
        <v>87</v>
      </c>
    </row>
    <row r="98" s="13" customFormat="1">
      <c r="A98" s="13"/>
      <c r="B98" s="229"/>
      <c r="C98" s="230"/>
      <c r="D98" s="231" t="s">
        <v>190</v>
      </c>
      <c r="E98" s="232" t="s">
        <v>32</v>
      </c>
      <c r="F98" s="233" t="s">
        <v>1349</v>
      </c>
      <c r="G98" s="230"/>
      <c r="H98" s="234">
        <v>41.115000000000002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190</v>
      </c>
      <c r="AU98" s="240" t="s">
        <v>87</v>
      </c>
      <c r="AV98" s="13" t="s">
        <v>87</v>
      </c>
      <c r="AW98" s="13" t="s">
        <v>40</v>
      </c>
      <c r="AX98" s="13" t="s">
        <v>78</v>
      </c>
      <c r="AY98" s="240" t="s">
        <v>123</v>
      </c>
    </row>
    <row r="99" s="14" customFormat="1">
      <c r="A99" s="14"/>
      <c r="B99" s="241"/>
      <c r="C99" s="242"/>
      <c r="D99" s="231" t="s">
        <v>190</v>
      </c>
      <c r="E99" s="243" t="s">
        <v>32</v>
      </c>
      <c r="F99" s="244" t="s">
        <v>192</v>
      </c>
      <c r="G99" s="242"/>
      <c r="H99" s="245">
        <v>41.115000000000002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190</v>
      </c>
      <c r="AU99" s="251" t="s">
        <v>87</v>
      </c>
      <c r="AV99" s="14" t="s">
        <v>146</v>
      </c>
      <c r="AW99" s="14" t="s">
        <v>40</v>
      </c>
      <c r="AX99" s="14" t="s">
        <v>21</v>
      </c>
      <c r="AY99" s="251" t="s">
        <v>123</v>
      </c>
    </row>
    <row r="100" s="12" customFormat="1" ht="22.8" customHeight="1">
      <c r="A100" s="12"/>
      <c r="B100" s="189"/>
      <c r="C100" s="190"/>
      <c r="D100" s="191" t="s">
        <v>77</v>
      </c>
      <c r="E100" s="203" t="s">
        <v>225</v>
      </c>
      <c r="F100" s="203" t="s">
        <v>310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SUM(P101:P111)</f>
        <v>0</v>
      </c>
      <c r="Q100" s="197"/>
      <c r="R100" s="198">
        <f>SUM(R101:R111)</f>
        <v>0.030598000000000004</v>
      </c>
      <c r="S100" s="197"/>
      <c r="T100" s="199">
        <f>SUM(T101:T111)</f>
        <v>156.75490000000002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21</v>
      </c>
      <c r="AT100" s="201" t="s">
        <v>77</v>
      </c>
      <c r="AU100" s="201" t="s">
        <v>21</v>
      </c>
      <c r="AY100" s="200" t="s">
        <v>123</v>
      </c>
      <c r="BK100" s="202">
        <f>SUM(BK101:BK111)</f>
        <v>0</v>
      </c>
    </row>
    <row r="101" s="2" customFormat="1" ht="16.5" customHeight="1">
      <c r="A101" s="40"/>
      <c r="B101" s="41"/>
      <c r="C101" s="205" t="s">
        <v>87</v>
      </c>
      <c r="D101" s="205" t="s">
        <v>126</v>
      </c>
      <c r="E101" s="206" t="s">
        <v>1350</v>
      </c>
      <c r="F101" s="207" t="s">
        <v>1351</v>
      </c>
      <c r="G101" s="208" t="s">
        <v>181</v>
      </c>
      <c r="H101" s="209">
        <v>3059.8000000000002</v>
      </c>
      <c r="I101" s="210"/>
      <c r="J101" s="211">
        <f>ROUND(I101*H101,2)</f>
        <v>0</v>
      </c>
      <c r="K101" s="207" t="s">
        <v>182</v>
      </c>
      <c r="L101" s="46"/>
      <c r="M101" s="212" t="s">
        <v>32</v>
      </c>
      <c r="N101" s="213" t="s">
        <v>49</v>
      </c>
      <c r="O101" s="86"/>
      <c r="P101" s="214">
        <f>O101*H101</f>
        <v>0</v>
      </c>
      <c r="Q101" s="214">
        <v>1.0000000000000001E-05</v>
      </c>
      <c r="R101" s="214">
        <f>Q101*H101</f>
        <v>0.030598000000000004</v>
      </c>
      <c r="S101" s="214">
        <v>0</v>
      </c>
      <c r="T101" s="21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6" t="s">
        <v>146</v>
      </c>
      <c r="AT101" s="216" t="s">
        <v>126</v>
      </c>
      <c r="AU101" s="216" t="s">
        <v>87</v>
      </c>
      <c r="AY101" s="18" t="s">
        <v>123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21</v>
      </c>
      <c r="BK101" s="217">
        <f>ROUND(I101*H101,2)</f>
        <v>0</v>
      </c>
      <c r="BL101" s="18" t="s">
        <v>146</v>
      </c>
      <c r="BM101" s="216" t="s">
        <v>1352</v>
      </c>
    </row>
    <row r="102" s="2" customFormat="1">
      <c r="A102" s="40"/>
      <c r="B102" s="41"/>
      <c r="C102" s="42"/>
      <c r="D102" s="218" t="s">
        <v>132</v>
      </c>
      <c r="E102" s="42"/>
      <c r="F102" s="219" t="s">
        <v>1353</v>
      </c>
      <c r="G102" s="42"/>
      <c r="H102" s="42"/>
      <c r="I102" s="220"/>
      <c r="J102" s="42"/>
      <c r="K102" s="42"/>
      <c r="L102" s="46"/>
      <c r="M102" s="221"/>
      <c r="N102" s="22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132</v>
      </c>
      <c r="AU102" s="18" t="s">
        <v>87</v>
      </c>
    </row>
    <row r="103" s="13" customFormat="1">
      <c r="A103" s="13"/>
      <c r="B103" s="229"/>
      <c r="C103" s="230"/>
      <c r="D103" s="231" t="s">
        <v>190</v>
      </c>
      <c r="E103" s="232" t="s">
        <v>32</v>
      </c>
      <c r="F103" s="233" t="s">
        <v>1354</v>
      </c>
      <c r="G103" s="230"/>
      <c r="H103" s="234">
        <v>3059.8000000000002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190</v>
      </c>
      <c r="AU103" s="240" t="s">
        <v>87</v>
      </c>
      <c r="AV103" s="13" t="s">
        <v>87</v>
      </c>
      <c r="AW103" s="13" t="s">
        <v>40</v>
      </c>
      <c r="AX103" s="13" t="s">
        <v>21</v>
      </c>
      <c r="AY103" s="240" t="s">
        <v>123</v>
      </c>
    </row>
    <row r="104" s="2" customFormat="1" ht="16.5" customHeight="1">
      <c r="A104" s="40"/>
      <c r="B104" s="41"/>
      <c r="C104" s="205" t="s">
        <v>139</v>
      </c>
      <c r="D104" s="205" t="s">
        <v>126</v>
      </c>
      <c r="E104" s="206" t="s">
        <v>1355</v>
      </c>
      <c r="F104" s="207" t="s">
        <v>1356</v>
      </c>
      <c r="G104" s="208" t="s">
        <v>187</v>
      </c>
      <c r="H104" s="209">
        <v>44.277999999999999</v>
      </c>
      <c r="I104" s="210"/>
      <c r="J104" s="211">
        <f>ROUND(I104*H104,2)</f>
        <v>0</v>
      </c>
      <c r="K104" s="207" t="s">
        <v>182</v>
      </c>
      <c r="L104" s="46"/>
      <c r="M104" s="212" t="s">
        <v>32</v>
      </c>
      <c r="N104" s="213" t="s">
        <v>49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2.2000000000000002</v>
      </c>
      <c r="T104" s="215">
        <f>S104*H104</f>
        <v>97.411600000000007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146</v>
      </c>
      <c r="AT104" s="216" t="s">
        <v>126</v>
      </c>
      <c r="AU104" s="216" t="s">
        <v>87</v>
      </c>
      <c r="AY104" s="18" t="s">
        <v>123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21</v>
      </c>
      <c r="BK104" s="217">
        <f>ROUND(I104*H104,2)</f>
        <v>0</v>
      </c>
      <c r="BL104" s="18" t="s">
        <v>146</v>
      </c>
      <c r="BM104" s="216" t="s">
        <v>1357</v>
      </c>
    </row>
    <row r="105" s="2" customFormat="1">
      <c r="A105" s="40"/>
      <c r="B105" s="41"/>
      <c r="C105" s="42"/>
      <c r="D105" s="218" t="s">
        <v>132</v>
      </c>
      <c r="E105" s="42"/>
      <c r="F105" s="219" t="s">
        <v>1358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132</v>
      </c>
      <c r="AU105" s="18" t="s">
        <v>87</v>
      </c>
    </row>
    <row r="106" s="13" customFormat="1">
      <c r="A106" s="13"/>
      <c r="B106" s="229"/>
      <c r="C106" s="230"/>
      <c r="D106" s="231" t="s">
        <v>190</v>
      </c>
      <c r="E106" s="232" t="s">
        <v>32</v>
      </c>
      <c r="F106" s="233" t="s">
        <v>1359</v>
      </c>
      <c r="G106" s="230"/>
      <c r="H106" s="234">
        <v>44.277999999999999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190</v>
      </c>
      <c r="AU106" s="240" t="s">
        <v>87</v>
      </c>
      <c r="AV106" s="13" t="s">
        <v>87</v>
      </c>
      <c r="AW106" s="13" t="s">
        <v>40</v>
      </c>
      <c r="AX106" s="13" t="s">
        <v>78</v>
      </c>
      <c r="AY106" s="240" t="s">
        <v>123</v>
      </c>
    </row>
    <row r="107" s="14" customFormat="1">
      <c r="A107" s="14"/>
      <c r="B107" s="241"/>
      <c r="C107" s="242"/>
      <c r="D107" s="231" t="s">
        <v>190</v>
      </c>
      <c r="E107" s="243" t="s">
        <v>32</v>
      </c>
      <c r="F107" s="244" t="s">
        <v>192</v>
      </c>
      <c r="G107" s="242"/>
      <c r="H107" s="245">
        <v>44.277999999999999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190</v>
      </c>
      <c r="AU107" s="251" t="s">
        <v>87</v>
      </c>
      <c r="AV107" s="14" t="s">
        <v>146</v>
      </c>
      <c r="AW107" s="14" t="s">
        <v>40</v>
      </c>
      <c r="AX107" s="14" t="s">
        <v>21</v>
      </c>
      <c r="AY107" s="251" t="s">
        <v>123</v>
      </c>
    </row>
    <row r="108" s="2" customFormat="1" ht="16.5" customHeight="1">
      <c r="A108" s="40"/>
      <c r="B108" s="41"/>
      <c r="C108" s="205" t="s">
        <v>146</v>
      </c>
      <c r="D108" s="205" t="s">
        <v>126</v>
      </c>
      <c r="E108" s="206" t="s">
        <v>1360</v>
      </c>
      <c r="F108" s="207" t="s">
        <v>1361</v>
      </c>
      <c r="G108" s="208" t="s">
        <v>181</v>
      </c>
      <c r="H108" s="209">
        <v>659.37</v>
      </c>
      <c r="I108" s="210"/>
      <c r="J108" s="211">
        <f>ROUND(I108*H108,2)</f>
        <v>0</v>
      </c>
      <c r="K108" s="207" t="s">
        <v>182</v>
      </c>
      <c r="L108" s="46"/>
      <c r="M108" s="212" t="s">
        <v>32</v>
      </c>
      <c r="N108" s="213" t="s">
        <v>49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0.089999999999999997</v>
      </c>
      <c r="T108" s="215">
        <f>S108*H108</f>
        <v>59.343299999999999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146</v>
      </c>
      <c r="AT108" s="216" t="s">
        <v>126</v>
      </c>
      <c r="AU108" s="216" t="s">
        <v>87</v>
      </c>
      <c r="AY108" s="18" t="s">
        <v>123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21</v>
      </c>
      <c r="BK108" s="217">
        <f>ROUND(I108*H108,2)</f>
        <v>0</v>
      </c>
      <c r="BL108" s="18" t="s">
        <v>146</v>
      </c>
      <c r="BM108" s="216" t="s">
        <v>1362</v>
      </c>
    </row>
    <row r="109" s="2" customFormat="1">
      <c r="A109" s="40"/>
      <c r="B109" s="41"/>
      <c r="C109" s="42"/>
      <c r="D109" s="218" t="s">
        <v>132</v>
      </c>
      <c r="E109" s="42"/>
      <c r="F109" s="219" t="s">
        <v>1363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132</v>
      </c>
      <c r="AU109" s="18" t="s">
        <v>87</v>
      </c>
    </row>
    <row r="110" s="13" customFormat="1">
      <c r="A110" s="13"/>
      <c r="B110" s="229"/>
      <c r="C110" s="230"/>
      <c r="D110" s="231" t="s">
        <v>190</v>
      </c>
      <c r="E110" s="232" t="s">
        <v>32</v>
      </c>
      <c r="F110" s="233" t="s">
        <v>1364</v>
      </c>
      <c r="G110" s="230"/>
      <c r="H110" s="234">
        <v>659.37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190</v>
      </c>
      <c r="AU110" s="240" t="s">
        <v>87</v>
      </c>
      <c r="AV110" s="13" t="s">
        <v>87</v>
      </c>
      <c r="AW110" s="13" t="s">
        <v>40</v>
      </c>
      <c r="AX110" s="13" t="s">
        <v>78</v>
      </c>
      <c r="AY110" s="240" t="s">
        <v>123</v>
      </c>
    </row>
    <row r="111" s="14" customFormat="1">
      <c r="A111" s="14"/>
      <c r="B111" s="241"/>
      <c r="C111" s="242"/>
      <c r="D111" s="231" t="s">
        <v>190</v>
      </c>
      <c r="E111" s="243" t="s">
        <v>32</v>
      </c>
      <c r="F111" s="244" t="s">
        <v>192</v>
      </c>
      <c r="G111" s="242"/>
      <c r="H111" s="245">
        <v>659.37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190</v>
      </c>
      <c r="AU111" s="251" t="s">
        <v>87</v>
      </c>
      <c r="AV111" s="14" t="s">
        <v>146</v>
      </c>
      <c r="AW111" s="14" t="s">
        <v>40</v>
      </c>
      <c r="AX111" s="14" t="s">
        <v>21</v>
      </c>
      <c r="AY111" s="251" t="s">
        <v>123</v>
      </c>
    </row>
    <row r="112" s="12" customFormat="1" ht="22.8" customHeight="1">
      <c r="A112" s="12"/>
      <c r="B112" s="189"/>
      <c r="C112" s="190"/>
      <c r="D112" s="191" t="s">
        <v>77</v>
      </c>
      <c r="E112" s="203" t="s">
        <v>332</v>
      </c>
      <c r="F112" s="203" t="s">
        <v>333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SUM(P113:P124)</f>
        <v>0</v>
      </c>
      <c r="Q112" s="197"/>
      <c r="R112" s="198">
        <f>SUM(R113:R124)</f>
        <v>0</v>
      </c>
      <c r="S112" s="197"/>
      <c r="T112" s="199">
        <f>SUM(T113:T124)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21</v>
      </c>
      <c r="AT112" s="201" t="s">
        <v>77</v>
      </c>
      <c r="AU112" s="201" t="s">
        <v>21</v>
      </c>
      <c r="AY112" s="200" t="s">
        <v>123</v>
      </c>
      <c r="BK112" s="202">
        <f>SUM(BK113:BK124)</f>
        <v>0</v>
      </c>
    </row>
    <row r="113" s="2" customFormat="1" ht="24.15" customHeight="1">
      <c r="A113" s="40"/>
      <c r="B113" s="41"/>
      <c r="C113" s="205" t="s">
        <v>122</v>
      </c>
      <c r="D113" s="205" t="s">
        <v>126</v>
      </c>
      <c r="E113" s="206" t="s">
        <v>335</v>
      </c>
      <c r="F113" s="207" t="s">
        <v>336</v>
      </c>
      <c r="G113" s="208" t="s">
        <v>238</v>
      </c>
      <c r="H113" s="209">
        <v>183.71799999999999</v>
      </c>
      <c r="I113" s="210"/>
      <c r="J113" s="211">
        <f>ROUND(I113*H113,2)</f>
        <v>0</v>
      </c>
      <c r="K113" s="207" t="s">
        <v>182</v>
      </c>
      <c r="L113" s="46"/>
      <c r="M113" s="212" t="s">
        <v>32</v>
      </c>
      <c r="N113" s="213" t="s">
        <v>49</v>
      </c>
      <c r="O113" s="86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146</v>
      </c>
      <c r="AT113" s="216" t="s">
        <v>126</v>
      </c>
      <c r="AU113" s="216" t="s">
        <v>87</v>
      </c>
      <c r="AY113" s="18" t="s">
        <v>123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21</v>
      </c>
      <c r="BK113" s="217">
        <f>ROUND(I113*H113,2)</f>
        <v>0</v>
      </c>
      <c r="BL113" s="18" t="s">
        <v>146</v>
      </c>
      <c r="BM113" s="216" t="s">
        <v>1365</v>
      </c>
    </row>
    <row r="114" s="2" customFormat="1">
      <c r="A114" s="40"/>
      <c r="B114" s="41"/>
      <c r="C114" s="42"/>
      <c r="D114" s="218" t="s">
        <v>132</v>
      </c>
      <c r="E114" s="42"/>
      <c r="F114" s="219" t="s">
        <v>338</v>
      </c>
      <c r="G114" s="42"/>
      <c r="H114" s="42"/>
      <c r="I114" s="220"/>
      <c r="J114" s="42"/>
      <c r="K114" s="42"/>
      <c r="L114" s="46"/>
      <c r="M114" s="221"/>
      <c r="N114" s="22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132</v>
      </c>
      <c r="AU114" s="18" t="s">
        <v>87</v>
      </c>
    </row>
    <row r="115" s="2" customFormat="1" ht="21.75" customHeight="1">
      <c r="A115" s="40"/>
      <c r="B115" s="41"/>
      <c r="C115" s="205" t="s">
        <v>208</v>
      </c>
      <c r="D115" s="205" t="s">
        <v>126</v>
      </c>
      <c r="E115" s="206" t="s">
        <v>340</v>
      </c>
      <c r="F115" s="207" t="s">
        <v>341</v>
      </c>
      <c r="G115" s="208" t="s">
        <v>238</v>
      </c>
      <c r="H115" s="209">
        <v>183.71799999999999</v>
      </c>
      <c r="I115" s="210"/>
      <c r="J115" s="211">
        <f>ROUND(I115*H115,2)</f>
        <v>0</v>
      </c>
      <c r="K115" s="207" t="s">
        <v>182</v>
      </c>
      <c r="L115" s="46"/>
      <c r="M115" s="212" t="s">
        <v>32</v>
      </c>
      <c r="N115" s="213" t="s">
        <v>49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146</v>
      </c>
      <c r="AT115" s="216" t="s">
        <v>126</v>
      </c>
      <c r="AU115" s="216" t="s">
        <v>87</v>
      </c>
      <c r="AY115" s="18" t="s">
        <v>123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21</v>
      </c>
      <c r="BK115" s="217">
        <f>ROUND(I115*H115,2)</f>
        <v>0</v>
      </c>
      <c r="BL115" s="18" t="s">
        <v>146</v>
      </c>
      <c r="BM115" s="216" t="s">
        <v>1366</v>
      </c>
    </row>
    <row r="116" s="2" customFormat="1">
      <c r="A116" s="40"/>
      <c r="B116" s="41"/>
      <c r="C116" s="42"/>
      <c r="D116" s="218" t="s">
        <v>132</v>
      </c>
      <c r="E116" s="42"/>
      <c r="F116" s="219" t="s">
        <v>343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132</v>
      </c>
      <c r="AU116" s="18" t="s">
        <v>87</v>
      </c>
    </row>
    <row r="117" s="2" customFormat="1" ht="24.15" customHeight="1">
      <c r="A117" s="40"/>
      <c r="B117" s="41"/>
      <c r="C117" s="205" t="s">
        <v>213</v>
      </c>
      <c r="D117" s="205" t="s">
        <v>126</v>
      </c>
      <c r="E117" s="206" t="s">
        <v>345</v>
      </c>
      <c r="F117" s="207" t="s">
        <v>346</v>
      </c>
      <c r="G117" s="208" t="s">
        <v>238</v>
      </c>
      <c r="H117" s="209">
        <v>3490.6419999999998</v>
      </c>
      <c r="I117" s="210"/>
      <c r="J117" s="211">
        <f>ROUND(I117*H117,2)</f>
        <v>0</v>
      </c>
      <c r="K117" s="207" t="s">
        <v>182</v>
      </c>
      <c r="L117" s="46"/>
      <c r="M117" s="212" t="s">
        <v>32</v>
      </c>
      <c r="N117" s="213" t="s">
        <v>49</v>
      </c>
      <c r="O117" s="86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6" t="s">
        <v>146</v>
      </c>
      <c r="AT117" s="216" t="s">
        <v>126</v>
      </c>
      <c r="AU117" s="216" t="s">
        <v>87</v>
      </c>
      <c r="AY117" s="18" t="s">
        <v>123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21</v>
      </c>
      <c r="BK117" s="217">
        <f>ROUND(I117*H117,2)</f>
        <v>0</v>
      </c>
      <c r="BL117" s="18" t="s">
        <v>146</v>
      </c>
      <c r="BM117" s="216" t="s">
        <v>1367</v>
      </c>
    </row>
    <row r="118" s="2" customFormat="1">
      <c r="A118" s="40"/>
      <c r="B118" s="41"/>
      <c r="C118" s="42"/>
      <c r="D118" s="218" t="s">
        <v>132</v>
      </c>
      <c r="E118" s="42"/>
      <c r="F118" s="219" t="s">
        <v>348</v>
      </c>
      <c r="G118" s="42"/>
      <c r="H118" s="42"/>
      <c r="I118" s="220"/>
      <c r="J118" s="42"/>
      <c r="K118" s="42"/>
      <c r="L118" s="46"/>
      <c r="M118" s="221"/>
      <c r="N118" s="22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132</v>
      </c>
      <c r="AU118" s="18" t="s">
        <v>87</v>
      </c>
    </row>
    <row r="119" s="13" customFormat="1">
      <c r="A119" s="13"/>
      <c r="B119" s="229"/>
      <c r="C119" s="230"/>
      <c r="D119" s="231" t="s">
        <v>190</v>
      </c>
      <c r="E119" s="232" t="s">
        <v>32</v>
      </c>
      <c r="F119" s="233" t="s">
        <v>1368</v>
      </c>
      <c r="G119" s="230"/>
      <c r="H119" s="234">
        <v>183.71799999999999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190</v>
      </c>
      <c r="AU119" s="240" t="s">
        <v>87</v>
      </c>
      <c r="AV119" s="13" t="s">
        <v>87</v>
      </c>
      <c r="AW119" s="13" t="s">
        <v>40</v>
      </c>
      <c r="AX119" s="13" t="s">
        <v>78</v>
      </c>
      <c r="AY119" s="240" t="s">
        <v>123</v>
      </c>
    </row>
    <row r="120" s="14" customFormat="1">
      <c r="A120" s="14"/>
      <c r="B120" s="241"/>
      <c r="C120" s="242"/>
      <c r="D120" s="231" t="s">
        <v>190</v>
      </c>
      <c r="E120" s="243" t="s">
        <v>32</v>
      </c>
      <c r="F120" s="244" t="s">
        <v>192</v>
      </c>
      <c r="G120" s="242"/>
      <c r="H120" s="245">
        <v>183.71799999999999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190</v>
      </c>
      <c r="AU120" s="251" t="s">
        <v>87</v>
      </c>
      <c r="AV120" s="14" t="s">
        <v>146</v>
      </c>
      <c r="AW120" s="14" t="s">
        <v>40</v>
      </c>
      <c r="AX120" s="14" t="s">
        <v>78</v>
      </c>
      <c r="AY120" s="251" t="s">
        <v>123</v>
      </c>
    </row>
    <row r="121" s="13" customFormat="1">
      <c r="A121" s="13"/>
      <c r="B121" s="229"/>
      <c r="C121" s="230"/>
      <c r="D121" s="231" t="s">
        <v>190</v>
      </c>
      <c r="E121" s="232" t="s">
        <v>32</v>
      </c>
      <c r="F121" s="233" t="s">
        <v>1369</v>
      </c>
      <c r="G121" s="230"/>
      <c r="H121" s="234">
        <v>3490.6419999999998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190</v>
      </c>
      <c r="AU121" s="240" t="s">
        <v>87</v>
      </c>
      <c r="AV121" s="13" t="s">
        <v>87</v>
      </c>
      <c r="AW121" s="13" t="s">
        <v>40</v>
      </c>
      <c r="AX121" s="13" t="s">
        <v>78</v>
      </c>
      <c r="AY121" s="240" t="s">
        <v>123</v>
      </c>
    </row>
    <row r="122" s="14" customFormat="1">
      <c r="A122" s="14"/>
      <c r="B122" s="241"/>
      <c r="C122" s="242"/>
      <c r="D122" s="231" t="s">
        <v>190</v>
      </c>
      <c r="E122" s="243" t="s">
        <v>32</v>
      </c>
      <c r="F122" s="244" t="s">
        <v>192</v>
      </c>
      <c r="G122" s="242"/>
      <c r="H122" s="245">
        <v>3490.6419999999998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190</v>
      </c>
      <c r="AU122" s="251" t="s">
        <v>87</v>
      </c>
      <c r="AV122" s="14" t="s">
        <v>146</v>
      </c>
      <c r="AW122" s="14" t="s">
        <v>40</v>
      </c>
      <c r="AX122" s="14" t="s">
        <v>21</v>
      </c>
      <c r="AY122" s="251" t="s">
        <v>123</v>
      </c>
    </row>
    <row r="123" s="2" customFormat="1" ht="24.15" customHeight="1">
      <c r="A123" s="40"/>
      <c r="B123" s="41"/>
      <c r="C123" s="205" t="s">
        <v>219</v>
      </c>
      <c r="D123" s="205" t="s">
        <v>126</v>
      </c>
      <c r="E123" s="206" t="s">
        <v>352</v>
      </c>
      <c r="F123" s="207" t="s">
        <v>353</v>
      </c>
      <c r="G123" s="208" t="s">
        <v>238</v>
      </c>
      <c r="H123" s="209">
        <v>183.71799999999999</v>
      </c>
      <c r="I123" s="210"/>
      <c r="J123" s="211">
        <f>ROUND(I123*H123,2)</f>
        <v>0</v>
      </c>
      <c r="K123" s="207" t="s">
        <v>182</v>
      </c>
      <c r="L123" s="46"/>
      <c r="M123" s="212" t="s">
        <v>32</v>
      </c>
      <c r="N123" s="213" t="s">
        <v>49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146</v>
      </c>
      <c r="AT123" s="216" t="s">
        <v>126</v>
      </c>
      <c r="AU123" s="216" t="s">
        <v>87</v>
      </c>
      <c r="AY123" s="18" t="s">
        <v>123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21</v>
      </c>
      <c r="BK123" s="217">
        <f>ROUND(I123*H123,2)</f>
        <v>0</v>
      </c>
      <c r="BL123" s="18" t="s">
        <v>146</v>
      </c>
      <c r="BM123" s="216" t="s">
        <v>1370</v>
      </c>
    </row>
    <row r="124" s="2" customFormat="1">
      <c r="A124" s="40"/>
      <c r="B124" s="41"/>
      <c r="C124" s="42"/>
      <c r="D124" s="218" t="s">
        <v>132</v>
      </c>
      <c r="E124" s="42"/>
      <c r="F124" s="219" t="s">
        <v>355</v>
      </c>
      <c r="G124" s="42"/>
      <c r="H124" s="42"/>
      <c r="I124" s="220"/>
      <c r="J124" s="42"/>
      <c r="K124" s="42"/>
      <c r="L124" s="46"/>
      <c r="M124" s="221"/>
      <c r="N124" s="22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132</v>
      </c>
      <c r="AU124" s="18" t="s">
        <v>87</v>
      </c>
    </row>
    <row r="125" s="12" customFormat="1" ht="22.8" customHeight="1">
      <c r="A125" s="12"/>
      <c r="B125" s="189"/>
      <c r="C125" s="190"/>
      <c r="D125" s="191" t="s">
        <v>77</v>
      </c>
      <c r="E125" s="203" t="s">
        <v>357</v>
      </c>
      <c r="F125" s="203" t="s">
        <v>358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SUM(P126:P127)</f>
        <v>0</v>
      </c>
      <c r="Q125" s="197"/>
      <c r="R125" s="198">
        <f>SUM(R126:R127)</f>
        <v>0</v>
      </c>
      <c r="S125" s="197"/>
      <c r="T125" s="199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21</v>
      </c>
      <c r="AT125" s="201" t="s">
        <v>77</v>
      </c>
      <c r="AU125" s="201" t="s">
        <v>21</v>
      </c>
      <c r="AY125" s="200" t="s">
        <v>123</v>
      </c>
      <c r="BK125" s="202">
        <f>SUM(BK126:BK127)</f>
        <v>0</v>
      </c>
    </row>
    <row r="126" s="2" customFormat="1" ht="33" customHeight="1">
      <c r="A126" s="40"/>
      <c r="B126" s="41"/>
      <c r="C126" s="205" t="s">
        <v>225</v>
      </c>
      <c r="D126" s="205" t="s">
        <v>126</v>
      </c>
      <c r="E126" s="206" t="s">
        <v>360</v>
      </c>
      <c r="F126" s="207" t="s">
        <v>361</v>
      </c>
      <c r="G126" s="208" t="s">
        <v>238</v>
      </c>
      <c r="H126" s="209">
        <v>94.613</v>
      </c>
      <c r="I126" s="210"/>
      <c r="J126" s="211">
        <f>ROUND(I126*H126,2)</f>
        <v>0</v>
      </c>
      <c r="K126" s="207" t="s">
        <v>182</v>
      </c>
      <c r="L126" s="46"/>
      <c r="M126" s="212" t="s">
        <v>32</v>
      </c>
      <c r="N126" s="213" t="s">
        <v>49</v>
      </c>
      <c r="O126" s="8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6" t="s">
        <v>146</v>
      </c>
      <c r="AT126" s="216" t="s">
        <v>126</v>
      </c>
      <c r="AU126" s="216" t="s">
        <v>87</v>
      </c>
      <c r="AY126" s="18" t="s">
        <v>123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21</v>
      </c>
      <c r="BK126" s="217">
        <f>ROUND(I126*H126,2)</f>
        <v>0</v>
      </c>
      <c r="BL126" s="18" t="s">
        <v>146</v>
      </c>
      <c r="BM126" s="216" t="s">
        <v>1371</v>
      </c>
    </row>
    <row r="127" s="2" customFormat="1">
      <c r="A127" s="40"/>
      <c r="B127" s="41"/>
      <c r="C127" s="42"/>
      <c r="D127" s="218" t="s">
        <v>132</v>
      </c>
      <c r="E127" s="42"/>
      <c r="F127" s="219" t="s">
        <v>363</v>
      </c>
      <c r="G127" s="42"/>
      <c r="H127" s="42"/>
      <c r="I127" s="220"/>
      <c r="J127" s="42"/>
      <c r="K127" s="42"/>
      <c r="L127" s="46"/>
      <c r="M127" s="221"/>
      <c r="N127" s="22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132</v>
      </c>
      <c r="AU127" s="18" t="s">
        <v>87</v>
      </c>
    </row>
    <row r="128" s="12" customFormat="1" ht="25.92" customHeight="1">
      <c r="A128" s="12"/>
      <c r="B128" s="189"/>
      <c r="C128" s="190"/>
      <c r="D128" s="191" t="s">
        <v>77</v>
      </c>
      <c r="E128" s="192" t="s">
        <v>369</v>
      </c>
      <c r="F128" s="192" t="s">
        <v>370</v>
      </c>
      <c r="G128" s="190"/>
      <c r="H128" s="190"/>
      <c r="I128" s="193"/>
      <c r="J128" s="194">
        <f>BK128</f>
        <v>0</v>
      </c>
      <c r="K128" s="190"/>
      <c r="L128" s="195"/>
      <c r="M128" s="196"/>
      <c r="N128" s="197"/>
      <c r="O128" s="197"/>
      <c r="P128" s="198">
        <f>P129+P136+P146+P153+P179+P220+P251</f>
        <v>0</v>
      </c>
      <c r="Q128" s="197"/>
      <c r="R128" s="198">
        <f>R129+R136+R146+R153+R179+R220+R251</f>
        <v>19.750767369999998</v>
      </c>
      <c r="S128" s="197"/>
      <c r="T128" s="199">
        <f>T129+T136+T146+T153+T179+T220+T251</f>
        <v>26.963799799999997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87</v>
      </c>
      <c r="AT128" s="201" t="s">
        <v>77</v>
      </c>
      <c r="AU128" s="201" t="s">
        <v>78</v>
      </c>
      <c r="AY128" s="200" t="s">
        <v>123</v>
      </c>
      <c r="BK128" s="202">
        <f>BK129+BK136+BK146+BK153+BK179+BK220+BK251</f>
        <v>0</v>
      </c>
    </row>
    <row r="129" s="12" customFormat="1" ht="22.8" customHeight="1">
      <c r="A129" s="12"/>
      <c r="B129" s="189"/>
      <c r="C129" s="190"/>
      <c r="D129" s="191" t="s">
        <v>77</v>
      </c>
      <c r="E129" s="203" t="s">
        <v>1372</v>
      </c>
      <c r="F129" s="203" t="s">
        <v>1373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SUM(P130:P135)</f>
        <v>0</v>
      </c>
      <c r="Q129" s="197"/>
      <c r="R129" s="198">
        <f>SUM(R130:R135)</f>
        <v>1.33874</v>
      </c>
      <c r="S129" s="197"/>
      <c r="T129" s="19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87</v>
      </c>
      <c r="AT129" s="201" t="s">
        <v>77</v>
      </c>
      <c r="AU129" s="201" t="s">
        <v>21</v>
      </c>
      <c r="AY129" s="200" t="s">
        <v>123</v>
      </c>
      <c r="BK129" s="202">
        <f>SUM(BK130:BK135)</f>
        <v>0</v>
      </c>
    </row>
    <row r="130" s="2" customFormat="1" ht="16.5" customHeight="1">
      <c r="A130" s="40"/>
      <c r="B130" s="41"/>
      <c r="C130" s="205" t="s">
        <v>230</v>
      </c>
      <c r="D130" s="205" t="s">
        <v>126</v>
      </c>
      <c r="E130" s="206" t="s">
        <v>1374</v>
      </c>
      <c r="F130" s="207" t="s">
        <v>1375</v>
      </c>
      <c r="G130" s="208" t="s">
        <v>181</v>
      </c>
      <c r="H130" s="209">
        <v>200</v>
      </c>
      <c r="I130" s="210"/>
      <c r="J130" s="211">
        <f>ROUND(I130*H130,2)</f>
        <v>0</v>
      </c>
      <c r="K130" s="207" t="s">
        <v>182</v>
      </c>
      <c r="L130" s="46"/>
      <c r="M130" s="212" t="s">
        <v>32</v>
      </c>
      <c r="N130" s="213" t="s">
        <v>49</v>
      </c>
      <c r="O130" s="86"/>
      <c r="P130" s="214">
        <f>O130*H130</f>
        <v>0</v>
      </c>
      <c r="Q130" s="214">
        <v>0.00040000000000000002</v>
      </c>
      <c r="R130" s="214">
        <f>Q130*H130</f>
        <v>0.080000000000000002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265</v>
      </c>
      <c r="AT130" s="216" t="s">
        <v>126</v>
      </c>
      <c r="AU130" s="216" t="s">
        <v>87</v>
      </c>
      <c r="AY130" s="18" t="s">
        <v>123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21</v>
      </c>
      <c r="BK130" s="217">
        <f>ROUND(I130*H130,2)</f>
        <v>0</v>
      </c>
      <c r="BL130" s="18" t="s">
        <v>265</v>
      </c>
      <c r="BM130" s="216" t="s">
        <v>1376</v>
      </c>
    </row>
    <row r="131" s="2" customFormat="1">
      <c r="A131" s="40"/>
      <c r="B131" s="41"/>
      <c r="C131" s="42"/>
      <c r="D131" s="218" t="s">
        <v>132</v>
      </c>
      <c r="E131" s="42"/>
      <c r="F131" s="219" t="s">
        <v>1377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132</v>
      </c>
      <c r="AU131" s="18" t="s">
        <v>87</v>
      </c>
    </row>
    <row r="132" s="2" customFormat="1" ht="24.15" customHeight="1">
      <c r="A132" s="40"/>
      <c r="B132" s="41"/>
      <c r="C132" s="252" t="s">
        <v>235</v>
      </c>
      <c r="D132" s="252" t="s">
        <v>259</v>
      </c>
      <c r="E132" s="253" t="s">
        <v>1378</v>
      </c>
      <c r="F132" s="254" t="s">
        <v>1379</v>
      </c>
      <c r="G132" s="255" t="s">
        <v>181</v>
      </c>
      <c r="H132" s="256">
        <v>233.09999999999999</v>
      </c>
      <c r="I132" s="257"/>
      <c r="J132" s="258">
        <f>ROUND(I132*H132,2)</f>
        <v>0</v>
      </c>
      <c r="K132" s="254" t="s">
        <v>182</v>
      </c>
      <c r="L132" s="259"/>
      <c r="M132" s="260" t="s">
        <v>32</v>
      </c>
      <c r="N132" s="261" t="s">
        <v>49</v>
      </c>
      <c r="O132" s="86"/>
      <c r="P132" s="214">
        <f>O132*H132</f>
        <v>0</v>
      </c>
      <c r="Q132" s="214">
        <v>0.0054000000000000003</v>
      </c>
      <c r="R132" s="214">
        <f>Q132*H132</f>
        <v>1.25874</v>
      </c>
      <c r="S132" s="214">
        <v>0</v>
      </c>
      <c r="T132" s="21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6" t="s">
        <v>359</v>
      </c>
      <c r="AT132" s="216" t="s">
        <v>259</v>
      </c>
      <c r="AU132" s="216" t="s">
        <v>87</v>
      </c>
      <c r="AY132" s="18" t="s">
        <v>123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21</v>
      </c>
      <c r="BK132" s="217">
        <f>ROUND(I132*H132,2)</f>
        <v>0</v>
      </c>
      <c r="BL132" s="18" t="s">
        <v>265</v>
      </c>
      <c r="BM132" s="216" t="s">
        <v>1380</v>
      </c>
    </row>
    <row r="133" s="13" customFormat="1">
      <c r="A133" s="13"/>
      <c r="B133" s="229"/>
      <c r="C133" s="230"/>
      <c r="D133" s="231" t="s">
        <v>190</v>
      </c>
      <c r="E133" s="232" t="s">
        <v>32</v>
      </c>
      <c r="F133" s="233" t="s">
        <v>1381</v>
      </c>
      <c r="G133" s="230"/>
      <c r="H133" s="234">
        <v>233.09999999999999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190</v>
      </c>
      <c r="AU133" s="240" t="s">
        <v>87</v>
      </c>
      <c r="AV133" s="13" t="s">
        <v>87</v>
      </c>
      <c r="AW133" s="13" t="s">
        <v>40</v>
      </c>
      <c r="AX133" s="13" t="s">
        <v>21</v>
      </c>
      <c r="AY133" s="240" t="s">
        <v>123</v>
      </c>
    </row>
    <row r="134" s="2" customFormat="1" ht="24.15" customHeight="1">
      <c r="A134" s="40"/>
      <c r="B134" s="41"/>
      <c r="C134" s="205" t="s">
        <v>242</v>
      </c>
      <c r="D134" s="205" t="s">
        <v>126</v>
      </c>
      <c r="E134" s="206" t="s">
        <v>1382</v>
      </c>
      <c r="F134" s="207" t="s">
        <v>1383</v>
      </c>
      <c r="G134" s="208" t="s">
        <v>238</v>
      </c>
      <c r="H134" s="209">
        <v>1.339</v>
      </c>
      <c r="I134" s="210"/>
      <c r="J134" s="211">
        <f>ROUND(I134*H134,2)</f>
        <v>0</v>
      </c>
      <c r="K134" s="207" t="s">
        <v>182</v>
      </c>
      <c r="L134" s="46"/>
      <c r="M134" s="212" t="s">
        <v>32</v>
      </c>
      <c r="N134" s="213" t="s">
        <v>49</v>
      </c>
      <c r="O134" s="86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6" t="s">
        <v>265</v>
      </c>
      <c r="AT134" s="216" t="s">
        <v>126</v>
      </c>
      <c r="AU134" s="216" t="s">
        <v>87</v>
      </c>
      <c r="AY134" s="18" t="s">
        <v>123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21</v>
      </c>
      <c r="BK134" s="217">
        <f>ROUND(I134*H134,2)</f>
        <v>0</v>
      </c>
      <c r="BL134" s="18" t="s">
        <v>265</v>
      </c>
      <c r="BM134" s="216" t="s">
        <v>1384</v>
      </c>
    </row>
    <row r="135" s="2" customFormat="1">
      <c r="A135" s="40"/>
      <c r="B135" s="41"/>
      <c r="C135" s="42"/>
      <c r="D135" s="218" t="s">
        <v>132</v>
      </c>
      <c r="E135" s="42"/>
      <c r="F135" s="219" t="s">
        <v>1385</v>
      </c>
      <c r="G135" s="42"/>
      <c r="H135" s="42"/>
      <c r="I135" s="220"/>
      <c r="J135" s="42"/>
      <c r="K135" s="42"/>
      <c r="L135" s="46"/>
      <c r="M135" s="221"/>
      <c r="N135" s="22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132</v>
      </c>
      <c r="AU135" s="18" t="s">
        <v>87</v>
      </c>
    </row>
    <row r="136" s="12" customFormat="1" ht="22.8" customHeight="1">
      <c r="A136" s="12"/>
      <c r="B136" s="189"/>
      <c r="C136" s="190"/>
      <c r="D136" s="191" t="s">
        <v>77</v>
      </c>
      <c r="E136" s="203" t="s">
        <v>371</v>
      </c>
      <c r="F136" s="203" t="s">
        <v>372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SUM(P137:P145)</f>
        <v>0</v>
      </c>
      <c r="Q136" s="197"/>
      <c r="R136" s="198">
        <f>SUM(R137:R145)</f>
        <v>1.4539119</v>
      </c>
      <c r="S136" s="197"/>
      <c r="T136" s="199">
        <f>SUM(T137:T145)</f>
        <v>0.2769354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87</v>
      </c>
      <c r="AT136" s="201" t="s">
        <v>77</v>
      </c>
      <c r="AU136" s="201" t="s">
        <v>21</v>
      </c>
      <c r="AY136" s="200" t="s">
        <v>123</v>
      </c>
      <c r="BK136" s="202">
        <f>SUM(BK137:BK145)</f>
        <v>0</v>
      </c>
    </row>
    <row r="137" s="2" customFormat="1" ht="24.15" customHeight="1">
      <c r="A137" s="40"/>
      <c r="B137" s="41"/>
      <c r="C137" s="205" t="s">
        <v>247</v>
      </c>
      <c r="D137" s="205" t="s">
        <v>126</v>
      </c>
      <c r="E137" s="206" t="s">
        <v>1386</v>
      </c>
      <c r="F137" s="207" t="s">
        <v>1387</v>
      </c>
      <c r="G137" s="208" t="s">
        <v>181</v>
      </c>
      <c r="H137" s="209">
        <v>659.37</v>
      </c>
      <c r="I137" s="210"/>
      <c r="J137" s="211">
        <f>ROUND(I137*H137,2)</f>
        <v>0</v>
      </c>
      <c r="K137" s="207" t="s">
        <v>182</v>
      </c>
      <c r="L137" s="46"/>
      <c r="M137" s="212" t="s">
        <v>32</v>
      </c>
      <c r="N137" s="213" t="s">
        <v>49</v>
      </c>
      <c r="O137" s="86"/>
      <c r="P137" s="214">
        <f>O137*H137</f>
        <v>0</v>
      </c>
      <c r="Q137" s="214">
        <v>0</v>
      </c>
      <c r="R137" s="214">
        <f>Q137*H137</f>
        <v>0</v>
      </c>
      <c r="S137" s="214">
        <v>0.00042000000000000002</v>
      </c>
      <c r="T137" s="215">
        <f>S137*H137</f>
        <v>0.2769354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6" t="s">
        <v>265</v>
      </c>
      <c r="AT137" s="216" t="s">
        <v>126</v>
      </c>
      <c r="AU137" s="216" t="s">
        <v>87</v>
      </c>
      <c r="AY137" s="18" t="s">
        <v>123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21</v>
      </c>
      <c r="BK137" s="217">
        <f>ROUND(I137*H137,2)</f>
        <v>0</v>
      </c>
      <c r="BL137" s="18" t="s">
        <v>265</v>
      </c>
      <c r="BM137" s="216" t="s">
        <v>1388</v>
      </c>
    </row>
    <row r="138" s="2" customFormat="1">
      <c r="A138" s="40"/>
      <c r="B138" s="41"/>
      <c r="C138" s="42"/>
      <c r="D138" s="218" t="s">
        <v>132</v>
      </c>
      <c r="E138" s="42"/>
      <c r="F138" s="219" t="s">
        <v>1389</v>
      </c>
      <c r="G138" s="42"/>
      <c r="H138" s="42"/>
      <c r="I138" s="220"/>
      <c r="J138" s="42"/>
      <c r="K138" s="42"/>
      <c r="L138" s="46"/>
      <c r="M138" s="221"/>
      <c r="N138" s="22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132</v>
      </c>
      <c r="AU138" s="18" t="s">
        <v>87</v>
      </c>
    </row>
    <row r="139" s="2" customFormat="1" ht="24.15" customHeight="1">
      <c r="A139" s="40"/>
      <c r="B139" s="41"/>
      <c r="C139" s="205" t="s">
        <v>253</v>
      </c>
      <c r="D139" s="205" t="s">
        <v>126</v>
      </c>
      <c r="E139" s="206" t="s">
        <v>1390</v>
      </c>
      <c r="F139" s="207" t="s">
        <v>1391</v>
      </c>
      <c r="G139" s="208" t="s">
        <v>181</v>
      </c>
      <c r="H139" s="209">
        <v>659.37</v>
      </c>
      <c r="I139" s="210"/>
      <c r="J139" s="211">
        <f>ROUND(I139*H139,2)</f>
        <v>0</v>
      </c>
      <c r="K139" s="207" t="s">
        <v>182</v>
      </c>
      <c r="L139" s="46"/>
      <c r="M139" s="212" t="s">
        <v>32</v>
      </c>
      <c r="N139" s="213" t="s">
        <v>49</v>
      </c>
      <c r="O139" s="86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6" t="s">
        <v>265</v>
      </c>
      <c r="AT139" s="216" t="s">
        <v>126</v>
      </c>
      <c r="AU139" s="216" t="s">
        <v>87</v>
      </c>
      <c r="AY139" s="18" t="s">
        <v>123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21</v>
      </c>
      <c r="BK139" s="217">
        <f>ROUND(I139*H139,2)</f>
        <v>0</v>
      </c>
      <c r="BL139" s="18" t="s">
        <v>265</v>
      </c>
      <c r="BM139" s="216" t="s">
        <v>1392</v>
      </c>
    </row>
    <row r="140" s="2" customFormat="1">
      <c r="A140" s="40"/>
      <c r="B140" s="41"/>
      <c r="C140" s="42"/>
      <c r="D140" s="218" t="s">
        <v>132</v>
      </c>
      <c r="E140" s="42"/>
      <c r="F140" s="219" t="s">
        <v>1393</v>
      </c>
      <c r="G140" s="42"/>
      <c r="H140" s="42"/>
      <c r="I140" s="220"/>
      <c r="J140" s="42"/>
      <c r="K140" s="42"/>
      <c r="L140" s="46"/>
      <c r="M140" s="221"/>
      <c r="N140" s="22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132</v>
      </c>
      <c r="AU140" s="18" t="s">
        <v>87</v>
      </c>
    </row>
    <row r="141" s="2" customFormat="1" ht="16.5" customHeight="1">
      <c r="A141" s="40"/>
      <c r="B141" s="41"/>
      <c r="C141" s="252" t="s">
        <v>8</v>
      </c>
      <c r="D141" s="252" t="s">
        <v>259</v>
      </c>
      <c r="E141" s="253" t="s">
        <v>1394</v>
      </c>
      <c r="F141" s="254" t="s">
        <v>1395</v>
      </c>
      <c r="G141" s="255" t="s">
        <v>181</v>
      </c>
      <c r="H141" s="256">
        <v>692.33900000000006</v>
      </c>
      <c r="I141" s="257"/>
      <c r="J141" s="258">
        <f>ROUND(I141*H141,2)</f>
        <v>0</v>
      </c>
      <c r="K141" s="254" t="s">
        <v>182</v>
      </c>
      <c r="L141" s="259"/>
      <c r="M141" s="260" t="s">
        <v>32</v>
      </c>
      <c r="N141" s="261" t="s">
        <v>49</v>
      </c>
      <c r="O141" s="86"/>
      <c r="P141" s="214">
        <f>O141*H141</f>
        <v>0</v>
      </c>
      <c r="Q141" s="214">
        <v>0.0020999999999999999</v>
      </c>
      <c r="R141" s="214">
        <f>Q141*H141</f>
        <v>1.4539119</v>
      </c>
      <c r="S141" s="214">
        <v>0</v>
      </c>
      <c r="T141" s="21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6" t="s">
        <v>359</v>
      </c>
      <c r="AT141" s="216" t="s">
        <v>259</v>
      </c>
      <c r="AU141" s="216" t="s">
        <v>87</v>
      </c>
      <c r="AY141" s="18" t="s">
        <v>123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21</v>
      </c>
      <c r="BK141" s="217">
        <f>ROUND(I141*H141,2)</f>
        <v>0</v>
      </c>
      <c r="BL141" s="18" t="s">
        <v>265</v>
      </c>
      <c r="BM141" s="216" t="s">
        <v>1396</v>
      </c>
    </row>
    <row r="142" s="13" customFormat="1">
      <c r="A142" s="13"/>
      <c r="B142" s="229"/>
      <c r="C142" s="230"/>
      <c r="D142" s="231" t="s">
        <v>190</v>
      </c>
      <c r="E142" s="232" t="s">
        <v>32</v>
      </c>
      <c r="F142" s="233" t="s">
        <v>1397</v>
      </c>
      <c r="G142" s="230"/>
      <c r="H142" s="234">
        <v>692.33900000000006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190</v>
      </c>
      <c r="AU142" s="240" t="s">
        <v>87</v>
      </c>
      <c r="AV142" s="13" t="s">
        <v>87</v>
      </c>
      <c r="AW142" s="13" t="s">
        <v>40</v>
      </c>
      <c r="AX142" s="13" t="s">
        <v>78</v>
      </c>
      <c r="AY142" s="240" t="s">
        <v>123</v>
      </c>
    </row>
    <row r="143" s="14" customFormat="1">
      <c r="A143" s="14"/>
      <c r="B143" s="241"/>
      <c r="C143" s="242"/>
      <c r="D143" s="231" t="s">
        <v>190</v>
      </c>
      <c r="E143" s="243" t="s">
        <v>32</v>
      </c>
      <c r="F143" s="244" t="s">
        <v>192</v>
      </c>
      <c r="G143" s="242"/>
      <c r="H143" s="245">
        <v>692.33900000000006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190</v>
      </c>
      <c r="AU143" s="251" t="s">
        <v>87</v>
      </c>
      <c r="AV143" s="14" t="s">
        <v>146</v>
      </c>
      <c r="AW143" s="14" t="s">
        <v>40</v>
      </c>
      <c r="AX143" s="14" t="s">
        <v>21</v>
      </c>
      <c r="AY143" s="251" t="s">
        <v>123</v>
      </c>
    </row>
    <row r="144" s="2" customFormat="1" ht="24.15" customHeight="1">
      <c r="A144" s="40"/>
      <c r="B144" s="41"/>
      <c r="C144" s="205" t="s">
        <v>265</v>
      </c>
      <c r="D144" s="205" t="s">
        <v>126</v>
      </c>
      <c r="E144" s="206" t="s">
        <v>399</v>
      </c>
      <c r="F144" s="207" t="s">
        <v>400</v>
      </c>
      <c r="G144" s="208" t="s">
        <v>238</v>
      </c>
      <c r="H144" s="209">
        <v>1.395</v>
      </c>
      <c r="I144" s="210"/>
      <c r="J144" s="211">
        <f>ROUND(I144*H144,2)</f>
        <v>0</v>
      </c>
      <c r="K144" s="207" t="s">
        <v>182</v>
      </c>
      <c r="L144" s="46"/>
      <c r="M144" s="212" t="s">
        <v>32</v>
      </c>
      <c r="N144" s="213" t="s">
        <v>49</v>
      </c>
      <c r="O144" s="86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6" t="s">
        <v>265</v>
      </c>
      <c r="AT144" s="216" t="s">
        <v>126</v>
      </c>
      <c r="AU144" s="216" t="s">
        <v>87</v>
      </c>
      <c r="AY144" s="18" t="s">
        <v>123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21</v>
      </c>
      <c r="BK144" s="217">
        <f>ROUND(I144*H144,2)</f>
        <v>0</v>
      </c>
      <c r="BL144" s="18" t="s">
        <v>265</v>
      </c>
      <c r="BM144" s="216" t="s">
        <v>1398</v>
      </c>
    </row>
    <row r="145" s="2" customFormat="1">
      <c r="A145" s="40"/>
      <c r="B145" s="41"/>
      <c r="C145" s="42"/>
      <c r="D145" s="218" t="s">
        <v>132</v>
      </c>
      <c r="E145" s="42"/>
      <c r="F145" s="219" t="s">
        <v>402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132</v>
      </c>
      <c r="AU145" s="18" t="s">
        <v>87</v>
      </c>
    </row>
    <row r="146" s="12" customFormat="1" ht="22.8" customHeight="1">
      <c r="A146" s="12"/>
      <c r="B146" s="189"/>
      <c r="C146" s="190"/>
      <c r="D146" s="191" t="s">
        <v>77</v>
      </c>
      <c r="E146" s="203" t="s">
        <v>1399</v>
      </c>
      <c r="F146" s="203" t="s">
        <v>1400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SUM(P147:P152)</f>
        <v>0</v>
      </c>
      <c r="Q146" s="197"/>
      <c r="R146" s="198">
        <f>SUM(R147:R152)</f>
        <v>2.1649319999999999</v>
      </c>
      <c r="S146" s="197"/>
      <c r="T146" s="199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0" t="s">
        <v>87</v>
      </c>
      <c r="AT146" s="201" t="s">
        <v>77</v>
      </c>
      <c r="AU146" s="201" t="s">
        <v>21</v>
      </c>
      <c r="AY146" s="200" t="s">
        <v>123</v>
      </c>
      <c r="BK146" s="202">
        <f>SUM(BK147:BK152)</f>
        <v>0</v>
      </c>
    </row>
    <row r="147" s="2" customFormat="1" ht="24.15" customHeight="1">
      <c r="A147" s="40"/>
      <c r="B147" s="41"/>
      <c r="C147" s="205" t="s">
        <v>272</v>
      </c>
      <c r="D147" s="205" t="s">
        <v>126</v>
      </c>
      <c r="E147" s="206" t="s">
        <v>1401</v>
      </c>
      <c r="F147" s="207" t="s">
        <v>1402</v>
      </c>
      <c r="G147" s="208" t="s">
        <v>181</v>
      </c>
      <c r="H147" s="209">
        <v>127.8</v>
      </c>
      <c r="I147" s="210"/>
      <c r="J147" s="211">
        <f>ROUND(I147*H147,2)</f>
        <v>0</v>
      </c>
      <c r="K147" s="207" t="s">
        <v>182</v>
      </c>
      <c r="L147" s="46"/>
      <c r="M147" s="212" t="s">
        <v>32</v>
      </c>
      <c r="N147" s="213" t="s">
        <v>49</v>
      </c>
      <c r="O147" s="86"/>
      <c r="P147" s="214">
        <f>O147*H147</f>
        <v>0</v>
      </c>
      <c r="Q147" s="214">
        <v>0.01694</v>
      </c>
      <c r="R147" s="214">
        <f>Q147*H147</f>
        <v>2.1649319999999999</v>
      </c>
      <c r="S147" s="214">
        <v>0</v>
      </c>
      <c r="T147" s="21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6" t="s">
        <v>265</v>
      </c>
      <c r="AT147" s="216" t="s">
        <v>126</v>
      </c>
      <c r="AU147" s="216" t="s">
        <v>87</v>
      </c>
      <c r="AY147" s="18" t="s">
        <v>123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21</v>
      </c>
      <c r="BK147" s="217">
        <f>ROUND(I147*H147,2)</f>
        <v>0</v>
      </c>
      <c r="BL147" s="18" t="s">
        <v>265</v>
      </c>
      <c r="BM147" s="216" t="s">
        <v>1403</v>
      </c>
    </row>
    <row r="148" s="2" customFormat="1">
      <c r="A148" s="40"/>
      <c r="B148" s="41"/>
      <c r="C148" s="42"/>
      <c r="D148" s="218" t="s">
        <v>132</v>
      </c>
      <c r="E148" s="42"/>
      <c r="F148" s="219" t="s">
        <v>1404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132</v>
      </c>
      <c r="AU148" s="18" t="s">
        <v>87</v>
      </c>
    </row>
    <row r="149" s="13" customFormat="1">
      <c r="A149" s="13"/>
      <c r="B149" s="229"/>
      <c r="C149" s="230"/>
      <c r="D149" s="231" t="s">
        <v>190</v>
      </c>
      <c r="E149" s="232" t="s">
        <v>32</v>
      </c>
      <c r="F149" s="233" t="s">
        <v>1405</v>
      </c>
      <c r="G149" s="230"/>
      <c r="H149" s="234">
        <v>127.8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190</v>
      </c>
      <c r="AU149" s="240" t="s">
        <v>87</v>
      </c>
      <c r="AV149" s="13" t="s">
        <v>87</v>
      </c>
      <c r="AW149" s="13" t="s">
        <v>40</v>
      </c>
      <c r="AX149" s="13" t="s">
        <v>78</v>
      </c>
      <c r="AY149" s="240" t="s">
        <v>123</v>
      </c>
    </row>
    <row r="150" s="14" customFormat="1">
      <c r="A150" s="14"/>
      <c r="B150" s="241"/>
      <c r="C150" s="242"/>
      <c r="D150" s="231" t="s">
        <v>190</v>
      </c>
      <c r="E150" s="243" t="s">
        <v>32</v>
      </c>
      <c r="F150" s="244" t="s">
        <v>192</v>
      </c>
      <c r="G150" s="242"/>
      <c r="H150" s="245">
        <v>127.8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190</v>
      </c>
      <c r="AU150" s="251" t="s">
        <v>87</v>
      </c>
      <c r="AV150" s="14" t="s">
        <v>146</v>
      </c>
      <c r="AW150" s="14" t="s">
        <v>40</v>
      </c>
      <c r="AX150" s="14" t="s">
        <v>21</v>
      </c>
      <c r="AY150" s="251" t="s">
        <v>123</v>
      </c>
    </row>
    <row r="151" s="2" customFormat="1" ht="37.8" customHeight="1">
      <c r="A151" s="40"/>
      <c r="B151" s="41"/>
      <c r="C151" s="205" t="s">
        <v>279</v>
      </c>
      <c r="D151" s="205" t="s">
        <v>126</v>
      </c>
      <c r="E151" s="206" t="s">
        <v>1406</v>
      </c>
      <c r="F151" s="207" t="s">
        <v>1407</v>
      </c>
      <c r="G151" s="208" t="s">
        <v>238</v>
      </c>
      <c r="H151" s="209">
        <v>2.165</v>
      </c>
      <c r="I151" s="210"/>
      <c r="J151" s="211">
        <f>ROUND(I151*H151,2)</f>
        <v>0</v>
      </c>
      <c r="K151" s="207" t="s">
        <v>182</v>
      </c>
      <c r="L151" s="46"/>
      <c r="M151" s="212" t="s">
        <v>32</v>
      </c>
      <c r="N151" s="213" t="s">
        <v>49</v>
      </c>
      <c r="O151" s="86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6" t="s">
        <v>265</v>
      </c>
      <c r="AT151" s="216" t="s">
        <v>126</v>
      </c>
      <c r="AU151" s="216" t="s">
        <v>87</v>
      </c>
      <c r="AY151" s="18" t="s">
        <v>123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21</v>
      </c>
      <c r="BK151" s="217">
        <f>ROUND(I151*H151,2)</f>
        <v>0</v>
      </c>
      <c r="BL151" s="18" t="s">
        <v>265</v>
      </c>
      <c r="BM151" s="216" t="s">
        <v>1408</v>
      </c>
    </row>
    <row r="152" s="2" customFormat="1">
      <c r="A152" s="40"/>
      <c r="B152" s="41"/>
      <c r="C152" s="42"/>
      <c r="D152" s="218" t="s">
        <v>132</v>
      </c>
      <c r="E152" s="42"/>
      <c r="F152" s="219" t="s">
        <v>1409</v>
      </c>
      <c r="G152" s="42"/>
      <c r="H152" s="42"/>
      <c r="I152" s="220"/>
      <c r="J152" s="42"/>
      <c r="K152" s="42"/>
      <c r="L152" s="46"/>
      <c r="M152" s="221"/>
      <c r="N152" s="22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132</v>
      </c>
      <c r="AU152" s="18" t="s">
        <v>87</v>
      </c>
    </row>
    <row r="153" s="12" customFormat="1" ht="22.8" customHeight="1">
      <c r="A153" s="12"/>
      <c r="B153" s="189"/>
      <c r="C153" s="190"/>
      <c r="D153" s="191" t="s">
        <v>77</v>
      </c>
      <c r="E153" s="203" t="s">
        <v>1410</v>
      </c>
      <c r="F153" s="203" t="s">
        <v>1411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SUM(P154:P178)</f>
        <v>0</v>
      </c>
      <c r="Q153" s="197"/>
      <c r="R153" s="198">
        <f>SUM(R154:R178)</f>
        <v>9.8855498999999991</v>
      </c>
      <c r="S153" s="197"/>
      <c r="T153" s="199">
        <f>SUM(T154:T178)</f>
        <v>19.488394399999997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87</v>
      </c>
      <c r="AT153" s="201" t="s">
        <v>77</v>
      </c>
      <c r="AU153" s="201" t="s">
        <v>21</v>
      </c>
      <c r="AY153" s="200" t="s">
        <v>123</v>
      </c>
      <c r="BK153" s="202">
        <f>SUM(BK154:BK178)</f>
        <v>0</v>
      </c>
    </row>
    <row r="154" s="2" customFormat="1" ht="16.5" customHeight="1">
      <c r="A154" s="40"/>
      <c r="B154" s="41"/>
      <c r="C154" s="205" t="s">
        <v>284</v>
      </c>
      <c r="D154" s="205" t="s">
        <v>126</v>
      </c>
      <c r="E154" s="206" t="s">
        <v>1412</v>
      </c>
      <c r="F154" s="207" t="s">
        <v>1413</v>
      </c>
      <c r="G154" s="208" t="s">
        <v>181</v>
      </c>
      <c r="H154" s="209">
        <v>659.37</v>
      </c>
      <c r="I154" s="210"/>
      <c r="J154" s="211">
        <f>ROUND(I154*H154,2)</f>
        <v>0</v>
      </c>
      <c r="K154" s="207" t="s">
        <v>182</v>
      </c>
      <c r="L154" s="46"/>
      <c r="M154" s="212" t="s">
        <v>32</v>
      </c>
      <c r="N154" s="213" t="s">
        <v>49</v>
      </c>
      <c r="O154" s="86"/>
      <c r="P154" s="214">
        <f>O154*H154</f>
        <v>0</v>
      </c>
      <c r="Q154" s="214">
        <v>0.00029999999999999997</v>
      </c>
      <c r="R154" s="214">
        <f>Q154*H154</f>
        <v>0.19781099999999999</v>
      </c>
      <c r="S154" s="214">
        <v>0</v>
      </c>
      <c r="T154" s="21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6" t="s">
        <v>265</v>
      </c>
      <c r="AT154" s="216" t="s">
        <v>126</v>
      </c>
      <c r="AU154" s="216" t="s">
        <v>87</v>
      </c>
      <c r="AY154" s="18" t="s">
        <v>123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21</v>
      </c>
      <c r="BK154" s="217">
        <f>ROUND(I154*H154,2)</f>
        <v>0</v>
      </c>
      <c r="BL154" s="18" t="s">
        <v>265</v>
      </c>
      <c r="BM154" s="216" t="s">
        <v>1414</v>
      </c>
    </row>
    <row r="155" s="2" customFormat="1">
      <c r="A155" s="40"/>
      <c r="B155" s="41"/>
      <c r="C155" s="42"/>
      <c r="D155" s="218" t="s">
        <v>132</v>
      </c>
      <c r="E155" s="42"/>
      <c r="F155" s="219" t="s">
        <v>1415</v>
      </c>
      <c r="G155" s="42"/>
      <c r="H155" s="42"/>
      <c r="I155" s="220"/>
      <c r="J155" s="42"/>
      <c r="K155" s="42"/>
      <c r="L155" s="46"/>
      <c r="M155" s="221"/>
      <c r="N155" s="22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132</v>
      </c>
      <c r="AU155" s="18" t="s">
        <v>87</v>
      </c>
    </row>
    <row r="156" s="13" customFormat="1">
      <c r="A156" s="13"/>
      <c r="B156" s="229"/>
      <c r="C156" s="230"/>
      <c r="D156" s="231" t="s">
        <v>190</v>
      </c>
      <c r="E156" s="232" t="s">
        <v>32</v>
      </c>
      <c r="F156" s="233" t="s">
        <v>1416</v>
      </c>
      <c r="G156" s="230"/>
      <c r="H156" s="234">
        <v>659.37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190</v>
      </c>
      <c r="AU156" s="240" t="s">
        <v>87</v>
      </c>
      <c r="AV156" s="13" t="s">
        <v>87</v>
      </c>
      <c r="AW156" s="13" t="s">
        <v>40</v>
      </c>
      <c r="AX156" s="13" t="s">
        <v>78</v>
      </c>
      <c r="AY156" s="240" t="s">
        <v>123</v>
      </c>
    </row>
    <row r="157" s="14" customFormat="1">
      <c r="A157" s="14"/>
      <c r="B157" s="241"/>
      <c r="C157" s="242"/>
      <c r="D157" s="231" t="s">
        <v>190</v>
      </c>
      <c r="E157" s="243" t="s">
        <v>32</v>
      </c>
      <c r="F157" s="244" t="s">
        <v>192</v>
      </c>
      <c r="G157" s="242"/>
      <c r="H157" s="245">
        <v>659.37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190</v>
      </c>
      <c r="AU157" s="251" t="s">
        <v>87</v>
      </c>
      <c r="AV157" s="14" t="s">
        <v>146</v>
      </c>
      <c r="AW157" s="14" t="s">
        <v>40</v>
      </c>
      <c r="AX157" s="14" t="s">
        <v>21</v>
      </c>
      <c r="AY157" s="251" t="s">
        <v>123</v>
      </c>
    </row>
    <row r="158" s="2" customFormat="1" ht="24.15" customHeight="1">
      <c r="A158" s="40"/>
      <c r="B158" s="41"/>
      <c r="C158" s="205" t="s">
        <v>290</v>
      </c>
      <c r="D158" s="205" t="s">
        <v>126</v>
      </c>
      <c r="E158" s="206" t="s">
        <v>1417</v>
      </c>
      <c r="F158" s="207" t="s">
        <v>1418</v>
      </c>
      <c r="G158" s="208" t="s">
        <v>181</v>
      </c>
      <c r="H158" s="209">
        <v>659.37</v>
      </c>
      <c r="I158" s="210"/>
      <c r="J158" s="211">
        <f>ROUND(I158*H158,2)</f>
        <v>0</v>
      </c>
      <c r="K158" s="207" t="s">
        <v>182</v>
      </c>
      <c r="L158" s="46"/>
      <c r="M158" s="212" t="s">
        <v>32</v>
      </c>
      <c r="N158" s="213" t="s">
        <v>49</v>
      </c>
      <c r="O158" s="86"/>
      <c r="P158" s="214">
        <f>O158*H158</f>
        <v>0</v>
      </c>
      <c r="Q158" s="214">
        <v>0.0075799999999999999</v>
      </c>
      <c r="R158" s="214">
        <f>Q158*H158</f>
        <v>4.9980245999999999</v>
      </c>
      <c r="S158" s="214">
        <v>0</v>
      </c>
      <c r="T158" s="21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6" t="s">
        <v>265</v>
      </c>
      <c r="AT158" s="216" t="s">
        <v>126</v>
      </c>
      <c r="AU158" s="216" t="s">
        <v>87</v>
      </c>
      <c r="AY158" s="18" t="s">
        <v>123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21</v>
      </c>
      <c r="BK158" s="217">
        <f>ROUND(I158*H158,2)</f>
        <v>0</v>
      </c>
      <c r="BL158" s="18" t="s">
        <v>265</v>
      </c>
      <c r="BM158" s="216" t="s">
        <v>1419</v>
      </c>
    </row>
    <row r="159" s="2" customFormat="1">
      <c r="A159" s="40"/>
      <c r="B159" s="41"/>
      <c r="C159" s="42"/>
      <c r="D159" s="218" t="s">
        <v>132</v>
      </c>
      <c r="E159" s="42"/>
      <c r="F159" s="219" t="s">
        <v>1420</v>
      </c>
      <c r="G159" s="42"/>
      <c r="H159" s="42"/>
      <c r="I159" s="220"/>
      <c r="J159" s="42"/>
      <c r="K159" s="42"/>
      <c r="L159" s="46"/>
      <c r="M159" s="221"/>
      <c r="N159" s="22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132</v>
      </c>
      <c r="AU159" s="18" t="s">
        <v>87</v>
      </c>
    </row>
    <row r="160" s="2" customFormat="1" ht="16.5" customHeight="1">
      <c r="A160" s="40"/>
      <c r="B160" s="41"/>
      <c r="C160" s="205" t="s">
        <v>7</v>
      </c>
      <c r="D160" s="205" t="s">
        <v>126</v>
      </c>
      <c r="E160" s="206" t="s">
        <v>1421</v>
      </c>
      <c r="F160" s="207" t="s">
        <v>1422</v>
      </c>
      <c r="G160" s="208" t="s">
        <v>181</v>
      </c>
      <c r="H160" s="209">
        <v>234.31999999999999</v>
      </c>
      <c r="I160" s="210"/>
      <c r="J160" s="211">
        <f>ROUND(I160*H160,2)</f>
        <v>0</v>
      </c>
      <c r="K160" s="207" t="s">
        <v>182</v>
      </c>
      <c r="L160" s="46"/>
      <c r="M160" s="212" t="s">
        <v>32</v>
      </c>
      <c r="N160" s="213" t="s">
        <v>49</v>
      </c>
      <c r="O160" s="86"/>
      <c r="P160" s="214">
        <f>O160*H160</f>
        <v>0</v>
      </c>
      <c r="Q160" s="214">
        <v>0</v>
      </c>
      <c r="R160" s="214">
        <f>Q160*H160</f>
        <v>0</v>
      </c>
      <c r="S160" s="214">
        <v>0.083169999999999994</v>
      </c>
      <c r="T160" s="215">
        <f>S160*H160</f>
        <v>19.488394399999997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6" t="s">
        <v>265</v>
      </c>
      <c r="AT160" s="216" t="s">
        <v>126</v>
      </c>
      <c r="AU160" s="216" t="s">
        <v>87</v>
      </c>
      <c r="AY160" s="18" t="s">
        <v>123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21</v>
      </c>
      <c r="BK160" s="217">
        <f>ROUND(I160*H160,2)</f>
        <v>0</v>
      </c>
      <c r="BL160" s="18" t="s">
        <v>265</v>
      </c>
      <c r="BM160" s="216" t="s">
        <v>1423</v>
      </c>
    </row>
    <row r="161" s="2" customFormat="1">
      <c r="A161" s="40"/>
      <c r="B161" s="41"/>
      <c r="C161" s="42"/>
      <c r="D161" s="218" t="s">
        <v>132</v>
      </c>
      <c r="E161" s="42"/>
      <c r="F161" s="219" t="s">
        <v>1424</v>
      </c>
      <c r="G161" s="42"/>
      <c r="H161" s="42"/>
      <c r="I161" s="220"/>
      <c r="J161" s="42"/>
      <c r="K161" s="42"/>
      <c r="L161" s="46"/>
      <c r="M161" s="221"/>
      <c r="N161" s="22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132</v>
      </c>
      <c r="AU161" s="18" t="s">
        <v>87</v>
      </c>
    </row>
    <row r="162" s="13" customFormat="1">
      <c r="A162" s="13"/>
      <c r="B162" s="229"/>
      <c r="C162" s="230"/>
      <c r="D162" s="231" t="s">
        <v>190</v>
      </c>
      <c r="E162" s="232" t="s">
        <v>32</v>
      </c>
      <c r="F162" s="233" t="s">
        <v>1425</v>
      </c>
      <c r="G162" s="230"/>
      <c r="H162" s="234">
        <v>218.56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190</v>
      </c>
      <c r="AU162" s="240" t="s">
        <v>87</v>
      </c>
      <c r="AV162" s="13" t="s">
        <v>87</v>
      </c>
      <c r="AW162" s="13" t="s">
        <v>40</v>
      </c>
      <c r="AX162" s="13" t="s">
        <v>78</v>
      </c>
      <c r="AY162" s="240" t="s">
        <v>123</v>
      </c>
    </row>
    <row r="163" s="15" customFormat="1">
      <c r="A163" s="15"/>
      <c r="B163" s="262"/>
      <c r="C163" s="263"/>
      <c r="D163" s="231" t="s">
        <v>190</v>
      </c>
      <c r="E163" s="264" t="s">
        <v>32</v>
      </c>
      <c r="F163" s="265" t="s">
        <v>1426</v>
      </c>
      <c r="G163" s="263"/>
      <c r="H163" s="264" t="s">
        <v>32</v>
      </c>
      <c r="I163" s="266"/>
      <c r="J163" s="263"/>
      <c r="K163" s="263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190</v>
      </c>
      <c r="AU163" s="271" t="s">
        <v>87</v>
      </c>
      <c r="AV163" s="15" t="s">
        <v>21</v>
      </c>
      <c r="AW163" s="15" t="s">
        <v>40</v>
      </c>
      <c r="AX163" s="15" t="s">
        <v>78</v>
      </c>
      <c r="AY163" s="271" t="s">
        <v>123</v>
      </c>
    </row>
    <row r="164" s="13" customFormat="1">
      <c r="A164" s="13"/>
      <c r="B164" s="229"/>
      <c r="C164" s="230"/>
      <c r="D164" s="231" t="s">
        <v>190</v>
      </c>
      <c r="E164" s="232" t="s">
        <v>32</v>
      </c>
      <c r="F164" s="233" t="s">
        <v>1427</v>
      </c>
      <c r="G164" s="230"/>
      <c r="H164" s="234">
        <v>15.76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190</v>
      </c>
      <c r="AU164" s="240" t="s">
        <v>87</v>
      </c>
      <c r="AV164" s="13" t="s">
        <v>87</v>
      </c>
      <c r="AW164" s="13" t="s">
        <v>40</v>
      </c>
      <c r="AX164" s="13" t="s">
        <v>78</v>
      </c>
      <c r="AY164" s="240" t="s">
        <v>123</v>
      </c>
    </row>
    <row r="165" s="14" customFormat="1">
      <c r="A165" s="14"/>
      <c r="B165" s="241"/>
      <c r="C165" s="242"/>
      <c r="D165" s="231" t="s">
        <v>190</v>
      </c>
      <c r="E165" s="243" t="s">
        <v>32</v>
      </c>
      <c r="F165" s="244" t="s">
        <v>192</v>
      </c>
      <c r="G165" s="242"/>
      <c r="H165" s="245">
        <v>234.31999999999999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190</v>
      </c>
      <c r="AU165" s="251" t="s">
        <v>87</v>
      </c>
      <c r="AV165" s="14" t="s">
        <v>146</v>
      </c>
      <c r="AW165" s="14" t="s">
        <v>40</v>
      </c>
      <c r="AX165" s="14" t="s">
        <v>21</v>
      </c>
      <c r="AY165" s="251" t="s">
        <v>123</v>
      </c>
    </row>
    <row r="166" s="2" customFormat="1" ht="24.15" customHeight="1">
      <c r="A166" s="40"/>
      <c r="B166" s="41"/>
      <c r="C166" s="205" t="s">
        <v>301</v>
      </c>
      <c r="D166" s="205" t="s">
        <v>126</v>
      </c>
      <c r="E166" s="206" t="s">
        <v>1428</v>
      </c>
      <c r="F166" s="207" t="s">
        <v>1429</v>
      </c>
      <c r="G166" s="208" t="s">
        <v>181</v>
      </c>
      <c r="H166" s="209">
        <v>167.43000000000001</v>
      </c>
      <c r="I166" s="210"/>
      <c r="J166" s="211">
        <f>ROUND(I166*H166,2)</f>
        <v>0</v>
      </c>
      <c r="K166" s="207" t="s">
        <v>182</v>
      </c>
      <c r="L166" s="46"/>
      <c r="M166" s="212" t="s">
        <v>32</v>
      </c>
      <c r="N166" s="213" t="s">
        <v>49</v>
      </c>
      <c r="O166" s="86"/>
      <c r="P166" s="214">
        <f>O166*H166</f>
        <v>0</v>
      </c>
      <c r="Q166" s="214">
        <v>0.0068900000000000003</v>
      </c>
      <c r="R166" s="214">
        <f>Q166*H166</f>
        <v>1.1535927000000001</v>
      </c>
      <c r="S166" s="214">
        <v>0</v>
      </c>
      <c r="T166" s="21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6" t="s">
        <v>265</v>
      </c>
      <c r="AT166" s="216" t="s">
        <v>126</v>
      </c>
      <c r="AU166" s="216" t="s">
        <v>87</v>
      </c>
      <c r="AY166" s="18" t="s">
        <v>123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21</v>
      </c>
      <c r="BK166" s="217">
        <f>ROUND(I166*H166,2)</f>
        <v>0</v>
      </c>
      <c r="BL166" s="18" t="s">
        <v>265</v>
      </c>
      <c r="BM166" s="216" t="s">
        <v>1430</v>
      </c>
    </row>
    <row r="167" s="2" customFormat="1">
      <c r="A167" s="40"/>
      <c r="B167" s="41"/>
      <c r="C167" s="42"/>
      <c r="D167" s="218" t="s">
        <v>132</v>
      </c>
      <c r="E167" s="42"/>
      <c r="F167" s="219" t="s">
        <v>1431</v>
      </c>
      <c r="G167" s="42"/>
      <c r="H167" s="42"/>
      <c r="I167" s="220"/>
      <c r="J167" s="42"/>
      <c r="K167" s="42"/>
      <c r="L167" s="46"/>
      <c r="M167" s="221"/>
      <c r="N167" s="22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132</v>
      </c>
      <c r="AU167" s="18" t="s">
        <v>87</v>
      </c>
    </row>
    <row r="168" s="15" customFormat="1">
      <c r="A168" s="15"/>
      <c r="B168" s="262"/>
      <c r="C168" s="263"/>
      <c r="D168" s="231" t="s">
        <v>190</v>
      </c>
      <c r="E168" s="264" t="s">
        <v>32</v>
      </c>
      <c r="F168" s="265" t="s">
        <v>1432</v>
      </c>
      <c r="G168" s="263"/>
      <c r="H168" s="264" t="s">
        <v>32</v>
      </c>
      <c r="I168" s="266"/>
      <c r="J168" s="263"/>
      <c r="K168" s="263"/>
      <c r="L168" s="267"/>
      <c r="M168" s="268"/>
      <c r="N168" s="269"/>
      <c r="O168" s="269"/>
      <c r="P168" s="269"/>
      <c r="Q168" s="269"/>
      <c r="R168" s="269"/>
      <c r="S168" s="269"/>
      <c r="T168" s="27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1" t="s">
        <v>190</v>
      </c>
      <c r="AU168" s="271" t="s">
        <v>87</v>
      </c>
      <c r="AV168" s="15" t="s">
        <v>21</v>
      </c>
      <c r="AW168" s="15" t="s">
        <v>40</v>
      </c>
      <c r="AX168" s="15" t="s">
        <v>78</v>
      </c>
      <c r="AY168" s="271" t="s">
        <v>123</v>
      </c>
    </row>
    <row r="169" s="13" customFormat="1">
      <c r="A169" s="13"/>
      <c r="B169" s="229"/>
      <c r="C169" s="230"/>
      <c r="D169" s="231" t="s">
        <v>190</v>
      </c>
      <c r="E169" s="232" t="s">
        <v>32</v>
      </c>
      <c r="F169" s="233" t="s">
        <v>1433</v>
      </c>
      <c r="G169" s="230"/>
      <c r="H169" s="234">
        <v>167.43000000000001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190</v>
      </c>
      <c r="AU169" s="240" t="s">
        <v>87</v>
      </c>
      <c r="AV169" s="13" t="s">
        <v>87</v>
      </c>
      <c r="AW169" s="13" t="s">
        <v>40</v>
      </c>
      <c r="AX169" s="13" t="s">
        <v>78</v>
      </c>
      <c r="AY169" s="240" t="s">
        <v>123</v>
      </c>
    </row>
    <row r="170" s="14" customFormat="1">
      <c r="A170" s="14"/>
      <c r="B170" s="241"/>
      <c r="C170" s="242"/>
      <c r="D170" s="231" t="s">
        <v>190</v>
      </c>
      <c r="E170" s="243" t="s">
        <v>32</v>
      </c>
      <c r="F170" s="244" t="s">
        <v>192</v>
      </c>
      <c r="G170" s="242"/>
      <c r="H170" s="245">
        <v>167.43000000000001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190</v>
      </c>
      <c r="AU170" s="251" t="s">
        <v>87</v>
      </c>
      <c r="AV170" s="14" t="s">
        <v>146</v>
      </c>
      <c r="AW170" s="14" t="s">
        <v>40</v>
      </c>
      <c r="AX170" s="14" t="s">
        <v>21</v>
      </c>
      <c r="AY170" s="251" t="s">
        <v>123</v>
      </c>
    </row>
    <row r="171" s="2" customFormat="1" ht="16.5" customHeight="1">
      <c r="A171" s="40"/>
      <c r="B171" s="41"/>
      <c r="C171" s="252" t="s">
        <v>305</v>
      </c>
      <c r="D171" s="252" t="s">
        <v>259</v>
      </c>
      <c r="E171" s="253" t="s">
        <v>1434</v>
      </c>
      <c r="F171" s="254" t="s">
        <v>1435</v>
      </c>
      <c r="G171" s="255" t="s">
        <v>181</v>
      </c>
      <c r="H171" s="256">
        <v>184.173</v>
      </c>
      <c r="I171" s="257"/>
      <c r="J171" s="258">
        <f>ROUND(I171*H171,2)</f>
        <v>0</v>
      </c>
      <c r="K171" s="254" t="s">
        <v>182</v>
      </c>
      <c r="L171" s="259"/>
      <c r="M171" s="260" t="s">
        <v>32</v>
      </c>
      <c r="N171" s="261" t="s">
        <v>49</v>
      </c>
      <c r="O171" s="86"/>
      <c r="P171" s="214">
        <f>O171*H171</f>
        <v>0</v>
      </c>
      <c r="Q171" s="214">
        <v>0.019199999999999998</v>
      </c>
      <c r="R171" s="214">
        <f>Q171*H171</f>
        <v>3.5361215999999995</v>
      </c>
      <c r="S171" s="214">
        <v>0</v>
      </c>
      <c r="T171" s="21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6" t="s">
        <v>359</v>
      </c>
      <c r="AT171" s="216" t="s">
        <v>259</v>
      </c>
      <c r="AU171" s="216" t="s">
        <v>87</v>
      </c>
      <c r="AY171" s="18" t="s">
        <v>123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21</v>
      </c>
      <c r="BK171" s="217">
        <f>ROUND(I171*H171,2)</f>
        <v>0</v>
      </c>
      <c r="BL171" s="18" t="s">
        <v>265</v>
      </c>
      <c r="BM171" s="216" t="s">
        <v>1436</v>
      </c>
    </row>
    <row r="172" s="13" customFormat="1">
      <c r="A172" s="13"/>
      <c r="B172" s="229"/>
      <c r="C172" s="230"/>
      <c r="D172" s="231" t="s">
        <v>190</v>
      </c>
      <c r="E172" s="232" t="s">
        <v>32</v>
      </c>
      <c r="F172" s="233" t="s">
        <v>1437</v>
      </c>
      <c r="G172" s="230"/>
      <c r="H172" s="234">
        <v>184.173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190</v>
      </c>
      <c r="AU172" s="240" t="s">
        <v>87</v>
      </c>
      <c r="AV172" s="13" t="s">
        <v>87</v>
      </c>
      <c r="AW172" s="13" t="s">
        <v>40</v>
      </c>
      <c r="AX172" s="13" t="s">
        <v>21</v>
      </c>
      <c r="AY172" s="240" t="s">
        <v>123</v>
      </c>
    </row>
    <row r="173" s="2" customFormat="1" ht="24.15" customHeight="1">
      <c r="A173" s="40"/>
      <c r="B173" s="41"/>
      <c r="C173" s="205" t="s">
        <v>311</v>
      </c>
      <c r="D173" s="205" t="s">
        <v>126</v>
      </c>
      <c r="E173" s="206" t="s">
        <v>1438</v>
      </c>
      <c r="F173" s="207" t="s">
        <v>1439</v>
      </c>
      <c r="G173" s="208" t="s">
        <v>181</v>
      </c>
      <c r="H173" s="209">
        <v>167.43000000000001</v>
      </c>
      <c r="I173" s="210"/>
      <c r="J173" s="211">
        <f>ROUND(I173*H173,2)</f>
        <v>0</v>
      </c>
      <c r="K173" s="207" t="s">
        <v>182</v>
      </c>
      <c r="L173" s="46"/>
      <c r="M173" s="212" t="s">
        <v>32</v>
      </c>
      <c r="N173" s="213" t="s">
        <v>49</v>
      </c>
      <c r="O173" s="86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6" t="s">
        <v>265</v>
      </c>
      <c r="AT173" s="216" t="s">
        <v>126</v>
      </c>
      <c r="AU173" s="216" t="s">
        <v>87</v>
      </c>
      <c r="AY173" s="18" t="s">
        <v>123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21</v>
      </c>
      <c r="BK173" s="217">
        <f>ROUND(I173*H173,2)</f>
        <v>0</v>
      </c>
      <c r="BL173" s="18" t="s">
        <v>265</v>
      </c>
      <c r="BM173" s="216" t="s">
        <v>1440</v>
      </c>
    </row>
    <row r="174" s="2" customFormat="1">
      <c r="A174" s="40"/>
      <c r="B174" s="41"/>
      <c r="C174" s="42"/>
      <c r="D174" s="218" t="s">
        <v>132</v>
      </c>
      <c r="E174" s="42"/>
      <c r="F174" s="219" t="s">
        <v>1441</v>
      </c>
      <c r="G174" s="42"/>
      <c r="H174" s="42"/>
      <c r="I174" s="220"/>
      <c r="J174" s="42"/>
      <c r="K174" s="42"/>
      <c r="L174" s="46"/>
      <c r="M174" s="221"/>
      <c r="N174" s="22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132</v>
      </c>
      <c r="AU174" s="18" t="s">
        <v>87</v>
      </c>
    </row>
    <row r="175" s="2" customFormat="1" ht="21.75" customHeight="1">
      <c r="A175" s="40"/>
      <c r="B175" s="41"/>
      <c r="C175" s="205" t="s">
        <v>317</v>
      </c>
      <c r="D175" s="205" t="s">
        <v>126</v>
      </c>
      <c r="E175" s="206" t="s">
        <v>1442</v>
      </c>
      <c r="F175" s="207" t="s">
        <v>1443</v>
      </c>
      <c r="G175" s="208" t="s">
        <v>181</v>
      </c>
      <c r="H175" s="209">
        <v>167.43000000000001</v>
      </c>
      <c r="I175" s="210"/>
      <c r="J175" s="211">
        <f>ROUND(I175*H175,2)</f>
        <v>0</v>
      </c>
      <c r="K175" s="207" t="s">
        <v>182</v>
      </c>
      <c r="L175" s="46"/>
      <c r="M175" s="212" t="s">
        <v>32</v>
      </c>
      <c r="N175" s="213" t="s">
        <v>49</v>
      </c>
      <c r="O175" s="86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6" t="s">
        <v>265</v>
      </c>
      <c r="AT175" s="216" t="s">
        <v>126</v>
      </c>
      <c r="AU175" s="216" t="s">
        <v>87</v>
      </c>
      <c r="AY175" s="18" t="s">
        <v>123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21</v>
      </c>
      <c r="BK175" s="217">
        <f>ROUND(I175*H175,2)</f>
        <v>0</v>
      </c>
      <c r="BL175" s="18" t="s">
        <v>265</v>
      </c>
      <c r="BM175" s="216" t="s">
        <v>1444</v>
      </c>
    </row>
    <row r="176" s="2" customFormat="1">
      <c r="A176" s="40"/>
      <c r="B176" s="41"/>
      <c r="C176" s="42"/>
      <c r="D176" s="218" t="s">
        <v>132</v>
      </c>
      <c r="E176" s="42"/>
      <c r="F176" s="219" t="s">
        <v>1445</v>
      </c>
      <c r="G176" s="42"/>
      <c r="H176" s="42"/>
      <c r="I176" s="220"/>
      <c r="J176" s="42"/>
      <c r="K176" s="42"/>
      <c r="L176" s="46"/>
      <c r="M176" s="221"/>
      <c r="N176" s="22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132</v>
      </c>
      <c r="AU176" s="18" t="s">
        <v>87</v>
      </c>
    </row>
    <row r="177" s="2" customFormat="1" ht="24.15" customHeight="1">
      <c r="A177" s="40"/>
      <c r="B177" s="41"/>
      <c r="C177" s="205" t="s">
        <v>322</v>
      </c>
      <c r="D177" s="205" t="s">
        <v>126</v>
      </c>
      <c r="E177" s="206" t="s">
        <v>1446</v>
      </c>
      <c r="F177" s="207" t="s">
        <v>1447</v>
      </c>
      <c r="G177" s="208" t="s">
        <v>238</v>
      </c>
      <c r="H177" s="209">
        <v>11.548</v>
      </c>
      <c r="I177" s="210"/>
      <c r="J177" s="211">
        <f>ROUND(I177*H177,2)</f>
        <v>0</v>
      </c>
      <c r="K177" s="207" t="s">
        <v>182</v>
      </c>
      <c r="L177" s="46"/>
      <c r="M177" s="212" t="s">
        <v>32</v>
      </c>
      <c r="N177" s="213" t="s">
        <v>49</v>
      </c>
      <c r="O177" s="86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6" t="s">
        <v>265</v>
      </c>
      <c r="AT177" s="216" t="s">
        <v>126</v>
      </c>
      <c r="AU177" s="216" t="s">
        <v>87</v>
      </c>
      <c r="AY177" s="18" t="s">
        <v>123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21</v>
      </c>
      <c r="BK177" s="217">
        <f>ROUND(I177*H177,2)</f>
        <v>0</v>
      </c>
      <c r="BL177" s="18" t="s">
        <v>265</v>
      </c>
      <c r="BM177" s="216" t="s">
        <v>1448</v>
      </c>
    </row>
    <row r="178" s="2" customFormat="1">
      <c r="A178" s="40"/>
      <c r="B178" s="41"/>
      <c r="C178" s="42"/>
      <c r="D178" s="218" t="s">
        <v>132</v>
      </c>
      <c r="E178" s="42"/>
      <c r="F178" s="219" t="s">
        <v>1449</v>
      </c>
      <c r="G178" s="42"/>
      <c r="H178" s="42"/>
      <c r="I178" s="220"/>
      <c r="J178" s="42"/>
      <c r="K178" s="42"/>
      <c r="L178" s="46"/>
      <c r="M178" s="221"/>
      <c r="N178" s="22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132</v>
      </c>
      <c r="AU178" s="18" t="s">
        <v>87</v>
      </c>
    </row>
    <row r="179" s="12" customFormat="1" ht="22.8" customHeight="1">
      <c r="A179" s="12"/>
      <c r="B179" s="189"/>
      <c r="C179" s="190"/>
      <c r="D179" s="191" t="s">
        <v>77</v>
      </c>
      <c r="E179" s="203" t="s">
        <v>1450</v>
      </c>
      <c r="F179" s="203" t="s">
        <v>1451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SUM(P180:P219)</f>
        <v>0</v>
      </c>
      <c r="Q179" s="197"/>
      <c r="R179" s="198">
        <f>SUM(R180:R219)</f>
        <v>2.4799619699999997</v>
      </c>
      <c r="S179" s="197"/>
      <c r="T179" s="199">
        <f>SUM(T180:T219)</f>
        <v>0.14709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87</v>
      </c>
      <c r="AT179" s="201" t="s">
        <v>77</v>
      </c>
      <c r="AU179" s="201" t="s">
        <v>21</v>
      </c>
      <c r="AY179" s="200" t="s">
        <v>123</v>
      </c>
      <c r="BK179" s="202">
        <f>SUM(BK180:BK219)</f>
        <v>0</v>
      </c>
    </row>
    <row r="180" s="2" customFormat="1" ht="16.5" customHeight="1">
      <c r="A180" s="40"/>
      <c r="B180" s="41"/>
      <c r="C180" s="205" t="s">
        <v>327</v>
      </c>
      <c r="D180" s="205" t="s">
        <v>126</v>
      </c>
      <c r="E180" s="206" t="s">
        <v>1452</v>
      </c>
      <c r="F180" s="207" t="s">
        <v>1453</v>
      </c>
      <c r="G180" s="208" t="s">
        <v>181</v>
      </c>
      <c r="H180" s="209">
        <v>491.94</v>
      </c>
      <c r="I180" s="210"/>
      <c r="J180" s="211">
        <f>ROUND(I180*H180,2)</f>
        <v>0</v>
      </c>
      <c r="K180" s="207" t="s">
        <v>182</v>
      </c>
      <c r="L180" s="46"/>
      <c r="M180" s="212" t="s">
        <v>32</v>
      </c>
      <c r="N180" s="213" t="s">
        <v>49</v>
      </c>
      <c r="O180" s="86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6" t="s">
        <v>265</v>
      </c>
      <c r="AT180" s="216" t="s">
        <v>126</v>
      </c>
      <c r="AU180" s="216" t="s">
        <v>87</v>
      </c>
      <c r="AY180" s="18" t="s">
        <v>123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21</v>
      </c>
      <c r="BK180" s="217">
        <f>ROUND(I180*H180,2)</f>
        <v>0</v>
      </c>
      <c r="BL180" s="18" t="s">
        <v>265</v>
      </c>
      <c r="BM180" s="216" t="s">
        <v>1454</v>
      </c>
    </row>
    <row r="181" s="2" customFormat="1">
      <c r="A181" s="40"/>
      <c r="B181" s="41"/>
      <c r="C181" s="42"/>
      <c r="D181" s="218" t="s">
        <v>132</v>
      </c>
      <c r="E181" s="42"/>
      <c r="F181" s="219" t="s">
        <v>1455</v>
      </c>
      <c r="G181" s="42"/>
      <c r="H181" s="42"/>
      <c r="I181" s="220"/>
      <c r="J181" s="42"/>
      <c r="K181" s="42"/>
      <c r="L181" s="46"/>
      <c r="M181" s="221"/>
      <c r="N181" s="22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132</v>
      </c>
      <c r="AU181" s="18" t="s">
        <v>87</v>
      </c>
    </row>
    <row r="182" s="13" customFormat="1">
      <c r="A182" s="13"/>
      <c r="B182" s="229"/>
      <c r="C182" s="230"/>
      <c r="D182" s="231" t="s">
        <v>190</v>
      </c>
      <c r="E182" s="232" t="s">
        <v>32</v>
      </c>
      <c r="F182" s="233" t="s">
        <v>1456</v>
      </c>
      <c r="G182" s="230"/>
      <c r="H182" s="234">
        <v>491.94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190</v>
      </c>
      <c r="AU182" s="240" t="s">
        <v>87</v>
      </c>
      <c r="AV182" s="13" t="s">
        <v>87</v>
      </c>
      <c r="AW182" s="13" t="s">
        <v>40</v>
      </c>
      <c r="AX182" s="13" t="s">
        <v>78</v>
      </c>
      <c r="AY182" s="240" t="s">
        <v>123</v>
      </c>
    </row>
    <row r="183" s="14" customFormat="1">
      <c r="A183" s="14"/>
      <c r="B183" s="241"/>
      <c r="C183" s="242"/>
      <c r="D183" s="231" t="s">
        <v>190</v>
      </c>
      <c r="E183" s="243" t="s">
        <v>32</v>
      </c>
      <c r="F183" s="244" t="s">
        <v>192</v>
      </c>
      <c r="G183" s="242"/>
      <c r="H183" s="245">
        <v>491.94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190</v>
      </c>
      <c r="AU183" s="251" t="s">
        <v>87</v>
      </c>
      <c r="AV183" s="14" t="s">
        <v>146</v>
      </c>
      <c r="AW183" s="14" t="s">
        <v>40</v>
      </c>
      <c r="AX183" s="14" t="s">
        <v>21</v>
      </c>
      <c r="AY183" s="251" t="s">
        <v>123</v>
      </c>
    </row>
    <row r="184" s="2" customFormat="1" ht="16.5" customHeight="1">
      <c r="A184" s="40"/>
      <c r="B184" s="41"/>
      <c r="C184" s="205" t="s">
        <v>334</v>
      </c>
      <c r="D184" s="205" t="s">
        <v>126</v>
      </c>
      <c r="E184" s="206" t="s">
        <v>1457</v>
      </c>
      <c r="F184" s="207" t="s">
        <v>1458</v>
      </c>
      <c r="G184" s="208" t="s">
        <v>181</v>
      </c>
      <c r="H184" s="209">
        <v>491.94</v>
      </c>
      <c r="I184" s="210"/>
      <c r="J184" s="211">
        <f>ROUND(I184*H184,2)</f>
        <v>0</v>
      </c>
      <c r="K184" s="207" t="s">
        <v>182</v>
      </c>
      <c r="L184" s="46"/>
      <c r="M184" s="212" t="s">
        <v>32</v>
      </c>
      <c r="N184" s="213" t="s">
        <v>49</v>
      </c>
      <c r="O184" s="86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6" t="s">
        <v>265</v>
      </c>
      <c r="AT184" s="216" t="s">
        <v>126</v>
      </c>
      <c r="AU184" s="216" t="s">
        <v>87</v>
      </c>
      <c r="AY184" s="18" t="s">
        <v>123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21</v>
      </c>
      <c r="BK184" s="217">
        <f>ROUND(I184*H184,2)</f>
        <v>0</v>
      </c>
      <c r="BL184" s="18" t="s">
        <v>265</v>
      </c>
      <c r="BM184" s="216" t="s">
        <v>1459</v>
      </c>
    </row>
    <row r="185" s="2" customFormat="1">
      <c r="A185" s="40"/>
      <c r="B185" s="41"/>
      <c r="C185" s="42"/>
      <c r="D185" s="218" t="s">
        <v>132</v>
      </c>
      <c r="E185" s="42"/>
      <c r="F185" s="219" t="s">
        <v>1460</v>
      </c>
      <c r="G185" s="42"/>
      <c r="H185" s="42"/>
      <c r="I185" s="220"/>
      <c r="J185" s="42"/>
      <c r="K185" s="42"/>
      <c r="L185" s="46"/>
      <c r="M185" s="221"/>
      <c r="N185" s="22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132</v>
      </c>
      <c r="AU185" s="18" t="s">
        <v>87</v>
      </c>
    </row>
    <row r="186" s="2" customFormat="1" ht="16.5" customHeight="1">
      <c r="A186" s="40"/>
      <c r="B186" s="41"/>
      <c r="C186" s="205" t="s">
        <v>339</v>
      </c>
      <c r="D186" s="205" t="s">
        <v>126</v>
      </c>
      <c r="E186" s="206" t="s">
        <v>1461</v>
      </c>
      <c r="F186" s="207" t="s">
        <v>1462</v>
      </c>
      <c r="G186" s="208" t="s">
        <v>181</v>
      </c>
      <c r="H186" s="209">
        <v>49.030000000000001</v>
      </c>
      <c r="I186" s="210"/>
      <c r="J186" s="211">
        <f>ROUND(I186*H186,2)</f>
        <v>0</v>
      </c>
      <c r="K186" s="207" t="s">
        <v>182</v>
      </c>
      <c r="L186" s="46"/>
      <c r="M186" s="212" t="s">
        <v>32</v>
      </c>
      <c r="N186" s="213" t="s">
        <v>49</v>
      </c>
      <c r="O186" s="86"/>
      <c r="P186" s="214">
        <f>O186*H186</f>
        <v>0</v>
      </c>
      <c r="Q186" s="214">
        <v>0</v>
      </c>
      <c r="R186" s="214">
        <f>Q186*H186</f>
        <v>0</v>
      </c>
      <c r="S186" s="214">
        <v>0.0030000000000000001</v>
      </c>
      <c r="T186" s="215">
        <f>S186*H186</f>
        <v>0.14709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6" t="s">
        <v>265</v>
      </c>
      <c r="AT186" s="216" t="s">
        <v>126</v>
      </c>
      <c r="AU186" s="216" t="s">
        <v>87</v>
      </c>
      <c r="AY186" s="18" t="s">
        <v>123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21</v>
      </c>
      <c r="BK186" s="217">
        <f>ROUND(I186*H186,2)</f>
        <v>0</v>
      </c>
      <c r="BL186" s="18" t="s">
        <v>265</v>
      </c>
      <c r="BM186" s="216" t="s">
        <v>1463</v>
      </c>
    </row>
    <row r="187" s="2" customFormat="1">
      <c r="A187" s="40"/>
      <c r="B187" s="41"/>
      <c r="C187" s="42"/>
      <c r="D187" s="218" t="s">
        <v>132</v>
      </c>
      <c r="E187" s="42"/>
      <c r="F187" s="219" t="s">
        <v>1464</v>
      </c>
      <c r="G187" s="42"/>
      <c r="H187" s="42"/>
      <c r="I187" s="220"/>
      <c r="J187" s="42"/>
      <c r="K187" s="42"/>
      <c r="L187" s="46"/>
      <c r="M187" s="221"/>
      <c r="N187" s="22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132</v>
      </c>
      <c r="AU187" s="18" t="s">
        <v>87</v>
      </c>
    </row>
    <row r="188" s="13" customFormat="1">
      <c r="A188" s="13"/>
      <c r="B188" s="229"/>
      <c r="C188" s="230"/>
      <c r="D188" s="231" t="s">
        <v>190</v>
      </c>
      <c r="E188" s="232" t="s">
        <v>32</v>
      </c>
      <c r="F188" s="233" t="s">
        <v>1465</v>
      </c>
      <c r="G188" s="230"/>
      <c r="H188" s="234">
        <v>49.030000000000001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190</v>
      </c>
      <c r="AU188" s="240" t="s">
        <v>87</v>
      </c>
      <c r="AV188" s="13" t="s">
        <v>87</v>
      </c>
      <c r="AW188" s="13" t="s">
        <v>40</v>
      </c>
      <c r="AX188" s="13" t="s">
        <v>78</v>
      </c>
      <c r="AY188" s="240" t="s">
        <v>123</v>
      </c>
    </row>
    <row r="189" s="14" customFormat="1">
      <c r="A189" s="14"/>
      <c r="B189" s="241"/>
      <c r="C189" s="242"/>
      <c r="D189" s="231" t="s">
        <v>190</v>
      </c>
      <c r="E189" s="243" t="s">
        <v>32</v>
      </c>
      <c r="F189" s="244" t="s">
        <v>192</v>
      </c>
      <c r="G189" s="242"/>
      <c r="H189" s="245">
        <v>49.030000000000001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190</v>
      </c>
      <c r="AU189" s="251" t="s">
        <v>87</v>
      </c>
      <c r="AV189" s="14" t="s">
        <v>146</v>
      </c>
      <c r="AW189" s="14" t="s">
        <v>40</v>
      </c>
      <c r="AX189" s="14" t="s">
        <v>21</v>
      </c>
      <c r="AY189" s="251" t="s">
        <v>123</v>
      </c>
    </row>
    <row r="190" s="2" customFormat="1" ht="16.5" customHeight="1">
      <c r="A190" s="40"/>
      <c r="B190" s="41"/>
      <c r="C190" s="205" t="s">
        <v>344</v>
      </c>
      <c r="D190" s="205" t="s">
        <v>126</v>
      </c>
      <c r="E190" s="206" t="s">
        <v>1466</v>
      </c>
      <c r="F190" s="207" t="s">
        <v>1467</v>
      </c>
      <c r="G190" s="208" t="s">
        <v>181</v>
      </c>
      <c r="H190" s="209">
        <v>134.71000000000001</v>
      </c>
      <c r="I190" s="210"/>
      <c r="J190" s="211">
        <f>ROUND(I190*H190,2)</f>
        <v>0</v>
      </c>
      <c r="K190" s="207" t="s">
        <v>182</v>
      </c>
      <c r="L190" s="46"/>
      <c r="M190" s="212" t="s">
        <v>32</v>
      </c>
      <c r="N190" s="213" t="s">
        <v>49</v>
      </c>
      <c r="O190" s="86"/>
      <c r="P190" s="214">
        <f>O190*H190</f>
        <v>0</v>
      </c>
      <c r="Q190" s="214">
        <v>0.00050000000000000001</v>
      </c>
      <c r="R190" s="214">
        <f>Q190*H190</f>
        <v>0.067355000000000012</v>
      </c>
      <c r="S190" s="214">
        <v>0</v>
      </c>
      <c r="T190" s="21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6" t="s">
        <v>265</v>
      </c>
      <c r="AT190" s="216" t="s">
        <v>126</v>
      </c>
      <c r="AU190" s="216" t="s">
        <v>87</v>
      </c>
      <c r="AY190" s="18" t="s">
        <v>123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21</v>
      </c>
      <c r="BK190" s="217">
        <f>ROUND(I190*H190,2)</f>
        <v>0</v>
      </c>
      <c r="BL190" s="18" t="s">
        <v>265</v>
      </c>
      <c r="BM190" s="216" t="s">
        <v>1468</v>
      </c>
    </row>
    <row r="191" s="2" customFormat="1">
      <c r="A191" s="40"/>
      <c r="B191" s="41"/>
      <c r="C191" s="42"/>
      <c r="D191" s="218" t="s">
        <v>132</v>
      </c>
      <c r="E191" s="42"/>
      <c r="F191" s="219" t="s">
        <v>1469</v>
      </c>
      <c r="G191" s="42"/>
      <c r="H191" s="42"/>
      <c r="I191" s="220"/>
      <c r="J191" s="42"/>
      <c r="K191" s="42"/>
      <c r="L191" s="46"/>
      <c r="M191" s="221"/>
      <c r="N191" s="22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132</v>
      </c>
      <c r="AU191" s="18" t="s">
        <v>87</v>
      </c>
    </row>
    <row r="192" s="15" customFormat="1">
      <c r="A192" s="15"/>
      <c r="B192" s="262"/>
      <c r="C192" s="263"/>
      <c r="D192" s="231" t="s">
        <v>190</v>
      </c>
      <c r="E192" s="264" t="s">
        <v>32</v>
      </c>
      <c r="F192" s="265" t="s">
        <v>1470</v>
      </c>
      <c r="G192" s="263"/>
      <c r="H192" s="264" t="s">
        <v>32</v>
      </c>
      <c r="I192" s="266"/>
      <c r="J192" s="263"/>
      <c r="K192" s="263"/>
      <c r="L192" s="267"/>
      <c r="M192" s="268"/>
      <c r="N192" s="269"/>
      <c r="O192" s="269"/>
      <c r="P192" s="269"/>
      <c r="Q192" s="269"/>
      <c r="R192" s="269"/>
      <c r="S192" s="269"/>
      <c r="T192" s="27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1" t="s">
        <v>190</v>
      </c>
      <c r="AU192" s="271" t="s">
        <v>87</v>
      </c>
      <c r="AV192" s="15" t="s">
        <v>21</v>
      </c>
      <c r="AW192" s="15" t="s">
        <v>40</v>
      </c>
      <c r="AX192" s="15" t="s">
        <v>78</v>
      </c>
      <c r="AY192" s="271" t="s">
        <v>123</v>
      </c>
    </row>
    <row r="193" s="13" customFormat="1">
      <c r="A193" s="13"/>
      <c r="B193" s="229"/>
      <c r="C193" s="230"/>
      <c r="D193" s="231" t="s">
        <v>190</v>
      </c>
      <c r="E193" s="232" t="s">
        <v>32</v>
      </c>
      <c r="F193" s="233" t="s">
        <v>1471</v>
      </c>
      <c r="G193" s="230"/>
      <c r="H193" s="234">
        <v>134.71000000000001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190</v>
      </c>
      <c r="AU193" s="240" t="s">
        <v>87</v>
      </c>
      <c r="AV193" s="13" t="s">
        <v>87</v>
      </c>
      <c r="AW193" s="13" t="s">
        <v>40</v>
      </c>
      <c r="AX193" s="13" t="s">
        <v>78</v>
      </c>
      <c r="AY193" s="240" t="s">
        <v>123</v>
      </c>
    </row>
    <row r="194" s="14" customFormat="1">
      <c r="A194" s="14"/>
      <c r="B194" s="241"/>
      <c r="C194" s="242"/>
      <c r="D194" s="231" t="s">
        <v>190</v>
      </c>
      <c r="E194" s="243" t="s">
        <v>32</v>
      </c>
      <c r="F194" s="244" t="s">
        <v>192</v>
      </c>
      <c r="G194" s="242"/>
      <c r="H194" s="245">
        <v>134.71000000000001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190</v>
      </c>
      <c r="AU194" s="251" t="s">
        <v>87</v>
      </c>
      <c r="AV194" s="14" t="s">
        <v>146</v>
      </c>
      <c r="AW194" s="14" t="s">
        <v>40</v>
      </c>
      <c r="AX194" s="14" t="s">
        <v>21</v>
      </c>
      <c r="AY194" s="251" t="s">
        <v>123</v>
      </c>
    </row>
    <row r="195" s="2" customFormat="1" ht="24.15" customHeight="1">
      <c r="A195" s="40"/>
      <c r="B195" s="41"/>
      <c r="C195" s="252" t="s">
        <v>351</v>
      </c>
      <c r="D195" s="252" t="s">
        <v>259</v>
      </c>
      <c r="E195" s="253" t="s">
        <v>1472</v>
      </c>
      <c r="F195" s="254" t="s">
        <v>1473</v>
      </c>
      <c r="G195" s="255" t="s">
        <v>181</v>
      </c>
      <c r="H195" s="256">
        <v>148.18100000000001</v>
      </c>
      <c r="I195" s="257"/>
      <c r="J195" s="258">
        <f>ROUND(I195*H195,2)</f>
        <v>0</v>
      </c>
      <c r="K195" s="254" t="s">
        <v>182</v>
      </c>
      <c r="L195" s="259"/>
      <c r="M195" s="260" t="s">
        <v>32</v>
      </c>
      <c r="N195" s="261" t="s">
        <v>49</v>
      </c>
      <c r="O195" s="86"/>
      <c r="P195" s="214">
        <f>O195*H195</f>
        <v>0</v>
      </c>
      <c r="Q195" s="214">
        <v>0.00132</v>
      </c>
      <c r="R195" s="214">
        <f>Q195*H195</f>
        <v>0.19559892000000001</v>
      </c>
      <c r="S195" s="214">
        <v>0</v>
      </c>
      <c r="T195" s="21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6" t="s">
        <v>359</v>
      </c>
      <c r="AT195" s="216" t="s">
        <v>259</v>
      </c>
      <c r="AU195" s="216" t="s">
        <v>87</v>
      </c>
      <c r="AY195" s="18" t="s">
        <v>123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21</v>
      </c>
      <c r="BK195" s="217">
        <f>ROUND(I195*H195,2)</f>
        <v>0</v>
      </c>
      <c r="BL195" s="18" t="s">
        <v>265</v>
      </c>
      <c r="BM195" s="216" t="s">
        <v>1474</v>
      </c>
    </row>
    <row r="196" s="13" customFormat="1">
      <c r="A196" s="13"/>
      <c r="B196" s="229"/>
      <c r="C196" s="230"/>
      <c r="D196" s="231" t="s">
        <v>190</v>
      </c>
      <c r="E196" s="232" t="s">
        <v>32</v>
      </c>
      <c r="F196" s="233" t="s">
        <v>1475</v>
      </c>
      <c r="G196" s="230"/>
      <c r="H196" s="234">
        <v>148.18100000000001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190</v>
      </c>
      <c r="AU196" s="240" t="s">
        <v>87</v>
      </c>
      <c r="AV196" s="13" t="s">
        <v>87</v>
      </c>
      <c r="AW196" s="13" t="s">
        <v>40</v>
      </c>
      <c r="AX196" s="13" t="s">
        <v>21</v>
      </c>
      <c r="AY196" s="240" t="s">
        <v>123</v>
      </c>
    </row>
    <row r="197" s="2" customFormat="1" ht="16.5" customHeight="1">
      <c r="A197" s="40"/>
      <c r="B197" s="41"/>
      <c r="C197" s="205" t="s">
        <v>359</v>
      </c>
      <c r="D197" s="205" t="s">
        <v>126</v>
      </c>
      <c r="E197" s="206" t="s">
        <v>1476</v>
      </c>
      <c r="F197" s="207" t="s">
        <v>1477</v>
      </c>
      <c r="G197" s="208" t="s">
        <v>181</v>
      </c>
      <c r="H197" s="209">
        <v>357.23000000000002</v>
      </c>
      <c r="I197" s="210"/>
      <c r="J197" s="211">
        <f>ROUND(I197*H197,2)</f>
        <v>0</v>
      </c>
      <c r="K197" s="207" t="s">
        <v>182</v>
      </c>
      <c r="L197" s="46"/>
      <c r="M197" s="212" t="s">
        <v>32</v>
      </c>
      <c r="N197" s="213" t="s">
        <v>49</v>
      </c>
      <c r="O197" s="86"/>
      <c r="P197" s="214">
        <f>O197*H197</f>
        <v>0</v>
      </c>
      <c r="Q197" s="214">
        <v>0.00029999999999999997</v>
      </c>
      <c r="R197" s="214">
        <f>Q197*H197</f>
        <v>0.107169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265</v>
      </c>
      <c r="AT197" s="216" t="s">
        <v>126</v>
      </c>
      <c r="AU197" s="216" t="s">
        <v>87</v>
      </c>
      <c r="AY197" s="18" t="s">
        <v>123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21</v>
      </c>
      <c r="BK197" s="217">
        <f>ROUND(I197*H197,2)</f>
        <v>0</v>
      </c>
      <c r="BL197" s="18" t="s">
        <v>265</v>
      </c>
      <c r="BM197" s="216" t="s">
        <v>1478</v>
      </c>
    </row>
    <row r="198" s="2" customFormat="1">
      <c r="A198" s="40"/>
      <c r="B198" s="41"/>
      <c r="C198" s="42"/>
      <c r="D198" s="218" t="s">
        <v>132</v>
      </c>
      <c r="E198" s="42"/>
      <c r="F198" s="219" t="s">
        <v>1479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132</v>
      </c>
      <c r="AU198" s="18" t="s">
        <v>87</v>
      </c>
    </row>
    <row r="199" s="15" customFormat="1">
      <c r="A199" s="15"/>
      <c r="B199" s="262"/>
      <c r="C199" s="263"/>
      <c r="D199" s="231" t="s">
        <v>190</v>
      </c>
      <c r="E199" s="264" t="s">
        <v>32</v>
      </c>
      <c r="F199" s="265" t="s">
        <v>1480</v>
      </c>
      <c r="G199" s="263"/>
      <c r="H199" s="264" t="s">
        <v>32</v>
      </c>
      <c r="I199" s="266"/>
      <c r="J199" s="263"/>
      <c r="K199" s="263"/>
      <c r="L199" s="267"/>
      <c r="M199" s="268"/>
      <c r="N199" s="269"/>
      <c r="O199" s="269"/>
      <c r="P199" s="269"/>
      <c r="Q199" s="269"/>
      <c r="R199" s="269"/>
      <c r="S199" s="269"/>
      <c r="T199" s="27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1" t="s">
        <v>190</v>
      </c>
      <c r="AU199" s="271" t="s">
        <v>87</v>
      </c>
      <c r="AV199" s="15" t="s">
        <v>21</v>
      </c>
      <c r="AW199" s="15" t="s">
        <v>40</v>
      </c>
      <c r="AX199" s="15" t="s">
        <v>78</v>
      </c>
      <c r="AY199" s="271" t="s">
        <v>123</v>
      </c>
    </row>
    <row r="200" s="13" customFormat="1">
      <c r="A200" s="13"/>
      <c r="B200" s="229"/>
      <c r="C200" s="230"/>
      <c r="D200" s="231" t="s">
        <v>190</v>
      </c>
      <c r="E200" s="232" t="s">
        <v>32</v>
      </c>
      <c r="F200" s="233" t="s">
        <v>1481</v>
      </c>
      <c r="G200" s="230"/>
      <c r="H200" s="234">
        <v>357.23000000000002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190</v>
      </c>
      <c r="AU200" s="240" t="s">
        <v>87</v>
      </c>
      <c r="AV200" s="13" t="s">
        <v>87</v>
      </c>
      <c r="AW200" s="13" t="s">
        <v>40</v>
      </c>
      <c r="AX200" s="13" t="s">
        <v>78</v>
      </c>
      <c r="AY200" s="240" t="s">
        <v>123</v>
      </c>
    </row>
    <row r="201" s="14" customFormat="1">
      <c r="A201" s="14"/>
      <c r="B201" s="241"/>
      <c r="C201" s="242"/>
      <c r="D201" s="231" t="s">
        <v>190</v>
      </c>
      <c r="E201" s="243" t="s">
        <v>32</v>
      </c>
      <c r="F201" s="244" t="s">
        <v>192</v>
      </c>
      <c r="G201" s="242"/>
      <c r="H201" s="245">
        <v>357.23000000000002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190</v>
      </c>
      <c r="AU201" s="251" t="s">
        <v>87</v>
      </c>
      <c r="AV201" s="14" t="s">
        <v>146</v>
      </c>
      <c r="AW201" s="14" t="s">
        <v>40</v>
      </c>
      <c r="AX201" s="14" t="s">
        <v>21</v>
      </c>
      <c r="AY201" s="251" t="s">
        <v>123</v>
      </c>
    </row>
    <row r="202" s="2" customFormat="1" ht="24.15" customHeight="1">
      <c r="A202" s="40"/>
      <c r="B202" s="41"/>
      <c r="C202" s="252" t="s">
        <v>364</v>
      </c>
      <c r="D202" s="252" t="s">
        <v>259</v>
      </c>
      <c r="E202" s="253" t="s">
        <v>1482</v>
      </c>
      <c r="F202" s="254" t="s">
        <v>1483</v>
      </c>
      <c r="G202" s="255" t="s">
        <v>181</v>
      </c>
      <c r="H202" s="256">
        <v>392.95299999999997</v>
      </c>
      <c r="I202" s="257"/>
      <c r="J202" s="258">
        <f>ROUND(I202*H202,2)</f>
        <v>0</v>
      </c>
      <c r="K202" s="254" t="s">
        <v>182</v>
      </c>
      <c r="L202" s="259"/>
      <c r="M202" s="260" t="s">
        <v>32</v>
      </c>
      <c r="N202" s="261" t="s">
        <v>49</v>
      </c>
      <c r="O202" s="86"/>
      <c r="P202" s="214">
        <f>O202*H202</f>
        <v>0</v>
      </c>
      <c r="Q202" s="214">
        <v>0.0051000000000000004</v>
      </c>
      <c r="R202" s="214">
        <f>Q202*H202</f>
        <v>2.0040602999999999</v>
      </c>
      <c r="S202" s="214">
        <v>0</v>
      </c>
      <c r="T202" s="21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6" t="s">
        <v>359</v>
      </c>
      <c r="AT202" s="216" t="s">
        <v>259</v>
      </c>
      <c r="AU202" s="216" t="s">
        <v>87</v>
      </c>
      <c r="AY202" s="18" t="s">
        <v>123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21</v>
      </c>
      <c r="BK202" s="217">
        <f>ROUND(I202*H202,2)</f>
        <v>0</v>
      </c>
      <c r="BL202" s="18" t="s">
        <v>265</v>
      </c>
      <c r="BM202" s="216" t="s">
        <v>1484</v>
      </c>
    </row>
    <row r="203" s="13" customFormat="1">
      <c r="A203" s="13"/>
      <c r="B203" s="229"/>
      <c r="C203" s="230"/>
      <c r="D203" s="231" t="s">
        <v>190</v>
      </c>
      <c r="E203" s="232" t="s">
        <v>32</v>
      </c>
      <c r="F203" s="233" t="s">
        <v>1485</v>
      </c>
      <c r="G203" s="230"/>
      <c r="H203" s="234">
        <v>392.95299999999997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190</v>
      </c>
      <c r="AU203" s="240" t="s">
        <v>87</v>
      </c>
      <c r="AV203" s="13" t="s">
        <v>87</v>
      </c>
      <c r="AW203" s="13" t="s">
        <v>40</v>
      </c>
      <c r="AX203" s="13" t="s">
        <v>21</v>
      </c>
      <c r="AY203" s="240" t="s">
        <v>123</v>
      </c>
    </row>
    <row r="204" s="2" customFormat="1" ht="16.5" customHeight="1">
      <c r="A204" s="40"/>
      <c r="B204" s="41"/>
      <c r="C204" s="205" t="s">
        <v>373</v>
      </c>
      <c r="D204" s="205" t="s">
        <v>126</v>
      </c>
      <c r="E204" s="206" t="s">
        <v>1486</v>
      </c>
      <c r="F204" s="207" t="s">
        <v>1487</v>
      </c>
      <c r="G204" s="208" t="s">
        <v>298</v>
      </c>
      <c r="H204" s="209">
        <v>248.5</v>
      </c>
      <c r="I204" s="210"/>
      <c r="J204" s="211">
        <f>ROUND(I204*H204,2)</f>
        <v>0</v>
      </c>
      <c r="K204" s="207" t="s">
        <v>182</v>
      </c>
      <c r="L204" s="46"/>
      <c r="M204" s="212" t="s">
        <v>32</v>
      </c>
      <c r="N204" s="213" t="s">
        <v>49</v>
      </c>
      <c r="O204" s="86"/>
      <c r="P204" s="214">
        <f>O204*H204</f>
        <v>0</v>
      </c>
      <c r="Q204" s="214">
        <v>1.0000000000000001E-05</v>
      </c>
      <c r="R204" s="214">
        <f>Q204*H204</f>
        <v>0.0024850000000000002</v>
      </c>
      <c r="S204" s="214">
        <v>0</v>
      </c>
      <c r="T204" s="21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6" t="s">
        <v>265</v>
      </c>
      <c r="AT204" s="216" t="s">
        <v>126</v>
      </c>
      <c r="AU204" s="216" t="s">
        <v>87</v>
      </c>
      <c r="AY204" s="18" t="s">
        <v>123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21</v>
      </c>
      <c r="BK204" s="217">
        <f>ROUND(I204*H204,2)</f>
        <v>0</v>
      </c>
      <c r="BL204" s="18" t="s">
        <v>265</v>
      </c>
      <c r="BM204" s="216" t="s">
        <v>1488</v>
      </c>
    </row>
    <row r="205" s="2" customFormat="1">
      <c r="A205" s="40"/>
      <c r="B205" s="41"/>
      <c r="C205" s="42"/>
      <c r="D205" s="218" t="s">
        <v>132</v>
      </c>
      <c r="E205" s="42"/>
      <c r="F205" s="219" t="s">
        <v>1489</v>
      </c>
      <c r="G205" s="42"/>
      <c r="H205" s="42"/>
      <c r="I205" s="220"/>
      <c r="J205" s="42"/>
      <c r="K205" s="42"/>
      <c r="L205" s="46"/>
      <c r="M205" s="221"/>
      <c r="N205" s="22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132</v>
      </c>
      <c r="AU205" s="18" t="s">
        <v>87</v>
      </c>
    </row>
    <row r="206" s="13" customFormat="1">
      <c r="A206" s="13"/>
      <c r="B206" s="229"/>
      <c r="C206" s="230"/>
      <c r="D206" s="231" t="s">
        <v>190</v>
      </c>
      <c r="E206" s="232" t="s">
        <v>32</v>
      </c>
      <c r="F206" s="233" t="s">
        <v>1490</v>
      </c>
      <c r="G206" s="230"/>
      <c r="H206" s="234">
        <v>248.5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190</v>
      </c>
      <c r="AU206" s="240" t="s">
        <v>87</v>
      </c>
      <c r="AV206" s="13" t="s">
        <v>87</v>
      </c>
      <c r="AW206" s="13" t="s">
        <v>40</v>
      </c>
      <c r="AX206" s="13" t="s">
        <v>78</v>
      </c>
      <c r="AY206" s="240" t="s">
        <v>123</v>
      </c>
    </row>
    <row r="207" s="14" customFormat="1">
      <c r="A207" s="14"/>
      <c r="B207" s="241"/>
      <c r="C207" s="242"/>
      <c r="D207" s="231" t="s">
        <v>190</v>
      </c>
      <c r="E207" s="243" t="s">
        <v>32</v>
      </c>
      <c r="F207" s="244" t="s">
        <v>192</v>
      </c>
      <c r="G207" s="242"/>
      <c r="H207" s="245">
        <v>248.5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190</v>
      </c>
      <c r="AU207" s="251" t="s">
        <v>87</v>
      </c>
      <c r="AV207" s="14" t="s">
        <v>146</v>
      </c>
      <c r="AW207" s="14" t="s">
        <v>40</v>
      </c>
      <c r="AX207" s="14" t="s">
        <v>21</v>
      </c>
      <c r="AY207" s="251" t="s">
        <v>123</v>
      </c>
    </row>
    <row r="208" s="2" customFormat="1" ht="16.5" customHeight="1">
      <c r="A208" s="40"/>
      <c r="B208" s="41"/>
      <c r="C208" s="252" t="s">
        <v>378</v>
      </c>
      <c r="D208" s="252" t="s">
        <v>259</v>
      </c>
      <c r="E208" s="253" t="s">
        <v>1491</v>
      </c>
      <c r="F208" s="254" t="s">
        <v>1492</v>
      </c>
      <c r="G208" s="255" t="s">
        <v>298</v>
      </c>
      <c r="H208" s="256">
        <v>260.92500000000001</v>
      </c>
      <c r="I208" s="257"/>
      <c r="J208" s="258">
        <f>ROUND(I208*H208,2)</f>
        <v>0</v>
      </c>
      <c r="K208" s="254" t="s">
        <v>182</v>
      </c>
      <c r="L208" s="259"/>
      <c r="M208" s="260" t="s">
        <v>32</v>
      </c>
      <c r="N208" s="261" t="s">
        <v>49</v>
      </c>
      <c r="O208" s="86"/>
      <c r="P208" s="214">
        <f>O208*H208</f>
        <v>0</v>
      </c>
      <c r="Q208" s="214">
        <v>0.00035</v>
      </c>
      <c r="R208" s="214">
        <f>Q208*H208</f>
        <v>0.091323750000000009</v>
      </c>
      <c r="S208" s="214">
        <v>0</v>
      </c>
      <c r="T208" s="21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6" t="s">
        <v>359</v>
      </c>
      <c r="AT208" s="216" t="s">
        <v>259</v>
      </c>
      <c r="AU208" s="216" t="s">
        <v>87</v>
      </c>
      <c r="AY208" s="18" t="s">
        <v>123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21</v>
      </c>
      <c r="BK208" s="217">
        <f>ROUND(I208*H208,2)</f>
        <v>0</v>
      </c>
      <c r="BL208" s="18" t="s">
        <v>265</v>
      </c>
      <c r="BM208" s="216" t="s">
        <v>1493</v>
      </c>
    </row>
    <row r="209" s="13" customFormat="1">
      <c r="A209" s="13"/>
      <c r="B209" s="229"/>
      <c r="C209" s="230"/>
      <c r="D209" s="231" t="s">
        <v>190</v>
      </c>
      <c r="E209" s="232" t="s">
        <v>32</v>
      </c>
      <c r="F209" s="233" t="s">
        <v>1494</v>
      </c>
      <c r="G209" s="230"/>
      <c r="H209" s="234">
        <v>260.92500000000001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190</v>
      </c>
      <c r="AU209" s="240" t="s">
        <v>87</v>
      </c>
      <c r="AV209" s="13" t="s">
        <v>87</v>
      </c>
      <c r="AW209" s="13" t="s">
        <v>40</v>
      </c>
      <c r="AX209" s="13" t="s">
        <v>78</v>
      </c>
      <c r="AY209" s="240" t="s">
        <v>123</v>
      </c>
    </row>
    <row r="210" s="14" customFormat="1">
      <c r="A210" s="14"/>
      <c r="B210" s="241"/>
      <c r="C210" s="242"/>
      <c r="D210" s="231" t="s">
        <v>190</v>
      </c>
      <c r="E210" s="243" t="s">
        <v>32</v>
      </c>
      <c r="F210" s="244" t="s">
        <v>192</v>
      </c>
      <c r="G210" s="242"/>
      <c r="H210" s="245">
        <v>260.92500000000001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190</v>
      </c>
      <c r="AU210" s="251" t="s">
        <v>87</v>
      </c>
      <c r="AV210" s="14" t="s">
        <v>146</v>
      </c>
      <c r="AW210" s="14" t="s">
        <v>40</v>
      </c>
      <c r="AX210" s="14" t="s">
        <v>21</v>
      </c>
      <c r="AY210" s="251" t="s">
        <v>123</v>
      </c>
    </row>
    <row r="211" s="2" customFormat="1" ht="16.5" customHeight="1">
      <c r="A211" s="40"/>
      <c r="B211" s="41"/>
      <c r="C211" s="205" t="s">
        <v>382</v>
      </c>
      <c r="D211" s="205" t="s">
        <v>126</v>
      </c>
      <c r="E211" s="206" t="s">
        <v>1495</v>
      </c>
      <c r="F211" s="207" t="s">
        <v>1496</v>
      </c>
      <c r="G211" s="208" t="s">
        <v>298</v>
      </c>
      <c r="H211" s="209">
        <v>57</v>
      </c>
      <c r="I211" s="210"/>
      <c r="J211" s="211">
        <f>ROUND(I211*H211,2)</f>
        <v>0</v>
      </c>
      <c r="K211" s="207" t="s">
        <v>182</v>
      </c>
      <c r="L211" s="46"/>
      <c r="M211" s="212" t="s">
        <v>32</v>
      </c>
      <c r="N211" s="213" t="s">
        <v>49</v>
      </c>
      <c r="O211" s="86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6" t="s">
        <v>265</v>
      </c>
      <c r="AT211" s="216" t="s">
        <v>126</v>
      </c>
      <c r="AU211" s="216" t="s">
        <v>87</v>
      </c>
      <c r="AY211" s="18" t="s">
        <v>123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21</v>
      </c>
      <c r="BK211" s="217">
        <f>ROUND(I211*H211,2)</f>
        <v>0</v>
      </c>
      <c r="BL211" s="18" t="s">
        <v>265</v>
      </c>
      <c r="BM211" s="216" t="s">
        <v>1497</v>
      </c>
    </row>
    <row r="212" s="2" customFormat="1">
      <c r="A212" s="40"/>
      <c r="B212" s="41"/>
      <c r="C212" s="42"/>
      <c r="D212" s="218" t="s">
        <v>132</v>
      </c>
      <c r="E212" s="42"/>
      <c r="F212" s="219" t="s">
        <v>1498</v>
      </c>
      <c r="G212" s="42"/>
      <c r="H212" s="42"/>
      <c r="I212" s="220"/>
      <c r="J212" s="42"/>
      <c r="K212" s="42"/>
      <c r="L212" s="46"/>
      <c r="M212" s="221"/>
      <c r="N212" s="22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132</v>
      </c>
      <c r="AU212" s="18" t="s">
        <v>87</v>
      </c>
    </row>
    <row r="213" s="13" customFormat="1">
      <c r="A213" s="13"/>
      <c r="B213" s="229"/>
      <c r="C213" s="230"/>
      <c r="D213" s="231" t="s">
        <v>190</v>
      </c>
      <c r="E213" s="232" t="s">
        <v>32</v>
      </c>
      <c r="F213" s="233" t="s">
        <v>1499</v>
      </c>
      <c r="G213" s="230"/>
      <c r="H213" s="234">
        <v>57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190</v>
      </c>
      <c r="AU213" s="240" t="s">
        <v>87</v>
      </c>
      <c r="AV213" s="13" t="s">
        <v>87</v>
      </c>
      <c r="AW213" s="13" t="s">
        <v>40</v>
      </c>
      <c r="AX213" s="13" t="s">
        <v>78</v>
      </c>
      <c r="AY213" s="240" t="s">
        <v>123</v>
      </c>
    </row>
    <row r="214" s="14" customFormat="1">
      <c r="A214" s="14"/>
      <c r="B214" s="241"/>
      <c r="C214" s="242"/>
      <c r="D214" s="231" t="s">
        <v>190</v>
      </c>
      <c r="E214" s="243" t="s">
        <v>32</v>
      </c>
      <c r="F214" s="244" t="s">
        <v>192</v>
      </c>
      <c r="G214" s="242"/>
      <c r="H214" s="245">
        <v>57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190</v>
      </c>
      <c r="AU214" s="251" t="s">
        <v>87</v>
      </c>
      <c r="AV214" s="14" t="s">
        <v>146</v>
      </c>
      <c r="AW214" s="14" t="s">
        <v>40</v>
      </c>
      <c r="AX214" s="14" t="s">
        <v>21</v>
      </c>
      <c r="AY214" s="251" t="s">
        <v>123</v>
      </c>
    </row>
    <row r="215" s="2" customFormat="1" ht="16.5" customHeight="1">
      <c r="A215" s="40"/>
      <c r="B215" s="41"/>
      <c r="C215" s="252" t="s">
        <v>386</v>
      </c>
      <c r="D215" s="252" t="s">
        <v>259</v>
      </c>
      <c r="E215" s="253" t="s">
        <v>1500</v>
      </c>
      <c r="F215" s="254" t="s">
        <v>1501</v>
      </c>
      <c r="G215" s="255" t="s">
        <v>298</v>
      </c>
      <c r="H215" s="256">
        <v>59.850000000000001</v>
      </c>
      <c r="I215" s="257"/>
      <c r="J215" s="258">
        <f>ROUND(I215*H215,2)</f>
        <v>0</v>
      </c>
      <c r="K215" s="254" t="s">
        <v>182</v>
      </c>
      <c r="L215" s="259"/>
      <c r="M215" s="260" t="s">
        <v>32</v>
      </c>
      <c r="N215" s="261" t="s">
        <v>49</v>
      </c>
      <c r="O215" s="86"/>
      <c r="P215" s="214">
        <f>O215*H215</f>
        <v>0</v>
      </c>
      <c r="Q215" s="214">
        <v>0.00020000000000000001</v>
      </c>
      <c r="R215" s="214">
        <f>Q215*H215</f>
        <v>0.011970000000000002</v>
      </c>
      <c r="S215" s="214">
        <v>0</v>
      </c>
      <c r="T215" s="21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6" t="s">
        <v>359</v>
      </c>
      <c r="AT215" s="216" t="s">
        <v>259</v>
      </c>
      <c r="AU215" s="216" t="s">
        <v>87</v>
      </c>
      <c r="AY215" s="18" t="s">
        <v>123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21</v>
      </c>
      <c r="BK215" s="217">
        <f>ROUND(I215*H215,2)</f>
        <v>0</v>
      </c>
      <c r="BL215" s="18" t="s">
        <v>265</v>
      </c>
      <c r="BM215" s="216" t="s">
        <v>1502</v>
      </c>
    </row>
    <row r="216" s="13" customFormat="1">
      <c r="A216" s="13"/>
      <c r="B216" s="229"/>
      <c r="C216" s="230"/>
      <c r="D216" s="231" t="s">
        <v>190</v>
      </c>
      <c r="E216" s="232" t="s">
        <v>32</v>
      </c>
      <c r="F216" s="233" t="s">
        <v>1503</v>
      </c>
      <c r="G216" s="230"/>
      <c r="H216" s="234">
        <v>59.850000000000001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190</v>
      </c>
      <c r="AU216" s="240" t="s">
        <v>87</v>
      </c>
      <c r="AV216" s="13" t="s">
        <v>87</v>
      </c>
      <c r="AW216" s="13" t="s">
        <v>40</v>
      </c>
      <c r="AX216" s="13" t="s">
        <v>78</v>
      </c>
      <c r="AY216" s="240" t="s">
        <v>123</v>
      </c>
    </row>
    <row r="217" s="14" customFormat="1">
      <c r="A217" s="14"/>
      <c r="B217" s="241"/>
      <c r="C217" s="242"/>
      <c r="D217" s="231" t="s">
        <v>190</v>
      </c>
      <c r="E217" s="243" t="s">
        <v>32</v>
      </c>
      <c r="F217" s="244" t="s">
        <v>192</v>
      </c>
      <c r="G217" s="242"/>
      <c r="H217" s="245">
        <v>59.850000000000001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190</v>
      </c>
      <c r="AU217" s="251" t="s">
        <v>87</v>
      </c>
      <c r="AV217" s="14" t="s">
        <v>146</v>
      </c>
      <c r="AW217" s="14" t="s">
        <v>40</v>
      </c>
      <c r="AX217" s="14" t="s">
        <v>21</v>
      </c>
      <c r="AY217" s="251" t="s">
        <v>123</v>
      </c>
    </row>
    <row r="218" s="2" customFormat="1" ht="24.15" customHeight="1">
      <c r="A218" s="40"/>
      <c r="B218" s="41"/>
      <c r="C218" s="205" t="s">
        <v>390</v>
      </c>
      <c r="D218" s="205" t="s">
        <v>126</v>
      </c>
      <c r="E218" s="206" t="s">
        <v>1504</v>
      </c>
      <c r="F218" s="207" t="s">
        <v>1505</v>
      </c>
      <c r="G218" s="208" t="s">
        <v>238</v>
      </c>
      <c r="H218" s="209">
        <v>1.077</v>
      </c>
      <c r="I218" s="210"/>
      <c r="J218" s="211">
        <f>ROUND(I218*H218,2)</f>
        <v>0</v>
      </c>
      <c r="K218" s="207" t="s">
        <v>182</v>
      </c>
      <c r="L218" s="46"/>
      <c r="M218" s="212" t="s">
        <v>32</v>
      </c>
      <c r="N218" s="213" t="s">
        <v>49</v>
      </c>
      <c r="O218" s="86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6" t="s">
        <v>265</v>
      </c>
      <c r="AT218" s="216" t="s">
        <v>126</v>
      </c>
      <c r="AU218" s="216" t="s">
        <v>87</v>
      </c>
      <c r="AY218" s="18" t="s">
        <v>123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21</v>
      </c>
      <c r="BK218" s="217">
        <f>ROUND(I218*H218,2)</f>
        <v>0</v>
      </c>
      <c r="BL218" s="18" t="s">
        <v>265</v>
      </c>
      <c r="BM218" s="216" t="s">
        <v>1506</v>
      </c>
    </row>
    <row r="219" s="2" customFormat="1">
      <c r="A219" s="40"/>
      <c r="B219" s="41"/>
      <c r="C219" s="42"/>
      <c r="D219" s="218" t="s">
        <v>132</v>
      </c>
      <c r="E219" s="42"/>
      <c r="F219" s="219" t="s">
        <v>1507</v>
      </c>
      <c r="G219" s="42"/>
      <c r="H219" s="42"/>
      <c r="I219" s="220"/>
      <c r="J219" s="42"/>
      <c r="K219" s="42"/>
      <c r="L219" s="46"/>
      <c r="M219" s="221"/>
      <c r="N219" s="22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132</v>
      </c>
      <c r="AU219" s="18" t="s">
        <v>87</v>
      </c>
    </row>
    <row r="220" s="12" customFormat="1" ht="22.8" customHeight="1">
      <c r="A220" s="12"/>
      <c r="B220" s="189"/>
      <c r="C220" s="190"/>
      <c r="D220" s="191" t="s">
        <v>77</v>
      </c>
      <c r="E220" s="203" t="s">
        <v>1508</v>
      </c>
      <c r="F220" s="203" t="s">
        <v>1509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SUM(P221:P250)</f>
        <v>0</v>
      </c>
      <c r="Q220" s="197"/>
      <c r="R220" s="198">
        <f>SUM(R221:R250)</f>
        <v>1.9705016</v>
      </c>
      <c r="S220" s="197"/>
      <c r="T220" s="199">
        <f>SUM(T221:T250)</f>
        <v>7.05138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0" t="s">
        <v>87</v>
      </c>
      <c r="AT220" s="201" t="s">
        <v>77</v>
      </c>
      <c r="AU220" s="201" t="s">
        <v>21</v>
      </c>
      <c r="AY220" s="200" t="s">
        <v>123</v>
      </c>
      <c r="BK220" s="202">
        <f>SUM(BK221:BK250)</f>
        <v>0</v>
      </c>
    </row>
    <row r="221" s="2" customFormat="1" ht="16.5" customHeight="1">
      <c r="A221" s="40"/>
      <c r="B221" s="41"/>
      <c r="C221" s="205" t="s">
        <v>394</v>
      </c>
      <c r="D221" s="205" t="s">
        <v>126</v>
      </c>
      <c r="E221" s="206" t="s">
        <v>1510</v>
      </c>
      <c r="F221" s="207" t="s">
        <v>1511</v>
      </c>
      <c r="G221" s="208" t="s">
        <v>181</v>
      </c>
      <c r="H221" s="209">
        <v>86.519999999999996</v>
      </c>
      <c r="I221" s="210"/>
      <c r="J221" s="211">
        <f>ROUND(I221*H221,2)</f>
        <v>0</v>
      </c>
      <c r="K221" s="207" t="s">
        <v>182</v>
      </c>
      <c r="L221" s="46"/>
      <c r="M221" s="212" t="s">
        <v>32</v>
      </c>
      <c r="N221" s="213" t="s">
        <v>49</v>
      </c>
      <c r="O221" s="86"/>
      <c r="P221" s="214">
        <f>O221*H221</f>
        <v>0</v>
      </c>
      <c r="Q221" s="214">
        <v>0.00029999999999999997</v>
      </c>
      <c r="R221" s="214">
        <f>Q221*H221</f>
        <v>0.025955999999999996</v>
      </c>
      <c r="S221" s="214">
        <v>0</v>
      </c>
      <c r="T221" s="21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6" t="s">
        <v>265</v>
      </c>
      <c r="AT221" s="216" t="s">
        <v>126</v>
      </c>
      <c r="AU221" s="216" t="s">
        <v>87</v>
      </c>
      <c r="AY221" s="18" t="s">
        <v>123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21</v>
      </c>
      <c r="BK221" s="217">
        <f>ROUND(I221*H221,2)</f>
        <v>0</v>
      </c>
      <c r="BL221" s="18" t="s">
        <v>265</v>
      </c>
      <c r="BM221" s="216" t="s">
        <v>1512</v>
      </c>
    </row>
    <row r="222" s="2" customFormat="1">
      <c r="A222" s="40"/>
      <c r="B222" s="41"/>
      <c r="C222" s="42"/>
      <c r="D222" s="218" t="s">
        <v>132</v>
      </c>
      <c r="E222" s="42"/>
      <c r="F222" s="219" t="s">
        <v>1513</v>
      </c>
      <c r="G222" s="42"/>
      <c r="H222" s="42"/>
      <c r="I222" s="220"/>
      <c r="J222" s="42"/>
      <c r="K222" s="42"/>
      <c r="L222" s="46"/>
      <c r="M222" s="221"/>
      <c r="N222" s="22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132</v>
      </c>
      <c r="AU222" s="18" t="s">
        <v>87</v>
      </c>
    </row>
    <row r="223" s="15" customFormat="1">
      <c r="A223" s="15"/>
      <c r="B223" s="262"/>
      <c r="C223" s="263"/>
      <c r="D223" s="231" t="s">
        <v>190</v>
      </c>
      <c r="E223" s="264" t="s">
        <v>32</v>
      </c>
      <c r="F223" s="265" t="s">
        <v>1426</v>
      </c>
      <c r="G223" s="263"/>
      <c r="H223" s="264" t="s">
        <v>32</v>
      </c>
      <c r="I223" s="266"/>
      <c r="J223" s="263"/>
      <c r="K223" s="263"/>
      <c r="L223" s="267"/>
      <c r="M223" s="268"/>
      <c r="N223" s="269"/>
      <c r="O223" s="269"/>
      <c r="P223" s="269"/>
      <c r="Q223" s="269"/>
      <c r="R223" s="269"/>
      <c r="S223" s="269"/>
      <c r="T223" s="27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1" t="s">
        <v>190</v>
      </c>
      <c r="AU223" s="271" t="s">
        <v>87</v>
      </c>
      <c r="AV223" s="15" t="s">
        <v>21</v>
      </c>
      <c r="AW223" s="15" t="s">
        <v>40</v>
      </c>
      <c r="AX223" s="15" t="s">
        <v>78</v>
      </c>
      <c r="AY223" s="271" t="s">
        <v>123</v>
      </c>
    </row>
    <row r="224" s="13" customFormat="1">
      <c r="A224" s="13"/>
      <c r="B224" s="229"/>
      <c r="C224" s="230"/>
      <c r="D224" s="231" t="s">
        <v>190</v>
      </c>
      <c r="E224" s="232" t="s">
        <v>32</v>
      </c>
      <c r="F224" s="233" t="s">
        <v>1514</v>
      </c>
      <c r="G224" s="230"/>
      <c r="H224" s="234">
        <v>26.460000000000001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190</v>
      </c>
      <c r="AU224" s="240" t="s">
        <v>87</v>
      </c>
      <c r="AV224" s="13" t="s">
        <v>87</v>
      </c>
      <c r="AW224" s="13" t="s">
        <v>40</v>
      </c>
      <c r="AX224" s="13" t="s">
        <v>78</v>
      </c>
      <c r="AY224" s="240" t="s">
        <v>123</v>
      </c>
    </row>
    <row r="225" s="15" customFormat="1">
      <c r="A225" s="15"/>
      <c r="B225" s="262"/>
      <c r="C225" s="263"/>
      <c r="D225" s="231" t="s">
        <v>190</v>
      </c>
      <c r="E225" s="264" t="s">
        <v>32</v>
      </c>
      <c r="F225" s="265" t="s">
        <v>1515</v>
      </c>
      <c r="G225" s="263"/>
      <c r="H225" s="264" t="s">
        <v>32</v>
      </c>
      <c r="I225" s="266"/>
      <c r="J225" s="263"/>
      <c r="K225" s="263"/>
      <c r="L225" s="267"/>
      <c r="M225" s="268"/>
      <c r="N225" s="269"/>
      <c r="O225" s="269"/>
      <c r="P225" s="269"/>
      <c r="Q225" s="269"/>
      <c r="R225" s="269"/>
      <c r="S225" s="269"/>
      <c r="T225" s="27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1" t="s">
        <v>190</v>
      </c>
      <c r="AU225" s="271" t="s">
        <v>87</v>
      </c>
      <c r="AV225" s="15" t="s">
        <v>21</v>
      </c>
      <c r="AW225" s="15" t="s">
        <v>40</v>
      </c>
      <c r="AX225" s="15" t="s">
        <v>78</v>
      </c>
      <c r="AY225" s="271" t="s">
        <v>123</v>
      </c>
    </row>
    <row r="226" s="13" customFormat="1">
      <c r="A226" s="13"/>
      <c r="B226" s="229"/>
      <c r="C226" s="230"/>
      <c r="D226" s="231" t="s">
        <v>190</v>
      </c>
      <c r="E226" s="232" t="s">
        <v>32</v>
      </c>
      <c r="F226" s="233" t="s">
        <v>1516</v>
      </c>
      <c r="G226" s="230"/>
      <c r="H226" s="234">
        <v>27.899999999999999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190</v>
      </c>
      <c r="AU226" s="240" t="s">
        <v>87</v>
      </c>
      <c r="AV226" s="13" t="s">
        <v>87</v>
      </c>
      <c r="AW226" s="13" t="s">
        <v>40</v>
      </c>
      <c r="AX226" s="13" t="s">
        <v>78</v>
      </c>
      <c r="AY226" s="240" t="s">
        <v>123</v>
      </c>
    </row>
    <row r="227" s="13" customFormat="1">
      <c r="A227" s="13"/>
      <c r="B227" s="229"/>
      <c r="C227" s="230"/>
      <c r="D227" s="231" t="s">
        <v>190</v>
      </c>
      <c r="E227" s="232" t="s">
        <v>32</v>
      </c>
      <c r="F227" s="233" t="s">
        <v>1517</v>
      </c>
      <c r="G227" s="230"/>
      <c r="H227" s="234">
        <v>14.16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190</v>
      </c>
      <c r="AU227" s="240" t="s">
        <v>87</v>
      </c>
      <c r="AV227" s="13" t="s">
        <v>87</v>
      </c>
      <c r="AW227" s="13" t="s">
        <v>40</v>
      </c>
      <c r="AX227" s="13" t="s">
        <v>78</v>
      </c>
      <c r="AY227" s="240" t="s">
        <v>123</v>
      </c>
    </row>
    <row r="228" s="15" customFormat="1">
      <c r="A228" s="15"/>
      <c r="B228" s="262"/>
      <c r="C228" s="263"/>
      <c r="D228" s="231" t="s">
        <v>190</v>
      </c>
      <c r="E228" s="264" t="s">
        <v>32</v>
      </c>
      <c r="F228" s="265" t="s">
        <v>1518</v>
      </c>
      <c r="G228" s="263"/>
      <c r="H228" s="264" t="s">
        <v>32</v>
      </c>
      <c r="I228" s="266"/>
      <c r="J228" s="263"/>
      <c r="K228" s="263"/>
      <c r="L228" s="267"/>
      <c r="M228" s="268"/>
      <c r="N228" s="269"/>
      <c r="O228" s="269"/>
      <c r="P228" s="269"/>
      <c r="Q228" s="269"/>
      <c r="R228" s="269"/>
      <c r="S228" s="269"/>
      <c r="T228" s="27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1" t="s">
        <v>190</v>
      </c>
      <c r="AU228" s="271" t="s">
        <v>87</v>
      </c>
      <c r="AV228" s="15" t="s">
        <v>21</v>
      </c>
      <c r="AW228" s="15" t="s">
        <v>40</v>
      </c>
      <c r="AX228" s="15" t="s">
        <v>78</v>
      </c>
      <c r="AY228" s="271" t="s">
        <v>123</v>
      </c>
    </row>
    <row r="229" s="13" customFormat="1">
      <c r="A229" s="13"/>
      <c r="B229" s="229"/>
      <c r="C229" s="230"/>
      <c r="D229" s="231" t="s">
        <v>190</v>
      </c>
      <c r="E229" s="232" t="s">
        <v>32</v>
      </c>
      <c r="F229" s="233" t="s">
        <v>1519</v>
      </c>
      <c r="G229" s="230"/>
      <c r="H229" s="234">
        <v>18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190</v>
      </c>
      <c r="AU229" s="240" t="s">
        <v>87</v>
      </c>
      <c r="AV229" s="13" t="s">
        <v>87</v>
      </c>
      <c r="AW229" s="13" t="s">
        <v>40</v>
      </c>
      <c r="AX229" s="13" t="s">
        <v>78</v>
      </c>
      <c r="AY229" s="240" t="s">
        <v>123</v>
      </c>
    </row>
    <row r="230" s="14" customFormat="1">
      <c r="A230" s="14"/>
      <c r="B230" s="241"/>
      <c r="C230" s="242"/>
      <c r="D230" s="231" t="s">
        <v>190</v>
      </c>
      <c r="E230" s="243" t="s">
        <v>32</v>
      </c>
      <c r="F230" s="244" t="s">
        <v>192</v>
      </c>
      <c r="G230" s="242"/>
      <c r="H230" s="245">
        <v>86.519999999999996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190</v>
      </c>
      <c r="AU230" s="251" t="s">
        <v>87</v>
      </c>
      <c r="AV230" s="14" t="s">
        <v>146</v>
      </c>
      <c r="AW230" s="14" t="s">
        <v>40</v>
      </c>
      <c r="AX230" s="14" t="s">
        <v>21</v>
      </c>
      <c r="AY230" s="251" t="s">
        <v>123</v>
      </c>
    </row>
    <row r="231" s="2" customFormat="1" ht="21.75" customHeight="1">
      <c r="A231" s="40"/>
      <c r="B231" s="41"/>
      <c r="C231" s="205" t="s">
        <v>398</v>
      </c>
      <c r="D231" s="205" t="s">
        <v>126</v>
      </c>
      <c r="E231" s="206" t="s">
        <v>1520</v>
      </c>
      <c r="F231" s="207" t="s">
        <v>1521</v>
      </c>
      <c r="G231" s="208" t="s">
        <v>181</v>
      </c>
      <c r="H231" s="209">
        <v>86.519999999999996</v>
      </c>
      <c r="I231" s="210"/>
      <c r="J231" s="211">
        <f>ROUND(I231*H231,2)</f>
        <v>0</v>
      </c>
      <c r="K231" s="207" t="s">
        <v>182</v>
      </c>
      <c r="L231" s="46"/>
      <c r="M231" s="212" t="s">
        <v>32</v>
      </c>
      <c r="N231" s="213" t="s">
        <v>49</v>
      </c>
      <c r="O231" s="86"/>
      <c r="P231" s="214">
        <f>O231*H231</f>
        <v>0</v>
      </c>
      <c r="Q231" s="214">
        <v>0.0044999999999999997</v>
      </c>
      <c r="R231" s="214">
        <f>Q231*H231</f>
        <v>0.38933999999999996</v>
      </c>
      <c r="S231" s="214">
        <v>0</v>
      </c>
      <c r="T231" s="21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6" t="s">
        <v>265</v>
      </c>
      <c r="AT231" s="216" t="s">
        <v>126</v>
      </c>
      <c r="AU231" s="216" t="s">
        <v>87</v>
      </c>
      <c r="AY231" s="18" t="s">
        <v>123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21</v>
      </c>
      <c r="BK231" s="217">
        <f>ROUND(I231*H231,2)</f>
        <v>0</v>
      </c>
      <c r="BL231" s="18" t="s">
        <v>265</v>
      </c>
      <c r="BM231" s="216" t="s">
        <v>1522</v>
      </c>
    </row>
    <row r="232" s="2" customFormat="1">
      <c r="A232" s="40"/>
      <c r="B232" s="41"/>
      <c r="C232" s="42"/>
      <c r="D232" s="218" t="s">
        <v>132</v>
      </c>
      <c r="E232" s="42"/>
      <c r="F232" s="219" t="s">
        <v>1523</v>
      </c>
      <c r="G232" s="42"/>
      <c r="H232" s="42"/>
      <c r="I232" s="220"/>
      <c r="J232" s="42"/>
      <c r="K232" s="42"/>
      <c r="L232" s="46"/>
      <c r="M232" s="221"/>
      <c r="N232" s="22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132</v>
      </c>
      <c r="AU232" s="18" t="s">
        <v>87</v>
      </c>
    </row>
    <row r="233" s="2" customFormat="1" ht="16.5" customHeight="1">
      <c r="A233" s="40"/>
      <c r="B233" s="41"/>
      <c r="C233" s="205" t="s">
        <v>29</v>
      </c>
      <c r="D233" s="205" t="s">
        <v>126</v>
      </c>
      <c r="E233" s="206" t="s">
        <v>1524</v>
      </c>
      <c r="F233" s="207" t="s">
        <v>1525</v>
      </c>
      <c r="G233" s="208" t="s">
        <v>181</v>
      </c>
      <c r="H233" s="209">
        <v>86.519999999999996</v>
      </c>
      <c r="I233" s="210"/>
      <c r="J233" s="211">
        <f>ROUND(I233*H233,2)</f>
        <v>0</v>
      </c>
      <c r="K233" s="207" t="s">
        <v>182</v>
      </c>
      <c r="L233" s="46"/>
      <c r="M233" s="212" t="s">
        <v>32</v>
      </c>
      <c r="N233" s="213" t="s">
        <v>49</v>
      </c>
      <c r="O233" s="86"/>
      <c r="P233" s="214">
        <f>O233*H233</f>
        <v>0</v>
      </c>
      <c r="Q233" s="214">
        <v>0</v>
      </c>
      <c r="R233" s="214">
        <f>Q233*H233</f>
        <v>0</v>
      </c>
      <c r="S233" s="214">
        <v>0.081500000000000003</v>
      </c>
      <c r="T233" s="215">
        <f>S233*H233</f>
        <v>7.05138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6" t="s">
        <v>265</v>
      </c>
      <c r="AT233" s="216" t="s">
        <v>126</v>
      </c>
      <c r="AU233" s="216" t="s">
        <v>87</v>
      </c>
      <c r="AY233" s="18" t="s">
        <v>123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21</v>
      </c>
      <c r="BK233" s="217">
        <f>ROUND(I233*H233,2)</f>
        <v>0</v>
      </c>
      <c r="BL233" s="18" t="s">
        <v>265</v>
      </c>
      <c r="BM233" s="216" t="s">
        <v>1526</v>
      </c>
    </row>
    <row r="234" s="2" customFormat="1">
      <c r="A234" s="40"/>
      <c r="B234" s="41"/>
      <c r="C234" s="42"/>
      <c r="D234" s="218" t="s">
        <v>132</v>
      </c>
      <c r="E234" s="42"/>
      <c r="F234" s="219" t="s">
        <v>1527</v>
      </c>
      <c r="G234" s="42"/>
      <c r="H234" s="42"/>
      <c r="I234" s="220"/>
      <c r="J234" s="42"/>
      <c r="K234" s="42"/>
      <c r="L234" s="46"/>
      <c r="M234" s="221"/>
      <c r="N234" s="22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132</v>
      </c>
      <c r="AU234" s="18" t="s">
        <v>87</v>
      </c>
    </row>
    <row r="235" s="2" customFormat="1" ht="24.15" customHeight="1">
      <c r="A235" s="40"/>
      <c r="B235" s="41"/>
      <c r="C235" s="205" t="s">
        <v>409</v>
      </c>
      <c r="D235" s="205" t="s">
        <v>126</v>
      </c>
      <c r="E235" s="206" t="s">
        <v>1528</v>
      </c>
      <c r="F235" s="207" t="s">
        <v>1529</v>
      </c>
      <c r="G235" s="208" t="s">
        <v>181</v>
      </c>
      <c r="H235" s="209">
        <v>86.519999999999996</v>
      </c>
      <c r="I235" s="210"/>
      <c r="J235" s="211">
        <f>ROUND(I235*H235,2)</f>
        <v>0</v>
      </c>
      <c r="K235" s="207" t="s">
        <v>182</v>
      </c>
      <c r="L235" s="46"/>
      <c r="M235" s="212" t="s">
        <v>32</v>
      </c>
      <c r="N235" s="213" t="s">
        <v>49</v>
      </c>
      <c r="O235" s="86"/>
      <c r="P235" s="214">
        <f>O235*H235</f>
        <v>0</v>
      </c>
      <c r="Q235" s="214">
        <v>0.0047999999999999996</v>
      </c>
      <c r="R235" s="214">
        <f>Q235*H235</f>
        <v>0.41529599999999994</v>
      </c>
      <c r="S235" s="214">
        <v>0</v>
      </c>
      <c r="T235" s="21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6" t="s">
        <v>265</v>
      </c>
      <c r="AT235" s="216" t="s">
        <v>126</v>
      </c>
      <c r="AU235" s="216" t="s">
        <v>87</v>
      </c>
      <c r="AY235" s="18" t="s">
        <v>123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21</v>
      </c>
      <c r="BK235" s="217">
        <f>ROUND(I235*H235,2)</f>
        <v>0</v>
      </c>
      <c r="BL235" s="18" t="s">
        <v>265</v>
      </c>
      <c r="BM235" s="216" t="s">
        <v>1530</v>
      </c>
    </row>
    <row r="236" s="2" customFormat="1">
      <c r="A236" s="40"/>
      <c r="B236" s="41"/>
      <c r="C236" s="42"/>
      <c r="D236" s="218" t="s">
        <v>132</v>
      </c>
      <c r="E236" s="42"/>
      <c r="F236" s="219" t="s">
        <v>1531</v>
      </c>
      <c r="G236" s="42"/>
      <c r="H236" s="42"/>
      <c r="I236" s="220"/>
      <c r="J236" s="42"/>
      <c r="K236" s="42"/>
      <c r="L236" s="46"/>
      <c r="M236" s="221"/>
      <c r="N236" s="22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132</v>
      </c>
      <c r="AU236" s="18" t="s">
        <v>87</v>
      </c>
    </row>
    <row r="237" s="13" customFormat="1">
      <c r="A237" s="13"/>
      <c r="B237" s="229"/>
      <c r="C237" s="230"/>
      <c r="D237" s="231" t="s">
        <v>190</v>
      </c>
      <c r="E237" s="232" t="s">
        <v>32</v>
      </c>
      <c r="F237" s="233" t="s">
        <v>1532</v>
      </c>
      <c r="G237" s="230"/>
      <c r="H237" s="234">
        <v>86.519999999999996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190</v>
      </c>
      <c r="AU237" s="240" t="s">
        <v>87</v>
      </c>
      <c r="AV237" s="13" t="s">
        <v>87</v>
      </c>
      <c r="AW237" s="13" t="s">
        <v>40</v>
      </c>
      <c r="AX237" s="13" t="s">
        <v>78</v>
      </c>
      <c r="AY237" s="240" t="s">
        <v>123</v>
      </c>
    </row>
    <row r="238" s="14" customFormat="1">
      <c r="A238" s="14"/>
      <c r="B238" s="241"/>
      <c r="C238" s="242"/>
      <c r="D238" s="231" t="s">
        <v>190</v>
      </c>
      <c r="E238" s="243" t="s">
        <v>32</v>
      </c>
      <c r="F238" s="244" t="s">
        <v>192</v>
      </c>
      <c r="G238" s="242"/>
      <c r="H238" s="245">
        <v>86.519999999999996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190</v>
      </c>
      <c r="AU238" s="251" t="s">
        <v>87</v>
      </c>
      <c r="AV238" s="14" t="s">
        <v>146</v>
      </c>
      <c r="AW238" s="14" t="s">
        <v>40</v>
      </c>
      <c r="AX238" s="14" t="s">
        <v>21</v>
      </c>
      <c r="AY238" s="251" t="s">
        <v>123</v>
      </c>
    </row>
    <row r="239" s="2" customFormat="1" ht="16.5" customHeight="1">
      <c r="A239" s="40"/>
      <c r="B239" s="41"/>
      <c r="C239" s="252" t="s">
        <v>414</v>
      </c>
      <c r="D239" s="252" t="s">
        <v>259</v>
      </c>
      <c r="E239" s="253" t="s">
        <v>1533</v>
      </c>
      <c r="F239" s="254" t="s">
        <v>1534</v>
      </c>
      <c r="G239" s="255" t="s">
        <v>181</v>
      </c>
      <c r="H239" s="256">
        <v>95.171999999999997</v>
      </c>
      <c r="I239" s="257"/>
      <c r="J239" s="258">
        <f>ROUND(I239*H239,2)</f>
        <v>0</v>
      </c>
      <c r="K239" s="254" t="s">
        <v>182</v>
      </c>
      <c r="L239" s="259"/>
      <c r="M239" s="260" t="s">
        <v>32</v>
      </c>
      <c r="N239" s="261" t="s">
        <v>49</v>
      </c>
      <c r="O239" s="86"/>
      <c r="P239" s="214">
        <f>O239*H239</f>
        <v>0</v>
      </c>
      <c r="Q239" s="214">
        <v>0.0118</v>
      </c>
      <c r="R239" s="214">
        <f>Q239*H239</f>
        <v>1.1230296</v>
      </c>
      <c r="S239" s="214">
        <v>0</v>
      </c>
      <c r="T239" s="21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6" t="s">
        <v>359</v>
      </c>
      <c r="AT239" s="216" t="s">
        <v>259</v>
      </c>
      <c r="AU239" s="216" t="s">
        <v>87</v>
      </c>
      <c r="AY239" s="18" t="s">
        <v>123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21</v>
      </c>
      <c r="BK239" s="217">
        <f>ROUND(I239*H239,2)</f>
        <v>0</v>
      </c>
      <c r="BL239" s="18" t="s">
        <v>265</v>
      </c>
      <c r="BM239" s="216" t="s">
        <v>1535</v>
      </c>
    </row>
    <row r="240" s="13" customFormat="1">
      <c r="A240" s="13"/>
      <c r="B240" s="229"/>
      <c r="C240" s="230"/>
      <c r="D240" s="231" t="s">
        <v>190</v>
      </c>
      <c r="E240" s="232" t="s">
        <v>32</v>
      </c>
      <c r="F240" s="233" t="s">
        <v>1536</v>
      </c>
      <c r="G240" s="230"/>
      <c r="H240" s="234">
        <v>95.171999999999997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190</v>
      </c>
      <c r="AU240" s="240" t="s">
        <v>87</v>
      </c>
      <c r="AV240" s="13" t="s">
        <v>87</v>
      </c>
      <c r="AW240" s="13" t="s">
        <v>40</v>
      </c>
      <c r="AX240" s="13" t="s">
        <v>21</v>
      </c>
      <c r="AY240" s="240" t="s">
        <v>123</v>
      </c>
    </row>
    <row r="241" s="2" customFormat="1" ht="21.75" customHeight="1">
      <c r="A241" s="40"/>
      <c r="B241" s="41"/>
      <c r="C241" s="205" t="s">
        <v>419</v>
      </c>
      <c r="D241" s="205" t="s">
        <v>126</v>
      </c>
      <c r="E241" s="206" t="s">
        <v>1537</v>
      </c>
      <c r="F241" s="207" t="s">
        <v>1538</v>
      </c>
      <c r="G241" s="208" t="s">
        <v>181</v>
      </c>
      <c r="H241" s="209">
        <v>86.519999999999996</v>
      </c>
      <c r="I241" s="210"/>
      <c r="J241" s="211">
        <f>ROUND(I241*H241,2)</f>
        <v>0</v>
      </c>
      <c r="K241" s="207" t="s">
        <v>182</v>
      </c>
      <c r="L241" s="46"/>
      <c r="M241" s="212" t="s">
        <v>32</v>
      </c>
      <c r="N241" s="213" t="s">
        <v>49</v>
      </c>
      <c r="O241" s="86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6" t="s">
        <v>265</v>
      </c>
      <c r="AT241" s="216" t="s">
        <v>126</v>
      </c>
      <c r="AU241" s="216" t="s">
        <v>87</v>
      </c>
      <c r="AY241" s="18" t="s">
        <v>123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21</v>
      </c>
      <c r="BK241" s="217">
        <f>ROUND(I241*H241,2)</f>
        <v>0</v>
      </c>
      <c r="BL241" s="18" t="s">
        <v>265</v>
      </c>
      <c r="BM241" s="216" t="s">
        <v>1539</v>
      </c>
    </row>
    <row r="242" s="2" customFormat="1">
      <c r="A242" s="40"/>
      <c r="B242" s="41"/>
      <c r="C242" s="42"/>
      <c r="D242" s="218" t="s">
        <v>132</v>
      </c>
      <c r="E242" s="42"/>
      <c r="F242" s="219" t="s">
        <v>1540</v>
      </c>
      <c r="G242" s="42"/>
      <c r="H242" s="42"/>
      <c r="I242" s="220"/>
      <c r="J242" s="42"/>
      <c r="K242" s="42"/>
      <c r="L242" s="46"/>
      <c r="M242" s="221"/>
      <c r="N242" s="22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132</v>
      </c>
      <c r="AU242" s="18" t="s">
        <v>87</v>
      </c>
    </row>
    <row r="243" s="2" customFormat="1" ht="16.5" customHeight="1">
      <c r="A243" s="40"/>
      <c r="B243" s="41"/>
      <c r="C243" s="205" t="s">
        <v>424</v>
      </c>
      <c r="D243" s="205" t="s">
        <v>126</v>
      </c>
      <c r="E243" s="206" t="s">
        <v>1541</v>
      </c>
      <c r="F243" s="207" t="s">
        <v>1542</v>
      </c>
      <c r="G243" s="208" t="s">
        <v>181</v>
      </c>
      <c r="H243" s="209">
        <v>86.519999999999996</v>
      </c>
      <c r="I243" s="210"/>
      <c r="J243" s="211">
        <f>ROUND(I243*H243,2)</f>
        <v>0</v>
      </c>
      <c r="K243" s="207" t="s">
        <v>182</v>
      </c>
      <c r="L243" s="46"/>
      <c r="M243" s="212" t="s">
        <v>32</v>
      </c>
      <c r="N243" s="213" t="s">
        <v>49</v>
      </c>
      <c r="O243" s="86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6" t="s">
        <v>265</v>
      </c>
      <c r="AT243" s="216" t="s">
        <v>126</v>
      </c>
      <c r="AU243" s="216" t="s">
        <v>87</v>
      </c>
      <c r="AY243" s="18" t="s">
        <v>123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21</v>
      </c>
      <c r="BK243" s="217">
        <f>ROUND(I243*H243,2)</f>
        <v>0</v>
      </c>
      <c r="BL243" s="18" t="s">
        <v>265</v>
      </c>
      <c r="BM243" s="216" t="s">
        <v>1543</v>
      </c>
    </row>
    <row r="244" s="2" customFormat="1">
      <c r="A244" s="40"/>
      <c r="B244" s="41"/>
      <c r="C244" s="42"/>
      <c r="D244" s="218" t="s">
        <v>132</v>
      </c>
      <c r="E244" s="42"/>
      <c r="F244" s="219" t="s">
        <v>1544</v>
      </c>
      <c r="G244" s="42"/>
      <c r="H244" s="42"/>
      <c r="I244" s="220"/>
      <c r="J244" s="42"/>
      <c r="K244" s="42"/>
      <c r="L244" s="46"/>
      <c r="M244" s="221"/>
      <c r="N244" s="22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132</v>
      </c>
      <c r="AU244" s="18" t="s">
        <v>87</v>
      </c>
    </row>
    <row r="245" s="2" customFormat="1" ht="16.5" customHeight="1">
      <c r="A245" s="40"/>
      <c r="B245" s="41"/>
      <c r="C245" s="205" t="s">
        <v>429</v>
      </c>
      <c r="D245" s="205" t="s">
        <v>126</v>
      </c>
      <c r="E245" s="206" t="s">
        <v>1545</v>
      </c>
      <c r="F245" s="207" t="s">
        <v>1546</v>
      </c>
      <c r="G245" s="208" t="s">
        <v>298</v>
      </c>
      <c r="H245" s="209">
        <v>21.600000000000001</v>
      </c>
      <c r="I245" s="210"/>
      <c r="J245" s="211">
        <f>ROUND(I245*H245,2)</f>
        <v>0</v>
      </c>
      <c r="K245" s="207" t="s">
        <v>182</v>
      </c>
      <c r="L245" s="46"/>
      <c r="M245" s="212" t="s">
        <v>32</v>
      </c>
      <c r="N245" s="213" t="s">
        <v>49</v>
      </c>
      <c r="O245" s="86"/>
      <c r="P245" s="214">
        <f>O245*H245</f>
        <v>0</v>
      </c>
      <c r="Q245" s="214">
        <v>0.00055000000000000003</v>
      </c>
      <c r="R245" s="214">
        <f>Q245*H245</f>
        <v>0.011880000000000002</v>
      </c>
      <c r="S245" s="214">
        <v>0</v>
      </c>
      <c r="T245" s="21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6" t="s">
        <v>265</v>
      </c>
      <c r="AT245" s="216" t="s">
        <v>126</v>
      </c>
      <c r="AU245" s="216" t="s">
        <v>87</v>
      </c>
      <c r="AY245" s="18" t="s">
        <v>123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21</v>
      </c>
      <c r="BK245" s="217">
        <f>ROUND(I245*H245,2)</f>
        <v>0</v>
      </c>
      <c r="BL245" s="18" t="s">
        <v>265</v>
      </c>
      <c r="BM245" s="216" t="s">
        <v>1547</v>
      </c>
    </row>
    <row r="246" s="2" customFormat="1">
      <c r="A246" s="40"/>
      <c r="B246" s="41"/>
      <c r="C246" s="42"/>
      <c r="D246" s="218" t="s">
        <v>132</v>
      </c>
      <c r="E246" s="42"/>
      <c r="F246" s="219" t="s">
        <v>1548</v>
      </c>
      <c r="G246" s="42"/>
      <c r="H246" s="42"/>
      <c r="I246" s="220"/>
      <c r="J246" s="42"/>
      <c r="K246" s="42"/>
      <c r="L246" s="46"/>
      <c r="M246" s="221"/>
      <c r="N246" s="22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132</v>
      </c>
      <c r="AU246" s="18" t="s">
        <v>87</v>
      </c>
    </row>
    <row r="247" s="2" customFormat="1" ht="16.5" customHeight="1">
      <c r="A247" s="40"/>
      <c r="B247" s="41"/>
      <c r="C247" s="205" t="s">
        <v>434</v>
      </c>
      <c r="D247" s="205" t="s">
        <v>126</v>
      </c>
      <c r="E247" s="206" t="s">
        <v>1549</v>
      </c>
      <c r="F247" s="207" t="s">
        <v>1550</v>
      </c>
      <c r="G247" s="208" t="s">
        <v>298</v>
      </c>
      <c r="H247" s="209">
        <v>10</v>
      </c>
      <c r="I247" s="210"/>
      <c r="J247" s="211">
        <f>ROUND(I247*H247,2)</f>
        <v>0</v>
      </c>
      <c r="K247" s="207" t="s">
        <v>182</v>
      </c>
      <c r="L247" s="46"/>
      <c r="M247" s="212" t="s">
        <v>32</v>
      </c>
      <c r="N247" s="213" t="s">
        <v>49</v>
      </c>
      <c r="O247" s="86"/>
      <c r="P247" s="214">
        <f>O247*H247</f>
        <v>0</v>
      </c>
      <c r="Q247" s="214">
        <v>0.00050000000000000001</v>
      </c>
      <c r="R247" s="214">
        <f>Q247*H247</f>
        <v>0.0050000000000000001</v>
      </c>
      <c r="S247" s="214">
        <v>0</v>
      </c>
      <c r="T247" s="21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6" t="s">
        <v>265</v>
      </c>
      <c r="AT247" s="216" t="s">
        <v>126</v>
      </c>
      <c r="AU247" s="216" t="s">
        <v>87</v>
      </c>
      <c r="AY247" s="18" t="s">
        <v>123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21</v>
      </c>
      <c r="BK247" s="217">
        <f>ROUND(I247*H247,2)</f>
        <v>0</v>
      </c>
      <c r="BL247" s="18" t="s">
        <v>265</v>
      </c>
      <c r="BM247" s="216" t="s">
        <v>1551</v>
      </c>
    </row>
    <row r="248" s="2" customFormat="1">
      <c r="A248" s="40"/>
      <c r="B248" s="41"/>
      <c r="C248" s="42"/>
      <c r="D248" s="218" t="s">
        <v>132</v>
      </c>
      <c r="E248" s="42"/>
      <c r="F248" s="219" t="s">
        <v>1552</v>
      </c>
      <c r="G248" s="42"/>
      <c r="H248" s="42"/>
      <c r="I248" s="220"/>
      <c r="J248" s="42"/>
      <c r="K248" s="42"/>
      <c r="L248" s="46"/>
      <c r="M248" s="221"/>
      <c r="N248" s="22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132</v>
      </c>
      <c r="AU248" s="18" t="s">
        <v>87</v>
      </c>
    </row>
    <row r="249" s="2" customFormat="1" ht="24.15" customHeight="1">
      <c r="A249" s="40"/>
      <c r="B249" s="41"/>
      <c r="C249" s="205" t="s">
        <v>439</v>
      </c>
      <c r="D249" s="205" t="s">
        <v>126</v>
      </c>
      <c r="E249" s="206" t="s">
        <v>1553</v>
      </c>
      <c r="F249" s="207" t="s">
        <v>1554</v>
      </c>
      <c r="G249" s="208" t="s">
        <v>238</v>
      </c>
      <c r="H249" s="209">
        <v>1.9710000000000001</v>
      </c>
      <c r="I249" s="210"/>
      <c r="J249" s="211">
        <f>ROUND(I249*H249,2)</f>
        <v>0</v>
      </c>
      <c r="K249" s="207" t="s">
        <v>182</v>
      </c>
      <c r="L249" s="46"/>
      <c r="M249" s="212" t="s">
        <v>32</v>
      </c>
      <c r="N249" s="213" t="s">
        <v>49</v>
      </c>
      <c r="O249" s="86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6" t="s">
        <v>265</v>
      </c>
      <c r="AT249" s="216" t="s">
        <v>126</v>
      </c>
      <c r="AU249" s="216" t="s">
        <v>87</v>
      </c>
      <c r="AY249" s="18" t="s">
        <v>123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21</v>
      </c>
      <c r="BK249" s="217">
        <f>ROUND(I249*H249,2)</f>
        <v>0</v>
      </c>
      <c r="BL249" s="18" t="s">
        <v>265</v>
      </c>
      <c r="BM249" s="216" t="s">
        <v>1555</v>
      </c>
    </row>
    <row r="250" s="2" customFormat="1">
      <c r="A250" s="40"/>
      <c r="B250" s="41"/>
      <c r="C250" s="42"/>
      <c r="D250" s="218" t="s">
        <v>132</v>
      </c>
      <c r="E250" s="42"/>
      <c r="F250" s="219" t="s">
        <v>1556</v>
      </c>
      <c r="G250" s="42"/>
      <c r="H250" s="42"/>
      <c r="I250" s="220"/>
      <c r="J250" s="42"/>
      <c r="K250" s="42"/>
      <c r="L250" s="46"/>
      <c r="M250" s="221"/>
      <c r="N250" s="22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132</v>
      </c>
      <c r="AU250" s="18" t="s">
        <v>87</v>
      </c>
    </row>
    <row r="251" s="12" customFormat="1" ht="22.8" customHeight="1">
      <c r="A251" s="12"/>
      <c r="B251" s="189"/>
      <c r="C251" s="190"/>
      <c r="D251" s="191" t="s">
        <v>77</v>
      </c>
      <c r="E251" s="203" t="s">
        <v>1557</v>
      </c>
      <c r="F251" s="203" t="s">
        <v>1558</v>
      </c>
      <c r="G251" s="190"/>
      <c r="H251" s="190"/>
      <c r="I251" s="193"/>
      <c r="J251" s="204">
        <f>BK251</f>
        <v>0</v>
      </c>
      <c r="K251" s="190"/>
      <c r="L251" s="195"/>
      <c r="M251" s="196"/>
      <c r="N251" s="197"/>
      <c r="O251" s="197"/>
      <c r="P251" s="198">
        <f>SUM(P252:P257)</f>
        <v>0</v>
      </c>
      <c r="Q251" s="197"/>
      <c r="R251" s="198">
        <f>SUM(R252:R257)</f>
        <v>0.45716999999999997</v>
      </c>
      <c r="S251" s="197"/>
      <c r="T251" s="199">
        <f>SUM(T252:T257)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0" t="s">
        <v>87</v>
      </c>
      <c r="AT251" s="201" t="s">
        <v>77</v>
      </c>
      <c r="AU251" s="201" t="s">
        <v>21</v>
      </c>
      <c r="AY251" s="200" t="s">
        <v>123</v>
      </c>
      <c r="BK251" s="202">
        <f>SUM(BK252:BK257)</f>
        <v>0</v>
      </c>
    </row>
    <row r="252" s="2" customFormat="1" ht="16.5" customHeight="1">
      <c r="A252" s="40"/>
      <c r="B252" s="41"/>
      <c r="C252" s="205" t="s">
        <v>444</v>
      </c>
      <c r="D252" s="205" t="s">
        <v>126</v>
      </c>
      <c r="E252" s="206" t="s">
        <v>1559</v>
      </c>
      <c r="F252" s="207" t="s">
        <v>1560</v>
      </c>
      <c r="G252" s="208" t="s">
        <v>181</v>
      </c>
      <c r="H252" s="209">
        <v>933</v>
      </c>
      <c r="I252" s="210"/>
      <c r="J252" s="211">
        <f>ROUND(I252*H252,2)</f>
        <v>0</v>
      </c>
      <c r="K252" s="207" t="s">
        <v>182</v>
      </c>
      <c r="L252" s="46"/>
      <c r="M252" s="212" t="s">
        <v>32</v>
      </c>
      <c r="N252" s="213" t="s">
        <v>49</v>
      </c>
      <c r="O252" s="86"/>
      <c r="P252" s="214">
        <f>O252*H252</f>
        <v>0</v>
      </c>
      <c r="Q252" s="214">
        <v>0.00020000000000000001</v>
      </c>
      <c r="R252" s="214">
        <f>Q252*H252</f>
        <v>0.18660000000000002</v>
      </c>
      <c r="S252" s="214">
        <v>0</v>
      </c>
      <c r="T252" s="21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6" t="s">
        <v>265</v>
      </c>
      <c r="AT252" s="216" t="s">
        <v>126</v>
      </c>
      <c r="AU252" s="216" t="s">
        <v>87</v>
      </c>
      <c r="AY252" s="18" t="s">
        <v>123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21</v>
      </c>
      <c r="BK252" s="217">
        <f>ROUND(I252*H252,2)</f>
        <v>0</v>
      </c>
      <c r="BL252" s="18" t="s">
        <v>265</v>
      </c>
      <c r="BM252" s="216" t="s">
        <v>1561</v>
      </c>
    </row>
    <row r="253" s="2" customFormat="1">
      <c r="A253" s="40"/>
      <c r="B253" s="41"/>
      <c r="C253" s="42"/>
      <c r="D253" s="218" t="s">
        <v>132</v>
      </c>
      <c r="E253" s="42"/>
      <c r="F253" s="219" t="s">
        <v>1562</v>
      </c>
      <c r="G253" s="42"/>
      <c r="H253" s="42"/>
      <c r="I253" s="220"/>
      <c r="J253" s="42"/>
      <c r="K253" s="42"/>
      <c r="L253" s="46"/>
      <c r="M253" s="221"/>
      <c r="N253" s="22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132</v>
      </c>
      <c r="AU253" s="18" t="s">
        <v>87</v>
      </c>
    </row>
    <row r="254" s="13" customFormat="1">
      <c r="A254" s="13"/>
      <c r="B254" s="229"/>
      <c r="C254" s="230"/>
      <c r="D254" s="231" t="s">
        <v>190</v>
      </c>
      <c r="E254" s="232" t="s">
        <v>32</v>
      </c>
      <c r="F254" s="233" t="s">
        <v>1563</v>
      </c>
      <c r="G254" s="230"/>
      <c r="H254" s="234">
        <v>933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190</v>
      </c>
      <c r="AU254" s="240" t="s">
        <v>87</v>
      </c>
      <c r="AV254" s="13" t="s">
        <v>87</v>
      </c>
      <c r="AW254" s="13" t="s">
        <v>40</v>
      </c>
      <c r="AX254" s="13" t="s">
        <v>78</v>
      </c>
      <c r="AY254" s="240" t="s">
        <v>123</v>
      </c>
    </row>
    <row r="255" s="14" customFormat="1">
      <c r="A255" s="14"/>
      <c r="B255" s="241"/>
      <c r="C255" s="242"/>
      <c r="D255" s="231" t="s">
        <v>190</v>
      </c>
      <c r="E255" s="243" t="s">
        <v>32</v>
      </c>
      <c r="F255" s="244" t="s">
        <v>192</v>
      </c>
      <c r="G255" s="242"/>
      <c r="H255" s="245">
        <v>933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190</v>
      </c>
      <c r="AU255" s="251" t="s">
        <v>87</v>
      </c>
      <c r="AV255" s="14" t="s">
        <v>146</v>
      </c>
      <c r="AW255" s="14" t="s">
        <v>40</v>
      </c>
      <c r="AX255" s="14" t="s">
        <v>21</v>
      </c>
      <c r="AY255" s="251" t="s">
        <v>123</v>
      </c>
    </row>
    <row r="256" s="2" customFormat="1" ht="24.15" customHeight="1">
      <c r="A256" s="40"/>
      <c r="B256" s="41"/>
      <c r="C256" s="205" t="s">
        <v>449</v>
      </c>
      <c r="D256" s="205" t="s">
        <v>126</v>
      </c>
      <c r="E256" s="206" t="s">
        <v>1564</v>
      </c>
      <c r="F256" s="207" t="s">
        <v>1565</v>
      </c>
      <c r="G256" s="208" t="s">
        <v>181</v>
      </c>
      <c r="H256" s="209">
        <v>933</v>
      </c>
      <c r="I256" s="210"/>
      <c r="J256" s="211">
        <f>ROUND(I256*H256,2)</f>
        <v>0</v>
      </c>
      <c r="K256" s="207" t="s">
        <v>182</v>
      </c>
      <c r="L256" s="46"/>
      <c r="M256" s="212" t="s">
        <v>32</v>
      </c>
      <c r="N256" s="213" t="s">
        <v>49</v>
      </c>
      <c r="O256" s="86"/>
      <c r="P256" s="214">
        <f>O256*H256</f>
        <v>0</v>
      </c>
      <c r="Q256" s="214">
        <v>0.00029</v>
      </c>
      <c r="R256" s="214">
        <f>Q256*H256</f>
        <v>0.27056999999999998</v>
      </c>
      <c r="S256" s="214">
        <v>0</v>
      </c>
      <c r="T256" s="21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6" t="s">
        <v>265</v>
      </c>
      <c r="AT256" s="216" t="s">
        <v>126</v>
      </c>
      <c r="AU256" s="216" t="s">
        <v>87</v>
      </c>
      <c r="AY256" s="18" t="s">
        <v>123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21</v>
      </c>
      <c r="BK256" s="217">
        <f>ROUND(I256*H256,2)</f>
        <v>0</v>
      </c>
      <c r="BL256" s="18" t="s">
        <v>265</v>
      </c>
      <c r="BM256" s="216" t="s">
        <v>1566</v>
      </c>
    </row>
    <row r="257" s="2" customFormat="1">
      <c r="A257" s="40"/>
      <c r="B257" s="41"/>
      <c r="C257" s="42"/>
      <c r="D257" s="218" t="s">
        <v>132</v>
      </c>
      <c r="E257" s="42"/>
      <c r="F257" s="219" t="s">
        <v>1567</v>
      </c>
      <c r="G257" s="42"/>
      <c r="H257" s="42"/>
      <c r="I257" s="220"/>
      <c r="J257" s="42"/>
      <c r="K257" s="42"/>
      <c r="L257" s="46"/>
      <c r="M257" s="221"/>
      <c r="N257" s="22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132</v>
      </c>
      <c r="AU257" s="18" t="s">
        <v>87</v>
      </c>
    </row>
    <row r="258" s="12" customFormat="1" ht="25.92" customHeight="1">
      <c r="A258" s="12"/>
      <c r="B258" s="189"/>
      <c r="C258" s="190"/>
      <c r="D258" s="191" t="s">
        <v>77</v>
      </c>
      <c r="E258" s="192" t="s">
        <v>876</v>
      </c>
      <c r="F258" s="192" t="s">
        <v>877</v>
      </c>
      <c r="G258" s="190"/>
      <c r="H258" s="190"/>
      <c r="I258" s="193"/>
      <c r="J258" s="194">
        <f>BK258</f>
        <v>0</v>
      </c>
      <c r="K258" s="190"/>
      <c r="L258" s="195"/>
      <c r="M258" s="196"/>
      <c r="N258" s="197"/>
      <c r="O258" s="197"/>
      <c r="P258" s="198">
        <f>SUM(P259:P264)</f>
        <v>0</v>
      </c>
      <c r="Q258" s="197"/>
      <c r="R258" s="198">
        <f>SUM(R259:R264)</f>
        <v>0</v>
      </c>
      <c r="S258" s="197"/>
      <c r="T258" s="199">
        <f>SUM(T259:T264)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0" t="s">
        <v>146</v>
      </c>
      <c r="AT258" s="201" t="s">
        <v>77</v>
      </c>
      <c r="AU258" s="201" t="s">
        <v>78</v>
      </c>
      <c r="AY258" s="200" t="s">
        <v>123</v>
      </c>
      <c r="BK258" s="202">
        <f>SUM(BK259:BK264)</f>
        <v>0</v>
      </c>
    </row>
    <row r="259" s="2" customFormat="1" ht="16.5" customHeight="1">
      <c r="A259" s="40"/>
      <c r="B259" s="41"/>
      <c r="C259" s="205" t="s">
        <v>454</v>
      </c>
      <c r="D259" s="205" t="s">
        <v>126</v>
      </c>
      <c r="E259" s="206" t="s">
        <v>1568</v>
      </c>
      <c r="F259" s="207" t="s">
        <v>1569</v>
      </c>
      <c r="G259" s="208" t="s">
        <v>881</v>
      </c>
      <c r="H259" s="209">
        <v>80</v>
      </c>
      <c r="I259" s="210"/>
      <c r="J259" s="211">
        <f>ROUND(I259*H259,2)</f>
        <v>0</v>
      </c>
      <c r="K259" s="207" t="s">
        <v>182</v>
      </c>
      <c r="L259" s="46"/>
      <c r="M259" s="212" t="s">
        <v>32</v>
      </c>
      <c r="N259" s="213" t="s">
        <v>49</v>
      </c>
      <c r="O259" s="86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6" t="s">
        <v>882</v>
      </c>
      <c r="AT259" s="216" t="s">
        <v>126</v>
      </c>
      <c r="AU259" s="216" t="s">
        <v>21</v>
      </c>
      <c r="AY259" s="18" t="s">
        <v>123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21</v>
      </c>
      <c r="BK259" s="217">
        <f>ROUND(I259*H259,2)</f>
        <v>0</v>
      </c>
      <c r="BL259" s="18" t="s">
        <v>882</v>
      </c>
      <c r="BM259" s="216" t="s">
        <v>1570</v>
      </c>
    </row>
    <row r="260" s="2" customFormat="1">
      <c r="A260" s="40"/>
      <c r="B260" s="41"/>
      <c r="C260" s="42"/>
      <c r="D260" s="218" t="s">
        <v>132</v>
      </c>
      <c r="E260" s="42"/>
      <c r="F260" s="219" t="s">
        <v>1571</v>
      </c>
      <c r="G260" s="42"/>
      <c r="H260" s="42"/>
      <c r="I260" s="220"/>
      <c r="J260" s="42"/>
      <c r="K260" s="42"/>
      <c r="L260" s="46"/>
      <c r="M260" s="221"/>
      <c r="N260" s="22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132</v>
      </c>
      <c r="AU260" s="18" t="s">
        <v>21</v>
      </c>
    </row>
    <row r="261" s="2" customFormat="1" ht="24.15" customHeight="1">
      <c r="A261" s="40"/>
      <c r="B261" s="41"/>
      <c r="C261" s="205" t="s">
        <v>459</v>
      </c>
      <c r="D261" s="205" t="s">
        <v>126</v>
      </c>
      <c r="E261" s="206" t="s">
        <v>879</v>
      </c>
      <c r="F261" s="207" t="s">
        <v>1572</v>
      </c>
      <c r="G261" s="208" t="s">
        <v>881</v>
      </c>
      <c r="H261" s="209">
        <v>48</v>
      </c>
      <c r="I261" s="210"/>
      <c r="J261" s="211">
        <f>ROUND(I261*H261,2)</f>
        <v>0</v>
      </c>
      <c r="K261" s="207" t="s">
        <v>182</v>
      </c>
      <c r="L261" s="46"/>
      <c r="M261" s="212" t="s">
        <v>32</v>
      </c>
      <c r="N261" s="213" t="s">
        <v>49</v>
      </c>
      <c r="O261" s="86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6" t="s">
        <v>882</v>
      </c>
      <c r="AT261" s="216" t="s">
        <v>126</v>
      </c>
      <c r="AU261" s="216" t="s">
        <v>21</v>
      </c>
      <c r="AY261" s="18" t="s">
        <v>123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21</v>
      </c>
      <c r="BK261" s="217">
        <f>ROUND(I261*H261,2)</f>
        <v>0</v>
      </c>
      <c r="BL261" s="18" t="s">
        <v>882</v>
      </c>
      <c r="BM261" s="216" t="s">
        <v>1573</v>
      </c>
    </row>
    <row r="262" s="2" customFormat="1">
      <c r="A262" s="40"/>
      <c r="B262" s="41"/>
      <c r="C262" s="42"/>
      <c r="D262" s="218" t="s">
        <v>132</v>
      </c>
      <c r="E262" s="42"/>
      <c r="F262" s="219" t="s">
        <v>884</v>
      </c>
      <c r="G262" s="42"/>
      <c r="H262" s="42"/>
      <c r="I262" s="220"/>
      <c r="J262" s="42"/>
      <c r="K262" s="42"/>
      <c r="L262" s="46"/>
      <c r="M262" s="221"/>
      <c r="N262" s="22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132</v>
      </c>
      <c r="AU262" s="18" t="s">
        <v>21</v>
      </c>
    </row>
    <row r="263" s="2" customFormat="1" ht="24.15" customHeight="1">
      <c r="A263" s="40"/>
      <c r="B263" s="41"/>
      <c r="C263" s="205" t="s">
        <v>464</v>
      </c>
      <c r="D263" s="205" t="s">
        <v>126</v>
      </c>
      <c r="E263" s="206" t="s">
        <v>1574</v>
      </c>
      <c r="F263" s="207" t="s">
        <v>1575</v>
      </c>
      <c r="G263" s="208" t="s">
        <v>881</v>
      </c>
      <c r="H263" s="209">
        <v>48</v>
      </c>
      <c r="I263" s="210"/>
      <c r="J263" s="211">
        <f>ROUND(I263*H263,2)</f>
        <v>0</v>
      </c>
      <c r="K263" s="207" t="s">
        <v>182</v>
      </c>
      <c r="L263" s="46"/>
      <c r="M263" s="212" t="s">
        <v>32</v>
      </c>
      <c r="N263" s="213" t="s">
        <v>49</v>
      </c>
      <c r="O263" s="86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6" t="s">
        <v>882</v>
      </c>
      <c r="AT263" s="216" t="s">
        <v>126</v>
      </c>
      <c r="AU263" s="216" t="s">
        <v>21</v>
      </c>
      <c r="AY263" s="18" t="s">
        <v>123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21</v>
      </c>
      <c r="BK263" s="217">
        <f>ROUND(I263*H263,2)</f>
        <v>0</v>
      </c>
      <c r="BL263" s="18" t="s">
        <v>882</v>
      </c>
      <c r="BM263" s="216" t="s">
        <v>1576</v>
      </c>
    </row>
    <row r="264" s="2" customFormat="1">
      <c r="A264" s="40"/>
      <c r="B264" s="41"/>
      <c r="C264" s="42"/>
      <c r="D264" s="218" t="s">
        <v>132</v>
      </c>
      <c r="E264" s="42"/>
      <c r="F264" s="219" t="s">
        <v>1577</v>
      </c>
      <c r="G264" s="42"/>
      <c r="H264" s="42"/>
      <c r="I264" s="220"/>
      <c r="J264" s="42"/>
      <c r="K264" s="42"/>
      <c r="L264" s="46"/>
      <c r="M264" s="223"/>
      <c r="N264" s="224"/>
      <c r="O264" s="225"/>
      <c r="P264" s="225"/>
      <c r="Q264" s="225"/>
      <c r="R264" s="225"/>
      <c r="S264" s="225"/>
      <c r="T264" s="226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132</v>
      </c>
      <c r="AU264" s="18" t="s">
        <v>21</v>
      </c>
    </row>
    <row r="265" s="2" customFormat="1" ht="6.96" customHeight="1">
      <c r="A265" s="40"/>
      <c r="B265" s="61"/>
      <c r="C265" s="62"/>
      <c r="D265" s="62"/>
      <c r="E265" s="62"/>
      <c r="F265" s="62"/>
      <c r="G265" s="62"/>
      <c r="H265" s="62"/>
      <c r="I265" s="62"/>
      <c r="J265" s="62"/>
      <c r="K265" s="62"/>
      <c r="L265" s="46"/>
      <c r="M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</sheetData>
  <sheetProtection sheet="1" autoFilter="0" formatColumns="0" formatRows="0" objects="1" scenarios="1" spinCount="100000" saltValue="H1w7Sshky/A8jsKRVyfAPhJAcHyAv5ioxZ87kfhEb33TP7vX4DoDcdSPYi5dqU//J9XaVIigP6WhrZWraXa56g==" hashValue="yCujz4zS1l+893G5JstuDXcAw5ahxHwrEgiT+PLl/bKS4MF/DZEpChyANk0eplfeWBaVvS7Uwg6msOmiXewpxA==" algorithmName="SHA-512" password="CC35"/>
  <autoFilter ref="C92:K264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2/631311114"/>
    <hyperlink ref="F102" r:id="rId2" display="https://podminky.urs.cz/item/CS_URS_2023_02/952902031"/>
    <hyperlink ref="F105" r:id="rId3" display="https://podminky.urs.cz/item/CS_URS_2023_02/965042141"/>
    <hyperlink ref="F109" r:id="rId4" display="https://podminky.urs.cz/item/CS_URS_2023_02/965045113"/>
    <hyperlink ref="F114" r:id="rId5" display="https://podminky.urs.cz/item/CS_URS_2023_02/997013211"/>
    <hyperlink ref="F116" r:id="rId6" display="https://podminky.urs.cz/item/CS_URS_2023_02/997013501"/>
    <hyperlink ref="F118" r:id="rId7" display="https://podminky.urs.cz/item/CS_URS_2023_02/997013509"/>
    <hyperlink ref="F124" r:id="rId8" display="https://podminky.urs.cz/item/CS_URS_2023_02/997013631"/>
    <hyperlink ref="F127" r:id="rId9" display="https://podminky.urs.cz/item/CS_URS_2023_02/998011001"/>
    <hyperlink ref="F131" r:id="rId10" display="https://podminky.urs.cz/item/CS_URS_2023_02/711141559"/>
    <hyperlink ref="F135" r:id="rId11" display="https://podminky.urs.cz/item/CS_URS_2023_02/998711101"/>
    <hyperlink ref="F138" r:id="rId12" display="https://podminky.urs.cz/item/CS_URS_2023_02/713120821"/>
    <hyperlink ref="F140" r:id="rId13" display="https://podminky.urs.cz/item/CS_URS_2023_02/713121111"/>
    <hyperlink ref="F145" r:id="rId14" display="https://podminky.urs.cz/item/CS_URS_2023_02/998713101"/>
    <hyperlink ref="F148" r:id="rId15" display="https://podminky.urs.cz/item/CS_URS_2023_02/763131532"/>
    <hyperlink ref="F152" r:id="rId16" display="https://podminky.urs.cz/item/CS_URS_2023_02/998763301"/>
    <hyperlink ref="F155" r:id="rId17" display="https://podminky.urs.cz/item/CS_URS_2023_02/771121011"/>
    <hyperlink ref="F159" r:id="rId18" display="https://podminky.urs.cz/item/CS_URS_2023_02/771151012"/>
    <hyperlink ref="F161" r:id="rId19" display="https://podminky.urs.cz/item/CS_URS_2023_02/771571810"/>
    <hyperlink ref="F167" r:id="rId20" display="https://podminky.urs.cz/item/CS_URS_2023_02/771574263"/>
    <hyperlink ref="F174" r:id="rId21" display="https://podminky.urs.cz/item/CS_URS_2023_02/771577114"/>
    <hyperlink ref="F176" r:id="rId22" display="https://podminky.urs.cz/item/CS_URS_2023_02/771577115"/>
    <hyperlink ref="F178" r:id="rId23" display="https://podminky.urs.cz/item/CS_URS_2023_02/998771101"/>
    <hyperlink ref="F181" r:id="rId24" display="https://podminky.urs.cz/item/CS_URS_2023_02/776111112"/>
    <hyperlink ref="F185" r:id="rId25" display="https://podminky.urs.cz/item/CS_URS_2023_02/776111311"/>
    <hyperlink ref="F187" r:id="rId26" display="https://podminky.urs.cz/item/CS_URS_2023_02/776201812"/>
    <hyperlink ref="F191" r:id="rId27" display="https://podminky.urs.cz/item/CS_URS_2023_02/776211111"/>
    <hyperlink ref="F198" r:id="rId28" display="https://podminky.urs.cz/item/CS_URS_2023_02/776231111"/>
    <hyperlink ref="F205" r:id="rId29" display="https://podminky.urs.cz/item/CS_URS_2023_02/776411111"/>
    <hyperlink ref="F212" r:id="rId30" display="https://podminky.urs.cz/item/CS_URS_2023_02/776421414"/>
    <hyperlink ref="F219" r:id="rId31" display="https://podminky.urs.cz/item/CS_URS_2023_02/998776101"/>
    <hyperlink ref="F222" r:id="rId32" display="https://podminky.urs.cz/item/CS_URS_2023_02/781121011"/>
    <hyperlink ref="F232" r:id="rId33" display="https://podminky.urs.cz/item/CS_URS_2023_02/781151031"/>
    <hyperlink ref="F234" r:id="rId34" display="https://podminky.urs.cz/item/CS_URS_2023_02/781471810"/>
    <hyperlink ref="F236" r:id="rId35" display="https://podminky.urs.cz/item/CS_URS_2023_02/781474226"/>
    <hyperlink ref="F242" r:id="rId36" display="https://podminky.urs.cz/item/CS_URS_2023_02/781477114"/>
    <hyperlink ref="F244" r:id="rId37" display="https://podminky.urs.cz/item/CS_URS_2023_02/781477115"/>
    <hyperlink ref="F246" r:id="rId38" display="https://podminky.urs.cz/item/CS_URS_2023_02/781494111"/>
    <hyperlink ref="F248" r:id="rId39" display="https://podminky.urs.cz/item/CS_URS_2023_02/781494511"/>
    <hyperlink ref="F250" r:id="rId40" display="https://podminky.urs.cz/item/CS_URS_2023_02/998781101"/>
    <hyperlink ref="F253" r:id="rId41" display="https://podminky.urs.cz/item/CS_URS_2023_02/784181101"/>
    <hyperlink ref="F257" r:id="rId42" display="https://podminky.urs.cz/item/CS_URS_2023_02/784221101"/>
    <hyperlink ref="F260" r:id="rId43" display="https://podminky.urs.cz/item/CS_URS_2023_02/HZS1301"/>
    <hyperlink ref="F262" r:id="rId44" display="https://podminky.urs.cz/item/CS_URS_2023_02/HZS2491"/>
    <hyperlink ref="F264" r:id="rId45" display="https://podminky.urs.cz/item/CS_URS_2023_02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227" t="str">
        <f>'Rekapitulace stavby'!K6</f>
        <v>MŠ Pionýrská -rekonstrukce ZTI a vytápění, ul. Pionýrská 727/1, 742 21 Kopřivnice</v>
      </c>
      <c r="F7" s="133"/>
      <c r="G7" s="133"/>
      <c r="H7" s="133"/>
      <c r="L7" s="21"/>
    </row>
    <row r="8" s="2" customFormat="1" ht="12" customHeight="1">
      <c r="A8" s="40"/>
      <c r="B8" s="46"/>
      <c r="C8" s="40"/>
      <c r="D8" s="133" t="s">
        <v>156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1578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32</v>
      </c>
      <c r="G11" s="40"/>
      <c r="H11" s="40"/>
      <c r="I11" s="133" t="s">
        <v>20</v>
      </c>
      <c r="J11" s="136" t="s">
        <v>32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22</v>
      </c>
      <c r="E12" s="40"/>
      <c r="F12" s="136" t="s">
        <v>158</v>
      </c>
      <c r="G12" s="40"/>
      <c r="H12" s="40"/>
      <c r="I12" s="133" t="s">
        <v>24</v>
      </c>
      <c r="J12" s="137" t="str">
        <f>'Rekapitulace stavby'!AN8</f>
        <v>19. 12. 2022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30</v>
      </c>
      <c r="E14" s="40"/>
      <c r="F14" s="40"/>
      <c r="G14" s="40"/>
      <c r="H14" s="40"/>
      <c r="I14" s="133" t="s">
        <v>31</v>
      </c>
      <c r="J14" s="136" t="s">
        <v>32</v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">
        <v>33</v>
      </c>
      <c r="F15" s="40"/>
      <c r="G15" s="40"/>
      <c r="H15" s="40"/>
      <c r="I15" s="133" t="s">
        <v>34</v>
      </c>
      <c r="J15" s="136" t="s">
        <v>32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35</v>
      </c>
      <c r="E17" s="40"/>
      <c r="F17" s="40"/>
      <c r="G17" s="40"/>
      <c r="H17" s="40"/>
      <c r="I17" s="133" t="s">
        <v>31</v>
      </c>
      <c r="J17" s="34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6"/>
      <c r="G18" s="136"/>
      <c r="H18" s="136"/>
      <c r="I18" s="133" t="s">
        <v>34</v>
      </c>
      <c r="J18" s="34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37</v>
      </c>
      <c r="E20" s="40"/>
      <c r="F20" s="40"/>
      <c r="G20" s="40"/>
      <c r="H20" s="40"/>
      <c r="I20" s="133" t="s">
        <v>31</v>
      </c>
      <c r="J20" s="136" t="s">
        <v>38</v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">
        <v>39</v>
      </c>
      <c r="F21" s="40"/>
      <c r="G21" s="40"/>
      <c r="H21" s="40"/>
      <c r="I21" s="133" t="s">
        <v>34</v>
      </c>
      <c r="J21" s="136" t="s">
        <v>32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41</v>
      </c>
      <c r="E23" s="40"/>
      <c r="F23" s="40"/>
      <c r="G23" s="40"/>
      <c r="H23" s="40"/>
      <c r="I23" s="133" t="s">
        <v>31</v>
      </c>
      <c r="J23" s="136" t="s">
        <v>38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39</v>
      </c>
      <c r="F24" s="40"/>
      <c r="G24" s="40"/>
      <c r="H24" s="40"/>
      <c r="I24" s="133" t="s">
        <v>34</v>
      </c>
      <c r="J24" s="136" t="s">
        <v>32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42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ROUND(J83,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3" t="s">
        <v>49</v>
      </c>
      <c r="F33" s="149">
        <f>ROUND((SUM(BE83:BE91)),  2)</f>
        <v>0</v>
      </c>
      <c r="G33" s="40"/>
      <c r="H33" s="40"/>
      <c r="I33" s="150">
        <v>0.20999999999999999</v>
      </c>
      <c r="J33" s="149">
        <f>ROUND(((SUM(BE83:BE91))*I33),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50</v>
      </c>
      <c r="F34" s="149">
        <f>ROUND((SUM(BF83:BF91)),  2)</f>
        <v>0</v>
      </c>
      <c r="G34" s="40"/>
      <c r="H34" s="40"/>
      <c r="I34" s="150">
        <v>0.14999999999999999</v>
      </c>
      <c r="J34" s="149">
        <f>ROUND(((SUM(BF83:BF91))*I34),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51</v>
      </c>
      <c r="F35" s="149">
        <f>ROUND((SUM(BG83:BG91)),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52</v>
      </c>
      <c r="F36" s="149">
        <f>ROUND((SUM(BH83:BH91)),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53</v>
      </c>
      <c r="F37" s="149">
        <f>ROUND((SUM(BI83:BI91)),  2)</f>
        <v>0</v>
      </c>
      <c r="G37" s="40"/>
      <c r="H37" s="40"/>
      <c r="I37" s="150">
        <v>0</v>
      </c>
      <c r="J37" s="149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28" t="str">
        <f>E7</f>
        <v>MŠ Pionýrská -rekonstrukce ZTI a vytápění, ul. Pionýrská 727/1, 742 21 Kopřivnice</v>
      </c>
      <c r="F48" s="33"/>
      <c r="G48" s="33"/>
      <c r="H48" s="33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156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D.1.4.3 - Měření a regulace 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Kopřivnice</v>
      </c>
      <c r="G52" s="42"/>
      <c r="H52" s="42"/>
      <c r="I52" s="33" t="s">
        <v>24</v>
      </c>
      <c r="J52" s="74" t="str">
        <f>IF(J12="","",J12)</f>
        <v>19. 12. 2022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Lenka Jerakasová 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 xml:space="preserve">Lenka Jerakasová 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5" t="s">
        <v>76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6"/>
      <c r="C60" s="167"/>
      <c r="D60" s="168" t="s">
        <v>169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1579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102</v>
      </c>
      <c r="E62" s="169"/>
      <c r="F62" s="169"/>
      <c r="G62" s="169"/>
      <c r="H62" s="169"/>
      <c r="I62" s="169"/>
      <c r="J62" s="170">
        <f>J88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106</v>
      </c>
      <c r="E63" s="175"/>
      <c r="F63" s="175"/>
      <c r="G63" s="175"/>
      <c r="H63" s="175"/>
      <c r="I63" s="175"/>
      <c r="J63" s="176">
        <f>J89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4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107</v>
      </c>
      <c r="D70" s="42"/>
      <c r="E70" s="42"/>
      <c r="F70" s="42"/>
      <c r="G70" s="42"/>
      <c r="H70" s="42"/>
      <c r="I70" s="42"/>
      <c r="J70" s="42"/>
      <c r="K70" s="4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16</v>
      </c>
      <c r="D72" s="42"/>
      <c r="E72" s="42"/>
      <c r="F72" s="42"/>
      <c r="G72" s="42"/>
      <c r="H72" s="42"/>
      <c r="I72" s="42"/>
      <c r="J72" s="42"/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228" t="str">
        <f>E7</f>
        <v>MŠ Pionýrská -rekonstrukce ZTI a vytápění, ul. Pionýrská 727/1, 742 21 Kopřivnice</v>
      </c>
      <c r="F73" s="33"/>
      <c r="G73" s="33"/>
      <c r="H73" s="33"/>
      <c r="I73" s="42"/>
      <c r="J73" s="42"/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156</v>
      </c>
      <c r="D74" s="42"/>
      <c r="E74" s="42"/>
      <c r="F74" s="42"/>
      <c r="G74" s="42"/>
      <c r="H74" s="42"/>
      <c r="I74" s="42"/>
      <c r="J74" s="42"/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 xml:space="preserve">D.1.4.3 - Měření a regulace </v>
      </c>
      <c r="F75" s="42"/>
      <c r="G75" s="42"/>
      <c r="H75" s="42"/>
      <c r="I75" s="42"/>
      <c r="J75" s="42"/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22</v>
      </c>
      <c r="D77" s="42"/>
      <c r="E77" s="42"/>
      <c r="F77" s="28" t="str">
        <f>F12</f>
        <v>Kopřivnice</v>
      </c>
      <c r="G77" s="42"/>
      <c r="H77" s="42"/>
      <c r="I77" s="33" t="s">
        <v>24</v>
      </c>
      <c r="J77" s="74" t="str">
        <f>IF(J12="","",J12)</f>
        <v>19. 12. 2022</v>
      </c>
      <c r="K77" s="42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4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3" t="s">
        <v>30</v>
      </c>
      <c r="D79" s="42"/>
      <c r="E79" s="42"/>
      <c r="F79" s="28" t="str">
        <f>E15</f>
        <v xml:space="preserve"> </v>
      </c>
      <c r="G79" s="42"/>
      <c r="H79" s="42"/>
      <c r="I79" s="33" t="s">
        <v>37</v>
      </c>
      <c r="J79" s="38" t="str">
        <f>E21</f>
        <v xml:space="preserve">Lenka Jerakasová </v>
      </c>
      <c r="K79" s="42"/>
      <c r="L79" s="134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35</v>
      </c>
      <c r="D80" s="42"/>
      <c r="E80" s="42"/>
      <c r="F80" s="28" t="str">
        <f>IF(E18="","",E18)</f>
        <v>Vyplň údaj</v>
      </c>
      <c r="G80" s="42"/>
      <c r="H80" s="42"/>
      <c r="I80" s="33" t="s">
        <v>41</v>
      </c>
      <c r="J80" s="38" t="str">
        <f>E24</f>
        <v xml:space="preserve">Lenka Jerakasová </v>
      </c>
      <c r="K80" s="42"/>
      <c r="L80" s="134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4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8"/>
      <c r="B82" s="179"/>
      <c r="C82" s="180" t="s">
        <v>108</v>
      </c>
      <c r="D82" s="181" t="s">
        <v>63</v>
      </c>
      <c r="E82" s="181" t="s">
        <v>59</v>
      </c>
      <c r="F82" s="181" t="s">
        <v>60</v>
      </c>
      <c r="G82" s="181" t="s">
        <v>109</v>
      </c>
      <c r="H82" s="181" t="s">
        <v>110</v>
      </c>
      <c r="I82" s="181" t="s">
        <v>111</v>
      </c>
      <c r="J82" s="181" t="s">
        <v>100</v>
      </c>
      <c r="K82" s="182" t="s">
        <v>112</v>
      </c>
      <c r="L82" s="183"/>
      <c r="M82" s="94" t="s">
        <v>32</v>
      </c>
      <c r="N82" s="95" t="s">
        <v>48</v>
      </c>
      <c r="O82" s="95" t="s">
        <v>113</v>
      </c>
      <c r="P82" s="95" t="s">
        <v>114</v>
      </c>
      <c r="Q82" s="95" t="s">
        <v>115</v>
      </c>
      <c r="R82" s="95" t="s">
        <v>116</v>
      </c>
      <c r="S82" s="95" t="s">
        <v>117</v>
      </c>
      <c r="T82" s="96" t="s">
        <v>118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40"/>
      <c r="B83" s="41"/>
      <c r="C83" s="101" t="s">
        <v>119</v>
      </c>
      <c r="D83" s="42"/>
      <c r="E83" s="42"/>
      <c r="F83" s="42"/>
      <c r="G83" s="42"/>
      <c r="H83" s="42"/>
      <c r="I83" s="42"/>
      <c r="J83" s="184">
        <f>BK83</f>
        <v>0</v>
      </c>
      <c r="K83" s="42"/>
      <c r="L83" s="46"/>
      <c r="M83" s="97"/>
      <c r="N83" s="185"/>
      <c r="O83" s="98"/>
      <c r="P83" s="186">
        <f>P84+P88</f>
        <v>0</v>
      </c>
      <c r="Q83" s="98"/>
      <c r="R83" s="186">
        <f>R84+R88</f>
        <v>0.0050000000000000001</v>
      </c>
      <c r="S83" s="98"/>
      <c r="T83" s="187">
        <f>T84+T88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8" t="s">
        <v>77</v>
      </c>
      <c r="AU83" s="18" t="s">
        <v>101</v>
      </c>
      <c r="BK83" s="188">
        <f>BK84+BK88</f>
        <v>0</v>
      </c>
    </row>
    <row r="84" s="12" customFormat="1" ht="25.92" customHeight="1">
      <c r="A84" s="12"/>
      <c r="B84" s="189"/>
      <c r="C84" s="190"/>
      <c r="D84" s="191" t="s">
        <v>77</v>
      </c>
      <c r="E84" s="192" t="s">
        <v>369</v>
      </c>
      <c r="F84" s="192" t="s">
        <v>370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0.0050000000000000001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87</v>
      </c>
      <c r="AT84" s="201" t="s">
        <v>77</v>
      </c>
      <c r="AU84" s="201" t="s">
        <v>78</v>
      </c>
      <c r="AY84" s="200" t="s">
        <v>123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77</v>
      </c>
      <c r="E85" s="203" t="s">
        <v>1580</v>
      </c>
      <c r="F85" s="203" t="s">
        <v>1581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SUM(P86:P87)</f>
        <v>0</v>
      </c>
      <c r="Q85" s="197"/>
      <c r="R85" s="198">
        <f>SUM(R86:R87)</f>
        <v>0.0050000000000000001</v>
      </c>
      <c r="S85" s="197"/>
      <c r="T85" s="199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87</v>
      </c>
      <c r="AT85" s="201" t="s">
        <v>77</v>
      </c>
      <c r="AU85" s="201" t="s">
        <v>21</v>
      </c>
      <c r="AY85" s="200" t="s">
        <v>123</v>
      </c>
      <c r="BK85" s="202">
        <f>SUM(BK86:BK87)</f>
        <v>0</v>
      </c>
    </row>
    <row r="86" s="2" customFormat="1" ht="24.15" customHeight="1">
      <c r="A86" s="40"/>
      <c r="B86" s="41"/>
      <c r="C86" s="205" t="s">
        <v>21</v>
      </c>
      <c r="D86" s="205" t="s">
        <v>126</v>
      </c>
      <c r="E86" s="206" t="s">
        <v>1582</v>
      </c>
      <c r="F86" s="207" t="s">
        <v>1583</v>
      </c>
      <c r="G86" s="208" t="s">
        <v>128</v>
      </c>
      <c r="H86" s="209">
        <v>1</v>
      </c>
      <c r="I86" s="210"/>
      <c r="J86" s="211">
        <f>ROUND(I86*H86,2)</f>
        <v>0</v>
      </c>
      <c r="K86" s="207" t="s">
        <v>32</v>
      </c>
      <c r="L86" s="46"/>
      <c r="M86" s="212" t="s">
        <v>32</v>
      </c>
      <c r="N86" s="213" t="s">
        <v>49</v>
      </c>
      <c r="O86" s="86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6" t="s">
        <v>265</v>
      </c>
      <c r="AT86" s="216" t="s">
        <v>126</v>
      </c>
      <c r="AU86" s="216" t="s">
        <v>87</v>
      </c>
      <c r="AY86" s="18" t="s">
        <v>123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21</v>
      </c>
      <c r="BK86" s="217">
        <f>ROUND(I86*H86,2)</f>
        <v>0</v>
      </c>
      <c r="BL86" s="18" t="s">
        <v>265</v>
      </c>
      <c r="BM86" s="216" t="s">
        <v>1584</v>
      </c>
    </row>
    <row r="87" s="2" customFormat="1" ht="16.5" customHeight="1">
      <c r="A87" s="40"/>
      <c r="B87" s="41"/>
      <c r="C87" s="252" t="s">
        <v>87</v>
      </c>
      <c r="D87" s="252" t="s">
        <v>259</v>
      </c>
      <c r="E87" s="253" t="s">
        <v>1585</v>
      </c>
      <c r="F87" s="254" t="s">
        <v>1586</v>
      </c>
      <c r="G87" s="255" t="s">
        <v>275</v>
      </c>
      <c r="H87" s="256">
        <v>1</v>
      </c>
      <c r="I87" s="257"/>
      <c r="J87" s="258">
        <f>ROUND(I87*H87,2)</f>
        <v>0</v>
      </c>
      <c r="K87" s="254" t="s">
        <v>32</v>
      </c>
      <c r="L87" s="259"/>
      <c r="M87" s="260" t="s">
        <v>32</v>
      </c>
      <c r="N87" s="261" t="s">
        <v>49</v>
      </c>
      <c r="O87" s="86"/>
      <c r="P87" s="214">
        <f>O87*H87</f>
        <v>0</v>
      </c>
      <c r="Q87" s="214">
        <v>0.0050000000000000001</v>
      </c>
      <c r="R87" s="214">
        <f>Q87*H87</f>
        <v>0.0050000000000000001</v>
      </c>
      <c r="S87" s="214">
        <v>0</v>
      </c>
      <c r="T87" s="21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6" t="s">
        <v>359</v>
      </c>
      <c r="AT87" s="216" t="s">
        <v>259</v>
      </c>
      <c r="AU87" s="216" t="s">
        <v>87</v>
      </c>
      <c r="AY87" s="18" t="s">
        <v>123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21</v>
      </c>
      <c r="BK87" s="217">
        <f>ROUND(I87*H87,2)</f>
        <v>0</v>
      </c>
      <c r="BL87" s="18" t="s">
        <v>265</v>
      </c>
      <c r="BM87" s="216" t="s">
        <v>1587</v>
      </c>
    </row>
    <row r="88" s="12" customFormat="1" ht="25.92" customHeight="1">
      <c r="A88" s="12"/>
      <c r="B88" s="189"/>
      <c r="C88" s="190"/>
      <c r="D88" s="191" t="s">
        <v>77</v>
      </c>
      <c r="E88" s="192" t="s">
        <v>120</v>
      </c>
      <c r="F88" s="192" t="s">
        <v>121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</f>
        <v>0</v>
      </c>
      <c r="Q88" s="197"/>
      <c r="R88" s="198">
        <f>R89</f>
        <v>0</v>
      </c>
      <c r="S88" s="197"/>
      <c r="T88" s="19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122</v>
      </c>
      <c r="AT88" s="201" t="s">
        <v>77</v>
      </c>
      <c r="AU88" s="201" t="s">
        <v>78</v>
      </c>
      <c r="AY88" s="200" t="s">
        <v>123</v>
      </c>
      <c r="BK88" s="202">
        <f>BK89</f>
        <v>0</v>
      </c>
    </row>
    <row r="89" s="12" customFormat="1" ht="22.8" customHeight="1">
      <c r="A89" s="12"/>
      <c r="B89" s="189"/>
      <c r="C89" s="190"/>
      <c r="D89" s="191" t="s">
        <v>77</v>
      </c>
      <c r="E89" s="203" t="s">
        <v>151</v>
      </c>
      <c r="F89" s="203" t="s">
        <v>152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SUM(P90:P91)</f>
        <v>0</v>
      </c>
      <c r="Q89" s="197"/>
      <c r="R89" s="198">
        <f>SUM(R90:R91)</f>
        <v>0</v>
      </c>
      <c r="S89" s="197"/>
      <c r="T89" s="199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122</v>
      </c>
      <c r="AT89" s="201" t="s">
        <v>77</v>
      </c>
      <c r="AU89" s="201" t="s">
        <v>21</v>
      </c>
      <c r="AY89" s="200" t="s">
        <v>123</v>
      </c>
      <c r="BK89" s="202">
        <f>SUM(BK90:BK91)</f>
        <v>0</v>
      </c>
    </row>
    <row r="90" s="2" customFormat="1" ht="16.5" customHeight="1">
      <c r="A90" s="40"/>
      <c r="B90" s="41"/>
      <c r="C90" s="205" t="s">
        <v>139</v>
      </c>
      <c r="D90" s="205" t="s">
        <v>126</v>
      </c>
      <c r="E90" s="206" t="s">
        <v>1588</v>
      </c>
      <c r="F90" s="207" t="s">
        <v>1589</v>
      </c>
      <c r="G90" s="208" t="s">
        <v>1590</v>
      </c>
      <c r="H90" s="209">
        <v>1</v>
      </c>
      <c r="I90" s="210"/>
      <c r="J90" s="211">
        <f>ROUND(I90*H90,2)</f>
        <v>0</v>
      </c>
      <c r="K90" s="207" t="s">
        <v>129</v>
      </c>
      <c r="L90" s="46"/>
      <c r="M90" s="212" t="s">
        <v>32</v>
      </c>
      <c r="N90" s="213" t="s">
        <v>49</v>
      </c>
      <c r="O90" s="86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6" t="s">
        <v>130</v>
      </c>
      <c r="AT90" s="216" t="s">
        <v>126</v>
      </c>
      <c r="AU90" s="216" t="s">
        <v>87</v>
      </c>
      <c r="AY90" s="18" t="s">
        <v>123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21</v>
      </c>
      <c r="BK90" s="217">
        <f>ROUND(I90*H90,2)</f>
        <v>0</v>
      </c>
      <c r="BL90" s="18" t="s">
        <v>130</v>
      </c>
      <c r="BM90" s="216" t="s">
        <v>1591</v>
      </c>
    </row>
    <row r="91" s="2" customFormat="1">
      <c r="A91" s="40"/>
      <c r="B91" s="41"/>
      <c r="C91" s="42"/>
      <c r="D91" s="218" t="s">
        <v>132</v>
      </c>
      <c r="E91" s="42"/>
      <c r="F91" s="219" t="s">
        <v>1592</v>
      </c>
      <c r="G91" s="42"/>
      <c r="H91" s="42"/>
      <c r="I91" s="220"/>
      <c r="J91" s="42"/>
      <c r="K91" s="42"/>
      <c r="L91" s="46"/>
      <c r="M91" s="223"/>
      <c r="N91" s="224"/>
      <c r="O91" s="225"/>
      <c r="P91" s="225"/>
      <c r="Q91" s="225"/>
      <c r="R91" s="225"/>
      <c r="S91" s="225"/>
      <c r="T91" s="226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132</v>
      </c>
      <c r="AU91" s="18" t="s">
        <v>87</v>
      </c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46"/>
      <c r="M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sheetProtection sheet="1" autoFilter="0" formatColumns="0" formatRows="0" objects="1" scenarios="1" spinCount="100000" saltValue="889BzqoIY/GnIn50hmdVw/x2j36uWrTl2rzKttpobsCnLpOu55BfV5Fyv0/2eSVqv5MgibWs4iEJv5JYOJuqgA==" hashValue="qH+j+Ypo0jcoJOpKzHmH4BHbMM0YatKmwRj5RFQB+TzGRJMiXSBMsgmAmwlbZkOha9MXs2gsgPdnf98qMTSBkw==" algorithmName="SHA-512" password="CC35"/>
  <autoFilter ref="C82:K9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1" r:id="rId1" display="https://podminky.urs.cz/item/CS_URS_2022_02/0711030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1593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1594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1595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1596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1597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1598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1599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1600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1601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1602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1603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82</v>
      </c>
      <c r="F18" s="283" t="s">
        <v>1604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1605</v>
      </c>
      <c r="F19" s="283" t="s">
        <v>1606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1607</v>
      </c>
      <c r="F20" s="283" t="s">
        <v>1608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1609</v>
      </c>
      <c r="F21" s="283" t="s">
        <v>1610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1611</v>
      </c>
      <c r="F22" s="283" t="s">
        <v>1612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1613</v>
      </c>
      <c r="F23" s="283" t="s">
        <v>1614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1615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1616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1617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1618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1619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1620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1621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1622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1623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108</v>
      </c>
      <c r="F36" s="283"/>
      <c r="G36" s="283" t="s">
        <v>1624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1625</v>
      </c>
      <c r="F37" s="283"/>
      <c r="G37" s="283" t="s">
        <v>1626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59</v>
      </c>
      <c r="F38" s="283"/>
      <c r="G38" s="283" t="s">
        <v>1627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60</v>
      </c>
      <c r="F39" s="283"/>
      <c r="G39" s="283" t="s">
        <v>1628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109</v>
      </c>
      <c r="F40" s="283"/>
      <c r="G40" s="283" t="s">
        <v>1629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110</v>
      </c>
      <c r="F41" s="283"/>
      <c r="G41" s="283" t="s">
        <v>1630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1631</v>
      </c>
      <c r="F42" s="283"/>
      <c r="G42" s="283" t="s">
        <v>1632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1633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1634</v>
      </c>
      <c r="F44" s="283"/>
      <c r="G44" s="283" t="s">
        <v>1635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112</v>
      </c>
      <c r="F45" s="283"/>
      <c r="G45" s="283" t="s">
        <v>1636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1637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1638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1639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1640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1641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1642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1643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1644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1645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1646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1647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1648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1649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1650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1651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1652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1653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1654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1655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1656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1657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1658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1659</v>
      </c>
      <c r="D76" s="301"/>
      <c r="E76" s="301"/>
      <c r="F76" s="301" t="s">
        <v>1660</v>
      </c>
      <c r="G76" s="302"/>
      <c r="H76" s="301" t="s">
        <v>60</v>
      </c>
      <c r="I76" s="301" t="s">
        <v>63</v>
      </c>
      <c r="J76" s="301" t="s">
        <v>1661</v>
      </c>
      <c r="K76" s="300"/>
    </row>
    <row r="77" s="1" customFormat="1" ht="17.25" customHeight="1">
      <c r="B77" s="298"/>
      <c r="C77" s="303" t="s">
        <v>1662</v>
      </c>
      <c r="D77" s="303"/>
      <c r="E77" s="303"/>
      <c r="F77" s="304" t="s">
        <v>1663</v>
      </c>
      <c r="G77" s="305"/>
      <c r="H77" s="303"/>
      <c r="I77" s="303"/>
      <c r="J77" s="303" t="s">
        <v>1664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59</v>
      </c>
      <c r="D79" s="308"/>
      <c r="E79" s="308"/>
      <c r="F79" s="309" t="s">
        <v>1665</v>
      </c>
      <c r="G79" s="310"/>
      <c r="H79" s="286" t="s">
        <v>1666</v>
      </c>
      <c r="I79" s="286" t="s">
        <v>1667</v>
      </c>
      <c r="J79" s="286">
        <v>20</v>
      </c>
      <c r="K79" s="300"/>
    </row>
    <row r="80" s="1" customFormat="1" ht="15" customHeight="1">
      <c r="B80" s="298"/>
      <c r="C80" s="286" t="s">
        <v>1668</v>
      </c>
      <c r="D80" s="286"/>
      <c r="E80" s="286"/>
      <c r="F80" s="309" t="s">
        <v>1665</v>
      </c>
      <c r="G80" s="310"/>
      <c r="H80" s="286" t="s">
        <v>1669</v>
      </c>
      <c r="I80" s="286" t="s">
        <v>1667</v>
      </c>
      <c r="J80" s="286">
        <v>120</v>
      </c>
      <c r="K80" s="300"/>
    </row>
    <row r="81" s="1" customFormat="1" ht="15" customHeight="1">
      <c r="B81" s="311"/>
      <c r="C81" s="286" t="s">
        <v>1670</v>
      </c>
      <c r="D81" s="286"/>
      <c r="E81" s="286"/>
      <c r="F81" s="309" t="s">
        <v>1671</v>
      </c>
      <c r="G81" s="310"/>
      <c r="H81" s="286" t="s">
        <v>1672</v>
      </c>
      <c r="I81" s="286" t="s">
        <v>1667</v>
      </c>
      <c r="J81" s="286">
        <v>50</v>
      </c>
      <c r="K81" s="300"/>
    </row>
    <row r="82" s="1" customFormat="1" ht="15" customHeight="1">
      <c r="B82" s="311"/>
      <c r="C82" s="286" t="s">
        <v>1673</v>
      </c>
      <c r="D82" s="286"/>
      <c r="E82" s="286"/>
      <c r="F82" s="309" t="s">
        <v>1665</v>
      </c>
      <c r="G82" s="310"/>
      <c r="H82" s="286" t="s">
        <v>1674</v>
      </c>
      <c r="I82" s="286" t="s">
        <v>1675</v>
      </c>
      <c r="J82" s="286"/>
      <c r="K82" s="300"/>
    </row>
    <row r="83" s="1" customFormat="1" ht="15" customHeight="1">
      <c r="B83" s="311"/>
      <c r="C83" s="312" t="s">
        <v>1676</v>
      </c>
      <c r="D83" s="312"/>
      <c r="E83" s="312"/>
      <c r="F83" s="313" t="s">
        <v>1671</v>
      </c>
      <c r="G83" s="312"/>
      <c r="H83" s="312" t="s">
        <v>1677</v>
      </c>
      <c r="I83" s="312" t="s">
        <v>1667</v>
      </c>
      <c r="J83" s="312">
        <v>15</v>
      </c>
      <c r="K83" s="300"/>
    </row>
    <row r="84" s="1" customFormat="1" ht="15" customHeight="1">
      <c r="B84" s="311"/>
      <c r="C84" s="312" t="s">
        <v>1678</v>
      </c>
      <c r="D84" s="312"/>
      <c r="E84" s="312"/>
      <c r="F84" s="313" t="s">
        <v>1671</v>
      </c>
      <c r="G84" s="312"/>
      <c r="H84" s="312" t="s">
        <v>1679</v>
      </c>
      <c r="I84" s="312" t="s">
        <v>1667</v>
      </c>
      <c r="J84" s="312">
        <v>15</v>
      </c>
      <c r="K84" s="300"/>
    </row>
    <row r="85" s="1" customFormat="1" ht="15" customHeight="1">
      <c r="B85" s="311"/>
      <c r="C85" s="312" t="s">
        <v>1680</v>
      </c>
      <c r="D85" s="312"/>
      <c r="E85" s="312"/>
      <c r="F85" s="313" t="s">
        <v>1671</v>
      </c>
      <c r="G85" s="312"/>
      <c r="H85" s="312" t="s">
        <v>1681</v>
      </c>
      <c r="I85" s="312" t="s">
        <v>1667</v>
      </c>
      <c r="J85" s="312">
        <v>20</v>
      </c>
      <c r="K85" s="300"/>
    </row>
    <row r="86" s="1" customFormat="1" ht="15" customHeight="1">
      <c r="B86" s="311"/>
      <c r="C86" s="312" t="s">
        <v>1682</v>
      </c>
      <c r="D86" s="312"/>
      <c r="E86" s="312"/>
      <c r="F86" s="313" t="s">
        <v>1671</v>
      </c>
      <c r="G86" s="312"/>
      <c r="H86" s="312" t="s">
        <v>1683</v>
      </c>
      <c r="I86" s="312" t="s">
        <v>1667</v>
      </c>
      <c r="J86" s="312">
        <v>20</v>
      </c>
      <c r="K86" s="300"/>
    </row>
    <row r="87" s="1" customFormat="1" ht="15" customHeight="1">
      <c r="B87" s="311"/>
      <c r="C87" s="286" t="s">
        <v>1684</v>
      </c>
      <c r="D87" s="286"/>
      <c r="E87" s="286"/>
      <c r="F87" s="309" t="s">
        <v>1671</v>
      </c>
      <c r="G87" s="310"/>
      <c r="H87" s="286" t="s">
        <v>1685</v>
      </c>
      <c r="I87" s="286" t="s">
        <v>1667</v>
      </c>
      <c r="J87" s="286">
        <v>50</v>
      </c>
      <c r="K87" s="300"/>
    </row>
    <row r="88" s="1" customFormat="1" ht="15" customHeight="1">
      <c r="B88" s="311"/>
      <c r="C88" s="286" t="s">
        <v>1686</v>
      </c>
      <c r="D88" s="286"/>
      <c r="E88" s="286"/>
      <c r="F88" s="309" t="s">
        <v>1671</v>
      </c>
      <c r="G88" s="310"/>
      <c r="H88" s="286" t="s">
        <v>1687</v>
      </c>
      <c r="I88" s="286" t="s">
        <v>1667</v>
      </c>
      <c r="J88" s="286">
        <v>20</v>
      </c>
      <c r="K88" s="300"/>
    </row>
    <row r="89" s="1" customFormat="1" ht="15" customHeight="1">
      <c r="B89" s="311"/>
      <c r="C89" s="286" t="s">
        <v>1688</v>
      </c>
      <c r="D89" s="286"/>
      <c r="E89" s="286"/>
      <c r="F89" s="309" t="s">
        <v>1671</v>
      </c>
      <c r="G89" s="310"/>
      <c r="H89" s="286" t="s">
        <v>1689</v>
      </c>
      <c r="I89" s="286" t="s">
        <v>1667</v>
      </c>
      <c r="J89" s="286">
        <v>20</v>
      </c>
      <c r="K89" s="300"/>
    </row>
    <row r="90" s="1" customFormat="1" ht="15" customHeight="1">
      <c r="B90" s="311"/>
      <c r="C90" s="286" t="s">
        <v>1690</v>
      </c>
      <c r="D90" s="286"/>
      <c r="E90" s="286"/>
      <c r="F90" s="309" t="s">
        <v>1671</v>
      </c>
      <c r="G90" s="310"/>
      <c r="H90" s="286" t="s">
        <v>1691</v>
      </c>
      <c r="I90" s="286" t="s">
        <v>1667</v>
      </c>
      <c r="J90" s="286">
        <v>50</v>
      </c>
      <c r="K90" s="300"/>
    </row>
    <row r="91" s="1" customFormat="1" ht="15" customHeight="1">
      <c r="B91" s="311"/>
      <c r="C91" s="286" t="s">
        <v>1692</v>
      </c>
      <c r="D91" s="286"/>
      <c r="E91" s="286"/>
      <c r="F91" s="309" t="s">
        <v>1671</v>
      </c>
      <c r="G91" s="310"/>
      <c r="H91" s="286" t="s">
        <v>1692</v>
      </c>
      <c r="I91" s="286" t="s">
        <v>1667</v>
      </c>
      <c r="J91" s="286">
        <v>50</v>
      </c>
      <c r="K91" s="300"/>
    </row>
    <row r="92" s="1" customFormat="1" ht="15" customHeight="1">
      <c r="B92" s="311"/>
      <c r="C92" s="286" t="s">
        <v>1693</v>
      </c>
      <c r="D92" s="286"/>
      <c r="E92" s="286"/>
      <c r="F92" s="309" t="s">
        <v>1671</v>
      </c>
      <c r="G92" s="310"/>
      <c r="H92" s="286" t="s">
        <v>1694</v>
      </c>
      <c r="I92" s="286" t="s">
        <v>1667</v>
      </c>
      <c r="J92" s="286">
        <v>255</v>
      </c>
      <c r="K92" s="300"/>
    </row>
    <row r="93" s="1" customFormat="1" ht="15" customHeight="1">
      <c r="B93" s="311"/>
      <c r="C93" s="286" t="s">
        <v>1695</v>
      </c>
      <c r="D93" s="286"/>
      <c r="E93" s="286"/>
      <c r="F93" s="309" t="s">
        <v>1665</v>
      </c>
      <c r="G93" s="310"/>
      <c r="H93" s="286" t="s">
        <v>1696</v>
      </c>
      <c r="I93" s="286" t="s">
        <v>1697</v>
      </c>
      <c r="J93" s="286"/>
      <c r="K93" s="300"/>
    </row>
    <row r="94" s="1" customFormat="1" ht="15" customHeight="1">
      <c r="B94" s="311"/>
      <c r="C94" s="286" t="s">
        <v>1698</v>
      </c>
      <c r="D94" s="286"/>
      <c r="E94" s="286"/>
      <c r="F94" s="309" t="s">
        <v>1665</v>
      </c>
      <c r="G94" s="310"/>
      <c r="H94" s="286" t="s">
        <v>1699</v>
      </c>
      <c r="I94" s="286" t="s">
        <v>1700</v>
      </c>
      <c r="J94" s="286"/>
      <c r="K94" s="300"/>
    </row>
    <row r="95" s="1" customFormat="1" ht="15" customHeight="1">
      <c r="B95" s="311"/>
      <c r="C95" s="286" t="s">
        <v>1701</v>
      </c>
      <c r="D95" s="286"/>
      <c r="E95" s="286"/>
      <c r="F95" s="309" t="s">
        <v>1665</v>
      </c>
      <c r="G95" s="310"/>
      <c r="H95" s="286" t="s">
        <v>1701</v>
      </c>
      <c r="I95" s="286" t="s">
        <v>1700</v>
      </c>
      <c r="J95" s="286"/>
      <c r="K95" s="300"/>
    </row>
    <row r="96" s="1" customFormat="1" ht="15" customHeight="1">
      <c r="B96" s="311"/>
      <c r="C96" s="286" t="s">
        <v>44</v>
      </c>
      <c r="D96" s="286"/>
      <c r="E96" s="286"/>
      <c r="F96" s="309" t="s">
        <v>1665</v>
      </c>
      <c r="G96" s="310"/>
      <c r="H96" s="286" t="s">
        <v>1702</v>
      </c>
      <c r="I96" s="286" t="s">
        <v>1700</v>
      </c>
      <c r="J96" s="286"/>
      <c r="K96" s="300"/>
    </row>
    <row r="97" s="1" customFormat="1" ht="15" customHeight="1">
      <c r="B97" s="311"/>
      <c r="C97" s="286" t="s">
        <v>54</v>
      </c>
      <c r="D97" s="286"/>
      <c r="E97" s="286"/>
      <c r="F97" s="309" t="s">
        <v>1665</v>
      </c>
      <c r="G97" s="310"/>
      <c r="H97" s="286" t="s">
        <v>1703</v>
      </c>
      <c r="I97" s="286" t="s">
        <v>1700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1704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1659</v>
      </c>
      <c r="D103" s="301"/>
      <c r="E103" s="301"/>
      <c r="F103" s="301" t="s">
        <v>1660</v>
      </c>
      <c r="G103" s="302"/>
      <c r="H103" s="301" t="s">
        <v>60</v>
      </c>
      <c r="I103" s="301" t="s">
        <v>63</v>
      </c>
      <c r="J103" s="301" t="s">
        <v>1661</v>
      </c>
      <c r="K103" s="300"/>
    </row>
    <row r="104" s="1" customFormat="1" ht="17.25" customHeight="1">
      <c r="B104" s="298"/>
      <c r="C104" s="303" t="s">
        <v>1662</v>
      </c>
      <c r="D104" s="303"/>
      <c r="E104" s="303"/>
      <c r="F104" s="304" t="s">
        <v>1663</v>
      </c>
      <c r="G104" s="305"/>
      <c r="H104" s="303"/>
      <c r="I104" s="303"/>
      <c r="J104" s="303" t="s">
        <v>1664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59</v>
      </c>
      <c r="D106" s="308"/>
      <c r="E106" s="308"/>
      <c r="F106" s="309" t="s">
        <v>1665</v>
      </c>
      <c r="G106" s="286"/>
      <c r="H106" s="286" t="s">
        <v>1705</v>
      </c>
      <c r="I106" s="286" t="s">
        <v>1667</v>
      </c>
      <c r="J106" s="286">
        <v>20</v>
      </c>
      <c r="K106" s="300"/>
    </row>
    <row r="107" s="1" customFormat="1" ht="15" customHeight="1">
      <c r="B107" s="298"/>
      <c r="C107" s="286" t="s">
        <v>1668</v>
      </c>
      <c r="D107" s="286"/>
      <c r="E107" s="286"/>
      <c r="F107" s="309" t="s">
        <v>1665</v>
      </c>
      <c r="G107" s="286"/>
      <c r="H107" s="286" t="s">
        <v>1705</v>
      </c>
      <c r="I107" s="286" t="s">
        <v>1667</v>
      </c>
      <c r="J107" s="286">
        <v>120</v>
      </c>
      <c r="K107" s="300"/>
    </row>
    <row r="108" s="1" customFormat="1" ht="15" customHeight="1">
      <c r="B108" s="311"/>
      <c r="C108" s="286" t="s">
        <v>1670</v>
      </c>
      <c r="D108" s="286"/>
      <c r="E108" s="286"/>
      <c r="F108" s="309" t="s">
        <v>1671</v>
      </c>
      <c r="G108" s="286"/>
      <c r="H108" s="286" t="s">
        <v>1705</v>
      </c>
      <c r="I108" s="286" t="s">
        <v>1667</v>
      </c>
      <c r="J108" s="286">
        <v>50</v>
      </c>
      <c r="K108" s="300"/>
    </row>
    <row r="109" s="1" customFormat="1" ht="15" customHeight="1">
      <c r="B109" s="311"/>
      <c r="C109" s="286" t="s">
        <v>1673</v>
      </c>
      <c r="D109" s="286"/>
      <c r="E109" s="286"/>
      <c r="F109" s="309" t="s">
        <v>1665</v>
      </c>
      <c r="G109" s="286"/>
      <c r="H109" s="286" t="s">
        <v>1705</v>
      </c>
      <c r="I109" s="286" t="s">
        <v>1675</v>
      </c>
      <c r="J109" s="286"/>
      <c r="K109" s="300"/>
    </row>
    <row r="110" s="1" customFormat="1" ht="15" customHeight="1">
      <c r="B110" s="311"/>
      <c r="C110" s="286" t="s">
        <v>1684</v>
      </c>
      <c r="D110" s="286"/>
      <c r="E110" s="286"/>
      <c r="F110" s="309" t="s">
        <v>1671</v>
      </c>
      <c r="G110" s="286"/>
      <c r="H110" s="286" t="s">
        <v>1705</v>
      </c>
      <c r="I110" s="286" t="s">
        <v>1667</v>
      </c>
      <c r="J110" s="286">
        <v>50</v>
      </c>
      <c r="K110" s="300"/>
    </row>
    <row r="111" s="1" customFormat="1" ht="15" customHeight="1">
      <c r="B111" s="311"/>
      <c r="C111" s="286" t="s">
        <v>1692</v>
      </c>
      <c r="D111" s="286"/>
      <c r="E111" s="286"/>
      <c r="F111" s="309" t="s">
        <v>1671</v>
      </c>
      <c r="G111" s="286"/>
      <c r="H111" s="286" t="s">
        <v>1705</v>
      </c>
      <c r="I111" s="286" t="s">
        <v>1667</v>
      </c>
      <c r="J111" s="286">
        <v>50</v>
      </c>
      <c r="K111" s="300"/>
    </row>
    <row r="112" s="1" customFormat="1" ht="15" customHeight="1">
      <c r="B112" s="311"/>
      <c r="C112" s="286" t="s">
        <v>1690</v>
      </c>
      <c r="D112" s="286"/>
      <c r="E112" s="286"/>
      <c r="F112" s="309" t="s">
        <v>1671</v>
      </c>
      <c r="G112" s="286"/>
      <c r="H112" s="286" t="s">
        <v>1705</v>
      </c>
      <c r="I112" s="286" t="s">
        <v>1667</v>
      </c>
      <c r="J112" s="286">
        <v>50</v>
      </c>
      <c r="K112" s="300"/>
    </row>
    <row r="113" s="1" customFormat="1" ht="15" customHeight="1">
      <c r="B113" s="311"/>
      <c r="C113" s="286" t="s">
        <v>59</v>
      </c>
      <c r="D113" s="286"/>
      <c r="E113" s="286"/>
      <c r="F113" s="309" t="s">
        <v>1665</v>
      </c>
      <c r="G113" s="286"/>
      <c r="H113" s="286" t="s">
        <v>1706</v>
      </c>
      <c r="I113" s="286" t="s">
        <v>1667</v>
      </c>
      <c r="J113" s="286">
        <v>20</v>
      </c>
      <c r="K113" s="300"/>
    </row>
    <row r="114" s="1" customFormat="1" ht="15" customHeight="1">
      <c r="B114" s="311"/>
      <c r="C114" s="286" t="s">
        <v>1707</v>
      </c>
      <c r="D114" s="286"/>
      <c r="E114" s="286"/>
      <c r="F114" s="309" t="s">
        <v>1665</v>
      </c>
      <c r="G114" s="286"/>
      <c r="H114" s="286" t="s">
        <v>1708</v>
      </c>
      <c r="I114" s="286" t="s">
        <v>1667</v>
      </c>
      <c r="J114" s="286">
        <v>120</v>
      </c>
      <c r="K114" s="300"/>
    </row>
    <row r="115" s="1" customFormat="1" ht="15" customHeight="1">
      <c r="B115" s="311"/>
      <c r="C115" s="286" t="s">
        <v>44</v>
      </c>
      <c r="D115" s="286"/>
      <c r="E115" s="286"/>
      <c r="F115" s="309" t="s">
        <v>1665</v>
      </c>
      <c r="G115" s="286"/>
      <c r="H115" s="286" t="s">
        <v>1709</v>
      </c>
      <c r="I115" s="286" t="s">
        <v>1700</v>
      </c>
      <c r="J115" s="286"/>
      <c r="K115" s="300"/>
    </row>
    <row r="116" s="1" customFormat="1" ht="15" customHeight="1">
      <c r="B116" s="311"/>
      <c r="C116" s="286" t="s">
        <v>54</v>
      </c>
      <c r="D116" s="286"/>
      <c r="E116" s="286"/>
      <c r="F116" s="309" t="s">
        <v>1665</v>
      </c>
      <c r="G116" s="286"/>
      <c r="H116" s="286" t="s">
        <v>1710</v>
      </c>
      <c r="I116" s="286" t="s">
        <v>1700</v>
      </c>
      <c r="J116" s="286"/>
      <c r="K116" s="300"/>
    </row>
    <row r="117" s="1" customFormat="1" ht="15" customHeight="1">
      <c r="B117" s="311"/>
      <c r="C117" s="286" t="s">
        <v>63</v>
      </c>
      <c r="D117" s="286"/>
      <c r="E117" s="286"/>
      <c r="F117" s="309" t="s">
        <v>1665</v>
      </c>
      <c r="G117" s="286"/>
      <c r="H117" s="286" t="s">
        <v>1711</v>
      </c>
      <c r="I117" s="286" t="s">
        <v>1712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1713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1659</v>
      </c>
      <c r="D123" s="301"/>
      <c r="E123" s="301"/>
      <c r="F123" s="301" t="s">
        <v>1660</v>
      </c>
      <c r="G123" s="302"/>
      <c r="H123" s="301" t="s">
        <v>60</v>
      </c>
      <c r="I123" s="301" t="s">
        <v>63</v>
      </c>
      <c r="J123" s="301" t="s">
        <v>1661</v>
      </c>
      <c r="K123" s="330"/>
    </row>
    <row r="124" s="1" customFormat="1" ht="17.25" customHeight="1">
      <c r="B124" s="329"/>
      <c r="C124" s="303" t="s">
        <v>1662</v>
      </c>
      <c r="D124" s="303"/>
      <c r="E124" s="303"/>
      <c r="F124" s="304" t="s">
        <v>1663</v>
      </c>
      <c r="G124" s="305"/>
      <c r="H124" s="303"/>
      <c r="I124" s="303"/>
      <c r="J124" s="303" t="s">
        <v>1664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1668</v>
      </c>
      <c r="D126" s="308"/>
      <c r="E126" s="308"/>
      <c r="F126" s="309" t="s">
        <v>1665</v>
      </c>
      <c r="G126" s="286"/>
      <c r="H126" s="286" t="s">
        <v>1705</v>
      </c>
      <c r="I126" s="286" t="s">
        <v>1667</v>
      </c>
      <c r="J126" s="286">
        <v>120</v>
      </c>
      <c r="K126" s="334"/>
    </row>
    <row r="127" s="1" customFormat="1" ht="15" customHeight="1">
      <c r="B127" s="331"/>
      <c r="C127" s="286" t="s">
        <v>1714</v>
      </c>
      <c r="D127" s="286"/>
      <c r="E127" s="286"/>
      <c r="F127" s="309" t="s">
        <v>1665</v>
      </c>
      <c r="G127" s="286"/>
      <c r="H127" s="286" t="s">
        <v>1715</v>
      </c>
      <c r="I127" s="286" t="s">
        <v>1667</v>
      </c>
      <c r="J127" s="286" t="s">
        <v>1716</v>
      </c>
      <c r="K127" s="334"/>
    </row>
    <row r="128" s="1" customFormat="1" ht="15" customHeight="1">
      <c r="B128" s="331"/>
      <c r="C128" s="286" t="s">
        <v>1613</v>
      </c>
      <c r="D128" s="286"/>
      <c r="E128" s="286"/>
      <c r="F128" s="309" t="s">
        <v>1665</v>
      </c>
      <c r="G128" s="286"/>
      <c r="H128" s="286" t="s">
        <v>1717</v>
      </c>
      <c r="I128" s="286" t="s">
        <v>1667</v>
      </c>
      <c r="J128" s="286" t="s">
        <v>1716</v>
      </c>
      <c r="K128" s="334"/>
    </row>
    <row r="129" s="1" customFormat="1" ht="15" customHeight="1">
      <c r="B129" s="331"/>
      <c r="C129" s="286" t="s">
        <v>1676</v>
      </c>
      <c r="D129" s="286"/>
      <c r="E129" s="286"/>
      <c r="F129" s="309" t="s">
        <v>1671</v>
      </c>
      <c r="G129" s="286"/>
      <c r="H129" s="286" t="s">
        <v>1677</v>
      </c>
      <c r="I129" s="286" t="s">
        <v>1667</v>
      </c>
      <c r="J129" s="286">
        <v>15</v>
      </c>
      <c r="K129" s="334"/>
    </row>
    <row r="130" s="1" customFormat="1" ht="15" customHeight="1">
      <c r="B130" s="331"/>
      <c r="C130" s="312" t="s">
        <v>1678</v>
      </c>
      <c r="D130" s="312"/>
      <c r="E130" s="312"/>
      <c r="F130" s="313" t="s">
        <v>1671</v>
      </c>
      <c r="G130" s="312"/>
      <c r="H130" s="312" t="s">
        <v>1679</v>
      </c>
      <c r="I130" s="312" t="s">
        <v>1667</v>
      </c>
      <c r="J130" s="312">
        <v>15</v>
      </c>
      <c r="K130" s="334"/>
    </row>
    <row r="131" s="1" customFormat="1" ht="15" customHeight="1">
      <c r="B131" s="331"/>
      <c r="C131" s="312" t="s">
        <v>1680</v>
      </c>
      <c r="D131" s="312"/>
      <c r="E131" s="312"/>
      <c r="F131" s="313" t="s">
        <v>1671</v>
      </c>
      <c r="G131" s="312"/>
      <c r="H131" s="312" t="s">
        <v>1681</v>
      </c>
      <c r="I131" s="312" t="s">
        <v>1667</v>
      </c>
      <c r="J131" s="312">
        <v>20</v>
      </c>
      <c r="K131" s="334"/>
    </row>
    <row r="132" s="1" customFormat="1" ht="15" customHeight="1">
      <c r="B132" s="331"/>
      <c r="C132" s="312" t="s">
        <v>1682</v>
      </c>
      <c r="D132" s="312"/>
      <c r="E132" s="312"/>
      <c r="F132" s="313" t="s">
        <v>1671</v>
      </c>
      <c r="G132" s="312"/>
      <c r="H132" s="312" t="s">
        <v>1683</v>
      </c>
      <c r="I132" s="312" t="s">
        <v>1667</v>
      </c>
      <c r="J132" s="312">
        <v>20</v>
      </c>
      <c r="K132" s="334"/>
    </row>
    <row r="133" s="1" customFormat="1" ht="15" customHeight="1">
      <c r="B133" s="331"/>
      <c r="C133" s="286" t="s">
        <v>1670</v>
      </c>
      <c r="D133" s="286"/>
      <c r="E133" s="286"/>
      <c r="F133" s="309" t="s">
        <v>1671</v>
      </c>
      <c r="G133" s="286"/>
      <c r="H133" s="286" t="s">
        <v>1705</v>
      </c>
      <c r="I133" s="286" t="s">
        <v>1667</v>
      </c>
      <c r="J133" s="286">
        <v>50</v>
      </c>
      <c r="K133" s="334"/>
    </row>
    <row r="134" s="1" customFormat="1" ht="15" customHeight="1">
      <c r="B134" s="331"/>
      <c r="C134" s="286" t="s">
        <v>1684</v>
      </c>
      <c r="D134" s="286"/>
      <c r="E134" s="286"/>
      <c r="F134" s="309" t="s">
        <v>1671</v>
      </c>
      <c r="G134" s="286"/>
      <c r="H134" s="286" t="s">
        <v>1705</v>
      </c>
      <c r="I134" s="286" t="s">
        <v>1667</v>
      </c>
      <c r="J134" s="286">
        <v>50</v>
      </c>
      <c r="K134" s="334"/>
    </row>
    <row r="135" s="1" customFormat="1" ht="15" customHeight="1">
      <c r="B135" s="331"/>
      <c r="C135" s="286" t="s">
        <v>1690</v>
      </c>
      <c r="D135" s="286"/>
      <c r="E135" s="286"/>
      <c r="F135" s="309" t="s">
        <v>1671</v>
      </c>
      <c r="G135" s="286"/>
      <c r="H135" s="286" t="s">
        <v>1705</v>
      </c>
      <c r="I135" s="286" t="s">
        <v>1667</v>
      </c>
      <c r="J135" s="286">
        <v>50</v>
      </c>
      <c r="K135" s="334"/>
    </row>
    <row r="136" s="1" customFormat="1" ht="15" customHeight="1">
      <c r="B136" s="331"/>
      <c r="C136" s="286" t="s">
        <v>1692</v>
      </c>
      <c r="D136" s="286"/>
      <c r="E136" s="286"/>
      <c r="F136" s="309" t="s">
        <v>1671</v>
      </c>
      <c r="G136" s="286"/>
      <c r="H136" s="286" t="s">
        <v>1705</v>
      </c>
      <c r="I136" s="286" t="s">
        <v>1667</v>
      </c>
      <c r="J136" s="286">
        <v>50</v>
      </c>
      <c r="K136" s="334"/>
    </row>
    <row r="137" s="1" customFormat="1" ht="15" customHeight="1">
      <c r="B137" s="331"/>
      <c r="C137" s="286" t="s">
        <v>1693</v>
      </c>
      <c r="D137" s="286"/>
      <c r="E137" s="286"/>
      <c r="F137" s="309" t="s">
        <v>1671</v>
      </c>
      <c r="G137" s="286"/>
      <c r="H137" s="286" t="s">
        <v>1718</v>
      </c>
      <c r="I137" s="286" t="s">
        <v>1667</v>
      </c>
      <c r="J137" s="286">
        <v>255</v>
      </c>
      <c r="K137" s="334"/>
    </row>
    <row r="138" s="1" customFormat="1" ht="15" customHeight="1">
      <c r="B138" s="331"/>
      <c r="C138" s="286" t="s">
        <v>1695</v>
      </c>
      <c r="D138" s="286"/>
      <c r="E138" s="286"/>
      <c r="F138" s="309" t="s">
        <v>1665</v>
      </c>
      <c r="G138" s="286"/>
      <c r="H138" s="286" t="s">
        <v>1719</v>
      </c>
      <c r="I138" s="286" t="s">
        <v>1697</v>
      </c>
      <c r="J138" s="286"/>
      <c r="K138" s="334"/>
    </row>
    <row r="139" s="1" customFormat="1" ht="15" customHeight="1">
      <c r="B139" s="331"/>
      <c r="C139" s="286" t="s">
        <v>1698</v>
      </c>
      <c r="D139" s="286"/>
      <c r="E139" s="286"/>
      <c r="F139" s="309" t="s">
        <v>1665</v>
      </c>
      <c r="G139" s="286"/>
      <c r="H139" s="286" t="s">
        <v>1720</v>
      </c>
      <c r="I139" s="286" t="s">
        <v>1700</v>
      </c>
      <c r="J139" s="286"/>
      <c r="K139" s="334"/>
    </row>
    <row r="140" s="1" customFormat="1" ht="15" customHeight="1">
      <c r="B140" s="331"/>
      <c r="C140" s="286" t="s">
        <v>1701</v>
      </c>
      <c r="D140" s="286"/>
      <c r="E140" s="286"/>
      <c r="F140" s="309" t="s">
        <v>1665</v>
      </c>
      <c r="G140" s="286"/>
      <c r="H140" s="286" t="s">
        <v>1701</v>
      </c>
      <c r="I140" s="286" t="s">
        <v>1700</v>
      </c>
      <c r="J140" s="286"/>
      <c r="K140" s="334"/>
    </row>
    <row r="141" s="1" customFormat="1" ht="15" customHeight="1">
      <c r="B141" s="331"/>
      <c r="C141" s="286" t="s">
        <v>44</v>
      </c>
      <c r="D141" s="286"/>
      <c r="E141" s="286"/>
      <c r="F141" s="309" t="s">
        <v>1665</v>
      </c>
      <c r="G141" s="286"/>
      <c r="H141" s="286" t="s">
        <v>1721</v>
      </c>
      <c r="I141" s="286" t="s">
        <v>1700</v>
      </c>
      <c r="J141" s="286"/>
      <c r="K141" s="334"/>
    </row>
    <row r="142" s="1" customFormat="1" ht="15" customHeight="1">
      <c r="B142" s="331"/>
      <c r="C142" s="286" t="s">
        <v>1722</v>
      </c>
      <c r="D142" s="286"/>
      <c r="E142" s="286"/>
      <c r="F142" s="309" t="s">
        <v>1665</v>
      </c>
      <c r="G142" s="286"/>
      <c r="H142" s="286" t="s">
        <v>1723</v>
      </c>
      <c r="I142" s="286" t="s">
        <v>1700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1724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1659</v>
      </c>
      <c r="D148" s="301"/>
      <c r="E148" s="301"/>
      <c r="F148" s="301" t="s">
        <v>1660</v>
      </c>
      <c r="G148" s="302"/>
      <c r="H148" s="301" t="s">
        <v>60</v>
      </c>
      <c r="I148" s="301" t="s">
        <v>63</v>
      </c>
      <c r="J148" s="301" t="s">
        <v>1661</v>
      </c>
      <c r="K148" s="300"/>
    </row>
    <row r="149" s="1" customFormat="1" ht="17.25" customHeight="1">
      <c r="B149" s="298"/>
      <c r="C149" s="303" t="s">
        <v>1662</v>
      </c>
      <c r="D149" s="303"/>
      <c r="E149" s="303"/>
      <c r="F149" s="304" t="s">
        <v>1663</v>
      </c>
      <c r="G149" s="305"/>
      <c r="H149" s="303"/>
      <c r="I149" s="303"/>
      <c r="J149" s="303" t="s">
        <v>1664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1668</v>
      </c>
      <c r="D151" s="286"/>
      <c r="E151" s="286"/>
      <c r="F151" s="339" t="s">
        <v>1665</v>
      </c>
      <c r="G151" s="286"/>
      <c r="H151" s="338" t="s">
        <v>1705</v>
      </c>
      <c r="I151" s="338" t="s">
        <v>1667</v>
      </c>
      <c r="J151" s="338">
        <v>120</v>
      </c>
      <c r="K151" s="334"/>
    </row>
    <row r="152" s="1" customFormat="1" ht="15" customHeight="1">
      <c r="B152" s="311"/>
      <c r="C152" s="338" t="s">
        <v>1714</v>
      </c>
      <c r="D152" s="286"/>
      <c r="E152" s="286"/>
      <c r="F152" s="339" t="s">
        <v>1665</v>
      </c>
      <c r="G152" s="286"/>
      <c r="H152" s="338" t="s">
        <v>1725</v>
      </c>
      <c r="I152" s="338" t="s">
        <v>1667</v>
      </c>
      <c r="J152" s="338" t="s">
        <v>1716</v>
      </c>
      <c r="K152" s="334"/>
    </row>
    <row r="153" s="1" customFormat="1" ht="15" customHeight="1">
      <c r="B153" s="311"/>
      <c r="C153" s="338" t="s">
        <v>1613</v>
      </c>
      <c r="D153" s="286"/>
      <c r="E153" s="286"/>
      <c r="F153" s="339" t="s">
        <v>1665</v>
      </c>
      <c r="G153" s="286"/>
      <c r="H153" s="338" t="s">
        <v>1726</v>
      </c>
      <c r="I153" s="338" t="s">
        <v>1667</v>
      </c>
      <c r="J153" s="338" t="s">
        <v>1716</v>
      </c>
      <c r="K153" s="334"/>
    </row>
    <row r="154" s="1" customFormat="1" ht="15" customHeight="1">
      <c r="B154" s="311"/>
      <c r="C154" s="338" t="s">
        <v>1670</v>
      </c>
      <c r="D154" s="286"/>
      <c r="E154" s="286"/>
      <c r="F154" s="339" t="s">
        <v>1671</v>
      </c>
      <c r="G154" s="286"/>
      <c r="H154" s="338" t="s">
        <v>1705</v>
      </c>
      <c r="I154" s="338" t="s">
        <v>1667</v>
      </c>
      <c r="J154" s="338">
        <v>50</v>
      </c>
      <c r="K154" s="334"/>
    </row>
    <row r="155" s="1" customFormat="1" ht="15" customHeight="1">
      <c r="B155" s="311"/>
      <c r="C155" s="338" t="s">
        <v>1673</v>
      </c>
      <c r="D155" s="286"/>
      <c r="E155" s="286"/>
      <c r="F155" s="339" t="s">
        <v>1665</v>
      </c>
      <c r="G155" s="286"/>
      <c r="H155" s="338" t="s">
        <v>1705</v>
      </c>
      <c r="I155" s="338" t="s">
        <v>1675</v>
      </c>
      <c r="J155" s="338"/>
      <c r="K155" s="334"/>
    </row>
    <row r="156" s="1" customFormat="1" ht="15" customHeight="1">
      <c r="B156" s="311"/>
      <c r="C156" s="338" t="s">
        <v>1684</v>
      </c>
      <c r="D156" s="286"/>
      <c r="E156" s="286"/>
      <c r="F156" s="339" t="s">
        <v>1671</v>
      </c>
      <c r="G156" s="286"/>
      <c r="H156" s="338" t="s">
        <v>1705</v>
      </c>
      <c r="I156" s="338" t="s">
        <v>1667</v>
      </c>
      <c r="J156" s="338">
        <v>50</v>
      </c>
      <c r="K156" s="334"/>
    </row>
    <row r="157" s="1" customFormat="1" ht="15" customHeight="1">
      <c r="B157" s="311"/>
      <c r="C157" s="338" t="s">
        <v>1692</v>
      </c>
      <c r="D157" s="286"/>
      <c r="E157" s="286"/>
      <c r="F157" s="339" t="s">
        <v>1671</v>
      </c>
      <c r="G157" s="286"/>
      <c r="H157" s="338" t="s">
        <v>1705</v>
      </c>
      <c r="I157" s="338" t="s">
        <v>1667</v>
      </c>
      <c r="J157" s="338">
        <v>50</v>
      </c>
      <c r="K157" s="334"/>
    </row>
    <row r="158" s="1" customFormat="1" ht="15" customHeight="1">
      <c r="B158" s="311"/>
      <c r="C158" s="338" t="s">
        <v>1690</v>
      </c>
      <c r="D158" s="286"/>
      <c r="E158" s="286"/>
      <c r="F158" s="339" t="s">
        <v>1671</v>
      </c>
      <c r="G158" s="286"/>
      <c r="H158" s="338" t="s">
        <v>1705</v>
      </c>
      <c r="I158" s="338" t="s">
        <v>1667</v>
      </c>
      <c r="J158" s="338">
        <v>50</v>
      </c>
      <c r="K158" s="334"/>
    </row>
    <row r="159" s="1" customFormat="1" ht="15" customHeight="1">
      <c r="B159" s="311"/>
      <c r="C159" s="338" t="s">
        <v>99</v>
      </c>
      <c r="D159" s="286"/>
      <c r="E159" s="286"/>
      <c r="F159" s="339" t="s">
        <v>1665</v>
      </c>
      <c r="G159" s="286"/>
      <c r="H159" s="338" t="s">
        <v>1727</v>
      </c>
      <c r="I159" s="338" t="s">
        <v>1667</v>
      </c>
      <c r="J159" s="338" t="s">
        <v>1728</v>
      </c>
      <c r="K159" s="334"/>
    </row>
    <row r="160" s="1" customFormat="1" ht="15" customHeight="1">
      <c r="B160" s="311"/>
      <c r="C160" s="338" t="s">
        <v>1729</v>
      </c>
      <c r="D160" s="286"/>
      <c r="E160" s="286"/>
      <c r="F160" s="339" t="s">
        <v>1665</v>
      </c>
      <c r="G160" s="286"/>
      <c r="H160" s="338" t="s">
        <v>1730</v>
      </c>
      <c r="I160" s="338" t="s">
        <v>1700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1731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1659</v>
      </c>
      <c r="D166" s="301"/>
      <c r="E166" s="301"/>
      <c r="F166" s="301" t="s">
        <v>1660</v>
      </c>
      <c r="G166" s="343"/>
      <c r="H166" s="344" t="s">
        <v>60</v>
      </c>
      <c r="I166" s="344" t="s">
        <v>63</v>
      </c>
      <c r="J166" s="301" t="s">
        <v>1661</v>
      </c>
      <c r="K166" s="278"/>
    </row>
    <row r="167" s="1" customFormat="1" ht="17.25" customHeight="1">
      <c r="B167" s="279"/>
      <c r="C167" s="303" t="s">
        <v>1662</v>
      </c>
      <c r="D167" s="303"/>
      <c r="E167" s="303"/>
      <c r="F167" s="304" t="s">
        <v>1663</v>
      </c>
      <c r="G167" s="345"/>
      <c r="H167" s="346"/>
      <c r="I167" s="346"/>
      <c r="J167" s="303" t="s">
        <v>1664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1668</v>
      </c>
      <c r="D169" s="286"/>
      <c r="E169" s="286"/>
      <c r="F169" s="309" t="s">
        <v>1665</v>
      </c>
      <c r="G169" s="286"/>
      <c r="H169" s="286" t="s">
        <v>1705</v>
      </c>
      <c r="I169" s="286" t="s">
        <v>1667</v>
      </c>
      <c r="J169" s="286">
        <v>120</v>
      </c>
      <c r="K169" s="334"/>
    </row>
    <row r="170" s="1" customFormat="1" ht="15" customHeight="1">
      <c r="B170" s="311"/>
      <c r="C170" s="286" t="s">
        <v>1714</v>
      </c>
      <c r="D170" s="286"/>
      <c r="E170" s="286"/>
      <c r="F170" s="309" t="s">
        <v>1665</v>
      </c>
      <c r="G170" s="286"/>
      <c r="H170" s="286" t="s">
        <v>1715</v>
      </c>
      <c r="I170" s="286" t="s">
        <v>1667</v>
      </c>
      <c r="J170" s="286" t="s">
        <v>1716</v>
      </c>
      <c r="K170" s="334"/>
    </row>
    <row r="171" s="1" customFormat="1" ht="15" customHeight="1">
      <c r="B171" s="311"/>
      <c r="C171" s="286" t="s">
        <v>1613</v>
      </c>
      <c r="D171" s="286"/>
      <c r="E171" s="286"/>
      <c r="F171" s="309" t="s">
        <v>1665</v>
      </c>
      <c r="G171" s="286"/>
      <c r="H171" s="286" t="s">
        <v>1732</v>
      </c>
      <c r="I171" s="286" t="s">
        <v>1667</v>
      </c>
      <c r="J171" s="286" t="s">
        <v>1716</v>
      </c>
      <c r="K171" s="334"/>
    </row>
    <row r="172" s="1" customFormat="1" ht="15" customHeight="1">
      <c r="B172" s="311"/>
      <c r="C172" s="286" t="s">
        <v>1670</v>
      </c>
      <c r="D172" s="286"/>
      <c r="E172" s="286"/>
      <c r="F172" s="309" t="s">
        <v>1671</v>
      </c>
      <c r="G172" s="286"/>
      <c r="H172" s="286" t="s">
        <v>1732</v>
      </c>
      <c r="I172" s="286" t="s">
        <v>1667</v>
      </c>
      <c r="J172" s="286">
        <v>50</v>
      </c>
      <c r="K172" s="334"/>
    </row>
    <row r="173" s="1" customFormat="1" ht="15" customHeight="1">
      <c r="B173" s="311"/>
      <c r="C173" s="286" t="s">
        <v>1673</v>
      </c>
      <c r="D173" s="286"/>
      <c r="E173" s="286"/>
      <c r="F173" s="309" t="s">
        <v>1665</v>
      </c>
      <c r="G173" s="286"/>
      <c r="H173" s="286" t="s">
        <v>1732</v>
      </c>
      <c r="I173" s="286" t="s">
        <v>1675</v>
      </c>
      <c r="J173" s="286"/>
      <c r="K173" s="334"/>
    </row>
    <row r="174" s="1" customFormat="1" ht="15" customHeight="1">
      <c r="B174" s="311"/>
      <c r="C174" s="286" t="s">
        <v>1684</v>
      </c>
      <c r="D174" s="286"/>
      <c r="E174" s="286"/>
      <c r="F174" s="309" t="s">
        <v>1671</v>
      </c>
      <c r="G174" s="286"/>
      <c r="H174" s="286" t="s">
        <v>1732</v>
      </c>
      <c r="I174" s="286" t="s">
        <v>1667</v>
      </c>
      <c r="J174" s="286">
        <v>50</v>
      </c>
      <c r="K174" s="334"/>
    </row>
    <row r="175" s="1" customFormat="1" ht="15" customHeight="1">
      <c r="B175" s="311"/>
      <c r="C175" s="286" t="s">
        <v>1692</v>
      </c>
      <c r="D175" s="286"/>
      <c r="E175" s="286"/>
      <c r="F175" s="309" t="s">
        <v>1671</v>
      </c>
      <c r="G175" s="286"/>
      <c r="H175" s="286" t="s">
        <v>1732</v>
      </c>
      <c r="I175" s="286" t="s">
        <v>1667</v>
      </c>
      <c r="J175" s="286">
        <v>50</v>
      </c>
      <c r="K175" s="334"/>
    </row>
    <row r="176" s="1" customFormat="1" ht="15" customHeight="1">
      <c r="B176" s="311"/>
      <c r="C176" s="286" t="s">
        <v>1690</v>
      </c>
      <c r="D176" s="286"/>
      <c r="E176" s="286"/>
      <c r="F176" s="309" t="s">
        <v>1671</v>
      </c>
      <c r="G176" s="286"/>
      <c r="H176" s="286" t="s">
        <v>1732</v>
      </c>
      <c r="I176" s="286" t="s">
        <v>1667</v>
      </c>
      <c r="J176" s="286">
        <v>50</v>
      </c>
      <c r="K176" s="334"/>
    </row>
    <row r="177" s="1" customFormat="1" ht="15" customHeight="1">
      <c r="B177" s="311"/>
      <c r="C177" s="286" t="s">
        <v>108</v>
      </c>
      <c r="D177" s="286"/>
      <c r="E177" s="286"/>
      <c r="F177" s="309" t="s">
        <v>1665</v>
      </c>
      <c r="G177" s="286"/>
      <c r="H177" s="286" t="s">
        <v>1733</v>
      </c>
      <c r="I177" s="286" t="s">
        <v>1734</v>
      </c>
      <c r="J177" s="286"/>
      <c r="K177" s="334"/>
    </row>
    <row r="178" s="1" customFormat="1" ht="15" customHeight="1">
      <c r="B178" s="311"/>
      <c r="C178" s="286" t="s">
        <v>63</v>
      </c>
      <c r="D178" s="286"/>
      <c r="E178" s="286"/>
      <c r="F178" s="309" t="s">
        <v>1665</v>
      </c>
      <c r="G178" s="286"/>
      <c r="H178" s="286" t="s">
        <v>1735</v>
      </c>
      <c r="I178" s="286" t="s">
        <v>1736</v>
      </c>
      <c r="J178" s="286">
        <v>1</v>
      </c>
      <c r="K178" s="334"/>
    </row>
    <row r="179" s="1" customFormat="1" ht="15" customHeight="1">
      <c r="B179" s="311"/>
      <c r="C179" s="286" t="s">
        <v>59</v>
      </c>
      <c r="D179" s="286"/>
      <c r="E179" s="286"/>
      <c r="F179" s="309" t="s">
        <v>1665</v>
      </c>
      <c r="G179" s="286"/>
      <c r="H179" s="286" t="s">
        <v>1737</v>
      </c>
      <c r="I179" s="286" t="s">
        <v>1667</v>
      </c>
      <c r="J179" s="286">
        <v>20</v>
      </c>
      <c r="K179" s="334"/>
    </row>
    <row r="180" s="1" customFormat="1" ht="15" customHeight="1">
      <c r="B180" s="311"/>
      <c r="C180" s="286" t="s">
        <v>60</v>
      </c>
      <c r="D180" s="286"/>
      <c r="E180" s="286"/>
      <c r="F180" s="309" t="s">
        <v>1665</v>
      </c>
      <c r="G180" s="286"/>
      <c r="H180" s="286" t="s">
        <v>1738</v>
      </c>
      <c r="I180" s="286" t="s">
        <v>1667</v>
      </c>
      <c r="J180" s="286">
        <v>255</v>
      </c>
      <c r="K180" s="334"/>
    </row>
    <row r="181" s="1" customFormat="1" ht="15" customHeight="1">
      <c r="B181" s="311"/>
      <c r="C181" s="286" t="s">
        <v>109</v>
      </c>
      <c r="D181" s="286"/>
      <c r="E181" s="286"/>
      <c r="F181" s="309" t="s">
        <v>1665</v>
      </c>
      <c r="G181" s="286"/>
      <c r="H181" s="286" t="s">
        <v>1629</v>
      </c>
      <c r="I181" s="286" t="s">
        <v>1667</v>
      </c>
      <c r="J181" s="286">
        <v>10</v>
      </c>
      <c r="K181" s="334"/>
    </row>
    <row r="182" s="1" customFormat="1" ht="15" customHeight="1">
      <c r="B182" s="311"/>
      <c r="C182" s="286" t="s">
        <v>110</v>
      </c>
      <c r="D182" s="286"/>
      <c r="E182" s="286"/>
      <c r="F182" s="309" t="s">
        <v>1665</v>
      </c>
      <c r="G182" s="286"/>
      <c r="H182" s="286" t="s">
        <v>1739</v>
      </c>
      <c r="I182" s="286" t="s">
        <v>1700</v>
      </c>
      <c r="J182" s="286"/>
      <c r="K182" s="334"/>
    </row>
    <row r="183" s="1" customFormat="1" ht="15" customHeight="1">
      <c r="B183" s="311"/>
      <c r="C183" s="286" t="s">
        <v>1740</v>
      </c>
      <c r="D183" s="286"/>
      <c r="E183" s="286"/>
      <c r="F183" s="309" t="s">
        <v>1665</v>
      </c>
      <c r="G183" s="286"/>
      <c r="H183" s="286" t="s">
        <v>1741</v>
      </c>
      <c r="I183" s="286" t="s">
        <v>1700</v>
      </c>
      <c r="J183" s="286"/>
      <c r="K183" s="334"/>
    </row>
    <row r="184" s="1" customFormat="1" ht="15" customHeight="1">
      <c r="B184" s="311"/>
      <c r="C184" s="286" t="s">
        <v>1729</v>
      </c>
      <c r="D184" s="286"/>
      <c r="E184" s="286"/>
      <c r="F184" s="309" t="s">
        <v>1665</v>
      </c>
      <c r="G184" s="286"/>
      <c r="H184" s="286" t="s">
        <v>1742</v>
      </c>
      <c r="I184" s="286" t="s">
        <v>1700</v>
      </c>
      <c r="J184" s="286"/>
      <c r="K184" s="334"/>
    </row>
    <row r="185" s="1" customFormat="1" ht="15" customHeight="1">
      <c r="B185" s="311"/>
      <c r="C185" s="286" t="s">
        <v>112</v>
      </c>
      <c r="D185" s="286"/>
      <c r="E185" s="286"/>
      <c r="F185" s="309" t="s">
        <v>1671</v>
      </c>
      <c r="G185" s="286"/>
      <c r="H185" s="286" t="s">
        <v>1743</v>
      </c>
      <c r="I185" s="286" t="s">
        <v>1667</v>
      </c>
      <c r="J185" s="286">
        <v>50</v>
      </c>
      <c r="K185" s="334"/>
    </row>
    <row r="186" s="1" customFormat="1" ht="15" customHeight="1">
      <c r="B186" s="311"/>
      <c r="C186" s="286" t="s">
        <v>1744</v>
      </c>
      <c r="D186" s="286"/>
      <c r="E186" s="286"/>
      <c r="F186" s="309" t="s">
        <v>1671</v>
      </c>
      <c r="G186" s="286"/>
      <c r="H186" s="286" t="s">
        <v>1745</v>
      </c>
      <c r="I186" s="286" t="s">
        <v>1746</v>
      </c>
      <c r="J186" s="286"/>
      <c r="K186" s="334"/>
    </row>
    <row r="187" s="1" customFormat="1" ht="15" customHeight="1">
      <c r="B187" s="311"/>
      <c r="C187" s="286" t="s">
        <v>1747</v>
      </c>
      <c r="D187" s="286"/>
      <c r="E187" s="286"/>
      <c r="F187" s="309" t="s">
        <v>1671</v>
      </c>
      <c r="G187" s="286"/>
      <c r="H187" s="286" t="s">
        <v>1748</v>
      </c>
      <c r="I187" s="286" t="s">
        <v>1746</v>
      </c>
      <c r="J187" s="286"/>
      <c r="K187" s="334"/>
    </row>
    <row r="188" s="1" customFormat="1" ht="15" customHeight="1">
      <c r="B188" s="311"/>
      <c r="C188" s="286" t="s">
        <v>1749</v>
      </c>
      <c r="D188" s="286"/>
      <c r="E188" s="286"/>
      <c r="F188" s="309" t="s">
        <v>1671</v>
      </c>
      <c r="G188" s="286"/>
      <c r="H188" s="286" t="s">
        <v>1750</v>
      </c>
      <c r="I188" s="286" t="s">
        <v>1746</v>
      </c>
      <c r="J188" s="286"/>
      <c r="K188" s="334"/>
    </row>
    <row r="189" s="1" customFormat="1" ht="15" customHeight="1">
      <c r="B189" s="311"/>
      <c r="C189" s="347" t="s">
        <v>1751</v>
      </c>
      <c r="D189" s="286"/>
      <c r="E189" s="286"/>
      <c r="F189" s="309" t="s">
        <v>1671</v>
      </c>
      <c r="G189" s="286"/>
      <c r="H189" s="286" t="s">
        <v>1752</v>
      </c>
      <c r="I189" s="286" t="s">
        <v>1753</v>
      </c>
      <c r="J189" s="348" t="s">
        <v>1754</v>
      </c>
      <c r="K189" s="334"/>
    </row>
    <row r="190" s="1" customFormat="1" ht="15" customHeight="1">
      <c r="B190" s="311"/>
      <c r="C190" s="347" t="s">
        <v>48</v>
      </c>
      <c r="D190" s="286"/>
      <c r="E190" s="286"/>
      <c r="F190" s="309" t="s">
        <v>1665</v>
      </c>
      <c r="G190" s="286"/>
      <c r="H190" s="283" t="s">
        <v>1755</v>
      </c>
      <c r="I190" s="286" t="s">
        <v>1756</v>
      </c>
      <c r="J190" s="286"/>
      <c r="K190" s="334"/>
    </row>
    <row r="191" s="1" customFormat="1" ht="15" customHeight="1">
      <c r="B191" s="311"/>
      <c r="C191" s="347" t="s">
        <v>1757</v>
      </c>
      <c r="D191" s="286"/>
      <c r="E191" s="286"/>
      <c r="F191" s="309" t="s">
        <v>1665</v>
      </c>
      <c r="G191" s="286"/>
      <c r="H191" s="286" t="s">
        <v>1758</v>
      </c>
      <c r="I191" s="286" t="s">
        <v>1700</v>
      </c>
      <c r="J191" s="286"/>
      <c r="K191" s="334"/>
    </row>
    <row r="192" s="1" customFormat="1" ht="15" customHeight="1">
      <c r="B192" s="311"/>
      <c r="C192" s="347" t="s">
        <v>1759</v>
      </c>
      <c r="D192" s="286"/>
      <c r="E192" s="286"/>
      <c r="F192" s="309" t="s">
        <v>1665</v>
      </c>
      <c r="G192" s="286"/>
      <c r="H192" s="286" t="s">
        <v>1760</v>
      </c>
      <c r="I192" s="286" t="s">
        <v>1700</v>
      </c>
      <c r="J192" s="286"/>
      <c r="K192" s="334"/>
    </row>
    <row r="193" s="1" customFormat="1" ht="15" customHeight="1">
      <c r="B193" s="311"/>
      <c r="C193" s="347" t="s">
        <v>1761</v>
      </c>
      <c r="D193" s="286"/>
      <c r="E193" s="286"/>
      <c r="F193" s="309" t="s">
        <v>1671</v>
      </c>
      <c r="G193" s="286"/>
      <c r="H193" s="286" t="s">
        <v>1762</v>
      </c>
      <c r="I193" s="286" t="s">
        <v>1700</v>
      </c>
      <c r="J193" s="286"/>
      <c r="K193" s="334"/>
    </row>
    <row r="194" s="1" customFormat="1" ht="15" customHeight="1">
      <c r="B194" s="340"/>
      <c r="C194" s="349"/>
      <c r="D194" s="320"/>
      <c r="E194" s="320"/>
      <c r="F194" s="320"/>
      <c r="G194" s="320"/>
      <c r="H194" s="320"/>
      <c r="I194" s="320"/>
      <c r="J194" s="320"/>
      <c r="K194" s="341"/>
    </row>
    <row r="195" s="1" customFormat="1" ht="18.75" customHeight="1">
      <c r="B195" s="322"/>
      <c r="C195" s="332"/>
      <c r="D195" s="332"/>
      <c r="E195" s="332"/>
      <c r="F195" s="342"/>
      <c r="G195" s="332"/>
      <c r="H195" s="332"/>
      <c r="I195" s="332"/>
      <c r="J195" s="332"/>
      <c r="K195" s="322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</row>
    <row r="198" s="1" customFormat="1" ht="13.5">
      <c r="B198" s="273"/>
      <c r="C198" s="274"/>
      <c r="D198" s="274"/>
      <c r="E198" s="274"/>
      <c r="F198" s="274"/>
      <c r="G198" s="274"/>
      <c r="H198" s="274"/>
      <c r="I198" s="274"/>
      <c r="J198" s="274"/>
      <c r="K198" s="275"/>
    </row>
    <row r="199" s="1" customFormat="1" ht="21">
      <c r="B199" s="276"/>
      <c r="C199" s="277" t="s">
        <v>1763</v>
      </c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5.5" customHeight="1">
      <c r="B200" s="276"/>
      <c r="C200" s="350" t="s">
        <v>1764</v>
      </c>
      <c r="D200" s="350"/>
      <c r="E200" s="350"/>
      <c r="F200" s="350" t="s">
        <v>1765</v>
      </c>
      <c r="G200" s="351"/>
      <c r="H200" s="350" t="s">
        <v>1766</v>
      </c>
      <c r="I200" s="350"/>
      <c r="J200" s="350"/>
      <c r="K200" s="278"/>
    </row>
    <row r="201" s="1" customFormat="1" ht="5.25" customHeight="1">
      <c r="B201" s="311"/>
      <c r="C201" s="306"/>
      <c r="D201" s="306"/>
      <c r="E201" s="306"/>
      <c r="F201" s="306"/>
      <c r="G201" s="332"/>
      <c r="H201" s="306"/>
      <c r="I201" s="306"/>
      <c r="J201" s="306"/>
      <c r="K201" s="334"/>
    </row>
    <row r="202" s="1" customFormat="1" ht="15" customHeight="1">
      <c r="B202" s="311"/>
      <c r="C202" s="286" t="s">
        <v>1756</v>
      </c>
      <c r="D202" s="286"/>
      <c r="E202" s="286"/>
      <c r="F202" s="309" t="s">
        <v>49</v>
      </c>
      <c r="G202" s="286"/>
      <c r="H202" s="286" t="s">
        <v>1767</v>
      </c>
      <c r="I202" s="286"/>
      <c r="J202" s="286"/>
      <c r="K202" s="334"/>
    </row>
    <row r="203" s="1" customFormat="1" ht="15" customHeight="1">
      <c r="B203" s="311"/>
      <c r="C203" s="286"/>
      <c r="D203" s="286"/>
      <c r="E203" s="286"/>
      <c r="F203" s="309" t="s">
        <v>50</v>
      </c>
      <c r="G203" s="286"/>
      <c r="H203" s="286" t="s">
        <v>1768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53</v>
      </c>
      <c r="G204" s="286"/>
      <c r="H204" s="286" t="s">
        <v>1769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51</v>
      </c>
      <c r="G205" s="286"/>
      <c r="H205" s="286" t="s">
        <v>1770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52</v>
      </c>
      <c r="G206" s="286"/>
      <c r="H206" s="286" t="s">
        <v>1771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/>
      <c r="G207" s="286"/>
      <c r="H207" s="286"/>
      <c r="I207" s="286"/>
      <c r="J207" s="286"/>
      <c r="K207" s="334"/>
    </row>
    <row r="208" s="1" customFormat="1" ht="15" customHeight="1">
      <c r="B208" s="311"/>
      <c r="C208" s="286" t="s">
        <v>1712</v>
      </c>
      <c r="D208" s="286"/>
      <c r="E208" s="286"/>
      <c r="F208" s="309" t="s">
        <v>82</v>
      </c>
      <c r="G208" s="286"/>
      <c r="H208" s="286" t="s">
        <v>1772</v>
      </c>
      <c r="I208" s="286"/>
      <c r="J208" s="286"/>
      <c r="K208" s="334"/>
    </row>
    <row r="209" s="1" customFormat="1" ht="15" customHeight="1">
      <c r="B209" s="311"/>
      <c r="C209" s="286"/>
      <c r="D209" s="286"/>
      <c r="E209" s="286"/>
      <c r="F209" s="309" t="s">
        <v>1607</v>
      </c>
      <c r="G209" s="286"/>
      <c r="H209" s="286" t="s">
        <v>1608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1605</v>
      </c>
      <c r="G210" s="286"/>
      <c r="H210" s="286" t="s">
        <v>1773</v>
      </c>
      <c r="I210" s="286"/>
      <c r="J210" s="286"/>
      <c r="K210" s="334"/>
    </row>
    <row r="211" s="1" customFormat="1" ht="15" customHeight="1">
      <c r="B211" s="352"/>
      <c r="C211" s="286"/>
      <c r="D211" s="286"/>
      <c r="E211" s="286"/>
      <c r="F211" s="309" t="s">
        <v>1609</v>
      </c>
      <c r="G211" s="347"/>
      <c r="H211" s="338" t="s">
        <v>1610</v>
      </c>
      <c r="I211" s="338"/>
      <c r="J211" s="338"/>
      <c r="K211" s="353"/>
    </row>
    <row r="212" s="1" customFormat="1" ht="15" customHeight="1">
      <c r="B212" s="352"/>
      <c r="C212" s="286"/>
      <c r="D212" s="286"/>
      <c r="E212" s="286"/>
      <c r="F212" s="309" t="s">
        <v>1611</v>
      </c>
      <c r="G212" s="347"/>
      <c r="H212" s="338" t="s">
        <v>1774</v>
      </c>
      <c r="I212" s="338"/>
      <c r="J212" s="338"/>
      <c r="K212" s="353"/>
    </row>
    <row r="213" s="1" customFormat="1" ht="15" customHeight="1">
      <c r="B213" s="352"/>
      <c r="C213" s="286"/>
      <c r="D213" s="286"/>
      <c r="E213" s="286"/>
      <c r="F213" s="309"/>
      <c r="G213" s="347"/>
      <c r="H213" s="338"/>
      <c r="I213" s="338"/>
      <c r="J213" s="338"/>
      <c r="K213" s="353"/>
    </row>
    <row r="214" s="1" customFormat="1" ht="15" customHeight="1">
      <c r="B214" s="352"/>
      <c r="C214" s="286" t="s">
        <v>1736</v>
      </c>
      <c r="D214" s="286"/>
      <c r="E214" s="286"/>
      <c r="F214" s="309">
        <v>1</v>
      </c>
      <c r="G214" s="347"/>
      <c r="H214" s="338" t="s">
        <v>1775</v>
      </c>
      <c r="I214" s="338"/>
      <c r="J214" s="338"/>
      <c r="K214" s="353"/>
    </row>
    <row r="215" s="1" customFormat="1" ht="15" customHeight="1">
      <c r="B215" s="352"/>
      <c r="C215" s="286"/>
      <c r="D215" s="286"/>
      <c r="E215" s="286"/>
      <c r="F215" s="309">
        <v>2</v>
      </c>
      <c r="G215" s="347"/>
      <c r="H215" s="338" t="s">
        <v>1776</v>
      </c>
      <c r="I215" s="338"/>
      <c r="J215" s="338"/>
      <c r="K215" s="353"/>
    </row>
    <row r="216" s="1" customFormat="1" ht="15" customHeight="1">
      <c r="B216" s="352"/>
      <c r="C216" s="286"/>
      <c r="D216" s="286"/>
      <c r="E216" s="286"/>
      <c r="F216" s="309">
        <v>3</v>
      </c>
      <c r="G216" s="347"/>
      <c r="H216" s="338" t="s">
        <v>1777</v>
      </c>
      <c r="I216" s="338"/>
      <c r="J216" s="338"/>
      <c r="K216" s="353"/>
    </row>
    <row r="217" s="1" customFormat="1" ht="15" customHeight="1">
      <c r="B217" s="352"/>
      <c r="C217" s="286"/>
      <c r="D217" s="286"/>
      <c r="E217" s="286"/>
      <c r="F217" s="309">
        <v>4</v>
      </c>
      <c r="G217" s="347"/>
      <c r="H217" s="338" t="s">
        <v>1778</v>
      </c>
      <c r="I217" s="338"/>
      <c r="J217" s="338"/>
      <c r="K217" s="353"/>
    </row>
    <row r="218" s="1" customFormat="1" ht="12.75" customHeight="1">
      <c r="B218" s="354"/>
      <c r="C218" s="355"/>
      <c r="D218" s="355"/>
      <c r="E218" s="355"/>
      <c r="F218" s="355"/>
      <c r="G218" s="355"/>
      <c r="H218" s="355"/>
      <c r="I218" s="355"/>
      <c r="J218" s="355"/>
      <c r="K218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</dc:creator>
  <cp:lastModifiedBy>LENKA\lenka</cp:lastModifiedBy>
  <dcterms:created xsi:type="dcterms:W3CDTF">2023-12-04T12:55:59Z</dcterms:created>
  <dcterms:modified xsi:type="dcterms:W3CDTF">2023-12-04T12:56:05Z</dcterms:modified>
</cp:coreProperties>
</file>