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1"/>
  </bookViews>
  <sheets>
    <sheet name="Rekapitulace stavby" sheetId="1" r:id="rId1"/>
    <sheet name="001 - Obnova vozovky" sheetId="2" r:id="rId2"/>
    <sheet name="002 - Veřejné osvětlení" sheetId="3" r:id="rId3"/>
    <sheet name="003 - VRN" sheetId="4" r:id="rId4"/>
  </sheets>
  <definedNames>
    <definedName name="_xlnm._FilterDatabase" localSheetId="1" hidden="1">'001 - Obnova vozovky'!$C$99:$K$761</definedName>
    <definedName name="_xlnm._FilterDatabase" localSheetId="2" hidden="1">'002 - Veřejné osvětlení'!$C$91:$K$168</definedName>
    <definedName name="_xlnm._FilterDatabase" localSheetId="3" hidden="1">'003 - VRN'!$C$81:$K$114</definedName>
    <definedName name="_xlnm.Print_Area" localSheetId="1">'001 - Obnova vozovky'!$C$45:$J$81,'001 - Obnova vozovky'!$C$87:$K$761</definedName>
    <definedName name="_xlnm.Print_Area" localSheetId="2">'002 - Veřejné osvětlení'!$C$45:$J$73,'002 - Veřejné osvětlení'!$C$79:$K$168</definedName>
    <definedName name="_xlnm.Print_Area" localSheetId="3">'003 - VRN'!$C$45:$J$63,'003 - VRN'!$C$69:$K$114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'001 - Obnova vozovky'!$99:$99</definedName>
    <definedName name="_xlnm.Print_Titles" localSheetId="2">'002 - Veřejné osvětlení'!$91:$91</definedName>
    <definedName name="_xlnm.Print_Titles" localSheetId="3">'003 - VRN'!$81:$81</definedName>
  </definedNames>
  <calcPr calcId="152511"/>
</workbook>
</file>

<file path=xl/sharedStrings.xml><?xml version="1.0" encoding="utf-8"?>
<sst xmlns="http://schemas.openxmlformats.org/spreadsheetml/2006/main" count="8069" uniqueCount="1263">
  <si>
    <t>Export Komplet</t>
  </si>
  <si>
    <t>VZ</t>
  </si>
  <si>
    <t>2.0</t>
  </si>
  <si>
    <t>ZAMOK</t>
  </si>
  <si>
    <t>False</t>
  </si>
  <si>
    <t>{41ab27bc-899a-44b9-9370-11c5db4d4396}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</si>
  <si>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</si>
  <si>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</si>
  <si>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</si>
  <si>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</si>
  <si>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</si>
  <si>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</si>
  <si>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</si>
  <si>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</si>
  <si>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2023-128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</si>
  <si>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</si>
  <si>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</si>
  <si>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Obnova vozovky ulice Na Vápenkách</t>
  </si>
  <si>
    <t>KSO:</t>
  </si>
  <si>
    <t/>
  </si>
  <si>
    <t>CC-CZ:</t>
  </si>
  <si>
    <t>Místo:</t>
  </si>
  <si>
    <t>ulice Na Vápenkách</t>
  </si>
  <si>
    <t>Datum:</t>
  </si>
  <si>
    <t>2. 10. 2023</t>
  </si>
  <si>
    <t>Zadavatel:</t>
  </si>
  <si>
    <t>IČ:</t>
  </si>
  <si>
    <t>Město Kopřivnice</t>
  </si>
  <si>
    <t>DIČ:</t>
  </si>
  <si>
    <t>Uchazeč:</t>
  </si>
  <si>
    <t>Vyplň údaj</t>
  </si>
  <si>
    <t>Projektant:</t>
  </si>
  <si>
    <t>ing. Ondřej Bojko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</si>
  <si>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</si>
  <si>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</si>
  <si>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</si>
  <si>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</si>
  <si>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</si>
  <si>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</si>
  <si>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</si>
  <si>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</si>
  <si>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</si>
  <si>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</si>
  <si>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</si>
  <si>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</si>
  <si>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</si>
  <si>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</si>
  <si>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</si>
  <si>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</si>
  <si>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</si>
  <si>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</si>
  <si>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</si>
  <si>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</si>
  <si>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</si>
  <si>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</si>
  <si>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</si>
  <si>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</si>
  <si>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</si>
  <si>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</si>
  <si>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</si>
  <si>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</si>
  <si>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</si>
  <si>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</si>
  <si>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</si>
  <si>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</si>
  <si>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</si>
  <si>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</si>
  <si>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</si>
  <si>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</si>
  <si>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</si>
  <si>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</si>
  <si>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</si>
  <si>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</si>
  <si>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</si>
  <si>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</si>
  <si>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</si>
  <si>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</si>
  <si>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</si>
  <si>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Obnova vozovky</t>
  </si>
  <si>
    <t>STA</t>
  </si>
  <si>
    <t>1</t>
  </si>
  <si>
    <t>{d18b6cea-47eb-437f-b1bb-45b3a258fefb}</t>
  </si>
  <si>
    <t>2</t>
  </si>
  <si>
    <t>002</t>
  </si>
  <si>
    <t>Veřejné osvětlení</t>
  </si>
  <si>
    <t>{b5de9174-5655-49f8-b973-364a712046b7}</t>
  </si>
  <si>
    <t>003</t>
  </si>
  <si>
    <t>VRN</t>
  </si>
  <si>
    <t>{15089220-6b8d-4199-bcdd-d7dc04e38aef}</t>
  </si>
  <si>
    <t>KRYCÍ LIST SOUPISU PRACÍ</t>
  </si>
  <si>
    <t>Objekt:</t>
  </si>
  <si>
    <t>001 - Obnova vozovky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</si>
  <si>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</si>
  <si>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</si>
  <si>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</si>
  <si>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</si>
  <si>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</si>
  <si>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</si>
  <si>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0 - Sanace podloží</t>
  </si>
  <si>
    <t xml:space="preserve">      11 - Zemní práce - přípravné a přidružené práce</t>
  </si>
  <si>
    <t xml:space="preserve">      12 - Zemní práce - odkopávky a prokopávky</t>
  </si>
  <si>
    <t xml:space="preserve">      13 - Zemní práce - hloubené vykopávky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</si>
  <si>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</si>
  <si>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</si>
  <si>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</si>
  <si>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</si>
  <si>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</si>
  <si>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</si>
  <si>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</si>
  <si>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</si>
  <si>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</si>
  <si>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</si>
  <si>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</si>
  <si>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</si>
  <si>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</si>
  <si>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22-M - Montáže technologických zařízení slaboproud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</si>
  <si>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</si>
  <si>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</si>
  <si>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</si>
  <si>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</si>
  <si>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</si>
  <si>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</si>
  <si>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</si>
  <si>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</si>
  <si>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</si>
  <si>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</si>
  <si>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</si>
  <si>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</si>
  <si>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</si>
  <si>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</si>
  <si>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</si>
  <si>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</si>
  <si>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</si>
  <si>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</si>
  <si>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Sanace podloží</t>
  </si>
  <si>
    <t>K</t>
  </si>
  <si>
    <t>122251104</t>
  </si>
  <si>
    <t>Odkopávky a prokopávky nezapažené strojně v hornině třídy těžitelnosti I skupiny 3 přes 100 do 500 m3</t>
  </si>
  <si>
    <t>m3</t>
  </si>
  <si>
    <t>CS ÚRS 2023 02</t>
  </si>
  <si>
    <t>4</t>
  </si>
  <si>
    <t>3</t>
  </si>
  <si>
    <t>-155548198</t>
  </si>
  <si>
    <t>Online PSC</t>
  </si>
  <si>
    <t>https://podminky.urs.cz/item/CS_URS_2023_02/122251104</t>
  </si>
  <si>
    <t>VV</t>
  </si>
  <si>
    <t>sanační polštář v případě potřeby</t>
  </si>
  <si>
    <t>1120*0,3*1,1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</si>
  <si>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</si>
  <si>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</si>
  <si>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-1160652800</t>
  </si>
  <si>
    <t>https://podminky.urs.cz/item/CS_URS_2023_02/162751117</t>
  </si>
  <si>
    <t>171151112</t>
  </si>
  <si>
    <t>Uložení sypanin do násypů strojně s rozprostřením sypaniny ve vrstvách a s hrubým urovnáním zhutněných z hornin nesoudržných kamenitých</t>
  </si>
  <si>
    <t>-673787363</t>
  </si>
  <si>
    <t>https://podminky.urs.cz/item/CS_URS_2023_02/171151112</t>
  </si>
  <si>
    <t>M</t>
  </si>
  <si>
    <t>58344197</t>
  </si>
  <si>
    <t>štěrkodrť frakce 0/63</t>
  </si>
  <si>
    <t>t</t>
  </si>
  <si>
    <t>8</t>
  </si>
  <si>
    <t>-1048146949</t>
  </si>
  <si>
    <t>369,6*2,0</t>
  </si>
  <si>
    <t>5</t>
  </si>
  <si>
    <t>213141122</t>
  </si>
  <si>
    <t>Zřízení vrstvy z geotextilie filtrační, separační, odvodňovací, ochranné, výztužné nebo protierozní ve sklonu přes 1:5 do 1:2, šířky přes 3 do 6 m</t>
  </si>
  <si>
    <t>m2</t>
  </si>
  <si>
    <t>323195550</t>
  </si>
  <si>
    <t>https://podminky.urs.cz/item/CS_URS_2023_02/213141122</t>
  </si>
  <si>
    <t>1120*1,1</t>
  </si>
  <si>
    <t>6</t>
  </si>
  <si>
    <t>69311081.1</t>
  </si>
  <si>
    <t>geotextilie netkaná separační, ochranná, filtrační, drenážní PES 300g/m2</t>
  </si>
  <si>
    <t>558101956</t>
  </si>
  <si>
    <t>1232*1,15</t>
  </si>
  <si>
    <t>7</t>
  </si>
  <si>
    <t>171251201</t>
  </si>
  <si>
    <t>Uložení sypaniny na skládky nebo meziskládky bez hutnění s upravením uložené sypaniny do předepsaného tvaru</t>
  </si>
  <si>
    <t>461952848</t>
  </si>
  <si>
    <t>https://podminky.urs.cz/item/CS_URS_2023_02/171251201</t>
  </si>
  <si>
    <t>997221873</t>
  </si>
  <si>
    <t>Poplatek za uložení stavebního odpadu na recyklační skládce (skládkovné) zeminy a kamení zatříděného do Katalogu odpadů pod kódem 17 05 04</t>
  </si>
  <si>
    <t>267364173</t>
  </si>
  <si>
    <t>https://podminky.urs.cz/item/CS_URS_2023_02/997221873</t>
  </si>
  <si>
    <t>369*1,6</t>
  </si>
  <si>
    <t>11</t>
  </si>
  <si>
    <t>Zemní práce - přípravné a přidružené práce</t>
  </si>
  <si>
    <t>9</t>
  </si>
  <si>
    <t>11002</t>
  </si>
  <si>
    <t>Vytýčení stavby, příprava výškového a prostorového osazení, vytýčení sítí</t>
  </si>
  <si>
    <t>soubor</t>
  </si>
  <si>
    <t>1982433191</t>
  </si>
  <si>
    <t>10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</si>
  <si>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</si>
  <si>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</si>
  <si>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-1103870513</t>
  </si>
  <si>
    <t>https://podminky.urs.cz/item/CS_URS_2023_02/113106123</t>
  </si>
  <si>
    <t xml:space="preserve">vjezdy v m2 - rozsah cca rozebrání cca 1,5m </t>
  </si>
  <si>
    <t>pravá strana</t>
  </si>
  <si>
    <t>(5,0+8,2+4,1+10,2+11,6+7,0+1,0+5,7+1,0+4,0)*1,5</t>
  </si>
  <si>
    <t>levá strana</t>
  </si>
  <si>
    <t>(12,0+14+0,8+5,2)*1,5</t>
  </si>
  <si>
    <t>Součet</t>
  </si>
  <si>
    <t>113106136</t>
  </si>
  <si>
    <t>Rozebrání dlažeb komunikací pro pěší s přemístěním hmot na skládku na vzdálenost do 3 m nebo s naložením na dopravní prostředek s ložem z kameniva nebo živice a s jakoukoliv výplní spár strojně plochy jednotlivě do 50 m2 z vegetační dlažby betonové</t>
  </si>
  <si>
    <t>-1242718154</t>
  </si>
  <si>
    <t>https://podminky.urs.cz/item/CS_URS_2023_02/113106136</t>
  </si>
  <si>
    <t>zatravňovací tvárnice - v m2</t>
  </si>
  <si>
    <t>12</t>
  </si>
  <si>
    <t>113106161</t>
  </si>
  <si>
    <t>Rozebrání dlažeb vozovek a ploch s přemístěním hmot na skládku na vzdálenost do 3 m nebo s naložením na dopravní prostředek, s jakoukoliv výplní spár ručně z drobných kostek nebo odseků s ložem z kameniva</t>
  </si>
  <si>
    <t>-108218222</t>
  </si>
  <si>
    <t>https://podminky.urs.cz/item/CS_URS_2023_02/113106161</t>
  </si>
  <si>
    <t>žulové kostky</t>
  </si>
  <si>
    <t>7,0*1,5</t>
  </si>
  <si>
    <t>13</t>
  </si>
  <si>
    <t>113107311</t>
  </si>
  <si>
    <t>Odstranění podkladů nebo krytů strojně plochy jednotlivě do 50 m2 s přemístěním hmot na skládku na vzdálenost do 3 m nebo s naložením na dopravní prostředek z kameniva těženého, o tl. vrstvy do 100 mm</t>
  </si>
  <si>
    <t>-527739578</t>
  </si>
  <si>
    <t>https://podminky.urs.cz/item/CS_URS_2023_02/113107311</t>
  </si>
  <si>
    <t>podklad zámková dlažba</t>
  </si>
  <si>
    <t>podklad žulové kostky</t>
  </si>
  <si>
    <t>zatravňovací tvárnice</t>
  </si>
  <si>
    <t>14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</si>
  <si>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</si>
  <si>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</si>
  <si>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-1101816835</t>
  </si>
  <si>
    <t>https://podminky.urs.cz/item/CS_URS_2023_02/113107322</t>
  </si>
  <si>
    <t>vjezdy</t>
  </si>
  <si>
    <t>asfalt</t>
  </si>
  <si>
    <t>16</t>
  </si>
  <si>
    <t xml:space="preserve"> zámková dlažba</t>
  </si>
  <si>
    <t xml:space="preserve"> žulové kostky</t>
  </si>
  <si>
    <t>betonové</t>
  </si>
  <si>
    <t>6+5+1+10+6+16+12+14+2</t>
  </si>
  <si>
    <t>plocha pod popelnice</t>
  </si>
  <si>
    <t>plochy mimo vjezdy</t>
  </si>
  <si>
    <t>podklad žlabu</t>
  </si>
  <si>
    <t>13*0,6</t>
  </si>
  <si>
    <t xml:space="preserve">doplnění dobetonovaných úseků  mezi obrubou a oplocením </t>
  </si>
  <si>
    <t>0,2*(5+2+2+1+(17+5,4)*0,3+5)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</si>
  <si>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</si>
  <si>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</si>
  <si>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1214246623</t>
  </si>
  <si>
    <t>https://podminky.urs.cz/item/CS_URS_2023_02/113107323</t>
  </si>
  <si>
    <t>rozšíření - prohloubení pod obruby</t>
  </si>
  <si>
    <t>0,4*(355+184)</t>
  </si>
  <si>
    <t>-31808592</t>
  </si>
  <si>
    <t>kačírek , štěrk - v m2</t>
  </si>
  <si>
    <t>2,0+4,0+25+6+2+3+4</t>
  </si>
  <si>
    <t>5,3*1,5+24</t>
  </si>
  <si>
    <t>17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</si>
  <si>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</si>
  <si>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</si>
  <si>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-1833258412</t>
  </si>
  <si>
    <t>https://podminky.urs.cz/item/CS_URS_2023_02/113107224</t>
  </si>
  <si>
    <t>vozovka</t>
  </si>
  <si>
    <t>1120</t>
  </si>
  <si>
    <t>18</t>
  </si>
  <si>
    <t>113107344</t>
  </si>
  <si>
    <t>Odstranění podkladů nebo krytů strojně plochy jednotlivě do 50 m2 s přemístěním hmot na skládku na vzdálenost do 3 m nebo s naložením na dopravní prostředek živičných, o tl. vrstvy přes 150 do 200 mm</t>
  </si>
  <si>
    <t>-1111705424</t>
  </si>
  <si>
    <t>https://podminky.urs.cz/item/CS_URS_2023_02/113107344</t>
  </si>
  <si>
    <t>asf. vjezd - v m2</t>
  </si>
  <si>
    <t xml:space="preserve">dosekání vozovky 10% kolem překážek, podél obrub a návazností </t>
  </si>
  <si>
    <t>1120*0,1</t>
  </si>
  <si>
    <t>19</t>
  </si>
  <si>
    <t>113154265</t>
  </si>
  <si>
    <t>Frézování živičného podkladu nebo krytu s naložením na dopravní prostředek plochy přes 500 do 1 000 m2 s překážkami v trase pruhu šířky přes 1 m do 2 m, tloušťky vrstvy 200 mm</t>
  </si>
  <si>
    <t>-1898298282</t>
  </si>
  <si>
    <t>https://podminky.urs.cz/item/CS_URS_2023_02/113154265</t>
  </si>
  <si>
    <t>vozovka dle PD</t>
  </si>
  <si>
    <t>20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</si>
  <si>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</si>
  <si>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</si>
  <si>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-517274627</t>
  </si>
  <si>
    <t>https://podminky.urs.cz/item/CS_URS_2023_02/113107331</t>
  </si>
  <si>
    <t>vjezdy - v m2</t>
  </si>
  <si>
    <t>plocha pod popelnice - v m2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</si>
  <si>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</si>
  <si>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</si>
  <si>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</si>
  <si>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-1161637000</t>
  </si>
  <si>
    <t>https://podminky.urs.cz/item/CS_URS_2023_02/113202111</t>
  </si>
  <si>
    <t>496</t>
  </si>
  <si>
    <t>obruby vjezdů 1 m = 1 obrubník na každé straně vjezdu</t>
  </si>
  <si>
    <t>2*17</t>
  </si>
  <si>
    <t>22</t>
  </si>
  <si>
    <t>129951122</t>
  </si>
  <si>
    <t>Bourání konstrukcí v odkopávkách a prokopávkách strojně s přemístěním suti na hromady na vzdálenost do 20 m nebo s naložením na dopravní prostředek z betonu prostého prokládaného kamenem</t>
  </si>
  <si>
    <t>1445444906</t>
  </si>
  <si>
    <t>https://podminky.urs.cz/item/CS_URS_2023_02/129951122</t>
  </si>
  <si>
    <t>dopočet nadměrného množství obetonování obrubníku</t>
  </si>
  <si>
    <t>496*0,1*0,3</t>
  </si>
  <si>
    <t>13*0,6*0,3</t>
  </si>
  <si>
    <t>0,2*(5+2+2+1+(17+5,4)*0,3+5)*0,3</t>
  </si>
  <si>
    <t>odstranění kamene na rohu odbočky ke schodům</t>
  </si>
  <si>
    <t>0,6*0,6*0,9</t>
  </si>
  <si>
    <t>odstranění betonu kolem palisád v nezbytně nutném rozsahu</t>
  </si>
  <si>
    <t>1,0*0,2*0,3</t>
  </si>
  <si>
    <t>odstranění základů VO</t>
  </si>
  <si>
    <t>5*0,3*0,3*0,8</t>
  </si>
  <si>
    <t>Zemní práce - odkopávky a prokopávky</t>
  </si>
  <si>
    <t>23</t>
  </si>
  <si>
    <t>111301111</t>
  </si>
  <si>
    <t>Sejmutí drnu tl do 100 mm s přemístěním do 50 m nebo naložením na dopravní prostředek, odvozu a likvidace</t>
  </si>
  <si>
    <t>393417795</t>
  </si>
  <si>
    <t>https://podminky.urs.cz/item/CS_URS_2023_02/111301111</t>
  </si>
  <si>
    <t>stažení travnaté vrstvy a likvidace</t>
  </si>
  <si>
    <t>170</t>
  </si>
  <si>
    <t>24</t>
  </si>
  <si>
    <t>121151103</t>
  </si>
  <si>
    <t>Sejmutí ornice strojně při souvislé ploše do 100 m2, tl. vrstvy do 200 mm</t>
  </si>
  <si>
    <t>1261734522</t>
  </si>
  <si>
    <t>https://podminky.urs.cz/item/CS_URS_2023_02/121151103</t>
  </si>
  <si>
    <t>pro zpětné ozelenění</t>
  </si>
  <si>
    <t>25</t>
  </si>
  <si>
    <t>122251101</t>
  </si>
  <si>
    <t>Odkopávky a prokopávky nezapažené strojně v hornině třídy těžitelnosti I skupiny 3 do 20 m3</t>
  </si>
  <si>
    <t>-1452345283</t>
  </si>
  <si>
    <t>https://podminky.urs.cz/item/CS_URS_2023_02/122251101</t>
  </si>
  <si>
    <t>odtěžení zeminy podorniční kolem obrubníků pro pracovní prostor - prům tl. 0,3m</t>
  </si>
  <si>
    <t>170*0,3</t>
  </si>
  <si>
    <t>26</t>
  </si>
  <si>
    <t>-1222410226</t>
  </si>
  <si>
    <t>srovnání a vyspádování pláně po odstranění stávajících vrstev</t>
  </si>
  <si>
    <t>0,1*1120</t>
  </si>
  <si>
    <t>doplnění ploch</t>
  </si>
  <si>
    <t>pod obruby</t>
  </si>
  <si>
    <t>0,1*0,4*(355+184)</t>
  </si>
  <si>
    <t>Mezisoučet</t>
  </si>
  <si>
    <t>16*0,1</t>
  </si>
  <si>
    <t>(5,0+8,2+4,1+10,2+11,6+7,0+1,0+5,7+1,0+4,0)*1,5*0,1</t>
  </si>
  <si>
    <t>(12,0+14+0,8+5,2)*1,5*0,1</t>
  </si>
  <si>
    <t>5*0,1</t>
  </si>
  <si>
    <t>7,0*1,5*0,1</t>
  </si>
  <si>
    <t xml:space="preserve">vjezdy </t>
  </si>
  <si>
    <t>(6+5+1+10+6+16+12+14+2)*0,1</t>
  </si>
  <si>
    <t>3*0,1</t>
  </si>
  <si>
    <t>13*0,6*0,1</t>
  </si>
  <si>
    <t>0,2*(5+2+2+1+(17+5,4)*0,3+5)*0,1</t>
  </si>
  <si>
    <t>Zemní práce - hloubené vykopávky</t>
  </si>
  <si>
    <t>27</t>
  </si>
  <si>
    <t>131251100</t>
  </si>
  <si>
    <t>Hloubení nezapažených jam a zářezů strojně s urovnáním dna do předepsaného profilu a spádu v hornině třídy těžitelnosti I skupiny 3 do 20 m3</t>
  </si>
  <si>
    <t>-1286683907</t>
  </si>
  <si>
    <t>https://podminky.urs.cz/item/CS_URS_2023_02/131251100</t>
  </si>
  <si>
    <t xml:space="preserve">sondy na vedení cetin pro osazení chrániček - odhad </t>
  </si>
  <si>
    <t>20*0,6*1,0*1,0</t>
  </si>
  <si>
    <t>sondy na ostatním vedení při výkopu -např u drenáže - odhad</t>
  </si>
  <si>
    <t>20*0,5*1,0*1,0</t>
  </si>
  <si>
    <t>28</t>
  </si>
  <si>
    <t>132251102</t>
  </si>
  <si>
    <t>Hloubení nezapažených rýh šířky do 800 mm strojně s urovnáním dna do předepsaného profilu a spádu v hornině třídy těžitelnosti I skupiny 3 přes 20 do 50 m3</t>
  </si>
  <si>
    <t>859445248</t>
  </si>
  <si>
    <t>https://podminky.urs.cz/item/CS_URS_2023_02/132251102</t>
  </si>
  <si>
    <t>pro drenáž</t>
  </si>
  <si>
    <t>0,4*0,5*275</t>
  </si>
  <si>
    <t>pro chráničky CETIN</t>
  </si>
  <si>
    <t>0,6*0,8*42</t>
  </si>
  <si>
    <t>29</t>
  </si>
  <si>
    <t>139001101</t>
  </si>
  <si>
    <t>Příplatek k cenám hloubených vykopávek za ztížení vykopávky v blízkosti podzemního vedení nebo výbušnin pro jakoukoliv třídu horniny</t>
  </si>
  <si>
    <t>2094538031</t>
  </si>
  <si>
    <t>https://podminky.urs.cz/item/CS_URS_2023_02/139001101</t>
  </si>
  <si>
    <t xml:space="preserve">sondy 50cm ručně </t>
  </si>
  <si>
    <t>20*0,6*0,5*1,0</t>
  </si>
  <si>
    <t>20*0,5*0,5*1,0</t>
  </si>
  <si>
    <t>rýhy pro chráničky - nad kabely cca 30cm ručně</t>
  </si>
  <si>
    <t>0,6*0,3*42</t>
  </si>
  <si>
    <t>Zemní práce - přemístění výkopku</t>
  </si>
  <si>
    <t>30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</si>
  <si>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</si>
  <si>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</si>
  <si>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532737648</t>
  </si>
  <si>
    <t>https://podminky.urs.cz/item/CS_URS_2023_02/162351103</t>
  </si>
  <si>
    <t>odvoz kačírku pro zpětné použití na meziskládku</t>
  </si>
  <si>
    <t>předpoklad tl. vrstvy 200mm</t>
  </si>
  <si>
    <t>(2,0+4,0+25+6+2+3+4)*0,2</t>
  </si>
  <si>
    <t>zpětný odvoz pro zásyp</t>
  </si>
  <si>
    <t>9,2</t>
  </si>
  <si>
    <t>31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</si>
  <si>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</si>
  <si>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</si>
  <si>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840956567</t>
  </si>
  <si>
    <t>https://podminky.urs.cz/item/CS_URS_2023_02/162451106</t>
  </si>
  <si>
    <t>odvoz zeminy zásypové pod zpětné ozelenění na meziskládku</t>
  </si>
  <si>
    <t>odvoz ornice na meziskládku</t>
  </si>
  <si>
    <t>170*0,1</t>
  </si>
  <si>
    <t>zpětný dovoz na místo uložení - vhodná zemina po revizi na obsyp obrub</t>
  </si>
  <si>
    <t>51</t>
  </si>
  <si>
    <t>32</t>
  </si>
  <si>
    <t>-1636393489</t>
  </si>
  <si>
    <t>zemina podorniční, ornice - nepoužitelný zbytek na zásyp</t>
  </si>
  <si>
    <t>51+17-51</t>
  </si>
  <si>
    <t>výkopek</t>
  </si>
  <si>
    <t>158,894+22+75,16</t>
  </si>
  <si>
    <t>33</t>
  </si>
  <si>
    <t>167151101</t>
  </si>
  <si>
    <t>Nakládání, skládání a překládání neulehlého výkopku nebo sypaniny strojně nakládání, množství do 100 m3, z horniny třídy těžitelnosti I, skupiny 1 až 3</t>
  </si>
  <si>
    <t>-987959872</t>
  </si>
  <si>
    <t>https://podminky.urs.cz/item/CS_URS_2023_02/167151101</t>
  </si>
  <si>
    <t>kačírek pro zpětný zához</t>
  </si>
  <si>
    <t>zemina pro zpětný obsyp a ozelenění</t>
  </si>
  <si>
    <t>odvoz přebytečné zeminy</t>
  </si>
  <si>
    <t>17+158,894+22+75,16</t>
  </si>
  <si>
    <t>34</t>
  </si>
  <si>
    <t>-1829713263</t>
  </si>
  <si>
    <t>pro odvoz na skládku</t>
  </si>
  <si>
    <t>(51+17)*0,2</t>
  </si>
  <si>
    <t>35</t>
  </si>
  <si>
    <t>-2090300849</t>
  </si>
  <si>
    <t xml:space="preserve">zemina podorniční, ornice </t>
  </si>
  <si>
    <t>51+17</t>
  </si>
  <si>
    <t>36</t>
  </si>
  <si>
    <t>997221655</t>
  </si>
  <si>
    <t>Poplatek za uložení stavebního odpadu na skládce (skládkovné) zeminy a kamení zatříděného do Katalogu odpadů pod kódem 17 05 04</t>
  </si>
  <si>
    <t>-545048816</t>
  </si>
  <si>
    <t>https://podminky.urs.cz/item/CS_URS_2023_02/997221655</t>
  </si>
  <si>
    <t>přebytečná zemina</t>
  </si>
  <si>
    <t>273,054*1,6</t>
  </si>
  <si>
    <t>37</t>
  </si>
  <si>
    <t>997221658</t>
  </si>
  <si>
    <t>Poplatek za uložení stavebního odpadu na skládce (skládkovné) z rostlinného materiálu</t>
  </si>
  <si>
    <t>CS ÚRS 2022 01</t>
  </si>
  <si>
    <t>386417636</t>
  </si>
  <si>
    <t>https://podminky.urs.cz/item/CS_URS_2022_01/997221658</t>
  </si>
  <si>
    <t xml:space="preserve">drn </t>
  </si>
  <si>
    <t>170*0,1*1,4</t>
  </si>
  <si>
    <t>Zemní práce - konstrukce ze zemin</t>
  </si>
  <si>
    <t>38</t>
  </si>
  <si>
    <t>043134000</t>
  </si>
  <si>
    <t>Zkoušky zatěžovací</t>
  </si>
  <si>
    <t>kus</t>
  </si>
  <si>
    <t>-733728784</t>
  </si>
  <si>
    <t>https://podminky.urs.cz/item/CS_URS_2023_02/043134000</t>
  </si>
  <si>
    <t>únosnost na odkopané pláni</t>
  </si>
  <si>
    <t>únosnost na zhutněném násypu pod finální povrch</t>
  </si>
  <si>
    <t>39</t>
  </si>
  <si>
    <t>1797544343</t>
  </si>
  <si>
    <t>dosypání pod boční plochy po odkopech</t>
  </si>
  <si>
    <t>štěrkové plochy</t>
  </si>
  <si>
    <t>5*0,2</t>
  </si>
  <si>
    <t>(5,3*1,5+24)*0,2</t>
  </si>
  <si>
    <t>doplnění nerovnosti v ploše vozovky, přespádování</t>
  </si>
  <si>
    <t>1120*1,05*0,05</t>
  </si>
  <si>
    <t>0,4*(355+184)*0,05</t>
  </si>
  <si>
    <t>40</t>
  </si>
  <si>
    <t>1490000684</t>
  </si>
  <si>
    <t>76,97*2,0</t>
  </si>
  <si>
    <t>41</t>
  </si>
  <si>
    <t>174111101</t>
  </si>
  <si>
    <t>Zásyp sypaninou z jakékoliv horniny ručně s uložením výkopku ve vrstvách se zhutněním jam, šachet, rýh nebo kolem objektů v těchto vykopávkách</t>
  </si>
  <si>
    <t>-1699004542</t>
  </si>
  <si>
    <t>https://podminky.urs.cz/item/CS_URS_2023_02/174111101</t>
  </si>
  <si>
    <t>zásyp kolem obrub pod ozelenění ze stávající skrývky</t>
  </si>
  <si>
    <t>42</t>
  </si>
  <si>
    <t>174211101</t>
  </si>
  <si>
    <t>Zásyp sypaninou z jakékoliv horniny ručně s uložením výkopku ve vrstvách bez zhutnění jam, šachet, rýh nebo kolem objektů v těchto vykopávkách</t>
  </si>
  <si>
    <t>-599118146</t>
  </si>
  <si>
    <t>https://podminky.urs.cz/item/CS_URS_2023_02/174211101</t>
  </si>
  <si>
    <t>zásyp rýh</t>
  </si>
  <si>
    <t>0,6*0,4*42</t>
  </si>
  <si>
    <t>43</t>
  </si>
  <si>
    <t>58343930</t>
  </si>
  <si>
    <t>kamenivo drcené hrubé frakce 8/32</t>
  </si>
  <si>
    <t>483916900</t>
  </si>
  <si>
    <t>32,08*2,0</t>
  </si>
  <si>
    <t>44</t>
  </si>
  <si>
    <t>181951112</t>
  </si>
  <si>
    <t>Úprava pláně vyrovnáním výškových rozdílů strojně v hornině třídy těžitelnosti I, skupiny 1 až 3 se zhutněním</t>
  </si>
  <si>
    <t>-1009945572</t>
  </si>
  <si>
    <t>https://podminky.urs.cz/item/CS_URS_2023_02/181951112</t>
  </si>
  <si>
    <t>(6+5+1+10+6+16+12+14+2)</t>
  </si>
  <si>
    <t>Zemní práce - povrchové úpravy terénu</t>
  </si>
  <si>
    <t>45</t>
  </si>
  <si>
    <t>184512111</t>
  </si>
  <si>
    <t>Vyzvednutí dřeviny k přesazení bez balu v rovině nebo na svahu do 1:5 křovin</t>
  </si>
  <si>
    <t>-79535544</t>
  </si>
  <si>
    <t>https://podminky.urs.cz/item/CS_URS_2023_02/184512111</t>
  </si>
  <si>
    <t>P</t>
  </si>
  <si>
    <t>Poznámka k položce:
po domluvě s majiteli soukromé výsadby na městském pozemku jim budou rostliny dle požadavku předány k přesazení</t>
  </si>
  <si>
    <t>odhad počtu kusů - ruční vyrytí rostlin k předání majiteli</t>
  </si>
  <si>
    <t>46</t>
  </si>
  <si>
    <t>11003</t>
  </si>
  <si>
    <t>Úprava zeleně před pracemi - prostříhání u schodů, odstranění přerostlých rostlin do odpadu</t>
  </si>
  <si>
    <t>314939912</t>
  </si>
  <si>
    <t>47</t>
  </si>
  <si>
    <t>181411131</t>
  </si>
  <si>
    <t>Založení trávníku na půdě předem připravené plochy do 1000 m2 výsevem včetně utažení parkového v rovině nebo na svahu do 1:5</t>
  </si>
  <si>
    <t>1410119170</t>
  </si>
  <si>
    <t>https://podminky.urs.cz/item/CS_URS_2023_02/181411131</t>
  </si>
  <si>
    <t>dle PD</t>
  </si>
  <si>
    <t>48</t>
  </si>
  <si>
    <t>00572410</t>
  </si>
  <si>
    <t>osivo směs travní parková</t>
  </si>
  <si>
    <t>kg</t>
  </si>
  <si>
    <t>-2088652922</t>
  </si>
  <si>
    <t>170*0,03</t>
  </si>
  <si>
    <t>49</t>
  </si>
  <si>
    <t>181911101</t>
  </si>
  <si>
    <t>Úprava pláně vyrovnáním výškových rozdílů ručně v hornině třídy těžitelnosti I skupiny 1 a 2 bez zhutnění</t>
  </si>
  <si>
    <t>677522486</t>
  </si>
  <si>
    <t>https://podminky.urs.cz/item/CS_URS_2023_02/181911101</t>
  </si>
  <si>
    <t>50</t>
  </si>
  <si>
    <t>182311123</t>
  </si>
  <si>
    <t>Rozprostření a urovnání ornice ve svahu sklonu přes 1:5 ručně při souvislé ploše, tl. vrstvy do 200 mm</t>
  </si>
  <si>
    <t>1712494071</t>
  </si>
  <si>
    <t>https://podminky.urs.cz/item/CS_URS_2023_02/182311123</t>
  </si>
  <si>
    <t>10364101</t>
  </si>
  <si>
    <t>zemina pro terénní úpravy - ornice</t>
  </si>
  <si>
    <t>-43261401</t>
  </si>
  <si>
    <t>zajištění ornice pro ozelenění</t>
  </si>
  <si>
    <t>170*0,1*1,6</t>
  </si>
  <si>
    <t>52</t>
  </si>
  <si>
    <t>182211121</t>
  </si>
  <si>
    <t>Svahování trvalých svahů do projektovaných profilů ručně s potřebným přemístěním výkopku při svahování násypů v jakékoliv hornině</t>
  </si>
  <si>
    <t>-1550884866</t>
  </si>
  <si>
    <t>https://podminky.urs.cz/item/CS_URS_2023_02/182211121</t>
  </si>
  <si>
    <t>Zakládání</t>
  </si>
  <si>
    <t>53</t>
  </si>
  <si>
    <t>211561111</t>
  </si>
  <si>
    <t>Výplň kamenivem do rýh odvodňovacích žeber nebo trativodů bez zhutnění, s úpravou povrchu výplně kamenivem hrubým drceným frakce 8 až 32 mm</t>
  </si>
  <si>
    <t>-791774025</t>
  </si>
  <si>
    <t>https://podminky.urs.cz/item/CS_URS_2023_02/211561111</t>
  </si>
  <si>
    <t>zásyp drenáže do rýhy</t>
  </si>
  <si>
    <t>fr 8-32</t>
  </si>
  <si>
    <t>0,4*0,4*275</t>
  </si>
  <si>
    <t>54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</si>
  <si>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</si>
  <si>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</si>
  <si>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-87145569</t>
  </si>
  <si>
    <t>https://podminky.urs.cz/item/CS_URS_2023_02/211971121</t>
  </si>
  <si>
    <t>(0,5*2+0,4*2)*275</t>
  </si>
  <si>
    <t>55</t>
  </si>
  <si>
    <t>69311081</t>
  </si>
  <si>
    <t>979862713</t>
  </si>
  <si>
    <t>495</t>
  </si>
  <si>
    <t>495*1,1845 'Přepočtené koeficientem množství</t>
  </si>
  <si>
    <t>56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</si>
  <si>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</si>
  <si>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</si>
  <si>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854026373</t>
  </si>
  <si>
    <t>https://podminky.urs.cz/item/CS_URS_2023_02/212751104</t>
  </si>
  <si>
    <t>275</t>
  </si>
  <si>
    <t>Svislé a kompletní konstrukce</t>
  </si>
  <si>
    <t>57</t>
  </si>
  <si>
    <t>339921111</t>
  </si>
  <si>
    <t>Osazování palisád betonových jednotlivých se zabetonováním výšky palisády do 500 mm</t>
  </si>
  <si>
    <t>-1688445485</t>
  </si>
  <si>
    <t>https://podminky.urs.cz/item/CS_URS_2023_02/339921111</t>
  </si>
  <si>
    <t>obnova palisád v nezbytně nutném rozsahu</t>
  </si>
  <si>
    <t>58</t>
  </si>
  <si>
    <t>59228418</t>
  </si>
  <si>
    <t>palisáda betonová tyčová  110x110x400mm</t>
  </si>
  <si>
    <t>382451186</t>
  </si>
  <si>
    <t>Poznámka k položce:
typ palisády přizpůsobit stávajícím</t>
  </si>
  <si>
    <t>Vodorovné konstrukce</t>
  </si>
  <si>
    <t>59</t>
  </si>
  <si>
    <t>451572111</t>
  </si>
  <si>
    <t>Lože pod potrubí, stoky a drobné objekty v otevřeném výkopu z kameniva drobného těženého 0 až 4 mm</t>
  </si>
  <si>
    <t>1726871821</t>
  </si>
  <si>
    <t>https://podminky.urs.cz/item/CS_URS_2023_02/451572111</t>
  </si>
  <si>
    <t>lože pod drenáž z písku nebo ŠD 0-22</t>
  </si>
  <si>
    <t>0,4*0,1*275</t>
  </si>
  <si>
    <t>Komunikace pozemní</t>
  </si>
  <si>
    <t>60</t>
  </si>
  <si>
    <t>571908111</t>
  </si>
  <si>
    <t>Kryt vymývaným dekoračním kamenivem (kačírkem) tl. 200 mm</t>
  </si>
  <si>
    <t>-849539391</t>
  </si>
  <si>
    <t>https://podminky.urs.cz/item/CS_URS_2023_02/571908111</t>
  </si>
  <si>
    <t>srovnávací položka -úprava kačírku v záhonech ze stávajícího materiálu</t>
  </si>
  <si>
    <t>- zpětné přihrnutí , dopojení a  srovnání do profilu původního násypu - odhad 50% kačírku doplnit</t>
  </si>
  <si>
    <t>(2,0+4,0+25+6+2+3+4)</t>
  </si>
  <si>
    <t>61</t>
  </si>
  <si>
    <t>58337403</t>
  </si>
  <si>
    <t>kamenivo dekorační (kačírek) frakce 16/32</t>
  </si>
  <si>
    <t>1281453189</t>
  </si>
  <si>
    <t>odhad - doplnění 50%</t>
  </si>
  <si>
    <t>46*0,2*0,5*2,0</t>
  </si>
  <si>
    <t>62</t>
  </si>
  <si>
    <t>564861011</t>
  </si>
  <si>
    <t>Podklad ze štěrkodrti ŠD s rozprostřením a zhutněním plochy jednotlivě do 100 m2, po zhutnění tl. 200 mm</t>
  </si>
  <si>
    <t>-1038407096</t>
  </si>
  <si>
    <t>https://podminky.urs.cz/item/CS_URS_2023_02/564861011</t>
  </si>
  <si>
    <t>podlad pod kačírek - doplnění odkopané, usypané vrstvy</t>
  </si>
  <si>
    <t>46*1,1</t>
  </si>
  <si>
    <t>podklad- uvedení do původního stavu štěrkové vrstvy - včetně plochy po zatravňovací tvárnici</t>
  </si>
  <si>
    <t>5*1,1</t>
  </si>
  <si>
    <t>(5,3*1,5+24)*1,1</t>
  </si>
  <si>
    <t>63</t>
  </si>
  <si>
    <t>564762111</t>
  </si>
  <si>
    <t>Podklad nebo kryt z vibrovaného štěrku VŠ s rozprostřením, vlhčením a zhutněním, po zhutnění tl. 200 mm</t>
  </si>
  <si>
    <t>-625988653</t>
  </si>
  <si>
    <t>https://podminky.urs.cz/item/CS_URS_2023_02/564762111</t>
  </si>
  <si>
    <t>doplnění - uvedení do původního stavu štěrkové vrstvy - včetně plochy po zatravňovací tvárnici</t>
  </si>
  <si>
    <t>64</t>
  </si>
  <si>
    <t>1845375814</t>
  </si>
  <si>
    <t>doplnění původně dobetonovaných úseků  mezi obrubou a oplocením - zásyp drobným kačírkem</t>
  </si>
  <si>
    <t>(5+2+2+1+(17+5,4)*0,3+5)</t>
  </si>
  <si>
    <t>65</t>
  </si>
  <si>
    <t>564861111</t>
  </si>
  <si>
    <t>Podklad ze štěrkodrti ŠD s rozprostřením a zhutněním plochy přes 100 m2, po zhutnění tl. 200 mm</t>
  </si>
  <si>
    <t>902931288</t>
  </si>
  <si>
    <t>https://podminky.urs.cz/item/CS_URS_2023_02/564861111</t>
  </si>
  <si>
    <t>spodní vrstva - podklad</t>
  </si>
  <si>
    <t>vozovka - přípočet za spád pláně</t>
  </si>
  <si>
    <t>1120*1,05</t>
  </si>
  <si>
    <t>16*1,15</t>
  </si>
  <si>
    <t>(5,0+8,2+4,1+10,2+11,6+7,0+1,0+5,7+1,0+4,0)*1,5*1,15</t>
  </si>
  <si>
    <t>(12,0+14+0,8+5,2)*1,5*1,15</t>
  </si>
  <si>
    <t>5*1,15</t>
  </si>
  <si>
    <t>7,0*1,5*1,15</t>
  </si>
  <si>
    <t>(6+5+1+10+6+16+12+14+2)*1,15</t>
  </si>
  <si>
    <t>3*1,15</t>
  </si>
  <si>
    <t>13*0,6*1,1</t>
  </si>
  <si>
    <t>(5+2+2+1+(17+5,4)*0,3+5)*1,1</t>
  </si>
  <si>
    <t>66</t>
  </si>
  <si>
    <t>-1364483478</t>
  </si>
  <si>
    <t>horní  vrstva - podklad</t>
  </si>
  <si>
    <t>pod obruby-část násypu už mezi obrubami (menší výměra)</t>
  </si>
  <si>
    <t>0,4*(355+184)*0,6</t>
  </si>
  <si>
    <t>(6+5+1+10+6+16+12+14+2)*1,1</t>
  </si>
  <si>
    <t>3*1,1</t>
  </si>
  <si>
    <t>67</t>
  </si>
  <si>
    <t>564871016</t>
  </si>
  <si>
    <t>Podklad ze štěrkodrti ŠD s rozprostřením a zhutněním plochy jednotlivě do 100 m2, po zhutnění tl. 300 mm</t>
  </si>
  <si>
    <t>-892844640</t>
  </si>
  <si>
    <t>https://podminky.urs.cz/item/CS_URS_2023_02/564871016</t>
  </si>
  <si>
    <t>plochy dlážděných vjezdů</t>
  </si>
  <si>
    <t>(5,0+8,2+4,1+10,2+11,6+7,0+1,0+5,7+1,0+4,0)*1,5*1,1</t>
  </si>
  <si>
    <t>(12,0+14+0,8+5,2)*1,5*1,1</t>
  </si>
  <si>
    <t>7,0*1,5*1,1</t>
  </si>
  <si>
    <t>68</t>
  </si>
  <si>
    <t>565135111</t>
  </si>
  <si>
    <t>Asfaltový beton vrstva podkladní ACP 16+ (obalované kamenivo střednězrnné - OKS) s rozprostřením a zhutněním v pruhu šířky přes 1,5 do 3 m, po zhutnění tl. 50 mm</t>
  </si>
  <si>
    <t>-543879716</t>
  </si>
  <si>
    <t>https://podminky.urs.cz/item/CS_URS_2023_02/565135111</t>
  </si>
  <si>
    <t>69</t>
  </si>
  <si>
    <t>565155121</t>
  </si>
  <si>
    <t>Asfaltový beton vrstva podkladní ACP 16+ (obalované kamenivo střednězrnné - OKS) s rozprostřením a zhutněním v pruhu šířky přes 3 m, po zhutnění tl. 70 mm</t>
  </si>
  <si>
    <t>2000262070</t>
  </si>
  <si>
    <t>https://podminky.urs.cz/item/CS_URS_2023_02/565155121</t>
  </si>
  <si>
    <t>70</t>
  </si>
  <si>
    <t>573111112</t>
  </si>
  <si>
    <t>Postřik infiltrační PI z asfaltu silničního s posypem kamenivem, v množství 0,9 kg/m2</t>
  </si>
  <si>
    <t>1593121682</t>
  </si>
  <si>
    <t>https://podminky.urs.cz/item/CS_URS_2023_02/573111112</t>
  </si>
  <si>
    <t>71</t>
  </si>
  <si>
    <t>573231107</t>
  </si>
  <si>
    <t>Postřik spojovací PS bez posypu kamenivem ze silniční emulze, v množství 0,40 kg/m2</t>
  </si>
  <si>
    <t>-613157157</t>
  </si>
  <si>
    <t>https://podminky.urs.cz/item/CS_URS_2023_02/573231107</t>
  </si>
  <si>
    <t>72</t>
  </si>
  <si>
    <t>577134131</t>
  </si>
  <si>
    <t>Asfaltový beton vrstva obrusná ACO 11 (ABS) s rozprostřením a se zhutněním z modifikovaného asfaltu v pruhu šířky přes 1,5 do 3 m, po zhutnění tl. 40 mm</t>
  </si>
  <si>
    <t>-1995543950</t>
  </si>
  <si>
    <t>https://podminky.urs.cz/item/CS_URS_2023_02/577134131</t>
  </si>
  <si>
    <t>73</t>
  </si>
  <si>
    <t>577134141</t>
  </si>
  <si>
    <t>Asfaltový beton vrstva obrusná ACO 11 (ABS) s rozprostřením a se zhutněním z modifikovaného asfaltu v pruhu šířky přes 3 m, po zhutnění tl. 40 mm</t>
  </si>
  <si>
    <t>-473083101</t>
  </si>
  <si>
    <t>https://podminky.urs.cz/item/CS_URS_2023_02/577134141</t>
  </si>
  <si>
    <t>74</t>
  </si>
  <si>
    <t>581131312</t>
  </si>
  <si>
    <t>Kryt cementobetonový vozovek skupiny CB III tl 160 mm včetně dilatačního pásku od stávajícíh ploch</t>
  </si>
  <si>
    <t>57925970</t>
  </si>
  <si>
    <t>https://podminky.urs.cz/item/CS_URS_2023_02/581131312</t>
  </si>
  <si>
    <t>75</t>
  </si>
  <si>
    <t>939191011</t>
  </si>
  <si>
    <t>Bednění konstrukcí pozemních komunikací svislé i skloněné zřízení</t>
  </si>
  <si>
    <t>-743292813</t>
  </si>
  <si>
    <t>https://podminky.urs.cz/item/CS_URS_2023_02/939191011</t>
  </si>
  <si>
    <t>bočnice vjezdů</t>
  </si>
  <si>
    <t>0,2*(1,0*4+0,6+1,5*4+3,0*4+1,0*2+3,0+4,4)</t>
  </si>
  <si>
    <t>76</t>
  </si>
  <si>
    <t>939191021</t>
  </si>
  <si>
    <t>Bednění konstrukcí pozemních komunikací svislé i skloněné odstranění</t>
  </si>
  <si>
    <t>-1349872916</t>
  </si>
  <si>
    <t>https://podminky.urs.cz/item/CS_URS_2023_02/939191021</t>
  </si>
  <si>
    <t>77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</si>
  <si>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</si>
  <si>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</si>
  <si>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1247940171</t>
  </si>
  <si>
    <t>https://podminky.urs.cz/item/CS_URS_2023_02/591241111</t>
  </si>
  <si>
    <t>doplnění kostky - poškození, ztráta - odhad 10%</t>
  </si>
  <si>
    <t>78</t>
  </si>
  <si>
    <t>58381014</t>
  </si>
  <si>
    <t>kostka řezanoštípaná dlažební žula 10x10x8cm</t>
  </si>
  <si>
    <t>-627587594</t>
  </si>
  <si>
    <t>doplnění kostky - poškození, ztráta - odhad 15%</t>
  </si>
  <si>
    <t>11,55*0,15</t>
  </si>
  <si>
    <t>1,733*1,02 'Přepočtené koeficientem množství</t>
  </si>
  <si>
    <t>79</t>
  </si>
  <si>
    <t>596211220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</si>
  <si>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B, pro plochy do 50 m2</t>
  </si>
  <si>
    <t>1858775701</t>
  </si>
  <si>
    <t>https://podminky.urs.cz/item/CS_URS_2023_02/596211220</t>
  </si>
  <si>
    <t>80</t>
  </si>
  <si>
    <t>592452261</t>
  </si>
  <si>
    <t>dlažba tvar dle potřeby betonová přírodnítl. 80mm</t>
  </si>
  <si>
    <t>-566703810</t>
  </si>
  <si>
    <t>doplnění dlažby dle potřeby jednotlivých vjezdů - odhad 15% poškození</t>
  </si>
  <si>
    <t>148,17*0,15</t>
  </si>
  <si>
    <t>Trubní vedení</t>
  </si>
  <si>
    <t>81</t>
  </si>
  <si>
    <t>877355120</t>
  </si>
  <si>
    <t>Výřez na stávajícím potrubí nebo šachtovém dílci na propojení drenážního potrubí do šachty</t>
  </si>
  <si>
    <t>241444878</t>
  </si>
  <si>
    <t>propojení na vpusti</t>
  </si>
  <si>
    <t>82</t>
  </si>
  <si>
    <t>899132121</t>
  </si>
  <si>
    <t>Výměna poklopu kanalizačního s rámem pevným s ošetřením podkladních vrstev hloubky do 25 cm</t>
  </si>
  <si>
    <t>-897951687</t>
  </si>
  <si>
    <t>https://podminky.urs.cz/item/CS_URS_2023_02/899132121</t>
  </si>
  <si>
    <t>Poznámka k položce:
položka pro demontáž , výškovou úpravu, úpravu povrchu kolem poklopu,  a osazení stávajícího poklopu, včetně případné dodávky a výměny vyrovnávacího prstence</t>
  </si>
  <si>
    <t>83</t>
  </si>
  <si>
    <t>899132212</t>
  </si>
  <si>
    <t>Výměna poklopu vodovodního samonivelačního nebo pevného šoupátkového</t>
  </si>
  <si>
    <t>1059872088</t>
  </si>
  <si>
    <t>https://podminky.urs.cz/item/CS_URS_2023_02/899132212</t>
  </si>
  <si>
    <t>Poznámka k položce:
položka pro demontáž , výškovou úpravu, úpravu povrchu kolem poklopu a osazení stávajícího poklopu - hrnce přípojek a šoupátek</t>
  </si>
  <si>
    <t>84</t>
  </si>
  <si>
    <t>899132213</t>
  </si>
  <si>
    <t>Výměna poklopu vodovodního samonivelačního nebo pevného hydrantového</t>
  </si>
  <si>
    <t>1650056577</t>
  </si>
  <si>
    <t>https://podminky.urs.cz/item/CS_URS_2023_02/899132213</t>
  </si>
  <si>
    <t>Poznámka k položce:
položka pro demontáž , výškovou úpravu, úpravu povrchu kolem poklopu,  osazení stávajícího poklopu hydrantu</t>
  </si>
  <si>
    <t>85</t>
  </si>
  <si>
    <t>899133211</t>
  </si>
  <si>
    <t>Výměna vtokové mříže uliční vpusti na betonové skruži s použitím betonových vyrovnávacích prvků</t>
  </si>
  <si>
    <t>-567056454</t>
  </si>
  <si>
    <t>https://podminky.urs.cz/item/CS_URS_2023_02/899133211</t>
  </si>
  <si>
    <t>Poznámka k položce:
položka pro demontáž , výškovou úpravu, úpravu povrchu kolem mříže a osazení stávající mříže  včetně případné dodávky a výměny vyrovnávacího prstence</t>
  </si>
  <si>
    <t>Ostatní konstrukce a práce, bourání</t>
  </si>
  <si>
    <t>86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</si>
  <si>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</si>
  <si>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</si>
  <si>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1471953283</t>
  </si>
  <si>
    <t>https://podminky.urs.cz/item/CS_URS_2023_02/966006211</t>
  </si>
  <si>
    <t>Poznámka k položce:
demontáž dopravní značky ze sloupu VO</t>
  </si>
  <si>
    <t>87</t>
  </si>
  <si>
    <t>914111111</t>
  </si>
  <si>
    <t>Montáž svislé dopravní značky základní velikosti do 1 m2 objímkami na sloupky nebo konzoly</t>
  </si>
  <si>
    <t>1789954572</t>
  </si>
  <si>
    <t>https://podminky.urs.cz/item/CS_URS_2023_02/914111111</t>
  </si>
  <si>
    <t>88</t>
  </si>
  <si>
    <t>40445608</t>
  </si>
  <si>
    <t>značky upravující přednost P1, P4 700mm</t>
  </si>
  <si>
    <t>1754210204</t>
  </si>
  <si>
    <t>89</t>
  </si>
  <si>
    <t>914511111</t>
  </si>
  <si>
    <t>Montáž sloupku dopravních značek délky do 3,5 m do betonového základu</t>
  </si>
  <si>
    <t>-1257799942</t>
  </si>
  <si>
    <t>https://podminky.urs.cz/item/CS_URS_2023_02/914511111</t>
  </si>
  <si>
    <t>90</t>
  </si>
  <si>
    <t>914511112</t>
  </si>
  <si>
    <t>Montáž sloupku dopravních značek délky do 3,5 m do hliníkové patky pro sloupek D 60 mm</t>
  </si>
  <si>
    <t>-764878479</t>
  </si>
  <si>
    <t>https://podminky.urs.cz/item/CS_URS_2023_02/914511112</t>
  </si>
  <si>
    <t>91</t>
  </si>
  <si>
    <t>40445225</t>
  </si>
  <si>
    <t>sloupek pro dopravní značku Zn D 60mm v 3,5m</t>
  </si>
  <si>
    <t>-870354082</t>
  </si>
  <si>
    <t>92</t>
  </si>
  <si>
    <t>40445240</t>
  </si>
  <si>
    <t>patka pro sloupek Al D 60mm</t>
  </si>
  <si>
    <t>64968538</t>
  </si>
  <si>
    <t>93</t>
  </si>
  <si>
    <t>40445253</t>
  </si>
  <si>
    <t>víčko plastové na sloupek D 60mm</t>
  </si>
  <si>
    <t>1631247293</t>
  </si>
  <si>
    <t>94</t>
  </si>
  <si>
    <t>40445256</t>
  </si>
  <si>
    <t>svorka upínací na sloupek dopravní značky D 60mm</t>
  </si>
  <si>
    <t>994419140</t>
  </si>
  <si>
    <t>95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</si>
  <si>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</si>
  <si>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</si>
  <si>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-12641430</t>
  </si>
  <si>
    <t>https://podminky.urs.cz/item/CS_URS_2023_02/916131213</t>
  </si>
  <si>
    <t>355+184</t>
  </si>
  <si>
    <t>96</t>
  </si>
  <si>
    <t>59217031</t>
  </si>
  <si>
    <t>obrubník betonový silniční 1000x150x250mm</t>
  </si>
  <si>
    <t>-2081113243</t>
  </si>
  <si>
    <t>355*1,02</t>
  </si>
  <si>
    <t>97</t>
  </si>
  <si>
    <t>59217029</t>
  </si>
  <si>
    <t>obrubník betonový silniční nájezdový 1000x150x150mm</t>
  </si>
  <si>
    <t>357376206</t>
  </si>
  <si>
    <t>184*1,02</t>
  </si>
  <si>
    <t>98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</si>
  <si>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</si>
  <si>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</si>
  <si>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-1792763155</t>
  </si>
  <si>
    <t>https://podminky.urs.cz/item/CS_URS_2023_02/916231213</t>
  </si>
  <si>
    <t>99</t>
  </si>
  <si>
    <t>59217017</t>
  </si>
  <si>
    <t>obrubník betonový chodníkový 1000x100x250mm</t>
  </si>
  <si>
    <t>274499089</t>
  </si>
  <si>
    <t>34*1,02</t>
  </si>
  <si>
    <t>34,68*1,02 'Přepočtené koeficientem množství</t>
  </si>
  <si>
    <t>100</t>
  </si>
  <si>
    <t>919731112</t>
  </si>
  <si>
    <t>Zarovnání styčné plochy podkladu nebo krytu podél vybourané části komunikace nebo zpevněné plochy z betonu prostého tl. do 150 mm</t>
  </si>
  <si>
    <t>1224185965</t>
  </si>
  <si>
    <t>https://podminky.urs.cz/item/CS_URS_2023_02/919731112</t>
  </si>
  <si>
    <t>101</t>
  </si>
  <si>
    <t>919731122</t>
  </si>
  <si>
    <t>Zarovnání styčné plochy podkladu nebo krytu podél vybourané části komunikace nebo zpevněné plochy živičné tl. přes 50 do 100 mm</t>
  </si>
  <si>
    <t>-32910963</t>
  </si>
  <si>
    <t>https://podminky.urs.cz/item/CS_URS_2023_02/919731122</t>
  </si>
  <si>
    <t>102</t>
  </si>
  <si>
    <t>599142111</t>
  </si>
  <si>
    <t>Úprava zálivky dilatačních nebo pracovních spár v cementobetonovém krytu, hloubky do 40 mm, šířky přes 20 do 40 mm</t>
  </si>
  <si>
    <t>494278469</t>
  </si>
  <si>
    <t>https://podminky.urs.cz/item/CS_URS_2023_02/599142111</t>
  </si>
  <si>
    <t>103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</si>
  <si>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</si>
  <si>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</si>
  <si>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-997642660</t>
  </si>
  <si>
    <t>https://podminky.urs.cz/item/CS_URS_2023_02/919732211</t>
  </si>
  <si>
    <t>104</t>
  </si>
  <si>
    <t>919735114</t>
  </si>
  <si>
    <t>Řezání stávajícího živičného krytu nebo podkladu hloubky přes 150 do 200 mm</t>
  </si>
  <si>
    <t>-1564899050</t>
  </si>
  <si>
    <t>https://podminky.urs.cz/item/CS_URS_2023_02/919735114</t>
  </si>
  <si>
    <t>vjezd a ulice Nádražní</t>
  </si>
  <si>
    <t>105</t>
  </si>
  <si>
    <t>919735123</t>
  </si>
  <si>
    <t>Řezání stávajícího betonového krytu nebo podkladu hloubky přes 100 do 150 mm</t>
  </si>
  <si>
    <t>1980566008</t>
  </si>
  <si>
    <t>https://podminky.urs.cz/item/CS_URS_2023_02/919735123</t>
  </si>
  <si>
    <t>106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</si>
  <si>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</si>
  <si>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</si>
  <si>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264407617</t>
  </si>
  <si>
    <t>https://podminky.urs.cz/item/CS_URS_2023_02/935112211</t>
  </si>
  <si>
    <t>žlab betonový</t>
  </si>
  <si>
    <t>107</t>
  </si>
  <si>
    <t>59227051</t>
  </si>
  <si>
    <t>žlabovka příkopová betonová 300x800x170mm</t>
  </si>
  <si>
    <t>1706407445</t>
  </si>
  <si>
    <t>108</t>
  </si>
  <si>
    <t>935113111</t>
  </si>
  <si>
    <t>Osazení odvodňovacího žlabu s krycím roštem polymerbetonového šířky do 200 mm</t>
  </si>
  <si>
    <t>-1204256314</t>
  </si>
  <si>
    <t>https://podminky.urs.cz/item/CS_URS_2023_02/935113111</t>
  </si>
  <si>
    <t>bez čel</t>
  </si>
  <si>
    <t>109</t>
  </si>
  <si>
    <t>59227127</t>
  </si>
  <si>
    <t>žlab odvodňovací s roštem bez spádu dna monolitický z polymerbetonu pro vysoké zatížení š 200mm</t>
  </si>
  <si>
    <t>-358312546</t>
  </si>
  <si>
    <t>110</t>
  </si>
  <si>
    <t>56241032</t>
  </si>
  <si>
    <t>rošt můstkový C250 litina pro žlab š 200mm</t>
  </si>
  <si>
    <t>-1516511099</t>
  </si>
  <si>
    <t>111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</si>
  <si>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</si>
  <si>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</si>
  <si>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378125869</t>
  </si>
  <si>
    <t>https://podminky.urs.cz/item/CS_URS_2023_02/966008212</t>
  </si>
  <si>
    <t>žlab</t>
  </si>
  <si>
    <t>112</t>
  </si>
  <si>
    <t>966051111</t>
  </si>
  <si>
    <t>Bourání palisád betonových osazených v řadě</t>
  </si>
  <si>
    <t>14552424</t>
  </si>
  <si>
    <t>https://podminky.urs.cz/item/CS_URS_2023_02/966051111</t>
  </si>
  <si>
    <t>odstranění palisád v nezbytně nutném rozsahu</t>
  </si>
  <si>
    <t>1,0*0,4*0,1</t>
  </si>
  <si>
    <t>113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</si>
  <si>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</si>
  <si>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</si>
  <si>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-521444977</t>
  </si>
  <si>
    <t>https://podminky.urs.cz/item/CS_URS_2023_02/979054451</t>
  </si>
  <si>
    <t>134,7</t>
  </si>
  <si>
    <t>114</t>
  </si>
  <si>
    <t>979071122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</si>
  <si>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</si>
  <si>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-1505077383</t>
  </si>
  <si>
    <t>https://podminky.urs.cz/item/CS_URS_2023_02/979071122</t>
  </si>
  <si>
    <t>10,5</t>
  </si>
  <si>
    <t>115</t>
  </si>
  <si>
    <t>979880000</t>
  </si>
  <si>
    <t>Podchycení, statické zajištění nebo likvidace stávajícího sloupu u obruby v boční ulici ke schodům</t>
  </si>
  <si>
    <t>-325836422</t>
  </si>
  <si>
    <t>997</t>
  </si>
  <si>
    <t>Přesun sutě</t>
  </si>
  <si>
    <t>116</t>
  </si>
  <si>
    <t>997221561</t>
  </si>
  <si>
    <t>Vodorovná doprava suti bez naložení, ale se složením a s hrubým urovnáním z kusových materiálů, na vzdálenost do 1 km</t>
  </si>
  <si>
    <t>-557048913</t>
  </si>
  <si>
    <t>https://podminky.urs.cz/item/CS_URS_2023_02/997221561</t>
  </si>
  <si>
    <t>117</t>
  </si>
  <si>
    <t>997221569</t>
  </si>
  <si>
    <t>Vodorovná doprava suti bez naložení, ale se složením a s hrubým urovnáním Příplatek k ceně za každý další i započatý 1 km přes 1 km</t>
  </si>
  <si>
    <t>1592093430</t>
  </si>
  <si>
    <t>https://podminky.urs.cz/item/CS_URS_2023_02/997221569</t>
  </si>
  <si>
    <t>1679,322*16 'Přepočtené koeficientem množství</t>
  </si>
  <si>
    <t>118</t>
  </si>
  <si>
    <t>997221611</t>
  </si>
  <si>
    <t>Nakládání na dopravní prostředky pro vodorovnou dopravu suti</t>
  </si>
  <si>
    <t>-1354906577</t>
  </si>
  <si>
    <t>https://podminky.urs.cz/item/CS_URS_2023_02/997221611</t>
  </si>
  <si>
    <t>119</t>
  </si>
  <si>
    <t>997013631</t>
  </si>
  <si>
    <t>Poplatek za uložení stavebního odpadu na skládce (skládkovné) směsného stavebního a demoličního zatříděného do Katalogu odpadů pod kódem 17 09 04</t>
  </si>
  <si>
    <t>2032454326</t>
  </si>
  <si>
    <t>https://podminky.urs.cz/item/CS_URS_2023_02/997013631</t>
  </si>
  <si>
    <t>1679,322-882,728-215,152-572,8</t>
  </si>
  <si>
    <t>120</t>
  </si>
  <si>
    <t>1465977975</t>
  </si>
  <si>
    <t>3,36+27,036+73,47+94,964+34,298+649,6</t>
  </si>
  <si>
    <t>121</t>
  </si>
  <si>
    <t>997221861</t>
  </si>
  <si>
    <t>Poplatek za uložení stavebního odpadu na recyklační skládce (skládkovné) z prostého betonu zatříděného do Katalogu odpadů pod kódem 17 01 01</t>
  </si>
  <si>
    <t>1916092527</t>
  </si>
  <si>
    <t>https://podminky.urs.cz/item/CS_URS_2023_02/997221861</t>
  </si>
  <si>
    <t>38,534+1,125+24,375+108,65+37,814</t>
  </si>
  <si>
    <t>4,55+0,104</t>
  </si>
  <si>
    <t>122</t>
  </si>
  <si>
    <t>997221875</t>
  </si>
  <si>
    <t>Poplatek za uložení stavebního odpadu na recyklační skládce (skládkovné) asfaltového bez obsahu dehtu zatříděného do Katalogu odpadů pod kódem 17 03 02</t>
  </si>
  <si>
    <t>254734158</t>
  </si>
  <si>
    <t>https://podminky.urs.cz/item/CS_URS_2023_02/997221875</t>
  </si>
  <si>
    <t>57,6+515,2</t>
  </si>
  <si>
    <t>998</t>
  </si>
  <si>
    <t>Přesun hmot</t>
  </si>
  <si>
    <t>123</t>
  </si>
  <si>
    <t>998223011</t>
  </si>
  <si>
    <t>Přesun hmot pro pozemní komunikace s krytem dlážděným dopravní vzdálenost do 200 m jakékoliv délky objektu</t>
  </si>
  <si>
    <t>-55392582</t>
  </si>
  <si>
    <t>https://podminky.urs.cz/item/CS_URS_2023_02/998223011</t>
  </si>
  <si>
    <t>0,445</t>
  </si>
  <si>
    <t>2,051+0,357+12,207+3,536</t>
  </si>
  <si>
    <t>4,403+1,985</t>
  </si>
  <si>
    <t>124</t>
  </si>
  <si>
    <t>998225111</t>
  </si>
  <si>
    <t>Přesun hmot pro komunikace s krytem z kameniva, monolitickým betonovým nebo živičným dopravní vzdálenost do 200 m jakékoliv délky objektu</t>
  </si>
  <si>
    <t>1808048975</t>
  </si>
  <si>
    <t>https://podminky.urs.cz/item/CS_URS_2023_02/998225111</t>
  </si>
  <si>
    <t>3289,173+27,001-24,984</t>
  </si>
  <si>
    <t>Práce a dodávky M</t>
  </si>
  <si>
    <t>21-M</t>
  </si>
  <si>
    <t>Elektromontáže</t>
  </si>
  <si>
    <t>125</t>
  </si>
  <si>
    <t>210220022</t>
  </si>
  <si>
    <t>Montáž uzemňovacího vedení s upevněním, propojením a připojením pomocí svorek v zemi s izolací spojů vodičů FeZn drátem nebo lanem průměru do 10 mm v městské zástavbě</t>
  </si>
  <si>
    <t>803822202</t>
  </si>
  <si>
    <t>https://podminky.urs.cz/item/CS_URS_2023_02/210220022</t>
  </si>
  <si>
    <t>126</t>
  </si>
  <si>
    <t>35441073</t>
  </si>
  <si>
    <t>drát D 10mm FeZn</t>
  </si>
  <si>
    <t>128</t>
  </si>
  <si>
    <t>190260363</t>
  </si>
  <si>
    <t>40*0,00062*1,05</t>
  </si>
  <si>
    <t>22-M</t>
  </si>
  <si>
    <t>Montáže technologických zařízení slaboproud</t>
  </si>
  <si>
    <t>127</t>
  </si>
  <si>
    <t>220182002</t>
  </si>
  <si>
    <t>Zatažení trubek do chráničky 110 mm ochranné z HDPE</t>
  </si>
  <si>
    <t>-1782012314</t>
  </si>
  <si>
    <t>https://podminky.urs.cz/item/CS_URS_2023_02/220182002</t>
  </si>
  <si>
    <t>manipulace s kabely cetin - vložení do chráničky</t>
  </si>
  <si>
    <t>220111436</t>
  </si>
  <si>
    <t>-1617539476</t>
  </si>
  <si>
    <t>https://podminky.urs.cz/item/CS_URS_2023_02/220111436</t>
  </si>
  <si>
    <t>kontrola a měření technikem Cetin</t>
  </si>
  <si>
    <t>46-M</t>
  </si>
  <si>
    <t>Zemní práce při extr.mont.pracích</t>
  </si>
  <si>
    <t>129</t>
  </si>
  <si>
    <t>460661113</t>
  </si>
  <si>
    <t>Kabelové lože z písku včetně podsypu, zhutnění a urovnání povrchu pro kabely nn bez zakrytí, šířky přes 50 do 65 cm</t>
  </si>
  <si>
    <t>261536879</t>
  </si>
  <si>
    <t>https://podminky.urs.cz/item/CS_URS_2023_02/460661113</t>
  </si>
  <si>
    <t>včetně dodávky písku - obsyp chráničky</t>
  </si>
  <si>
    <t>130</t>
  </si>
  <si>
    <t>460821111</t>
  </si>
  <si>
    <t>Těleso trubkového kabelovodu z prostého betonu tř. C 16/20 v otevřeném výkopu</t>
  </si>
  <si>
    <t>-800073</t>
  </si>
  <si>
    <t>https://podminky.urs.cz/item/CS_URS_2023_02/460821111</t>
  </si>
  <si>
    <t>obetonování chráničky</t>
  </si>
  <si>
    <t>0,6*0,30*40</t>
  </si>
  <si>
    <t>131</t>
  </si>
  <si>
    <t>460671112</t>
  </si>
  <si>
    <t>Výstražná fólie z PVC pro krytí kabelů včetně vyrovnání povrchu rýhy, rozvinutí a uložení fólie šířky do 25 cm</t>
  </si>
  <si>
    <t>-1020342369</t>
  </si>
  <si>
    <t>https://podminky.urs.cz/item/CS_URS_2023_02/460671112</t>
  </si>
  <si>
    <t>132</t>
  </si>
  <si>
    <t>460791114</t>
  </si>
  <si>
    <t>Montáž trubek ochranných uložených volně do rýhy plastových tuhých, vnitřního průměru přes 90 do 110 mm</t>
  </si>
  <si>
    <t>-506243362</t>
  </si>
  <si>
    <t>https://podminky.urs.cz/item/CS_URS_2023_02/460791114</t>
  </si>
  <si>
    <t>chránička cetin</t>
  </si>
  <si>
    <t>133</t>
  </si>
  <si>
    <t>34571098</t>
  </si>
  <si>
    <t>trubka elektroinstalační dělená (chránička) D 100/110mm, HDPE</t>
  </si>
  <si>
    <t>-1835431935</t>
  </si>
  <si>
    <t>002 - Veřejné osvětlení</t>
  </si>
  <si>
    <t xml:space="preserve">    22-M - Montáže technologických zařízení pro dopravní stavby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</si>
  <si>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</si>
  <si>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</si>
  <si>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</si>
  <si>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</si>
  <si>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</si>
  <si>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</si>
  <si>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961044111</t>
  </si>
  <si>
    <t>Bourání základů z betonu prostého</t>
  </si>
  <si>
    <t>-376802602</t>
  </si>
  <si>
    <t>997006512</t>
  </si>
  <si>
    <t>Vodorovná doprava suti na skládku s naložením na dopravní prostředek a složením přes 100 m do 1 km</t>
  </si>
  <si>
    <t>-673872203</t>
  </si>
  <si>
    <t>997006519</t>
  </si>
  <si>
    <t>Vodorovná doprava suti na skládku Příplatek k ceně -6512 za každý další i započatý 1 km</t>
  </si>
  <si>
    <t>-2143321398</t>
  </si>
  <si>
    <t>997013873</t>
  </si>
  <si>
    <t>-173028144</t>
  </si>
  <si>
    <t>210202013</t>
  </si>
  <si>
    <t>Montáž svítidel výbojkových se zapojením vodičů průmyslových nebo venkovních na výložník</t>
  </si>
  <si>
    <t>712156244</t>
  </si>
  <si>
    <t>347R1</t>
  </si>
  <si>
    <t>Svítidlo VO na dřík/výložník, celohliníkové, LED WW - 2700K, 2.550lm, Pmax 18,8W, funkce CLO (CF), IP69, přepěť. odolnost 10kV, náklon 0°, optika pro místní komunikace dle ověření výpočtem</t>
  </si>
  <si>
    <t>-267206148</t>
  </si>
  <si>
    <t>210204002</t>
  </si>
  <si>
    <t>Montáž stožárů osvětlení parkových ocelových</t>
  </si>
  <si>
    <t>848626370</t>
  </si>
  <si>
    <t>316R1</t>
  </si>
  <si>
    <t>Sloup osvětlovací silniční hliníkový, barevný elox dle zadání investora, kuželový, příruba 320x320x10mm, rozteč šroubů 250mm,  průměr sloupu D 146mm / 76mm / 60mm / 4mm, výška 6 metrů, elastomer příruby 350mm - barva dle zadání investora</t>
  </si>
  <si>
    <t>256</t>
  </si>
  <si>
    <t>-1085558503</t>
  </si>
  <si>
    <t>316R2</t>
  </si>
  <si>
    <t>Sloup osvětlovací silniční hliníkový, barevný elox dle zadání investora, kuželový, příruba 2224x224x8mm, rozteč šroubů 180 mm,  průměr sloupu D 120mm / 60mm / 4mm, výška 6 metrů, elastomer příruby 350mm - barva dle zadání investora</t>
  </si>
  <si>
    <t>-1954919405</t>
  </si>
  <si>
    <t>210204103</t>
  </si>
  <si>
    <t>Montáž výložníků osvětlení jednoramenných sloupových, hmotnosti do 35 kg</t>
  </si>
  <si>
    <t>-1996875369</t>
  </si>
  <si>
    <t>1194616</t>
  </si>
  <si>
    <t>Výložník třmenový rovný, sklon 0°, montáž pomocí nerezové upínací pásky, délka 0,3m</t>
  </si>
  <si>
    <t>312097656</t>
  </si>
  <si>
    <t>40445260</t>
  </si>
  <si>
    <t>páska upínací 12,7x0,75mm</t>
  </si>
  <si>
    <t>-1879839883</t>
  </si>
  <si>
    <t>210204202</t>
  </si>
  <si>
    <t>Montáž elektrovýzbroje stožárů osvětlení 2 okruhy</t>
  </si>
  <si>
    <t>-1863741260</t>
  </si>
  <si>
    <t>345R1</t>
  </si>
  <si>
    <t>Sloupová rozvodnice, 2 - vývody, IP 54, včetně pojistkové vložky 6A</t>
  </si>
  <si>
    <t>18750612</t>
  </si>
  <si>
    <t>568800689</t>
  </si>
  <si>
    <t>35441875</t>
  </si>
  <si>
    <t>svorka křížová pro vodič D 6-10mm</t>
  </si>
  <si>
    <t>-1364928501</t>
  </si>
  <si>
    <t>35441895</t>
  </si>
  <si>
    <t>svorka připojovací k připojení kovových částí</t>
  </si>
  <si>
    <t>1192787495</t>
  </si>
  <si>
    <t>35441885</t>
  </si>
  <si>
    <t>svorka spojovací pro lano D 8-10mm</t>
  </si>
  <si>
    <t>-850161787</t>
  </si>
  <si>
    <t>1935781137</t>
  </si>
  <si>
    <t>35441080</t>
  </si>
  <si>
    <t>drát D 8mm nerez</t>
  </si>
  <si>
    <t>1363484792</t>
  </si>
  <si>
    <t>210220361</t>
  </si>
  <si>
    <t>Montáž hromosvodného vedení zemnicích desek a tyčí s připojením na svodové nebo uzemňovací vedení bez příslušenství tyčí, délky do 2 m</t>
  </si>
  <si>
    <t>1266281449</t>
  </si>
  <si>
    <t>35442092</t>
  </si>
  <si>
    <t>tyč zemnící 1,5m FeZn</t>
  </si>
  <si>
    <t>1728669874</t>
  </si>
  <si>
    <t>210260010</t>
  </si>
  <si>
    <t>Montáž kabelů hliníkových do 1 kV závěsných nahození na podpěrné body s napnutím samonosného kabelu (AES...), počtu a průřezu žil 4x16 mm2</t>
  </si>
  <si>
    <t>996683307</t>
  </si>
  <si>
    <t>34112401</t>
  </si>
  <si>
    <t>kabel silový samonosný jádro Al izolace PE 0,6/1kV (1-AES) 2x16mm2</t>
  </si>
  <si>
    <t>-1852645127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</si>
  <si>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</si>
  <si>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</si>
  <si>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-509703646</t>
  </si>
  <si>
    <t>210812011</t>
  </si>
  <si>
    <t>Montáž izolovaných kabelů měděných do 1 kV bez ukončení plných nebo laněných kulatých (např. CYKY, CHKE-R) uložených volně nebo v liště počtu a průřezu žil 3x1,5 až 6 mm2</t>
  </si>
  <si>
    <t>-465741072</t>
  </si>
  <si>
    <t>34111030</t>
  </si>
  <si>
    <t>kabel instalační jádro Cu plné izolace PVC plášť PVC 450/750V (CYKY) 3x1,5mm2</t>
  </si>
  <si>
    <t>113194563</t>
  </si>
  <si>
    <t>210812035</t>
  </si>
  <si>
    <t>Montáž izolovaných kabelů měděných do 1 kV bez ukončení plných nebo laněných kulatých (např. CYKY, CHKE-R) uložených volně nebo v liště počtu a průřezu žil 4x16 mm2</t>
  </si>
  <si>
    <t>-398526776</t>
  </si>
  <si>
    <t>34111080</t>
  </si>
  <si>
    <t>kabel instalační jádro Cu plné izolace PVC plášť PVC 450/750V (CYKY) 4x16mm2</t>
  </si>
  <si>
    <t>-779225777</t>
  </si>
  <si>
    <t>218204002</t>
  </si>
  <si>
    <t>Demontáž stožárů osvětlení parkových ocelových</t>
  </si>
  <si>
    <t>147337374</t>
  </si>
  <si>
    <t>218204202</t>
  </si>
  <si>
    <t>Demontáž elektrovýzbroje stožárů osvětlení 2 okruhy</t>
  </si>
  <si>
    <t>1024838656</t>
  </si>
  <si>
    <t>461921112</t>
  </si>
  <si>
    <t>Osazení patky pro dlažbu z prefabrikovaných dílců hmotnosti jednotlivě přes 60 do 200 kg</t>
  </si>
  <si>
    <t>2072340677</t>
  </si>
  <si>
    <t>593R1</t>
  </si>
  <si>
    <t>Prefabrikovaná betonová patka, rozměr 320x330x1000, rozteč šroubů 250 mm, šroub M 18x28</t>
  </si>
  <si>
    <t>478650803</t>
  </si>
  <si>
    <t>593R2</t>
  </si>
  <si>
    <t>Prefabrikovaná betonová patka, rozměr 240x255x1000, rozteč šroubů 180 mm, šroub M 14x24</t>
  </si>
  <si>
    <t>-510493763</t>
  </si>
  <si>
    <t>741122201</t>
  </si>
  <si>
    <t>Montáž kabelů měděných bez ukončení uložených volně nebo v liště plných kulatých (např. CYKY) počtu a průřezu žil 2x1,5 až 6 mm2</t>
  </si>
  <si>
    <t>1233346367</t>
  </si>
  <si>
    <t>34111036</t>
  </si>
  <si>
    <t>kabel instalační jádro Cu plné izolace PVC plášť PVC 450/750V (CYKY) 3x2,5mm2</t>
  </si>
  <si>
    <t>826894054</t>
  </si>
  <si>
    <t>741130006</t>
  </si>
  <si>
    <t>Ukončení vodičů a kabelů izolovaných s označením a zapojením v rozváděči nebo na přístroji, průřezu žíly do 16 mm2</t>
  </si>
  <si>
    <t>1779408473</t>
  </si>
  <si>
    <t>741132107</t>
  </si>
  <si>
    <t>Ukončení kabelů smršťovací záklopkou nebo páskou se zapojením bez letování, počtu a průřezu žil 3x25 mm2</t>
  </si>
  <si>
    <t>380921</t>
  </si>
  <si>
    <t>R2</t>
  </si>
  <si>
    <t>Teplem smrštitelná kabelová koncovka-čepička - vodotěsné ukončení AES</t>
  </si>
  <si>
    <t>-803690638</t>
  </si>
  <si>
    <t>741372833</t>
  </si>
  <si>
    <t>Demontáž svítidel bez zachování funkčnosti (do suti) průmyslových výbojkových venkovních na stožáru přes 3 m</t>
  </si>
  <si>
    <t>-1183586261</t>
  </si>
  <si>
    <t>741420021R</t>
  </si>
  <si>
    <t>Montáž svorek universálních, proudových, izolovaných na AlFe a AES vodiče, 1 až 2 šrouby</t>
  </si>
  <si>
    <t>-295508528</t>
  </si>
  <si>
    <t>741R</t>
  </si>
  <si>
    <t>Propichovací svorka 10-95 mm2 až 1,5-50 mm2, izolovaná</t>
  </si>
  <si>
    <t>412503186</t>
  </si>
  <si>
    <t>945412111R</t>
  </si>
  <si>
    <t>Teleskopická hydraulická montážní plošina výška zdvihu do 8 m, el. izolovaná, včetně dopravy na místo montáže</t>
  </si>
  <si>
    <t>den</t>
  </si>
  <si>
    <t>1657911383</t>
  </si>
  <si>
    <t>Montáže technologických zařízení pro dopravní stavby</t>
  </si>
  <si>
    <t>220370036</t>
  </si>
  <si>
    <t>Montáž kabelové skříně na stožár nebo sloupek včetně přípravných prací, připevnění a nátěru</t>
  </si>
  <si>
    <t>2007104877</t>
  </si>
  <si>
    <t>228370041</t>
  </si>
  <si>
    <t>Demontáž rozhlasového stožáru nebo sloupku stožáru z betonového základu</t>
  </si>
  <si>
    <t>2024635886</t>
  </si>
  <si>
    <t>228370445</t>
  </si>
  <si>
    <t>Demontáž reproduktoru z ocelového stožáru</t>
  </si>
  <si>
    <t>-1284598905</t>
  </si>
  <si>
    <t>228370456</t>
  </si>
  <si>
    <t>Demontáž reproduktorového systému včetně odpojení systému z rozvodného vedení kruhového i eliptického</t>
  </si>
  <si>
    <t>-1779088117</t>
  </si>
  <si>
    <t>741120831</t>
  </si>
  <si>
    <t>Demontáž vodičů izolovaných měděných uložených volně plných a laněných s PVC pláštěm, bezhalogenových, ohniodolných průřezu žíly 1,5 až 70 mm2</t>
  </si>
  <si>
    <t>1155902386</t>
  </si>
  <si>
    <t>460030011</t>
  </si>
  <si>
    <t>Přípravné terénní práce sejmutí drnu včetně nařezání a uložení na hromady na vzdálenost do 50 m nebo naložení na dopravní prostředek jakékoliv tloušťky</t>
  </si>
  <si>
    <t>254789109</t>
  </si>
  <si>
    <t>460161172</t>
  </si>
  <si>
    <t>Hloubení zapažených i nezapažených kabelových rýh ručně včetně urovnání dna s přemístěním výkopku do vzdálenosti 3 m od okraje jámy nebo s naložením na dopravní prostředek šířky 35 cm hloubky 80 cm v hornině třídy těžitelnosti I skupiny 3</t>
  </si>
  <si>
    <t>1056386069</t>
  </si>
  <si>
    <t>460431162</t>
  </si>
  <si>
    <t>Zásyp kabelových rýh ručně s přemístění sypaniny ze vzdálenosti do 10 m, s uložením výkopku ve vrstvách včetně zhutnění a úpravy povrchu šířky 35 cm hloubky 60 cm z horniny třídy těžitelnosti I skupiny 3</t>
  </si>
  <si>
    <t>112017429</t>
  </si>
  <si>
    <t>460581111</t>
  </si>
  <si>
    <t>Úprava terénu položení drnu, včetně zalití vodou na rovině</t>
  </si>
  <si>
    <t>542111796</t>
  </si>
  <si>
    <t>460662512</t>
  </si>
  <si>
    <t>Kabelové lože z písku včetně podsypu, zhutnění a urovnání povrchu pro kabely vn a vvn zakryté plastovou fólií, šířky přes 25 do 50 cm</t>
  </si>
  <si>
    <t>-1431750590</t>
  </si>
  <si>
    <t>460791112</t>
  </si>
  <si>
    <t>Montáž trubek ochranných uložených volně do rýhy plastových tuhých, vnitřního průměru přes 32 do 50 mm</t>
  </si>
  <si>
    <t>1817747399</t>
  </si>
  <si>
    <t>34571361</t>
  </si>
  <si>
    <t>trubka elektroinstalační HDPE tuhá dvouplášťová korugovaná D 41/50mm</t>
  </si>
  <si>
    <t>1569081633</t>
  </si>
  <si>
    <t>460791216</t>
  </si>
  <si>
    <t>Montáž trubek ochranných plastových uložených volně do rýhy ohebných přes 133 do 172 mm</t>
  </si>
  <si>
    <t>-982675555</t>
  </si>
  <si>
    <t>34571359</t>
  </si>
  <si>
    <t>trubka elektroinstalační ohebná dvouplášťová korugovaná (chránička) D 150/175mm, HDPE+LDPE</t>
  </si>
  <si>
    <t>2059565355</t>
  </si>
  <si>
    <t>Vedlejší rozpočtové náklady</t>
  </si>
  <si>
    <t>VRN1</t>
  </si>
  <si>
    <t>Průzkumné, geodetické a projektové práce</t>
  </si>
  <si>
    <t>011002000</t>
  </si>
  <si>
    <t>Průzkumné práce</t>
  </si>
  <si>
    <t>komplet</t>
  </si>
  <si>
    <t>1024</t>
  </si>
  <si>
    <t>1316499035</t>
  </si>
  <si>
    <t>VRN3</t>
  </si>
  <si>
    <t>Zařízení staveniště</t>
  </si>
  <si>
    <t>034103000</t>
  </si>
  <si>
    <t>Oplocení staveniště</t>
  </si>
  <si>
    <t>943406564</t>
  </si>
  <si>
    <t>034303000</t>
  </si>
  <si>
    <t>Dopravní značení na staveništi</t>
  </si>
  <si>
    <t>-168439004</t>
  </si>
  <si>
    <t>VRN4</t>
  </si>
  <si>
    <t>Inženýrská činnost</t>
  </si>
  <si>
    <t>043002000</t>
  </si>
  <si>
    <t>Zkoušky a ostatní měření</t>
  </si>
  <si>
    <t>1460791993</t>
  </si>
  <si>
    <t>VRN6</t>
  </si>
  <si>
    <t>Územní vlivy</t>
  </si>
  <si>
    <t>065002000</t>
  </si>
  <si>
    <t>Mimostaveništní doprava materiálů</t>
  </si>
  <si>
    <t>1667360250</t>
  </si>
  <si>
    <t>VRN7</t>
  </si>
  <si>
    <t>Provozní vlivy</t>
  </si>
  <si>
    <t>070001000</t>
  </si>
  <si>
    <t>324579986</t>
  </si>
  <si>
    <t>003 - VRN</t>
  </si>
  <si>
    <t xml:space="preserve">    VRN9 - Ostatní náklady</t>
  </si>
  <si>
    <t>010001000</t>
  </si>
  <si>
    <t>Ostatní průzkumné, geodetické a projektové práce</t>
  </si>
  <si>
    <t>-438816883</t>
  </si>
  <si>
    <t>https://podminky.urs.cz/item/CS_URS_2023_02/010001000</t>
  </si>
  <si>
    <t>012403000</t>
  </si>
  <si>
    <t>geodetické práce - vyhotovení geometrických plánů pro věcná břemena</t>
  </si>
  <si>
    <t>1848640537</t>
  </si>
  <si>
    <t>https://podminky.urs.cz/item/CS_URS_2023_02/012403000</t>
  </si>
  <si>
    <t>013254000</t>
  </si>
  <si>
    <t>Dokumentace skutečného provedení stavby v počtu a formátech dle SoD</t>
  </si>
  <si>
    <t>komplt.</t>
  </si>
  <si>
    <t>-30059161</t>
  </si>
  <si>
    <t>https://podminky.urs.cz/item/CS_URS_2023_02/013254000</t>
  </si>
  <si>
    <t>Poznámka k položce:
Poznámka k položce: vyhotovení a její předání objednateli v požadované formě a požadovaném počtu včetně závěrečné zprávy.</t>
  </si>
  <si>
    <t>030001000</t>
  </si>
  <si>
    <t>Zařízení staveniště včetně provozu a odstranění</t>
  </si>
  <si>
    <t>1393388034</t>
  </si>
  <si>
    <t>https://podminky.urs.cz/item/CS_URS_2023_02/030001000</t>
  </si>
  <si>
    <t>Poznámka k položce:
Poznámka k položce: vybudování zařízení staveniště včetně mobilního WC, připojení a spotřeba energií, provoz zařízení staveniště, odstranění zařízení staveniště.</t>
  </si>
  <si>
    <t>034002000</t>
  </si>
  <si>
    <t>Zabezpečení staveniště</t>
  </si>
  <si>
    <t>-1619094994</t>
  </si>
  <si>
    <t>https://podminky.urs.cz/item/CS_URS_2023_02/034002000</t>
  </si>
  <si>
    <t>Poznámka k položce:
Poznámka k položce: 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řád),</t>
  </si>
  <si>
    <t>Dopravní značení na staveništi - přechodné svislé, světelné, informační včetně projednání policie, silniční správní orgán, zajištění ZUK</t>
  </si>
  <si>
    <t>-1800302547</t>
  </si>
  <si>
    <t>https://podminky.urs.cz/item/CS_URS_2023_02/034303000</t>
  </si>
  <si>
    <t>035103001</t>
  </si>
  <si>
    <t>Pronájem ploch pro skladování materiálu, ZS, meziskládky</t>
  </si>
  <si>
    <t>-1375558992</t>
  </si>
  <si>
    <t>https://podminky.urs.cz/item/CS_URS_2023_02/035103001</t>
  </si>
  <si>
    <t>408529081</t>
  </si>
  <si>
    <t>https://podminky.urs.cz/item/CS_URS_2023_02/043002000</t>
  </si>
  <si>
    <t>Poznámka k položce:
Poznámka k položce: veškeré průkazní a kontrolní zkoušky  (včetně vypracování KZP a technologických postupů prací).</t>
  </si>
  <si>
    <t>045002000</t>
  </si>
  <si>
    <t>Kompletační a koordinační činnost</t>
  </si>
  <si>
    <t>…komplet</t>
  </si>
  <si>
    <t>-173590585</t>
  </si>
  <si>
    <t>https://podminky.urs.cz/item/CS_URS_2023_02/045002000</t>
  </si>
  <si>
    <t>R-99902</t>
  </si>
  <si>
    <t xml:space="preserve">Vytýčení a ochrana st. inženýrských sítí </t>
  </si>
  <si>
    <t>827293429</t>
  </si>
  <si>
    <t>https://podminky.urs.cz/item/CS_URS_2023_02/R-99902</t>
  </si>
  <si>
    <t>Poznámka k položce:
Ochrana stávajících inženýrských sítí na staveništi
Náklady na přezkoumání podkladů objednatele o stavu inženýrských sítí
probíhajících staveništěm nebo dotčenými stavbou i mimo území staveništi
Vytýčení jejich skutečné  trasy dle podmínek správců sítí v dokladové části
Zajištění  aktualizace vyjádření správců sítí v případě ukončení platnosti vyjádření
Zajištění a zebezpečení stávajících inženýrských sítí a přípojek při výkopových a bouracích pracích</t>
  </si>
  <si>
    <t>042503000</t>
  </si>
  <si>
    <t>Plán BOZP na staveništi - platný po celou dobu výstavby pro všechny objekty stavby</t>
  </si>
  <si>
    <t>-635435287</t>
  </si>
  <si>
    <t>https://podminky.urs.cz/item/CS_URS_2023_02/042503000</t>
  </si>
  <si>
    <t>VRN9</t>
  </si>
  <si>
    <t>Ostatní náklady</t>
  </si>
  <si>
    <t>091003000</t>
  </si>
  <si>
    <t xml:space="preserve">Čištění komunikací stavby, opatření proti prašnosti platné po celou dobu výstavby </t>
  </si>
  <si>
    <t>-1654208700</t>
  </si>
  <si>
    <t>https://podminky.urs.cz/item/CS_URS_2023_02/091003000</t>
  </si>
  <si>
    <t>Kontrolní a závěrečné měření na kabelu včetně provedení správného sledu zapojení žil na koncovkách nebo závěrech, měření smyčkových a izolačních odporů, vyplnění měřicího protokolu pro rozvod signalizace
NA POKYN ZHOTOVITELE ZAJISTÍ OBJEDNATEL KVŮLI PLYNULOSTI A NÁVAZNOSTI PRACÍ.
ZHOTOVITEL TUTO POLOŽKU NENACEŇUJE.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</si>
</sst>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23" fillId="0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251104" TargetMode="External" /><Relationship Id="rId2" Type="http://schemas.openxmlformats.org/officeDocument/2006/relationships/hyperlink" Target="https://podminky.urs.cz/item/CS_URS_2023_02/162751117" TargetMode="External" /><Relationship Id="rId3" Type="http://schemas.openxmlformats.org/officeDocument/2006/relationships/hyperlink" Target="https://podminky.urs.cz/item/CS_URS_2023_02/171151112" TargetMode="External" /><Relationship Id="rId4" Type="http://schemas.openxmlformats.org/officeDocument/2006/relationships/hyperlink" Target="https://podminky.urs.cz/item/CS_URS_2023_02/213141122" TargetMode="External" /><Relationship Id="rId5" Type="http://schemas.openxmlformats.org/officeDocument/2006/relationships/hyperlink" Target="https://podminky.urs.cz/item/CS_URS_2023_02/171251201" TargetMode="External" /><Relationship Id="rId6" Type="http://schemas.openxmlformats.org/officeDocument/2006/relationships/hyperlink" Target="https://podminky.urs.cz/item/CS_URS_2023_02/997221873" TargetMode="External" /><Relationship Id="rId7" Type="http://schemas.openxmlformats.org/officeDocument/2006/relationships/hyperlink" Target="https://podminky.urs.cz/item/CS_URS_2023_02/113106123" TargetMode="External" /><Relationship Id="rId8" Type="http://schemas.openxmlformats.org/officeDocument/2006/relationships/hyperlink" Target="https://podminky.urs.cz/item/CS_URS_2023_02/113106136" TargetMode="External" /><Relationship Id="rId9" Type="http://schemas.openxmlformats.org/officeDocument/2006/relationships/hyperlink" Target="https://podminky.urs.cz/item/CS_URS_2023_02/113106161" TargetMode="External" /><Relationship Id="rId10" Type="http://schemas.openxmlformats.org/officeDocument/2006/relationships/hyperlink" Target="https://podminky.urs.cz/item/CS_URS_2023_02/113107311" TargetMode="External" /><Relationship Id="rId11" Type="http://schemas.openxmlformats.org/officeDocument/2006/relationships/hyperlink" Target="https://podminky.urs.cz/item/CS_URS_2023_02/113107322" TargetMode="External" /><Relationship Id="rId12" Type="http://schemas.openxmlformats.org/officeDocument/2006/relationships/hyperlink" Target="https://podminky.urs.cz/item/CS_URS_2023_02/113107323" TargetMode="External" /><Relationship Id="rId13" Type="http://schemas.openxmlformats.org/officeDocument/2006/relationships/hyperlink" Target="https://podminky.urs.cz/item/CS_URS_2023_02/113107323" TargetMode="External" /><Relationship Id="rId14" Type="http://schemas.openxmlformats.org/officeDocument/2006/relationships/hyperlink" Target="https://podminky.urs.cz/item/CS_URS_2023_02/113107224" TargetMode="External" /><Relationship Id="rId15" Type="http://schemas.openxmlformats.org/officeDocument/2006/relationships/hyperlink" Target="https://podminky.urs.cz/item/CS_URS_2023_02/113107344" TargetMode="External" /><Relationship Id="rId16" Type="http://schemas.openxmlformats.org/officeDocument/2006/relationships/hyperlink" Target="https://podminky.urs.cz/item/CS_URS_2023_02/113154265" TargetMode="External" /><Relationship Id="rId17" Type="http://schemas.openxmlformats.org/officeDocument/2006/relationships/hyperlink" Target="https://podminky.urs.cz/item/CS_URS_2023_02/113107331" TargetMode="External" /><Relationship Id="rId18" Type="http://schemas.openxmlformats.org/officeDocument/2006/relationships/hyperlink" Target="https://podminky.urs.cz/item/CS_URS_2023_02/113202111" TargetMode="External" /><Relationship Id="rId19" Type="http://schemas.openxmlformats.org/officeDocument/2006/relationships/hyperlink" Target="https://podminky.urs.cz/item/CS_URS_2023_02/129951122" TargetMode="External" /><Relationship Id="rId20" Type="http://schemas.openxmlformats.org/officeDocument/2006/relationships/hyperlink" Target="https://podminky.urs.cz/item/CS_URS_2023_02/111301111" TargetMode="External" /><Relationship Id="rId21" Type="http://schemas.openxmlformats.org/officeDocument/2006/relationships/hyperlink" Target="https://podminky.urs.cz/item/CS_URS_2023_02/121151103" TargetMode="External" /><Relationship Id="rId22" Type="http://schemas.openxmlformats.org/officeDocument/2006/relationships/hyperlink" Target="https://podminky.urs.cz/item/CS_URS_2023_02/122251101" TargetMode="External" /><Relationship Id="rId23" Type="http://schemas.openxmlformats.org/officeDocument/2006/relationships/hyperlink" Target="https://podminky.urs.cz/item/CS_URS_2023_02/122251104" TargetMode="External" /><Relationship Id="rId24" Type="http://schemas.openxmlformats.org/officeDocument/2006/relationships/hyperlink" Target="https://podminky.urs.cz/item/CS_URS_2023_02/131251100" TargetMode="External" /><Relationship Id="rId25" Type="http://schemas.openxmlformats.org/officeDocument/2006/relationships/hyperlink" Target="https://podminky.urs.cz/item/CS_URS_2023_02/132251102" TargetMode="External" /><Relationship Id="rId26" Type="http://schemas.openxmlformats.org/officeDocument/2006/relationships/hyperlink" Target="https://podminky.urs.cz/item/CS_URS_2023_02/139001101" TargetMode="External" /><Relationship Id="rId27" Type="http://schemas.openxmlformats.org/officeDocument/2006/relationships/hyperlink" Target="https://podminky.urs.cz/item/CS_URS_2023_02/162351103" TargetMode="External" /><Relationship Id="rId28" Type="http://schemas.openxmlformats.org/officeDocument/2006/relationships/hyperlink" Target="https://podminky.urs.cz/item/CS_URS_2023_02/162451106" TargetMode="External" /><Relationship Id="rId29" Type="http://schemas.openxmlformats.org/officeDocument/2006/relationships/hyperlink" Target="https://podminky.urs.cz/item/CS_URS_2023_02/162751117" TargetMode="External" /><Relationship Id="rId30" Type="http://schemas.openxmlformats.org/officeDocument/2006/relationships/hyperlink" Target="https://podminky.urs.cz/item/CS_URS_2023_02/167151101" TargetMode="External" /><Relationship Id="rId31" Type="http://schemas.openxmlformats.org/officeDocument/2006/relationships/hyperlink" Target="https://podminky.urs.cz/item/CS_URS_2023_02/167151101" TargetMode="External" /><Relationship Id="rId32" Type="http://schemas.openxmlformats.org/officeDocument/2006/relationships/hyperlink" Target="https://podminky.urs.cz/item/CS_URS_2023_02/171251201" TargetMode="External" /><Relationship Id="rId33" Type="http://schemas.openxmlformats.org/officeDocument/2006/relationships/hyperlink" Target="https://podminky.urs.cz/item/CS_URS_2023_02/997221655" TargetMode="External" /><Relationship Id="rId34" Type="http://schemas.openxmlformats.org/officeDocument/2006/relationships/hyperlink" Target="https://podminky.urs.cz/item/CS_URS_2022_01/997221658" TargetMode="External" /><Relationship Id="rId35" Type="http://schemas.openxmlformats.org/officeDocument/2006/relationships/hyperlink" Target="https://podminky.urs.cz/item/CS_URS_2023_02/043134000" TargetMode="External" /><Relationship Id="rId36" Type="http://schemas.openxmlformats.org/officeDocument/2006/relationships/hyperlink" Target="https://podminky.urs.cz/item/CS_URS_2023_02/171151112" TargetMode="External" /><Relationship Id="rId37" Type="http://schemas.openxmlformats.org/officeDocument/2006/relationships/hyperlink" Target="https://podminky.urs.cz/item/CS_URS_2023_02/174111101" TargetMode="External" /><Relationship Id="rId38" Type="http://schemas.openxmlformats.org/officeDocument/2006/relationships/hyperlink" Target="https://podminky.urs.cz/item/CS_URS_2023_02/174211101" TargetMode="External" /><Relationship Id="rId39" Type="http://schemas.openxmlformats.org/officeDocument/2006/relationships/hyperlink" Target="https://podminky.urs.cz/item/CS_URS_2023_02/181951112" TargetMode="External" /><Relationship Id="rId40" Type="http://schemas.openxmlformats.org/officeDocument/2006/relationships/hyperlink" Target="https://podminky.urs.cz/item/CS_URS_2023_02/184512111" TargetMode="External" /><Relationship Id="rId41" Type="http://schemas.openxmlformats.org/officeDocument/2006/relationships/hyperlink" Target="https://podminky.urs.cz/item/CS_URS_2023_02/181411131" TargetMode="External" /><Relationship Id="rId42" Type="http://schemas.openxmlformats.org/officeDocument/2006/relationships/hyperlink" Target="https://podminky.urs.cz/item/CS_URS_2023_02/181911101" TargetMode="External" /><Relationship Id="rId43" Type="http://schemas.openxmlformats.org/officeDocument/2006/relationships/hyperlink" Target="https://podminky.urs.cz/item/CS_URS_2023_02/182311123" TargetMode="External" /><Relationship Id="rId44" Type="http://schemas.openxmlformats.org/officeDocument/2006/relationships/hyperlink" Target="https://podminky.urs.cz/item/CS_URS_2023_02/182211121" TargetMode="External" /><Relationship Id="rId45" Type="http://schemas.openxmlformats.org/officeDocument/2006/relationships/hyperlink" Target="https://podminky.urs.cz/item/CS_URS_2023_02/211561111" TargetMode="External" /><Relationship Id="rId46" Type="http://schemas.openxmlformats.org/officeDocument/2006/relationships/hyperlink" Target="https://podminky.urs.cz/item/CS_URS_2023_02/211971121" TargetMode="External" /><Relationship Id="rId47" Type="http://schemas.openxmlformats.org/officeDocument/2006/relationships/hyperlink" Target="https://podminky.urs.cz/item/CS_URS_2023_02/212751104" TargetMode="External" /><Relationship Id="rId48" Type="http://schemas.openxmlformats.org/officeDocument/2006/relationships/hyperlink" Target="https://podminky.urs.cz/item/CS_URS_2023_02/339921111" TargetMode="External" /><Relationship Id="rId49" Type="http://schemas.openxmlformats.org/officeDocument/2006/relationships/hyperlink" Target="https://podminky.urs.cz/item/CS_URS_2023_02/451572111" TargetMode="External" /><Relationship Id="rId50" Type="http://schemas.openxmlformats.org/officeDocument/2006/relationships/hyperlink" Target="https://podminky.urs.cz/item/CS_URS_2023_02/571908111" TargetMode="External" /><Relationship Id="rId51" Type="http://schemas.openxmlformats.org/officeDocument/2006/relationships/hyperlink" Target="https://podminky.urs.cz/item/CS_URS_2023_02/564861011" TargetMode="External" /><Relationship Id="rId52" Type="http://schemas.openxmlformats.org/officeDocument/2006/relationships/hyperlink" Target="https://podminky.urs.cz/item/CS_URS_2023_02/564762111" TargetMode="External" /><Relationship Id="rId53" Type="http://schemas.openxmlformats.org/officeDocument/2006/relationships/hyperlink" Target="https://podminky.urs.cz/item/CS_URS_2023_02/571908111" TargetMode="External" /><Relationship Id="rId54" Type="http://schemas.openxmlformats.org/officeDocument/2006/relationships/hyperlink" Target="https://podminky.urs.cz/item/CS_URS_2023_02/564861111" TargetMode="External" /><Relationship Id="rId55" Type="http://schemas.openxmlformats.org/officeDocument/2006/relationships/hyperlink" Target="https://podminky.urs.cz/item/CS_URS_2023_02/564861111" TargetMode="External" /><Relationship Id="rId56" Type="http://schemas.openxmlformats.org/officeDocument/2006/relationships/hyperlink" Target="https://podminky.urs.cz/item/CS_URS_2023_02/564871016" TargetMode="External" /><Relationship Id="rId57" Type="http://schemas.openxmlformats.org/officeDocument/2006/relationships/hyperlink" Target="https://podminky.urs.cz/item/CS_URS_2023_02/565135111" TargetMode="External" /><Relationship Id="rId58" Type="http://schemas.openxmlformats.org/officeDocument/2006/relationships/hyperlink" Target="https://podminky.urs.cz/item/CS_URS_2023_02/565155121" TargetMode="External" /><Relationship Id="rId59" Type="http://schemas.openxmlformats.org/officeDocument/2006/relationships/hyperlink" Target="https://podminky.urs.cz/item/CS_URS_2023_02/573111112" TargetMode="External" /><Relationship Id="rId60" Type="http://schemas.openxmlformats.org/officeDocument/2006/relationships/hyperlink" Target="https://podminky.urs.cz/item/CS_URS_2023_02/573231107" TargetMode="External" /><Relationship Id="rId61" Type="http://schemas.openxmlformats.org/officeDocument/2006/relationships/hyperlink" Target="https://podminky.urs.cz/item/CS_URS_2023_02/577134131" TargetMode="External" /><Relationship Id="rId62" Type="http://schemas.openxmlformats.org/officeDocument/2006/relationships/hyperlink" Target="https://podminky.urs.cz/item/CS_URS_2023_02/577134141" TargetMode="External" /><Relationship Id="rId63" Type="http://schemas.openxmlformats.org/officeDocument/2006/relationships/hyperlink" Target="https://podminky.urs.cz/item/CS_URS_2023_02/581131312" TargetMode="External" /><Relationship Id="rId64" Type="http://schemas.openxmlformats.org/officeDocument/2006/relationships/hyperlink" Target="https://podminky.urs.cz/item/CS_URS_2023_02/939191011" TargetMode="External" /><Relationship Id="rId65" Type="http://schemas.openxmlformats.org/officeDocument/2006/relationships/hyperlink" Target="https://podminky.urs.cz/item/CS_URS_2023_02/939191021" TargetMode="External" /><Relationship Id="rId66" Type="http://schemas.openxmlformats.org/officeDocument/2006/relationships/hyperlink" Target="https://podminky.urs.cz/item/CS_URS_2023_02/591241111" TargetMode="External" /><Relationship Id="rId67" Type="http://schemas.openxmlformats.org/officeDocument/2006/relationships/hyperlink" Target="https://podminky.urs.cz/item/CS_URS_2023_02/596211220" TargetMode="External" /><Relationship Id="rId68" Type="http://schemas.openxmlformats.org/officeDocument/2006/relationships/hyperlink" Target="https://podminky.urs.cz/item/CS_URS_2023_02/899132121" TargetMode="External" /><Relationship Id="rId69" Type="http://schemas.openxmlformats.org/officeDocument/2006/relationships/hyperlink" Target="https://podminky.urs.cz/item/CS_URS_2023_02/899132212" TargetMode="External" /><Relationship Id="rId70" Type="http://schemas.openxmlformats.org/officeDocument/2006/relationships/hyperlink" Target="https://podminky.urs.cz/item/CS_URS_2023_02/899132213" TargetMode="External" /><Relationship Id="rId71" Type="http://schemas.openxmlformats.org/officeDocument/2006/relationships/hyperlink" Target="https://podminky.urs.cz/item/CS_URS_2023_02/899133211" TargetMode="External" /><Relationship Id="rId72" Type="http://schemas.openxmlformats.org/officeDocument/2006/relationships/hyperlink" Target="https://podminky.urs.cz/item/CS_URS_2023_02/966006211" TargetMode="External" /><Relationship Id="rId73" Type="http://schemas.openxmlformats.org/officeDocument/2006/relationships/hyperlink" Target="https://podminky.urs.cz/item/CS_URS_2023_02/914111111" TargetMode="External" /><Relationship Id="rId74" Type="http://schemas.openxmlformats.org/officeDocument/2006/relationships/hyperlink" Target="https://podminky.urs.cz/item/CS_URS_2023_02/914511111" TargetMode="External" /><Relationship Id="rId75" Type="http://schemas.openxmlformats.org/officeDocument/2006/relationships/hyperlink" Target="https://podminky.urs.cz/item/CS_URS_2023_02/914511112" TargetMode="External" /><Relationship Id="rId76" Type="http://schemas.openxmlformats.org/officeDocument/2006/relationships/hyperlink" Target="https://podminky.urs.cz/item/CS_URS_2023_02/916131213" TargetMode="External" /><Relationship Id="rId77" Type="http://schemas.openxmlformats.org/officeDocument/2006/relationships/hyperlink" Target="https://podminky.urs.cz/item/CS_URS_2023_02/916231213" TargetMode="External" /><Relationship Id="rId78" Type="http://schemas.openxmlformats.org/officeDocument/2006/relationships/hyperlink" Target="https://podminky.urs.cz/item/CS_URS_2023_02/919731112" TargetMode="External" /><Relationship Id="rId79" Type="http://schemas.openxmlformats.org/officeDocument/2006/relationships/hyperlink" Target="https://podminky.urs.cz/item/CS_URS_2023_02/919731122" TargetMode="External" /><Relationship Id="rId80" Type="http://schemas.openxmlformats.org/officeDocument/2006/relationships/hyperlink" Target="https://podminky.urs.cz/item/CS_URS_2023_02/599142111" TargetMode="External" /><Relationship Id="rId81" Type="http://schemas.openxmlformats.org/officeDocument/2006/relationships/hyperlink" Target="https://podminky.urs.cz/item/CS_URS_2023_02/919732211" TargetMode="External" /><Relationship Id="rId82" Type="http://schemas.openxmlformats.org/officeDocument/2006/relationships/hyperlink" Target="https://podminky.urs.cz/item/CS_URS_2023_02/919735114" TargetMode="External" /><Relationship Id="rId83" Type="http://schemas.openxmlformats.org/officeDocument/2006/relationships/hyperlink" Target="https://podminky.urs.cz/item/CS_URS_2023_02/919735123" TargetMode="External" /><Relationship Id="rId84" Type="http://schemas.openxmlformats.org/officeDocument/2006/relationships/hyperlink" Target="https://podminky.urs.cz/item/CS_URS_2023_02/935112211" TargetMode="External" /><Relationship Id="rId85" Type="http://schemas.openxmlformats.org/officeDocument/2006/relationships/hyperlink" Target="https://podminky.urs.cz/item/CS_URS_2023_02/935113111" TargetMode="External" /><Relationship Id="rId86" Type="http://schemas.openxmlformats.org/officeDocument/2006/relationships/hyperlink" Target="https://podminky.urs.cz/item/CS_URS_2023_02/966008212" TargetMode="External" /><Relationship Id="rId87" Type="http://schemas.openxmlformats.org/officeDocument/2006/relationships/hyperlink" Target="https://podminky.urs.cz/item/CS_URS_2023_02/966051111" TargetMode="External" /><Relationship Id="rId88" Type="http://schemas.openxmlformats.org/officeDocument/2006/relationships/hyperlink" Target="https://podminky.urs.cz/item/CS_URS_2023_02/979054451" TargetMode="External" /><Relationship Id="rId89" Type="http://schemas.openxmlformats.org/officeDocument/2006/relationships/hyperlink" Target="https://podminky.urs.cz/item/CS_URS_2023_02/979071122" TargetMode="External" /><Relationship Id="rId90" Type="http://schemas.openxmlformats.org/officeDocument/2006/relationships/hyperlink" Target="https://podminky.urs.cz/item/CS_URS_2023_02/997221561" TargetMode="External" /><Relationship Id="rId91" Type="http://schemas.openxmlformats.org/officeDocument/2006/relationships/hyperlink" Target="https://podminky.urs.cz/item/CS_URS_2023_02/997221569" TargetMode="External" /><Relationship Id="rId92" Type="http://schemas.openxmlformats.org/officeDocument/2006/relationships/hyperlink" Target="https://podminky.urs.cz/item/CS_URS_2023_02/997221611" TargetMode="External" /><Relationship Id="rId93" Type="http://schemas.openxmlformats.org/officeDocument/2006/relationships/hyperlink" Target="https://podminky.urs.cz/item/CS_URS_2023_02/997013631" TargetMode="External" /><Relationship Id="rId94" Type="http://schemas.openxmlformats.org/officeDocument/2006/relationships/hyperlink" Target="https://podminky.urs.cz/item/CS_URS_2023_02/997221873" TargetMode="External" /><Relationship Id="rId95" Type="http://schemas.openxmlformats.org/officeDocument/2006/relationships/hyperlink" Target="https://podminky.urs.cz/item/CS_URS_2023_02/997221861" TargetMode="External" /><Relationship Id="rId96" Type="http://schemas.openxmlformats.org/officeDocument/2006/relationships/hyperlink" Target="https://podminky.urs.cz/item/CS_URS_2023_02/997221875" TargetMode="External" /><Relationship Id="rId97" Type="http://schemas.openxmlformats.org/officeDocument/2006/relationships/hyperlink" Target="https://podminky.urs.cz/item/CS_URS_2023_02/998223011" TargetMode="External" /><Relationship Id="rId98" Type="http://schemas.openxmlformats.org/officeDocument/2006/relationships/hyperlink" Target="https://podminky.urs.cz/item/CS_URS_2023_02/998225111" TargetMode="External" /><Relationship Id="rId99" Type="http://schemas.openxmlformats.org/officeDocument/2006/relationships/hyperlink" Target="https://podminky.urs.cz/item/CS_URS_2023_02/210220022" TargetMode="External" /><Relationship Id="rId100" Type="http://schemas.openxmlformats.org/officeDocument/2006/relationships/hyperlink" Target="https://podminky.urs.cz/item/CS_URS_2023_02/220182002" TargetMode="External" /><Relationship Id="rId101" Type="http://schemas.openxmlformats.org/officeDocument/2006/relationships/hyperlink" Target="https://podminky.urs.cz/item/CS_URS_2023_02/220111436" TargetMode="External" /><Relationship Id="rId102" Type="http://schemas.openxmlformats.org/officeDocument/2006/relationships/hyperlink" Target="https://podminky.urs.cz/item/CS_URS_2023_02/460661113" TargetMode="External" /><Relationship Id="rId103" Type="http://schemas.openxmlformats.org/officeDocument/2006/relationships/hyperlink" Target="https://podminky.urs.cz/item/CS_URS_2023_02/460821111" TargetMode="External" /><Relationship Id="rId104" Type="http://schemas.openxmlformats.org/officeDocument/2006/relationships/hyperlink" Target="https://podminky.urs.cz/item/CS_URS_2023_02/460671112" TargetMode="External" /><Relationship Id="rId105" Type="http://schemas.openxmlformats.org/officeDocument/2006/relationships/hyperlink" Target="https://podminky.urs.cz/item/CS_URS_2023_02/460791114" TargetMode="External" /><Relationship Id="rId10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0001000" TargetMode="External" /><Relationship Id="rId2" Type="http://schemas.openxmlformats.org/officeDocument/2006/relationships/hyperlink" Target="https://podminky.urs.cz/item/CS_URS_2023_02/012403000" TargetMode="External" /><Relationship Id="rId3" Type="http://schemas.openxmlformats.org/officeDocument/2006/relationships/hyperlink" Target="https://podminky.urs.cz/item/CS_URS_2023_02/013254000" TargetMode="External" /><Relationship Id="rId4" Type="http://schemas.openxmlformats.org/officeDocument/2006/relationships/hyperlink" Target="https://podminky.urs.cz/item/CS_URS_2023_02/030001000" TargetMode="External" /><Relationship Id="rId5" Type="http://schemas.openxmlformats.org/officeDocument/2006/relationships/hyperlink" Target="https://podminky.urs.cz/item/CS_URS_2023_02/034002000" TargetMode="External" /><Relationship Id="rId6" Type="http://schemas.openxmlformats.org/officeDocument/2006/relationships/hyperlink" Target="https://podminky.urs.cz/item/CS_URS_2023_02/034303000" TargetMode="External" /><Relationship Id="rId7" Type="http://schemas.openxmlformats.org/officeDocument/2006/relationships/hyperlink" Target="https://podminky.urs.cz/item/CS_URS_2023_02/035103001" TargetMode="External" /><Relationship Id="rId8" Type="http://schemas.openxmlformats.org/officeDocument/2006/relationships/hyperlink" Target="https://podminky.urs.cz/item/CS_URS_2023_02/043002000" TargetMode="External" /><Relationship Id="rId9" Type="http://schemas.openxmlformats.org/officeDocument/2006/relationships/hyperlink" Target="https://podminky.urs.cz/item/CS_URS_2023_02/045002000" TargetMode="External" /><Relationship Id="rId10" Type="http://schemas.openxmlformats.org/officeDocument/2006/relationships/hyperlink" Target="https://podminky.urs.cz/item/CS_URS_2023_02/R-99902" TargetMode="External" /><Relationship Id="rId11" Type="http://schemas.openxmlformats.org/officeDocument/2006/relationships/hyperlink" Target="https://podminky.urs.cz/item/CS_URS_2023_02/042503000" TargetMode="External" /><Relationship Id="rId12" Type="http://schemas.openxmlformats.org/officeDocument/2006/relationships/hyperlink" Target="https://podminky.urs.cz/item/CS_URS_2023_02/091003000" TargetMode="External" /><Relationship Id="rId1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9" t="s">
        <v>14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3"/>
      <c r="AQ5" s="23"/>
      <c r="AR5" s="21"/>
      <c r="BE5" s="28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1" t="s">
        <v>17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3"/>
      <c r="AQ6" s="23"/>
      <c r="AR6" s="21"/>
      <c r="BE6" s="28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287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28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7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287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28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7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287"/>
      <c r="BS13" s="18" t="s">
        <v>6</v>
      </c>
    </row>
    <row r="14" spans="2:71" ht="12.75">
      <c r="B14" s="22"/>
      <c r="C14" s="23"/>
      <c r="D14" s="23"/>
      <c r="E14" s="292" t="s">
        <v>30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28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7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287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287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7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287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287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7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7"/>
    </row>
    <row r="23" spans="2:57" s="1" customFormat="1" ht="47.25" customHeight="1">
      <c r="B23" s="22"/>
      <c r="C23" s="23"/>
      <c r="D23" s="23"/>
      <c r="E23" s="294" t="s">
        <v>37</v>
      </c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3"/>
      <c r="AP23" s="23"/>
      <c r="AQ23" s="23"/>
      <c r="AR23" s="21"/>
      <c r="BE23" s="28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7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5">
        <f>ROUND(AG54,2)</f>
        <v>0</v>
      </c>
      <c r="AL26" s="296"/>
      <c r="AM26" s="296"/>
      <c r="AN26" s="296"/>
      <c r="AO26" s="296"/>
      <c r="AP26" s="37"/>
      <c r="AQ26" s="37"/>
      <c r="AR26" s="40"/>
      <c r="BE26" s="28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7" t="s">
        <v>39</v>
      </c>
      <c r="M28" s="297"/>
      <c r="N28" s="297"/>
      <c r="O28" s="297"/>
      <c r="P28" s="297"/>
      <c r="Q28" s="37"/>
      <c r="R28" s="37"/>
      <c r="S28" s="37"/>
      <c r="T28" s="37"/>
      <c r="U28" s="37"/>
      <c r="V28" s="37"/>
      <c r="W28" s="297" t="s">
        <v>40</v>
      </c>
      <c r="X28" s="297"/>
      <c r="Y28" s="297"/>
      <c r="Z28" s="297"/>
      <c r="AA28" s="297"/>
      <c r="AB28" s="297"/>
      <c r="AC28" s="297"/>
      <c r="AD28" s="297"/>
      <c r="AE28" s="297"/>
      <c r="AF28" s="37"/>
      <c r="AG28" s="37"/>
      <c r="AH28" s="37"/>
      <c r="AI28" s="37"/>
      <c r="AJ28" s="37"/>
      <c r="AK28" s="297" t="s">
        <v>41</v>
      </c>
      <c r="AL28" s="297"/>
      <c r="AM28" s="297"/>
      <c r="AN28" s="297"/>
      <c r="AO28" s="297"/>
      <c r="AP28" s="37"/>
      <c r="AQ28" s="37"/>
      <c r="AR28" s="40"/>
      <c r="BE28" s="287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281">
        <v>0.21</v>
      </c>
      <c r="M29" s="280"/>
      <c r="N29" s="280"/>
      <c r="O29" s="280"/>
      <c r="P29" s="280"/>
      <c r="Q29" s="42"/>
      <c r="R29" s="42"/>
      <c r="S29" s="42"/>
      <c r="T29" s="42"/>
      <c r="U29" s="42"/>
      <c r="V29" s="42"/>
      <c r="W29" s="279">
        <f>ROUND(AZ54,2)</f>
        <v>0</v>
      </c>
      <c r="X29" s="280"/>
      <c r="Y29" s="280"/>
      <c r="Z29" s="280"/>
      <c r="AA29" s="280"/>
      <c r="AB29" s="280"/>
      <c r="AC29" s="280"/>
      <c r="AD29" s="280"/>
      <c r="AE29" s="280"/>
      <c r="AF29" s="42"/>
      <c r="AG29" s="42"/>
      <c r="AH29" s="42"/>
      <c r="AI29" s="42"/>
      <c r="AJ29" s="42"/>
      <c r="AK29" s="279">
        <f>ROUND(AV54,2)</f>
        <v>0</v>
      </c>
      <c r="AL29" s="280"/>
      <c r="AM29" s="280"/>
      <c r="AN29" s="280"/>
      <c r="AO29" s="280"/>
      <c r="AP29" s="42"/>
      <c r="AQ29" s="42"/>
      <c r="AR29" s="43"/>
      <c r="BE29" s="288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281">
        <v>0.15</v>
      </c>
      <c r="M30" s="280"/>
      <c r="N30" s="280"/>
      <c r="O30" s="280"/>
      <c r="P30" s="280"/>
      <c r="Q30" s="42"/>
      <c r="R30" s="42"/>
      <c r="S30" s="42"/>
      <c r="T30" s="42"/>
      <c r="U30" s="42"/>
      <c r="V30" s="42"/>
      <c r="W30" s="279">
        <f>ROUND(BA54,2)</f>
        <v>0</v>
      </c>
      <c r="X30" s="280"/>
      <c r="Y30" s="280"/>
      <c r="Z30" s="280"/>
      <c r="AA30" s="280"/>
      <c r="AB30" s="280"/>
      <c r="AC30" s="280"/>
      <c r="AD30" s="280"/>
      <c r="AE30" s="280"/>
      <c r="AF30" s="42"/>
      <c r="AG30" s="42"/>
      <c r="AH30" s="42"/>
      <c r="AI30" s="42"/>
      <c r="AJ30" s="42"/>
      <c r="AK30" s="279">
        <f>ROUND(AW54,2)</f>
        <v>0</v>
      </c>
      <c r="AL30" s="280"/>
      <c r="AM30" s="280"/>
      <c r="AN30" s="280"/>
      <c r="AO30" s="280"/>
      <c r="AP30" s="42"/>
      <c r="AQ30" s="42"/>
      <c r="AR30" s="43"/>
      <c r="BE30" s="288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281">
        <v>0.21</v>
      </c>
      <c r="M31" s="280"/>
      <c r="N31" s="280"/>
      <c r="O31" s="280"/>
      <c r="P31" s="280"/>
      <c r="Q31" s="42"/>
      <c r="R31" s="42"/>
      <c r="S31" s="42"/>
      <c r="T31" s="42"/>
      <c r="U31" s="42"/>
      <c r="V31" s="42"/>
      <c r="W31" s="279">
        <f>ROUND(BB54,2)</f>
        <v>0</v>
      </c>
      <c r="X31" s="280"/>
      <c r="Y31" s="280"/>
      <c r="Z31" s="280"/>
      <c r="AA31" s="280"/>
      <c r="AB31" s="280"/>
      <c r="AC31" s="280"/>
      <c r="AD31" s="280"/>
      <c r="AE31" s="280"/>
      <c r="AF31" s="42"/>
      <c r="AG31" s="42"/>
      <c r="AH31" s="42"/>
      <c r="AI31" s="42"/>
      <c r="AJ31" s="42"/>
      <c r="AK31" s="279">
        <v>0</v>
      </c>
      <c r="AL31" s="280"/>
      <c r="AM31" s="280"/>
      <c r="AN31" s="280"/>
      <c r="AO31" s="280"/>
      <c r="AP31" s="42"/>
      <c r="AQ31" s="42"/>
      <c r="AR31" s="43"/>
      <c r="BE31" s="288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281">
        <v>0.15</v>
      </c>
      <c r="M32" s="280"/>
      <c r="N32" s="280"/>
      <c r="O32" s="280"/>
      <c r="P32" s="280"/>
      <c r="Q32" s="42"/>
      <c r="R32" s="42"/>
      <c r="S32" s="42"/>
      <c r="T32" s="42"/>
      <c r="U32" s="42"/>
      <c r="V32" s="42"/>
      <c r="W32" s="279">
        <f>ROUND(BC54,2)</f>
        <v>0</v>
      </c>
      <c r="X32" s="280"/>
      <c r="Y32" s="280"/>
      <c r="Z32" s="280"/>
      <c r="AA32" s="280"/>
      <c r="AB32" s="280"/>
      <c r="AC32" s="280"/>
      <c r="AD32" s="280"/>
      <c r="AE32" s="280"/>
      <c r="AF32" s="42"/>
      <c r="AG32" s="42"/>
      <c r="AH32" s="42"/>
      <c r="AI32" s="42"/>
      <c r="AJ32" s="42"/>
      <c r="AK32" s="279">
        <v>0</v>
      </c>
      <c r="AL32" s="280"/>
      <c r="AM32" s="280"/>
      <c r="AN32" s="280"/>
      <c r="AO32" s="280"/>
      <c r="AP32" s="42"/>
      <c r="AQ32" s="42"/>
      <c r="AR32" s="43"/>
      <c r="BE32" s="288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281">
        <v>0</v>
      </c>
      <c r="M33" s="280"/>
      <c r="N33" s="280"/>
      <c r="O33" s="280"/>
      <c r="P33" s="280"/>
      <c r="Q33" s="42"/>
      <c r="R33" s="42"/>
      <c r="S33" s="42"/>
      <c r="T33" s="42"/>
      <c r="U33" s="42"/>
      <c r="V33" s="42"/>
      <c r="W33" s="279">
        <f>ROUND(BD54,2)</f>
        <v>0</v>
      </c>
      <c r="X33" s="280"/>
      <c r="Y33" s="280"/>
      <c r="Z33" s="280"/>
      <c r="AA33" s="280"/>
      <c r="AB33" s="280"/>
      <c r="AC33" s="280"/>
      <c r="AD33" s="280"/>
      <c r="AE33" s="280"/>
      <c r="AF33" s="42"/>
      <c r="AG33" s="42"/>
      <c r="AH33" s="42"/>
      <c r="AI33" s="42"/>
      <c r="AJ33" s="42"/>
      <c r="AK33" s="279">
        <v>0</v>
      </c>
      <c r="AL33" s="280"/>
      <c r="AM33" s="280"/>
      <c r="AN33" s="280"/>
      <c r="AO33" s="280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282" t="s">
        <v>50</v>
      </c>
      <c r="Y35" s="283"/>
      <c r="Z35" s="283"/>
      <c r="AA35" s="283"/>
      <c r="AB35" s="283"/>
      <c r="AC35" s="46"/>
      <c r="AD35" s="46"/>
      <c r="AE35" s="46"/>
      <c r="AF35" s="46"/>
      <c r="AG35" s="46"/>
      <c r="AH35" s="46"/>
      <c r="AI35" s="46"/>
      <c r="AJ35" s="46"/>
      <c r="AK35" s="284">
        <f>SUM(AK26:AK33)</f>
        <v>0</v>
      </c>
      <c r="AL35" s="283"/>
      <c r="AM35" s="283"/>
      <c r="AN35" s="283"/>
      <c r="AO35" s="285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2023-128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68" t="str">
        <f>K6</f>
        <v>Obnova vozovky ulice Na Vápenkách</v>
      </c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ulice Na Vápenkách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270" t="str">
        <f>IF(AN8="","",AN8)</f>
        <v>2. 10. 2023</v>
      </c>
      <c r="AN47" s="270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Kopřivnice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271" t="str">
        <f>IF(E17="","",E17)</f>
        <v>ing. Ondřej Bojko</v>
      </c>
      <c r="AN49" s="272"/>
      <c r="AO49" s="272"/>
      <c r="AP49" s="272"/>
      <c r="AQ49" s="37"/>
      <c r="AR49" s="40"/>
      <c r="AS49" s="273" t="s">
        <v>52</v>
      </c>
      <c r="AT49" s="27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271" t="str">
        <f>IF(E20="","",E20)</f>
        <v xml:space="preserve"> </v>
      </c>
      <c r="AN50" s="272"/>
      <c r="AO50" s="272"/>
      <c r="AP50" s="272"/>
      <c r="AQ50" s="37"/>
      <c r="AR50" s="40"/>
      <c r="AS50" s="275"/>
      <c r="AT50" s="27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77"/>
      <c r="AT51" s="27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262" t="s">
        <v>53</v>
      </c>
      <c r="D52" s="263"/>
      <c r="E52" s="263"/>
      <c r="F52" s="263"/>
      <c r="G52" s="263"/>
      <c r="H52" s="67"/>
      <c r="I52" s="264" t="s">
        <v>54</v>
      </c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5" t="s">
        <v>55</v>
      </c>
      <c r="AH52" s="263"/>
      <c r="AI52" s="263"/>
      <c r="AJ52" s="263"/>
      <c r="AK52" s="263"/>
      <c r="AL52" s="263"/>
      <c r="AM52" s="263"/>
      <c r="AN52" s="264" t="s">
        <v>56</v>
      </c>
      <c r="AO52" s="263"/>
      <c r="AP52" s="263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66">
        <f>ROUND(SUM(AG55:AG57),2)</f>
        <v>0</v>
      </c>
      <c r="AH54" s="266"/>
      <c r="AI54" s="266"/>
      <c r="AJ54" s="266"/>
      <c r="AK54" s="266"/>
      <c r="AL54" s="266"/>
      <c r="AM54" s="266"/>
      <c r="AN54" s="267">
        <f>SUM(AG54,AT54)</f>
        <v>0</v>
      </c>
      <c r="AO54" s="267"/>
      <c r="AP54" s="267"/>
      <c r="AQ54" s="79" t="s">
        <v>19</v>
      </c>
      <c r="AR54" s="80"/>
      <c r="AS54" s="81">
        <f>ROUND(SUM(AS55:AS57),2)</f>
        <v>0</v>
      </c>
      <c r="AT54" s="82">
        <f>ROUND(SUM(AV54:AW54),2)</f>
        <v>0</v>
      </c>
      <c r="AU54" s="83">
        <f>ROUND(SUM(AU55:AU57),5)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ROUND(SUM(AZ55:AZ57),2)</f>
        <v>0</v>
      </c>
      <c r="BA54" s="82">
        <f>ROUND(SUM(BA55:BA57),2)</f>
        <v>0</v>
      </c>
      <c r="BB54" s="82">
        <f>ROUND(SUM(BB55:BB57),2)</f>
        <v>0</v>
      </c>
      <c r="BC54" s="82">
        <f>ROUND(SUM(BC55:BC57),2)</f>
        <v>0</v>
      </c>
      <c r="BD54" s="84">
        <f>ROUND(SUM(BD55:BD57),2)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7" customFormat="1" ht="16.5" customHeight="1">
      <c r="A55" s="87" t="s">
        <v>76</v>
      </c>
      <c r="B55" s="88"/>
      <c r="C55" s="89"/>
      <c r="D55" s="261" t="s">
        <v>77</v>
      </c>
      <c r="E55" s="261"/>
      <c r="F55" s="261"/>
      <c r="G55" s="261"/>
      <c r="H55" s="261"/>
      <c r="I55" s="90"/>
      <c r="J55" s="261" t="s">
        <v>78</v>
      </c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59">
        <f>'001 - Obnova vozovky'!J30</f>
        <v>0</v>
      </c>
      <c r="AH55" s="260"/>
      <c r="AI55" s="260"/>
      <c r="AJ55" s="260"/>
      <c r="AK55" s="260"/>
      <c r="AL55" s="260"/>
      <c r="AM55" s="260"/>
      <c r="AN55" s="259">
        <f>SUM(AG55,AT55)</f>
        <v>0</v>
      </c>
      <c r="AO55" s="260"/>
      <c r="AP55" s="260"/>
      <c r="AQ55" s="91" t="s">
        <v>79</v>
      </c>
      <c r="AR55" s="92"/>
      <c r="AS55" s="93">
        <v>0</v>
      </c>
      <c r="AT55" s="94">
        <f>ROUND(SUM(AV55:AW55),2)</f>
        <v>0</v>
      </c>
      <c r="AU55" s="95">
        <f>'001 - Obnova vozovky'!P100</f>
        <v>0</v>
      </c>
      <c r="AV55" s="94">
        <f>'001 - Obnova vozovky'!J33</f>
        <v>0</v>
      </c>
      <c r="AW55" s="94">
        <f>'001 - Obnova vozovky'!J34</f>
        <v>0</v>
      </c>
      <c r="AX55" s="94">
        <f>'001 - Obnova vozovky'!J35</f>
        <v>0</v>
      </c>
      <c r="AY55" s="94">
        <f>'001 - Obnova vozovky'!J36</f>
        <v>0</v>
      </c>
      <c r="AZ55" s="94">
        <f>'001 - Obnova vozovky'!F33</f>
        <v>0</v>
      </c>
      <c r="BA55" s="94">
        <f>'001 - Obnova vozovky'!F34</f>
        <v>0</v>
      </c>
      <c r="BB55" s="94">
        <f>'001 - Obnova vozovky'!F35</f>
        <v>0</v>
      </c>
      <c r="BC55" s="94">
        <f>'001 - Obnova vozovky'!F36</f>
        <v>0</v>
      </c>
      <c r="BD55" s="96">
        <f>'001 - Obnova vozovky'!F37</f>
        <v>0</v>
      </c>
      <c r="BT55" s="97" t="s">
        <v>80</v>
      </c>
      <c r="BV55" s="97" t="s">
        <v>74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1" s="7" customFormat="1" ht="16.5" customHeight="1">
      <c r="A56" s="87" t="s">
        <v>76</v>
      </c>
      <c r="B56" s="88"/>
      <c r="C56" s="89"/>
      <c r="D56" s="261" t="s">
        <v>83</v>
      </c>
      <c r="E56" s="261"/>
      <c r="F56" s="261"/>
      <c r="G56" s="261"/>
      <c r="H56" s="261"/>
      <c r="I56" s="90"/>
      <c r="J56" s="261" t="s">
        <v>84</v>
      </c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59">
        <f>'002 - Veřejné osvětlení'!J30</f>
        <v>0</v>
      </c>
      <c r="AH56" s="260"/>
      <c r="AI56" s="260"/>
      <c r="AJ56" s="260"/>
      <c r="AK56" s="260"/>
      <c r="AL56" s="260"/>
      <c r="AM56" s="260"/>
      <c r="AN56" s="259">
        <f>SUM(AG56,AT56)</f>
        <v>0</v>
      </c>
      <c r="AO56" s="260"/>
      <c r="AP56" s="260"/>
      <c r="AQ56" s="91" t="s">
        <v>79</v>
      </c>
      <c r="AR56" s="92"/>
      <c r="AS56" s="93">
        <v>0</v>
      </c>
      <c r="AT56" s="94">
        <f>ROUND(SUM(AV56:AW56),2)</f>
        <v>0</v>
      </c>
      <c r="AU56" s="95">
        <f>'002 - Veřejné osvětlení'!P92</f>
        <v>0</v>
      </c>
      <c r="AV56" s="94">
        <f>'002 - Veřejné osvětlení'!J33</f>
        <v>0</v>
      </c>
      <c r="AW56" s="94">
        <f>'002 - Veřejné osvětlení'!J34</f>
        <v>0</v>
      </c>
      <c r="AX56" s="94">
        <f>'002 - Veřejné osvětlení'!J35</f>
        <v>0</v>
      </c>
      <c r="AY56" s="94">
        <f>'002 - Veřejné osvětlení'!J36</f>
        <v>0</v>
      </c>
      <c r="AZ56" s="94">
        <f>'002 - Veřejné osvětlení'!F33</f>
        <v>0</v>
      </c>
      <c r="BA56" s="94">
        <f>'002 - Veřejné osvětlení'!F34</f>
        <v>0</v>
      </c>
      <c r="BB56" s="94">
        <f>'002 - Veřejné osvětlení'!F35</f>
        <v>0</v>
      </c>
      <c r="BC56" s="94">
        <f>'002 - Veřejné osvětlení'!F36</f>
        <v>0</v>
      </c>
      <c r="BD56" s="96">
        <f>'002 - Veřejné osvětlení'!F37</f>
        <v>0</v>
      </c>
      <c r="BT56" s="97" t="s">
        <v>80</v>
      </c>
      <c r="BV56" s="97" t="s">
        <v>74</v>
      </c>
      <c r="BW56" s="97" t="s">
        <v>85</v>
      </c>
      <c r="BX56" s="97" t="s">
        <v>5</v>
      </c>
      <c r="CL56" s="97" t="s">
        <v>19</v>
      </c>
      <c r="CM56" s="97" t="s">
        <v>82</v>
      </c>
    </row>
    <row r="57" spans="1:91" s="7" customFormat="1" ht="16.5" customHeight="1">
      <c r="A57" s="87" t="s">
        <v>76</v>
      </c>
      <c r="B57" s="88"/>
      <c r="C57" s="89"/>
      <c r="D57" s="261" t="s">
        <v>86</v>
      </c>
      <c r="E57" s="261"/>
      <c r="F57" s="261"/>
      <c r="G57" s="261"/>
      <c r="H57" s="261"/>
      <c r="I57" s="90"/>
      <c r="J57" s="261" t="s">
        <v>87</v>
      </c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59">
        <f>'003 - VRN'!J30</f>
        <v>0</v>
      </c>
      <c r="AH57" s="260"/>
      <c r="AI57" s="260"/>
      <c r="AJ57" s="260"/>
      <c r="AK57" s="260"/>
      <c r="AL57" s="260"/>
      <c r="AM57" s="260"/>
      <c r="AN57" s="259">
        <f>SUM(AG57,AT57)</f>
        <v>0</v>
      </c>
      <c r="AO57" s="260"/>
      <c r="AP57" s="260"/>
      <c r="AQ57" s="91" t="s">
        <v>79</v>
      </c>
      <c r="AR57" s="92"/>
      <c r="AS57" s="98">
        <v>0</v>
      </c>
      <c r="AT57" s="99">
        <f>ROUND(SUM(AV57:AW57),2)</f>
        <v>0</v>
      </c>
      <c r="AU57" s="100">
        <f>'003 - VRN'!P82</f>
        <v>0</v>
      </c>
      <c r="AV57" s="99">
        <f>'003 - VRN'!J33</f>
        <v>0</v>
      </c>
      <c r="AW57" s="99">
        <f>'003 - VRN'!J34</f>
        <v>0</v>
      </c>
      <c r="AX57" s="99">
        <f>'003 - VRN'!J35</f>
        <v>0</v>
      </c>
      <c r="AY57" s="99">
        <f>'003 - VRN'!J36</f>
        <v>0</v>
      </c>
      <c r="AZ57" s="99">
        <f>'003 - VRN'!F33</f>
        <v>0</v>
      </c>
      <c r="BA57" s="99">
        <f>'003 - VRN'!F34</f>
        <v>0</v>
      </c>
      <c r="BB57" s="99">
        <f>'003 - VRN'!F35</f>
        <v>0</v>
      </c>
      <c r="BC57" s="99">
        <f>'003 - VRN'!F36</f>
        <v>0</v>
      </c>
      <c r="BD57" s="101">
        <f>'003 - VRN'!F37</f>
        <v>0</v>
      </c>
      <c r="BT57" s="97" t="s">
        <v>80</v>
      </c>
      <c r="BV57" s="97" t="s">
        <v>74</v>
      </c>
      <c r="BW57" s="97" t="s">
        <v>88</v>
      </c>
      <c r="BX57" s="97" t="s">
        <v>5</v>
      </c>
      <c r="CL57" s="97" t="s">
        <v>19</v>
      </c>
      <c r="CM57" s="97" t="s">
        <v>82</v>
      </c>
    </row>
    <row r="58" spans="1:57" s="2" customFormat="1" ht="30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s="2" customFormat="1" ht="6.95" customHeight="1">
      <c r="A59" s="35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</sheetData>
  <sheetProtection algorithmName="SHA-512" hashValue="TBtRUVuUTwDX+FAyperGxNHXihS14wV/riZirAlGlYKuow1NTmCfAWr6/uxkVphP1qKkJqdiu4MzmZt7Wwinng==" saltValue="n1tFKKtw8tG23WHiKRQjv3ALgc77+XvAsgMMAjB6CRxdToYDVJT9GzmM3mh4ut+i0Qm2Bs/6TuIzbiMo2o/lfw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  <mergeCell ref="AN56:AP56"/>
    <mergeCell ref="AG56:AM56"/>
    <mergeCell ref="D56:H56"/>
    <mergeCell ref="J56:AF56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</mergeCells>
  <hyperlinks>
    <hyperlink ref="A55" location="'001 - Obnova vozovky'!C2" display="/"/>
    <hyperlink ref="A56" location="'002 - Veřejné osvětlení'!C2" display="/"/>
    <hyperlink ref="A57" location="'003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62"/>
  <sheetViews>
    <sheetView showGridLines="0" tabSelected="1" workbookViewId="0" topLeftCell="A726">
      <selection activeCell="W741" sqref="W74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81</v>
      </c>
    </row>
    <row r="3" spans="2:46" s="1" customFormat="1" ht="6.95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 hidden="1">
      <c r="B4" s="21"/>
      <c r="D4" s="104" t="s">
        <v>89</v>
      </c>
      <c r="L4" s="21"/>
      <c r="M4" s="105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301" t="str">
        <f>'Rekapitulace stavby'!K6</f>
        <v>Obnova vozovky ulice Na Vápenkách</v>
      </c>
      <c r="F7" s="302"/>
      <c r="G7" s="302"/>
      <c r="H7" s="302"/>
      <c r="L7" s="21"/>
    </row>
    <row r="8" spans="1:31" s="2" customFormat="1" ht="12" customHeight="1" hidden="1">
      <c r="A8" s="35"/>
      <c r="B8" s="40"/>
      <c r="C8" s="35"/>
      <c r="D8" s="106" t="s">
        <v>90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03" t="s">
        <v>91</v>
      </c>
      <c r="F9" s="304"/>
      <c r="G9" s="304"/>
      <c r="H9" s="30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2. 10. 2023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05" t="str">
        <f>'Rekapitulace stavby'!E14</f>
        <v>Vyplň údaj</v>
      </c>
      <c r="F18" s="306"/>
      <c r="G18" s="306"/>
      <c r="H18" s="306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307" t="s">
        <v>19</v>
      </c>
      <c r="F27" s="307"/>
      <c r="G27" s="307"/>
      <c r="H27" s="30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ROUND(J100,2)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117" t="s">
        <v>42</v>
      </c>
      <c r="E33" s="106" t="s">
        <v>43</v>
      </c>
      <c r="F33" s="118">
        <f>ROUND((SUM(BE100:BE761)),2)</f>
        <v>0</v>
      </c>
      <c r="G33" s="35"/>
      <c r="H33" s="35"/>
      <c r="I33" s="119">
        <v>0.21</v>
      </c>
      <c r="J33" s="118">
        <f>ROUND(((SUM(BE100:BE761))*I33),2)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6" t="s">
        <v>44</v>
      </c>
      <c r="F34" s="118">
        <f>ROUND((SUM(BF100:BF761)),2)</f>
        <v>0</v>
      </c>
      <c r="G34" s="35"/>
      <c r="H34" s="35"/>
      <c r="I34" s="119">
        <v>0.15</v>
      </c>
      <c r="J34" s="118">
        <f>ROUND(((SUM(BF100:BF761))*I34),2)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ROUND((SUM(BG100:BG761)),2)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ROUND((SUM(BH100:BH761)),2)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ROUND((SUM(BI100:BI761)),2)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2" hidden="1"/>
    <row r="42" ht="12" hidden="1"/>
    <row r="43" ht="12" hidden="1"/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299" t="str">
        <f>E7</f>
        <v>Obnova vozovky ulice Na Vápenkách</v>
      </c>
      <c r="F48" s="300"/>
      <c r="G48" s="300"/>
      <c r="H48" s="30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90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68" t="str">
        <f>E9</f>
        <v>001 - Obnova vozovky</v>
      </c>
      <c r="F50" s="298"/>
      <c r="G50" s="298"/>
      <c r="H50" s="29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ulice Na Vápenkách</v>
      </c>
      <c r="G52" s="37"/>
      <c r="H52" s="37"/>
      <c r="I52" s="30" t="s">
        <v>23</v>
      </c>
      <c r="J52" s="60" t="str">
        <f>IF(J12="","",J12)</f>
        <v>2. 10. 2023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Kopřivnice</v>
      </c>
      <c r="G54" s="37"/>
      <c r="H54" s="37"/>
      <c r="I54" s="30" t="s">
        <v>31</v>
      </c>
      <c r="J54" s="33" t="str">
        <f>E21</f>
        <v>ing. Ondřej Bojko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93</v>
      </c>
      <c r="D57" s="132"/>
      <c r="E57" s="132"/>
      <c r="F57" s="132"/>
      <c r="G57" s="132"/>
      <c r="H57" s="132"/>
      <c r="I57" s="132"/>
      <c r="J57" s="133" t="s">
        <v>94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J100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5" customHeight="1">
      <c r="B60" s="135"/>
      <c r="C60" s="136"/>
      <c r="D60" s="137" t="s">
        <v>96</v>
      </c>
      <c r="E60" s="138"/>
      <c r="F60" s="138"/>
      <c r="G60" s="138"/>
      <c r="H60" s="138"/>
      <c r="I60" s="138"/>
      <c r="J60" s="139">
        <f>J101</f>
        <v>0</v>
      </c>
      <c r="K60" s="136"/>
      <c r="L60" s="140"/>
    </row>
    <row r="61" spans="2:12" s="10" customFormat="1" ht="19.9" customHeight="1">
      <c r="B61" s="141"/>
      <c r="C61" s="142"/>
      <c r="D61" s="143" t="s">
        <v>97</v>
      </c>
      <c r="E61" s="144"/>
      <c r="F61" s="144"/>
      <c r="G61" s="144"/>
      <c r="H61" s="144"/>
      <c r="I61" s="144"/>
      <c r="J61" s="145">
        <f>J102</f>
        <v>0</v>
      </c>
      <c r="K61" s="142"/>
      <c r="L61" s="146"/>
    </row>
    <row r="62" spans="2:12" s="10" customFormat="1" ht="14.85" customHeight="1">
      <c r="B62" s="141"/>
      <c r="C62" s="142"/>
      <c r="D62" s="143" t="s">
        <v>98</v>
      </c>
      <c r="E62" s="144"/>
      <c r="F62" s="144"/>
      <c r="G62" s="144"/>
      <c r="H62" s="144"/>
      <c r="I62" s="144"/>
      <c r="J62" s="145">
        <f>J103</f>
        <v>0</v>
      </c>
      <c r="K62" s="142"/>
      <c r="L62" s="146"/>
    </row>
    <row r="63" spans="2:12" s="10" customFormat="1" ht="14.85" customHeight="1">
      <c r="B63" s="141"/>
      <c r="C63" s="142"/>
      <c r="D63" s="143" t="s">
        <v>99</v>
      </c>
      <c r="E63" s="144"/>
      <c r="F63" s="144"/>
      <c r="G63" s="144"/>
      <c r="H63" s="144"/>
      <c r="I63" s="144"/>
      <c r="J63" s="145">
        <f>J125</f>
        <v>0</v>
      </c>
      <c r="K63" s="142"/>
      <c r="L63" s="146"/>
    </row>
    <row r="64" spans="2:12" s="10" customFormat="1" ht="14.85" customHeight="1">
      <c r="B64" s="141"/>
      <c r="C64" s="142"/>
      <c r="D64" s="143" t="s">
        <v>100</v>
      </c>
      <c r="E64" s="144"/>
      <c r="F64" s="144"/>
      <c r="G64" s="144"/>
      <c r="H64" s="144"/>
      <c r="I64" s="144"/>
      <c r="J64" s="145">
        <f>J230</f>
        <v>0</v>
      </c>
      <c r="K64" s="142"/>
      <c r="L64" s="146"/>
    </row>
    <row r="65" spans="2:12" s="10" customFormat="1" ht="14.85" customHeight="1">
      <c r="B65" s="141"/>
      <c r="C65" s="142"/>
      <c r="D65" s="143" t="s">
        <v>101</v>
      </c>
      <c r="E65" s="144"/>
      <c r="F65" s="144"/>
      <c r="G65" s="144"/>
      <c r="H65" s="144"/>
      <c r="I65" s="144"/>
      <c r="J65" s="145">
        <f>J272</f>
        <v>0</v>
      </c>
      <c r="K65" s="142"/>
      <c r="L65" s="146"/>
    </row>
    <row r="66" spans="2:12" s="10" customFormat="1" ht="14.85" customHeight="1">
      <c r="B66" s="141"/>
      <c r="C66" s="142"/>
      <c r="D66" s="143" t="s">
        <v>102</v>
      </c>
      <c r="E66" s="144"/>
      <c r="F66" s="144"/>
      <c r="G66" s="144"/>
      <c r="H66" s="144"/>
      <c r="I66" s="144"/>
      <c r="J66" s="145">
        <f>J295</f>
        <v>0</v>
      </c>
      <c r="K66" s="142"/>
      <c r="L66" s="146"/>
    </row>
    <row r="67" spans="2:12" s="10" customFormat="1" ht="14.85" customHeight="1">
      <c r="B67" s="141"/>
      <c r="C67" s="142"/>
      <c r="D67" s="143" t="s">
        <v>103</v>
      </c>
      <c r="E67" s="144"/>
      <c r="F67" s="144"/>
      <c r="G67" s="144"/>
      <c r="H67" s="144"/>
      <c r="I67" s="144"/>
      <c r="J67" s="145">
        <f>J349</f>
        <v>0</v>
      </c>
      <c r="K67" s="142"/>
      <c r="L67" s="146"/>
    </row>
    <row r="68" spans="2:12" s="10" customFormat="1" ht="14.85" customHeight="1">
      <c r="B68" s="141"/>
      <c r="C68" s="142"/>
      <c r="D68" s="143" t="s">
        <v>104</v>
      </c>
      <c r="E68" s="144"/>
      <c r="F68" s="144"/>
      <c r="G68" s="144"/>
      <c r="H68" s="144"/>
      <c r="I68" s="144"/>
      <c r="J68" s="145">
        <f>J414</f>
        <v>0</v>
      </c>
      <c r="K68" s="142"/>
      <c r="L68" s="146"/>
    </row>
    <row r="69" spans="2:12" s="10" customFormat="1" ht="19.9" customHeight="1">
      <c r="B69" s="141"/>
      <c r="C69" s="142"/>
      <c r="D69" s="143" t="s">
        <v>105</v>
      </c>
      <c r="E69" s="144"/>
      <c r="F69" s="144"/>
      <c r="G69" s="144"/>
      <c r="H69" s="144"/>
      <c r="I69" s="144"/>
      <c r="J69" s="145">
        <f>J438</f>
        <v>0</v>
      </c>
      <c r="K69" s="142"/>
      <c r="L69" s="146"/>
    </row>
    <row r="70" spans="2:12" s="10" customFormat="1" ht="19.9" customHeight="1">
      <c r="B70" s="141"/>
      <c r="C70" s="142"/>
      <c r="D70" s="143" t="s">
        <v>106</v>
      </c>
      <c r="E70" s="144"/>
      <c r="F70" s="144"/>
      <c r="G70" s="144"/>
      <c r="H70" s="144"/>
      <c r="I70" s="144"/>
      <c r="J70" s="145">
        <f>J453</f>
        <v>0</v>
      </c>
      <c r="K70" s="142"/>
      <c r="L70" s="146"/>
    </row>
    <row r="71" spans="2:12" s="10" customFormat="1" ht="19.9" customHeight="1">
      <c r="B71" s="141"/>
      <c r="C71" s="142"/>
      <c r="D71" s="143" t="s">
        <v>107</v>
      </c>
      <c r="E71" s="144"/>
      <c r="F71" s="144"/>
      <c r="G71" s="144"/>
      <c r="H71" s="144"/>
      <c r="I71" s="144"/>
      <c r="J71" s="145">
        <f>J460</f>
        <v>0</v>
      </c>
      <c r="K71" s="142"/>
      <c r="L71" s="146"/>
    </row>
    <row r="72" spans="2:12" s="10" customFormat="1" ht="19.9" customHeight="1">
      <c r="B72" s="141"/>
      <c r="C72" s="142"/>
      <c r="D72" s="143" t="s">
        <v>108</v>
      </c>
      <c r="E72" s="144"/>
      <c r="F72" s="144"/>
      <c r="G72" s="144"/>
      <c r="H72" s="144"/>
      <c r="I72" s="144"/>
      <c r="J72" s="145">
        <f>J465</f>
        <v>0</v>
      </c>
      <c r="K72" s="142"/>
      <c r="L72" s="146"/>
    </row>
    <row r="73" spans="2:12" s="10" customFormat="1" ht="19.9" customHeight="1">
      <c r="B73" s="141"/>
      <c r="C73" s="142"/>
      <c r="D73" s="143" t="s">
        <v>109</v>
      </c>
      <c r="E73" s="144"/>
      <c r="F73" s="144"/>
      <c r="G73" s="144"/>
      <c r="H73" s="144"/>
      <c r="I73" s="144"/>
      <c r="J73" s="145">
        <f>J612</f>
        <v>0</v>
      </c>
      <c r="K73" s="142"/>
      <c r="L73" s="146"/>
    </row>
    <row r="74" spans="2:12" s="10" customFormat="1" ht="19.9" customHeight="1">
      <c r="B74" s="141"/>
      <c r="C74" s="142"/>
      <c r="D74" s="143" t="s">
        <v>110</v>
      </c>
      <c r="E74" s="144"/>
      <c r="F74" s="144"/>
      <c r="G74" s="144"/>
      <c r="H74" s="144"/>
      <c r="I74" s="144"/>
      <c r="J74" s="145">
        <f>J628</f>
        <v>0</v>
      </c>
      <c r="K74" s="142"/>
      <c r="L74" s="146"/>
    </row>
    <row r="75" spans="2:12" s="10" customFormat="1" ht="19.9" customHeight="1">
      <c r="B75" s="141"/>
      <c r="C75" s="142"/>
      <c r="D75" s="143" t="s">
        <v>111</v>
      </c>
      <c r="E75" s="144"/>
      <c r="F75" s="144"/>
      <c r="G75" s="144"/>
      <c r="H75" s="144"/>
      <c r="I75" s="144"/>
      <c r="J75" s="145">
        <f>J698</f>
        <v>0</v>
      </c>
      <c r="K75" s="142"/>
      <c r="L75" s="146"/>
    </row>
    <row r="76" spans="2:12" s="10" customFormat="1" ht="19.9" customHeight="1">
      <c r="B76" s="141"/>
      <c r="C76" s="142"/>
      <c r="D76" s="143" t="s">
        <v>112</v>
      </c>
      <c r="E76" s="144"/>
      <c r="F76" s="144"/>
      <c r="G76" s="144"/>
      <c r="H76" s="144"/>
      <c r="I76" s="144"/>
      <c r="J76" s="145">
        <f>J720</f>
        <v>0</v>
      </c>
      <c r="K76" s="142"/>
      <c r="L76" s="146"/>
    </row>
    <row r="77" spans="2:12" s="9" customFormat="1" ht="24.95" customHeight="1">
      <c r="B77" s="135"/>
      <c r="C77" s="136"/>
      <c r="D77" s="137" t="s">
        <v>113</v>
      </c>
      <c r="E77" s="138"/>
      <c r="F77" s="138"/>
      <c r="G77" s="138"/>
      <c r="H77" s="138"/>
      <c r="I77" s="138"/>
      <c r="J77" s="139">
        <f>J730</f>
        <v>0</v>
      </c>
      <c r="K77" s="136"/>
      <c r="L77" s="140"/>
    </row>
    <row r="78" spans="2:12" s="10" customFormat="1" ht="19.9" customHeight="1">
      <c r="B78" s="141"/>
      <c r="C78" s="142"/>
      <c r="D78" s="143" t="s">
        <v>114</v>
      </c>
      <c r="E78" s="144"/>
      <c r="F78" s="144"/>
      <c r="G78" s="144"/>
      <c r="H78" s="144"/>
      <c r="I78" s="144"/>
      <c r="J78" s="145">
        <f>J731</f>
        <v>0</v>
      </c>
      <c r="K78" s="142"/>
      <c r="L78" s="146"/>
    </row>
    <row r="79" spans="2:12" s="10" customFormat="1" ht="19.9" customHeight="1">
      <c r="B79" s="141"/>
      <c r="C79" s="142"/>
      <c r="D79" s="143" t="s">
        <v>115</v>
      </c>
      <c r="E79" s="144"/>
      <c r="F79" s="144"/>
      <c r="G79" s="144"/>
      <c r="H79" s="144"/>
      <c r="I79" s="144"/>
      <c r="J79" s="145">
        <f>J736</f>
        <v>0</v>
      </c>
      <c r="K79" s="142"/>
      <c r="L79" s="146"/>
    </row>
    <row r="80" spans="2:12" s="10" customFormat="1" ht="19.9" customHeight="1">
      <c r="B80" s="141"/>
      <c r="C80" s="142"/>
      <c r="D80" s="143" t="s">
        <v>116</v>
      </c>
      <c r="E80" s="144"/>
      <c r="F80" s="144"/>
      <c r="G80" s="144"/>
      <c r="H80" s="144"/>
      <c r="I80" s="144"/>
      <c r="J80" s="145">
        <f>J745</f>
        <v>0</v>
      </c>
      <c r="K80" s="142"/>
      <c r="L80" s="146"/>
    </row>
    <row r="81" spans="1:31" s="2" customFormat="1" ht="21.7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6" spans="1:31" s="2" customFormat="1" ht="6.95" customHeight="1">
      <c r="A86" s="35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4.95" customHeight="1">
      <c r="A87" s="35"/>
      <c r="B87" s="36"/>
      <c r="C87" s="24" t="s">
        <v>117</v>
      </c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16</v>
      </c>
      <c r="D89" s="37"/>
      <c r="E89" s="37"/>
      <c r="F89" s="37"/>
      <c r="G89" s="37"/>
      <c r="H89" s="37"/>
      <c r="I89" s="37"/>
      <c r="J89" s="37"/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6.5" customHeight="1">
      <c r="A90" s="35"/>
      <c r="B90" s="36"/>
      <c r="C90" s="37"/>
      <c r="D90" s="37"/>
      <c r="E90" s="299" t="str">
        <f>E7</f>
        <v>Obnova vozovky ulice Na Vápenkách</v>
      </c>
      <c r="F90" s="300"/>
      <c r="G90" s="300"/>
      <c r="H90" s="300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90</v>
      </c>
      <c r="D91" s="37"/>
      <c r="E91" s="37"/>
      <c r="F91" s="37"/>
      <c r="G91" s="37"/>
      <c r="H91" s="37"/>
      <c r="I91" s="37"/>
      <c r="J91" s="37"/>
      <c r="K91" s="37"/>
      <c r="L91" s="10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6.5" customHeight="1">
      <c r="A92" s="35"/>
      <c r="B92" s="36"/>
      <c r="C92" s="37"/>
      <c r="D92" s="37"/>
      <c r="E92" s="268" t="str">
        <f>E9</f>
        <v>001 - Obnova vozovky</v>
      </c>
      <c r="F92" s="298"/>
      <c r="G92" s="298"/>
      <c r="H92" s="298"/>
      <c r="I92" s="37"/>
      <c r="J92" s="37"/>
      <c r="K92" s="37"/>
      <c r="L92" s="10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6.9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10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2" customHeight="1">
      <c r="A94" s="35"/>
      <c r="B94" s="36"/>
      <c r="C94" s="30" t="s">
        <v>21</v>
      </c>
      <c r="D94" s="37"/>
      <c r="E94" s="37"/>
      <c r="F94" s="28" t="str">
        <f>F12</f>
        <v>ulice Na Vápenkách</v>
      </c>
      <c r="G94" s="37"/>
      <c r="H94" s="37"/>
      <c r="I94" s="30" t="s">
        <v>23</v>
      </c>
      <c r="J94" s="60" t="str">
        <f>IF(J12="","",J12)</f>
        <v>2. 10. 2023</v>
      </c>
      <c r="K94" s="37"/>
      <c r="L94" s="10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6.9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10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5.2" customHeight="1">
      <c r="A96" s="35"/>
      <c r="B96" s="36"/>
      <c r="C96" s="30" t="s">
        <v>25</v>
      </c>
      <c r="D96" s="37"/>
      <c r="E96" s="37"/>
      <c r="F96" s="28" t="str">
        <f>E15</f>
        <v>Město Kopřivnice</v>
      </c>
      <c r="G96" s="37"/>
      <c r="H96" s="37"/>
      <c r="I96" s="30" t="s">
        <v>31</v>
      </c>
      <c r="J96" s="33" t="str">
        <f>E21</f>
        <v>ing. Ondřej Bojko</v>
      </c>
      <c r="K96" s="37"/>
      <c r="L96" s="107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5.2" customHeight="1">
      <c r="A97" s="35"/>
      <c r="B97" s="36"/>
      <c r="C97" s="30" t="s">
        <v>29</v>
      </c>
      <c r="D97" s="37"/>
      <c r="E97" s="37"/>
      <c r="F97" s="28" t="str">
        <f>IF(E18="","",E18)</f>
        <v>Vyplň údaj</v>
      </c>
      <c r="G97" s="37"/>
      <c r="H97" s="37"/>
      <c r="I97" s="30" t="s">
        <v>34</v>
      </c>
      <c r="J97" s="33" t="str">
        <f>E24</f>
        <v xml:space="preserve"> </v>
      </c>
      <c r="K97" s="37"/>
      <c r="L97" s="107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31" s="2" customFormat="1" ht="10.35" customHeigh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107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11" customFormat="1" ht="29.25" customHeight="1">
      <c r="A99" s="147"/>
      <c r="B99" s="148"/>
      <c r="C99" s="149" t="s">
        <v>118</v>
      </c>
      <c r="D99" s="150" t="s">
        <v>57</v>
      </c>
      <c r="E99" s="150" t="s">
        <v>53</v>
      </c>
      <c r="F99" s="150" t="s">
        <v>54</v>
      </c>
      <c r="G99" s="150" t="s">
        <v>119</v>
      </c>
      <c r="H99" s="150" t="s">
        <v>120</v>
      </c>
      <c r="I99" s="150" t="s">
        <v>121</v>
      </c>
      <c r="J99" s="150" t="s">
        <v>94</v>
      </c>
      <c r="K99" s="151" t="s">
        <v>122</v>
      </c>
      <c r="L99" s="152"/>
      <c r="M99" s="69" t="s">
        <v>19</v>
      </c>
      <c r="N99" s="70" t="s">
        <v>42</v>
      </c>
      <c r="O99" s="70" t="s">
        <v>123</v>
      </c>
      <c r="P99" s="70" t="s">
        <v>124</v>
      </c>
      <c r="Q99" s="70" t="s">
        <v>125</v>
      </c>
      <c r="R99" s="70" t="s">
        <v>126</v>
      </c>
      <c r="S99" s="70" t="s">
        <v>127</v>
      </c>
      <c r="T99" s="71" t="s">
        <v>128</v>
      </c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</row>
    <row r="100" spans="1:63" s="2" customFormat="1" ht="22.9" customHeight="1">
      <c r="A100" s="35"/>
      <c r="B100" s="36"/>
      <c r="C100" s="76" t="s">
        <v>129</v>
      </c>
      <c r="D100" s="37"/>
      <c r="E100" s="37"/>
      <c r="F100" s="37"/>
      <c r="G100" s="37"/>
      <c r="H100" s="37"/>
      <c r="I100" s="37"/>
      <c r="J100" s="153">
        <f>BK100</f>
        <v>0</v>
      </c>
      <c r="K100" s="37"/>
      <c r="L100" s="40"/>
      <c r="M100" s="72"/>
      <c r="N100" s="154"/>
      <c r="O100" s="73"/>
      <c r="P100" s="155">
        <f>P101+P730</f>
        <v>0</v>
      </c>
      <c r="Q100" s="73"/>
      <c r="R100" s="155">
        <f>R101+R730</f>
        <v>3316.174677679999</v>
      </c>
      <c r="S100" s="73"/>
      <c r="T100" s="156">
        <f>T101+T730</f>
        <v>1679.32176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71</v>
      </c>
      <c r="AU100" s="18" t="s">
        <v>95</v>
      </c>
      <c r="BK100" s="157">
        <f>BK101+BK730</f>
        <v>0</v>
      </c>
    </row>
    <row r="101" spans="2:63" s="12" customFormat="1" ht="25.9" customHeight="1">
      <c r="B101" s="158"/>
      <c r="C101" s="159"/>
      <c r="D101" s="160" t="s">
        <v>71</v>
      </c>
      <c r="E101" s="161" t="s">
        <v>130</v>
      </c>
      <c r="F101" s="161" t="s">
        <v>131</v>
      </c>
      <c r="G101" s="159"/>
      <c r="H101" s="159"/>
      <c r="I101" s="162"/>
      <c r="J101" s="163">
        <f>BK101</f>
        <v>0</v>
      </c>
      <c r="K101" s="159"/>
      <c r="L101" s="164"/>
      <c r="M101" s="165"/>
      <c r="N101" s="166"/>
      <c r="O101" s="166"/>
      <c r="P101" s="167">
        <f>P102+P438+P453+P460+P465+P612+P628+P698+P720</f>
        <v>0</v>
      </c>
      <c r="Q101" s="166"/>
      <c r="R101" s="167">
        <f>R102+R438+R453+R460+R465+R612+R628+R698+R720</f>
        <v>3289.173307679999</v>
      </c>
      <c r="S101" s="166"/>
      <c r="T101" s="168">
        <f>T102+T438+T453+T460+T465+T612+T628+T698+T720</f>
        <v>1679.32176</v>
      </c>
      <c r="AR101" s="169" t="s">
        <v>80</v>
      </c>
      <c r="AT101" s="170" t="s">
        <v>71</v>
      </c>
      <c r="AU101" s="170" t="s">
        <v>72</v>
      </c>
      <c r="AY101" s="169" t="s">
        <v>132</v>
      </c>
      <c r="BK101" s="171">
        <f>BK102+BK438+BK453+BK460+BK465+BK612+BK628+BK698+BK720</f>
        <v>0</v>
      </c>
    </row>
    <row r="102" spans="2:63" s="12" customFormat="1" ht="22.9" customHeight="1">
      <c r="B102" s="158"/>
      <c r="C102" s="159"/>
      <c r="D102" s="160" t="s">
        <v>71</v>
      </c>
      <c r="E102" s="172" t="s">
        <v>80</v>
      </c>
      <c r="F102" s="172" t="s">
        <v>133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P103+P125+P230+P272+P295+P349+P414</f>
        <v>0</v>
      </c>
      <c r="Q102" s="166"/>
      <c r="R102" s="167">
        <f>R103+R125+R230+R272+R295+R349+R414</f>
        <v>985.45052</v>
      </c>
      <c r="S102" s="166"/>
      <c r="T102" s="168">
        <f>T103+T125+T230+T272+T295+T349+T414</f>
        <v>1663.1337600000002</v>
      </c>
      <c r="AR102" s="169" t="s">
        <v>80</v>
      </c>
      <c r="AT102" s="170" t="s">
        <v>71</v>
      </c>
      <c r="AU102" s="170" t="s">
        <v>80</v>
      </c>
      <c r="AY102" s="169" t="s">
        <v>132</v>
      </c>
      <c r="BK102" s="171">
        <f>BK103+BK125+BK230+BK272+BK295+BK349+BK414</f>
        <v>0</v>
      </c>
    </row>
    <row r="103" spans="2:63" s="12" customFormat="1" ht="20.85" customHeight="1">
      <c r="B103" s="158"/>
      <c r="C103" s="159"/>
      <c r="D103" s="160" t="s">
        <v>71</v>
      </c>
      <c r="E103" s="172" t="s">
        <v>72</v>
      </c>
      <c r="F103" s="172" t="s">
        <v>134</v>
      </c>
      <c r="G103" s="159"/>
      <c r="H103" s="159"/>
      <c r="I103" s="162"/>
      <c r="J103" s="173">
        <f>BK103</f>
        <v>0</v>
      </c>
      <c r="K103" s="159"/>
      <c r="L103" s="164"/>
      <c r="M103" s="165"/>
      <c r="N103" s="166"/>
      <c r="O103" s="166"/>
      <c r="P103" s="167">
        <f>SUM(P104:P124)</f>
        <v>0</v>
      </c>
      <c r="Q103" s="166"/>
      <c r="R103" s="167">
        <f>SUM(R104:R124)</f>
        <v>739.79752</v>
      </c>
      <c r="S103" s="166"/>
      <c r="T103" s="168">
        <f>SUM(T104:T124)</f>
        <v>0</v>
      </c>
      <c r="AR103" s="169" t="s">
        <v>80</v>
      </c>
      <c r="AT103" s="170" t="s">
        <v>71</v>
      </c>
      <c r="AU103" s="170" t="s">
        <v>82</v>
      </c>
      <c r="AY103" s="169" t="s">
        <v>132</v>
      </c>
      <c r="BK103" s="171">
        <f>SUM(BK104:BK124)</f>
        <v>0</v>
      </c>
    </row>
    <row r="104" spans="1:65" s="2" customFormat="1" ht="33" customHeight="1">
      <c r="A104" s="35"/>
      <c r="B104" s="36"/>
      <c r="C104" s="174" t="s">
        <v>80</v>
      </c>
      <c r="D104" s="174" t="s">
        <v>135</v>
      </c>
      <c r="E104" s="175" t="s">
        <v>136</v>
      </c>
      <c r="F104" s="176" t="s">
        <v>137</v>
      </c>
      <c r="G104" s="177" t="s">
        <v>138</v>
      </c>
      <c r="H104" s="178">
        <v>369.6</v>
      </c>
      <c r="I104" s="179"/>
      <c r="J104" s="180">
        <f>ROUND(I104*H104,2)</f>
        <v>0</v>
      </c>
      <c r="K104" s="176" t="s">
        <v>139</v>
      </c>
      <c r="L104" s="40"/>
      <c r="M104" s="181" t="s">
        <v>19</v>
      </c>
      <c r="N104" s="182" t="s">
        <v>43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140</v>
      </c>
      <c r="AT104" s="185" t="s">
        <v>135</v>
      </c>
      <c r="AU104" s="185" t="s">
        <v>141</v>
      </c>
      <c r="AY104" s="18" t="s">
        <v>132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80</v>
      </c>
      <c r="BK104" s="186">
        <f>ROUND(I104*H104,2)</f>
        <v>0</v>
      </c>
      <c r="BL104" s="18" t="s">
        <v>140</v>
      </c>
      <c r="BM104" s="185" t="s">
        <v>142</v>
      </c>
    </row>
    <row r="105" spans="1:47" s="2" customFormat="1" ht="12">
      <c r="A105" s="35"/>
      <c r="B105" s="36"/>
      <c r="C105" s="37"/>
      <c r="D105" s="187" t="s">
        <v>143</v>
      </c>
      <c r="E105" s="37"/>
      <c r="F105" s="188" t="s">
        <v>144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143</v>
      </c>
      <c r="AU105" s="18" t="s">
        <v>141</v>
      </c>
    </row>
    <row r="106" spans="2:51" s="13" customFormat="1" ht="12">
      <c r="B106" s="192"/>
      <c r="C106" s="193"/>
      <c r="D106" s="194" t="s">
        <v>145</v>
      </c>
      <c r="E106" s="195" t="s">
        <v>19</v>
      </c>
      <c r="F106" s="196" t="s">
        <v>146</v>
      </c>
      <c r="G106" s="193"/>
      <c r="H106" s="195" t="s">
        <v>19</v>
      </c>
      <c r="I106" s="197"/>
      <c r="J106" s="193"/>
      <c r="K106" s="193"/>
      <c r="L106" s="198"/>
      <c r="M106" s="199"/>
      <c r="N106" s="200"/>
      <c r="O106" s="200"/>
      <c r="P106" s="200"/>
      <c r="Q106" s="200"/>
      <c r="R106" s="200"/>
      <c r="S106" s="200"/>
      <c r="T106" s="201"/>
      <c r="AT106" s="202" t="s">
        <v>145</v>
      </c>
      <c r="AU106" s="202" t="s">
        <v>141</v>
      </c>
      <c r="AV106" s="13" t="s">
        <v>80</v>
      </c>
      <c r="AW106" s="13" t="s">
        <v>33</v>
      </c>
      <c r="AX106" s="13" t="s">
        <v>72</v>
      </c>
      <c r="AY106" s="202" t="s">
        <v>132</v>
      </c>
    </row>
    <row r="107" spans="2:51" s="14" customFormat="1" ht="12">
      <c r="B107" s="203"/>
      <c r="C107" s="204"/>
      <c r="D107" s="194" t="s">
        <v>145</v>
      </c>
      <c r="E107" s="205" t="s">
        <v>19</v>
      </c>
      <c r="F107" s="206" t="s">
        <v>147</v>
      </c>
      <c r="G107" s="204"/>
      <c r="H107" s="207">
        <v>369.6</v>
      </c>
      <c r="I107" s="208"/>
      <c r="J107" s="204"/>
      <c r="K107" s="204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145</v>
      </c>
      <c r="AU107" s="213" t="s">
        <v>141</v>
      </c>
      <c r="AV107" s="14" t="s">
        <v>82</v>
      </c>
      <c r="AW107" s="14" t="s">
        <v>33</v>
      </c>
      <c r="AX107" s="14" t="s">
        <v>80</v>
      </c>
      <c r="AY107" s="213" t="s">
        <v>132</v>
      </c>
    </row>
    <row r="108" spans="1:65" s="2" customFormat="1" ht="62.65" customHeight="1">
      <c r="A108" s="35"/>
      <c r="B108" s="36"/>
      <c r="C108" s="174" t="s">
        <v>82</v>
      </c>
      <c r="D108" s="174" t="s">
        <v>135</v>
      </c>
      <c r="E108" s="175" t="s">
        <v>148</v>
      </c>
      <c r="F108" s="176" t="s">
        <v>149</v>
      </c>
      <c r="G108" s="177" t="s">
        <v>138</v>
      </c>
      <c r="H108" s="178">
        <v>369</v>
      </c>
      <c r="I108" s="179"/>
      <c r="J108" s="180">
        <f>ROUND(I108*H108,2)</f>
        <v>0</v>
      </c>
      <c r="K108" s="176" t="s">
        <v>139</v>
      </c>
      <c r="L108" s="40"/>
      <c r="M108" s="181" t="s">
        <v>19</v>
      </c>
      <c r="N108" s="182" t="s">
        <v>43</v>
      </c>
      <c r="O108" s="65"/>
      <c r="P108" s="183">
        <f>O108*H108</f>
        <v>0</v>
      </c>
      <c r="Q108" s="183">
        <v>0</v>
      </c>
      <c r="R108" s="183">
        <f>Q108*H108</f>
        <v>0</v>
      </c>
      <c r="S108" s="183">
        <v>0</v>
      </c>
      <c r="T108" s="18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140</v>
      </c>
      <c r="AT108" s="185" t="s">
        <v>135</v>
      </c>
      <c r="AU108" s="185" t="s">
        <v>141</v>
      </c>
      <c r="AY108" s="18" t="s">
        <v>132</v>
      </c>
      <c r="BE108" s="186">
        <f>IF(N108="základní",J108,0)</f>
        <v>0</v>
      </c>
      <c r="BF108" s="186">
        <f>IF(N108="snížená",J108,0)</f>
        <v>0</v>
      </c>
      <c r="BG108" s="186">
        <f>IF(N108="zákl. přenesená",J108,0)</f>
        <v>0</v>
      </c>
      <c r="BH108" s="186">
        <f>IF(N108="sníž. přenesená",J108,0)</f>
        <v>0</v>
      </c>
      <c r="BI108" s="186">
        <f>IF(N108="nulová",J108,0)</f>
        <v>0</v>
      </c>
      <c r="BJ108" s="18" t="s">
        <v>80</v>
      </c>
      <c r="BK108" s="186">
        <f>ROUND(I108*H108,2)</f>
        <v>0</v>
      </c>
      <c r="BL108" s="18" t="s">
        <v>140</v>
      </c>
      <c r="BM108" s="185" t="s">
        <v>150</v>
      </c>
    </row>
    <row r="109" spans="1:47" s="2" customFormat="1" ht="12">
      <c r="A109" s="35"/>
      <c r="B109" s="36"/>
      <c r="C109" s="37"/>
      <c r="D109" s="187" t="s">
        <v>143</v>
      </c>
      <c r="E109" s="37"/>
      <c r="F109" s="188" t="s">
        <v>151</v>
      </c>
      <c r="G109" s="37"/>
      <c r="H109" s="37"/>
      <c r="I109" s="189"/>
      <c r="J109" s="37"/>
      <c r="K109" s="37"/>
      <c r="L109" s="40"/>
      <c r="M109" s="190"/>
      <c r="N109" s="191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143</v>
      </c>
      <c r="AU109" s="18" t="s">
        <v>141</v>
      </c>
    </row>
    <row r="110" spans="1:65" s="2" customFormat="1" ht="44.25" customHeight="1">
      <c r="A110" s="35"/>
      <c r="B110" s="36"/>
      <c r="C110" s="174" t="s">
        <v>141</v>
      </c>
      <c r="D110" s="174" t="s">
        <v>135</v>
      </c>
      <c r="E110" s="175" t="s">
        <v>152</v>
      </c>
      <c r="F110" s="176" t="s">
        <v>153</v>
      </c>
      <c r="G110" s="177" t="s">
        <v>138</v>
      </c>
      <c r="H110" s="178">
        <v>369.6</v>
      </c>
      <c r="I110" s="179"/>
      <c r="J110" s="180">
        <f>ROUND(I110*H110,2)</f>
        <v>0</v>
      </c>
      <c r="K110" s="176" t="s">
        <v>139</v>
      </c>
      <c r="L110" s="40"/>
      <c r="M110" s="181" t="s">
        <v>19</v>
      </c>
      <c r="N110" s="182" t="s">
        <v>43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140</v>
      </c>
      <c r="AT110" s="185" t="s">
        <v>135</v>
      </c>
      <c r="AU110" s="185" t="s">
        <v>141</v>
      </c>
      <c r="AY110" s="18" t="s">
        <v>132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80</v>
      </c>
      <c r="BK110" s="186">
        <f>ROUND(I110*H110,2)</f>
        <v>0</v>
      </c>
      <c r="BL110" s="18" t="s">
        <v>140</v>
      </c>
      <c r="BM110" s="185" t="s">
        <v>154</v>
      </c>
    </row>
    <row r="111" spans="1:47" s="2" customFormat="1" ht="12">
      <c r="A111" s="35"/>
      <c r="B111" s="36"/>
      <c r="C111" s="37"/>
      <c r="D111" s="187" t="s">
        <v>143</v>
      </c>
      <c r="E111" s="37"/>
      <c r="F111" s="188" t="s">
        <v>155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143</v>
      </c>
      <c r="AU111" s="18" t="s">
        <v>141</v>
      </c>
    </row>
    <row r="112" spans="2:51" s="14" customFormat="1" ht="12">
      <c r="B112" s="203"/>
      <c r="C112" s="204"/>
      <c r="D112" s="194" t="s">
        <v>145</v>
      </c>
      <c r="E112" s="205" t="s">
        <v>19</v>
      </c>
      <c r="F112" s="206" t="s">
        <v>147</v>
      </c>
      <c r="G112" s="204"/>
      <c r="H112" s="207">
        <v>369.6</v>
      </c>
      <c r="I112" s="208"/>
      <c r="J112" s="204"/>
      <c r="K112" s="204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145</v>
      </c>
      <c r="AU112" s="213" t="s">
        <v>141</v>
      </c>
      <c r="AV112" s="14" t="s">
        <v>82</v>
      </c>
      <c r="AW112" s="14" t="s">
        <v>33</v>
      </c>
      <c r="AX112" s="14" t="s">
        <v>80</v>
      </c>
      <c r="AY112" s="213" t="s">
        <v>132</v>
      </c>
    </row>
    <row r="113" spans="1:65" s="2" customFormat="1" ht="16.5" customHeight="1">
      <c r="A113" s="35"/>
      <c r="B113" s="36"/>
      <c r="C113" s="214" t="s">
        <v>140</v>
      </c>
      <c r="D113" s="214" t="s">
        <v>156</v>
      </c>
      <c r="E113" s="215" t="s">
        <v>157</v>
      </c>
      <c r="F113" s="216" t="s">
        <v>158</v>
      </c>
      <c r="G113" s="217" t="s">
        <v>159</v>
      </c>
      <c r="H113" s="218">
        <v>739.2</v>
      </c>
      <c r="I113" s="219"/>
      <c r="J113" s="220">
        <f>ROUND(I113*H113,2)</f>
        <v>0</v>
      </c>
      <c r="K113" s="216" t="s">
        <v>139</v>
      </c>
      <c r="L113" s="221"/>
      <c r="M113" s="222" t="s">
        <v>19</v>
      </c>
      <c r="N113" s="223" t="s">
        <v>43</v>
      </c>
      <c r="O113" s="65"/>
      <c r="P113" s="183">
        <f>O113*H113</f>
        <v>0</v>
      </c>
      <c r="Q113" s="183">
        <v>1</v>
      </c>
      <c r="R113" s="183">
        <f>Q113*H113</f>
        <v>739.2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160</v>
      </c>
      <c r="AT113" s="185" t="s">
        <v>156</v>
      </c>
      <c r="AU113" s="185" t="s">
        <v>141</v>
      </c>
      <c r="AY113" s="18" t="s">
        <v>132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80</v>
      </c>
      <c r="BK113" s="186">
        <f>ROUND(I113*H113,2)</f>
        <v>0</v>
      </c>
      <c r="BL113" s="18" t="s">
        <v>140</v>
      </c>
      <c r="BM113" s="185" t="s">
        <v>161</v>
      </c>
    </row>
    <row r="114" spans="2:51" s="14" customFormat="1" ht="12">
      <c r="B114" s="203"/>
      <c r="C114" s="204"/>
      <c r="D114" s="194" t="s">
        <v>145</v>
      </c>
      <c r="E114" s="205" t="s">
        <v>19</v>
      </c>
      <c r="F114" s="206" t="s">
        <v>162</v>
      </c>
      <c r="G114" s="204"/>
      <c r="H114" s="207">
        <v>739.2</v>
      </c>
      <c r="I114" s="208"/>
      <c r="J114" s="204"/>
      <c r="K114" s="204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145</v>
      </c>
      <c r="AU114" s="213" t="s">
        <v>141</v>
      </c>
      <c r="AV114" s="14" t="s">
        <v>82</v>
      </c>
      <c r="AW114" s="14" t="s">
        <v>33</v>
      </c>
      <c r="AX114" s="14" t="s">
        <v>80</v>
      </c>
      <c r="AY114" s="213" t="s">
        <v>132</v>
      </c>
    </row>
    <row r="115" spans="1:65" s="2" customFormat="1" ht="44.25" customHeight="1">
      <c r="A115" s="35"/>
      <c r="B115" s="36"/>
      <c r="C115" s="174" t="s">
        <v>163</v>
      </c>
      <c r="D115" s="174" t="s">
        <v>135</v>
      </c>
      <c r="E115" s="175" t="s">
        <v>164</v>
      </c>
      <c r="F115" s="176" t="s">
        <v>165</v>
      </c>
      <c r="G115" s="177" t="s">
        <v>166</v>
      </c>
      <c r="H115" s="178">
        <v>1232</v>
      </c>
      <c r="I115" s="179"/>
      <c r="J115" s="180">
        <f>ROUND(I115*H115,2)</f>
        <v>0</v>
      </c>
      <c r="K115" s="176" t="s">
        <v>139</v>
      </c>
      <c r="L115" s="40"/>
      <c r="M115" s="181" t="s">
        <v>19</v>
      </c>
      <c r="N115" s="182" t="s">
        <v>43</v>
      </c>
      <c r="O115" s="65"/>
      <c r="P115" s="183">
        <f>O115*H115</f>
        <v>0</v>
      </c>
      <c r="Q115" s="183">
        <v>0.00014</v>
      </c>
      <c r="R115" s="183">
        <f>Q115*H115</f>
        <v>0.17248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140</v>
      </c>
      <c r="AT115" s="185" t="s">
        <v>135</v>
      </c>
      <c r="AU115" s="185" t="s">
        <v>141</v>
      </c>
      <c r="AY115" s="18" t="s">
        <v>132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80</v>
      </c>
      <c r="BK115" s="186">
        <f>ROUND(I115*H115,2)</f>
        <v>0</v>
      </c>
      <c r="BL115" s="18" t="s">
        <v>140</v>
      </c>
      <c r="BM115" s="185" t="s">
        <v>167</v>
      </c>
    </row>
    <row r="116" spans="1:47" s="2" customFormat="1" ht="12">
      <c r="A116" s="35"/>
      <c r="B116" s="36"/>
      <c r="C116" s="37"/>
      <c r="D116" s="187" t="s">
        <v>143</v>
      </c>
      <c r="E116" s="37"/>
      <c r="F116" s="188" t="s">
        <v>168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143</v>
      </c>
      <c r="AU116" s="18" t="s">
        <v>141</v>
      </c>
    </row>
    <row r="117" spans="2:51" s="14" customFormat="1" ht="12">
      <c r="B117" s="203"/>
      <c r="C117" s="204"/>
      <c r="D117" s="194" t="s">
        <v>145</v>
      </c>
      <c r="E117" s="205" t="s">
        <v>19</v>
      </c>
      <c r="F117" s="206" t="s">
        <v>169</v>
      </c>
      <c r="G117" s="204"/>
      <c r="H117" s="207">
        <v>1232</v>
      </c>
      <c r="I117" s="208"/>
      <c r="J117" s="204"/>
      <c r="K117" s="204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145</v>
      </c>
      <c r="AU117" s="213" t="s">
        <v>141</v>
      </c>
      <c r="AV117" s="14" t="s">
        <v>82</v>
      </c>
      <c r="AW117" s="14" t="s">
        <v>33</v>
      </c>
      <c r="AX117" s="14" t="s">
        <v>80</v>
      </c>
      <c r="AY117" s="213" t="s">
        <v>132</v>
      </c>
    </row>
    <row r="118" spans="1:65" s="2" customFormat="1" ht="24.2" customHeight="1">
      <c r="A118" s="35"/>
      <c r="B118" s="36"/>
      <c r="C118" s="214" t="s">
        <v>170</v>
      </c>
      <c r="D118" s="214" t="s">
        <v>156</v>
      </c>
      <c r="E118" s="215" t="s">
        <v>171</v>
      </c>
      <c r="F118" s="216" t="s">
        <v>172</v>
      </c>
      <c r="G118" s="217" t="s">
        <v>166</v>
      </c>
      <c r="H118" s="218">
        <v>1416.8</v>
      </c>
      <c r="I118" s="219"/>
      <c r="J118" s="220">
        <f>ROUND(I118*H118,2)</f>
        <v>0</v>
      </c>
      <c r="K118" s="216" t="s">
        <v>139</v>
      </c>
      <c r="L118" s="221"/>
      <c r="M118" s="222" t="s">
        <v>19</v>
      </c>
      <c r="N118" s="223" t="s">
        <v>43</v>
      </c>
      <c r="O118" s="65"/>
      <c r="P118" s="183">
        <f>O118*H118</f>
        <v>0</v>
      </c>
      <c r="Q118" s="183">
        <v>0.0003</v>
      </c>
      <c r="R118" s="183">
        <f>Q118*H118</f>
        <v>0.42504</v>
      </c>
      <c r="S118" s="183">
        <v>0</v>
      </c>
      <c r="T118" s="184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160</v>
      </c>
      <c r="AT118" s="185" t="s">
        <v>156</v>
      </c>
      <c r="AU118" s="185" t="s">
        <v>141</v>
      </c>
      <c r="AY118" s="18" t="s">
        <v>132</v>
      </c>
      <c r="BE118" s="186">
        <f>IF(N118="základní",J118,0)</f>
        <v>0</v>
      </c>
      <c r="BF118" s="186">
        <f>IF(N118="snížená",J118,0)</f>
        <v>0</v>
      </c>
      <c r="BG118" s="186">
        <f>IF(N118="zákl. přenesená",J118,0)</f>
        <v>0</v>
      </c>
      <c r="BH118" s="186">
        <f>IF(N118="sníž. přenesená",J118,0)</f>
        <v>0</v>
      </c>
      <c r="BI118" s="186">
        <f>IF(N118="nulová",J118,0)</f>
        <v>0</v>
      </c>
      <c r="BJ118" s="18" t="s">
        <v>80</v>
      </c>
      <c r="BK118" s="186">
        <f>ROUND(I118*H118,2)</f>
        <v>0</v>
      </c>
      <c r="BL118" s="18" t="s">
        <v>140</v>
      </c>
      <c r="BM118" s="185" t="s">
        <v>173</v>
      </c>
    </row>
    <row r="119" spans="2:51" s="14" customFormat="1" ht="12">
      <c r="B119" s="203"/>
      <c r="C119" s="204"/>
      <c r="D119" s="194" t="s">
        <v>145</v>
      </c>
      <c r="E119" s="205" t="s">
        <v>19</v>
      </c>
      <c r="F119" s="206" t="s">
        <v>174</v>
      </c>
      <c r="G119" s="204"/>
      <c r="H119" s="207">
        <v>1416.8</v>
      </c>
      <c r="I119" s="208"/>
      <c r="J119" s="204"/>
      <c r="K119" s="204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145</v>
      </c>
      <c r="AU119" s="213" t="s">
        <v>141</v>
      </c>
      <c r="AV119" s="14" t="s">
        <v>82</v>
      </c>
      <c r="AW119" s="14" t="s">
        <v>33</v>
      </c>
      <c r="AX119" s="14" t="s">
        <v>80</v>
      </c>
      <c r="AY119" s="213" t="s">
        <v>132</v>
      </c>
    </row>
    <row r="120" spans="1:65" s="2" customFormat="1" ht="37.9" customHeight="1">
      <c r="A120" s="35"/>
      <c r="B120" s="36"/>
      <c r="C120" s="174" t="s">
        <v>175</v>
      </c>
      <c r="D120" s="174" t="s">
        <v>135</v>
      </c>
      <c r="E120" s="175" t="s">
        <v>176</v>
      </c>
      <c r="F120" s="176" t="s">
        <v>177</v>
      </c>
      <c r="G120" s="177" t="s">
        <v>138</v>
      </c>
      <c r="H120" s="178">
        <v>369</v>
      </c>
      <c r="I120" s="179"/>
      <c r="J120" s="180">
        <f>ROUND(I120*H120,2)</f>
        <v>0</v>
      </c>
      <c r="K120" s="176" t="s">
        <v>139</v>
      </c>
      <c r="L120" s="40"/>
      <c r="M120" s="181" t="s">
        <v>19</v>
      </c>
      <c r="N120" s="182" t="s">
        <v>43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140</v>
      </c>
      <c r="AT120" s="185" t="s">
        <v>135</v>
      </c>
      <c r="AU120" s="185" t="s">
        <v>141</v>
      </c>
      <c r="AY120" s="18" t="s">
        <v>132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80</v>
      </c>
      <c r="BK120" s="186">
        <f>ROUND(I120*H120,2)</f>
        <v>0</v>
      </c>
      <c r="BL120" s="18" t="s">
        <v>140</v>
      </c>
      <c r="BM120" s="185" t="s">
        <v>178</v>
      </c>
    </row>
    <row r="121" spans="1:47" s="2" customFormat="1" ht="12">
      <c r="A121" s="35"/>
      <c r="B121" s="36"/>
      <c r="C121" s="37"/>
      <c r="D121" s="187" t="s">
        <v>143</v>
      </c>
      <c r="E121" s="37"/>
      <c r="F121" s="188" t="s">
        <v>179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143</v>
      </c>
      <c r="AU121" s="18" t="s">
        <v>141</v>
      </c>
    </row>
    <row r="122" spans="1:65" s="2" customFormat="1" ht="44.25" customHeight="1">
      <c r="A122" s="35"/>
      <c r="B122" s="36"/>
      <c r="C122" s="174" t="s">
        <v>160</v>
      </c>
      <c r="D122" s="174" t="s">
        <v>135</v>
      </c>
      <c r="E122" s="175" t="s">
        <v>180</v>
      </c>
      <c r="F122" s="176" t="s">
        <v>181</v>
      </c>
      <c r="G122" s="177" t="s">
        <v>159</v>
      </c>
      <c r="H122" s="178">
        <v>590.4</v>
      </c>
      <c r="I122" s="179"/>
      <c r="J122" s="180">
        <f>ROUND(I122*H122,2)</f>
        <v>0</v>
      </c>
      <c r="K122" s="176" t="s">
        <v>139</v>
      </c>
      <c r="L122" s="40"/>
      <c r="M122" s="181" t="s">
        <v>19</v>
      </c>
      <c r="N122" s="182" t="s">
        <v>43</v>
      </c>
      <c r="O122" s="65"/>
      <c r="P122" s="183">
        <f>O122*H122</f>
        <v>0</v>
      </c>
      <c r="Q122" s="183">
        <v>0</v>
      </c>
      <c r="R122" s="183">
        <f>Q122*H122</f>
        <v>0</v>
      </c>
      <c r="S122" s="183">
        <v>0</v>
      </c>
      <c r="T122" s="18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140</v>
      </c>
      <c r="AT122" s="185" t="s">
        <v>135</v>
      </c>
      <c r="AU122" s="185" t="s">
        <v>141</v>
      </c>
      <c r="AY122" s="18" t="s">
        <v>132</v>
      </c>
      <c r="BE122" s="186">
        <f>IF(N122="základní",J122,0)</f>
        <v>0</v>
      </c>
      <c r="BF122" s="186">
        <f>IF(N122="snížená",J122,0)</f>
        <v>0</v>
      </c>
      <c r="BG122" s="186">
        <f>IF(N122="zákl. přenesená",J122,0)</f>
        <v>0</v>
      </c>
      <c r="BH122" s="186">
        <f>IF(N122="sníž. přenesená",J122,0)</f>
        <v>0</v>
      </c>
      <c r="BI122" s="186">
        <f>IF(N122="nulová",J122,0)</f>
        <v>0</v>
      </c>
      <c r="BJ122" s="18" t="s">
        <v>80</v>
      </c>
      <c r="BK122" s="186">
        <f>ROUND(I122*H122,2)</f>
        <v>0</v>
      </c>
      <c r="BL122" s="18" t="s">
        <v>140</v>
      </c>
      <c r="BM122" s="185" t="s">
        <v>182</v>
      </c>
    </row>
    <row r="123" spans="1:47" s="2" customFormat="1" ht="12">
      <c r="A123" s="35"/>
      <c r="B123" s="36"/>
      <c r="C123" s="37"/>
      <c r="D123" s="187" t="s">
        <v>143</v>
      </c>
      <c r="E123" s="37"/>
      <c r="F123" s="188" t="s">
        <v>183</v>
      </c>
      <c r="G123" s="37"/>
      <c r="H123" s="37"/>
      <c r="I123" s="189"/>
      <c r="J123" s="37"/>
      <c r="K123" s="37"/>
      <c r="L123" s="40"/>
      <c r="M123" s="190"/>
      <c r="N123" s="191"/>
      <c r="O123" s="65"/>
      <c r="P123" s="65"/>
      <c r="Q123" s="65"/>
      <c r="R123" s="65"/>
      <c r="S123" s="65"/>
      <c r="T123" s="66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143</v>
      </c>
      <c r="AU123" s="18" t="s">
        <v>141</v>
      </c>
    </row>
    <row r="124" spans="2:51" s="14" customFormat="1" ht="12">
      <c r="B124" s="203"/>
      <c r="C124" s="204"/>
      <c r="D124" s="194" t="s">
        <v>145</v>
      </c>
      <c r="E124" s="205" t="s">
        <v>19</v>
      </c>
      <c r="F124" s="206" t="s">
        <v>184</v>
      </c>
      <c r="G124" s="204"/>
      <c r="H124" s="207">
        <v>590.4</v>
      </c>
      <c r="I124" s="208"/>
      <c r="J124" s="204"/>
      <c r="K124" s="204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145</v>
      </c>
      <c r="AU124" s="213" t="s">
        <v>141</v>
      </c>
      <c r="AV124" s="14" t="s">
        <v>82</v>
      </c>
      <c r="AW124" s="14" t="s">
        <v>33</v>
      </c>
      <c r="AX124" s="14" t="s">
        <v>80</v>
      </c>
      <c r="AY124" s="213" t="s">
        <v>132</v>
      </c>
    </row>
    <row r="125" spans="2:63" s="12" customFormat="1" ht="20.85" customHeight="1">
      <c r="B125" s="158"/>
      <c r="C125" s="159"/>
      <c r="D125" s="160" t="s">
        <v>71</v>
      </c>
      <c r="E125" s="172" t="s">
        <v>185</v>
      </c>
      <c r="F125" s="172" t="s">
        <v>186</v>
      </c>
      <c r="G125" s="159"/>
      <c r="H125" s="159"/>
      <c r="I125" s="162"/>
      <c r="J125" s="173">
        <f>BK125</f>
        <v>0</v>
      </c>
      <c r="K125" s="159"/>
      <c r="L125" s="164"/>
      <c r="M125" s="165"/>
      <c r="N125" s="166"/>
      <c r="O125" s="166"/>
      <c r="P125" s="167">
        <f>SUM(P126:P229)</f>
        <v>0</v>
      </c>
      <c r="Q125" s="166"/>
      <c r="R125" s="167">
        <f>SUM(R126:R229)</f>
        <v>0.33599999999999997</v>
      </c>
      <c r="S125" s="166"/>
      <c r="T125" s="168">
        <f>SUM(T126:T229)</f>
        <v>1663.1337600000002</v>
      </c>
      <c r="AR125" s="169" t="s">
        <v>80</v>
      </c>
      <c r="AT125" s="170" t="s">
        <v>71</v>
      </c>
      <c r="AU125" s="170" t="s">
        <v>82</v>
      </c>
      <c r="AY125" s="169" t="s">
        <v>132</v>
      </c>
      <c r="BK125" s="171">
        <f>SUM(BK126:BK229)</f>
        <v>0</v>
      </c>
    </row>
    <row r="126" spans="1:65" s="2" customFormat="1" ht="24.2" customHeight="1">
      <c r="A126" s="35"/>
      <c r="B126" s="36"/>
      <c r="C126" s="174" t="s">
        <v>187</v>
      </c>
      <c r="D126" s="174" t="s">
        <v>135</v>
      </c>
      <c r="E126" s="175" t="s">
        <v>188</v>
      </c>
      <c r="F126" s="176" t="s">
        <v>189</v>
      </c>
      <c r="G126" s="177" t="s">
        <v>190</v>
      </c>
      <c r="H126" s="178">
        <v>1</v>
      </c>
      <c r="I126" s="179"/>
      <c r="J126" s="180">
        <f>ROUND(I126*H126,2)</f>
        <v>0</v>
      </c>
      <c r="K126" s="176" t="s">
        <v>19</v>
      </c>
      <c r="L126" s="40"/>
      <c r="M126" s="181" t="s">
        <v>19</v>
      </c>
      <c r="N126" s="182" t="s">
        <v>43</v>
      </c>
      <c r="O126" s="65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140</v>
      </c>
      <c r="AT126" s="185" t="s">
        <v>135</v>
      </c>
      <c r="AU126" s="185" t="s">
        <v>141</v>
      </c>
      <c r="AY126" s="18" t="s">
        <v>132</v>
      </c>
      <c r="BE126" s="186">
        <f>IF(N126="základní",J126,0)</f>
        <v>0</v>
      </c>
      <c r="BF126" s="186">
        <f>IF(N126="snížená",J126,0)</f>
        <v>0</v>
      </c>
      <c r="BG126" s="186">
        <f>IF(N126="zákl. přenesená",J126,0)</f>
        <v>0</v>
      </c>
      <c r="BH126" s="186">
        <f>IF(N126="sníž. přenesená",J126,0)</f>
        <v>0</v>
      </c>
      <c r="BI126" s="186">
        <f>IF(N126="nulová",J126,0)</f>
        <v>0</v>
      </c>
      <c r="BJ126" s="18" t="s">
        <v>80</v>
      </c>
      <c r="BK126" s="186">
        <f>ROUND(I126*H126,2)</f>
        <v>0</v>
      </c>
      <c r="BL126" s="18" t="s">
        <v>140</v>
      </c>
      <c r="BM126" s="185" t="s">
        <v>191</v>
      </c>
    </row>
    <row r="127" spans="1:65" s="2" customFormat="1" ht="62.65" customHeight="1">
      <c r="A127" s="35"/>
      <c r="B127" s="36"/>
      <c r="C127" s="174" t="s">
        <v>192</v>
      </c>
      <c r="D127" s="174" t="s">
        <v>135</v>
      </c>
      <c r="E127" s="175" t="s">
        <v>193</v>
      </c>
      <c r="F127" s="176" t="s">
        <v>194</v>
      </c>
      <c r="G127" s="177" t="s">
        <v>166</v>
      </c>
      <c r="H127" s="178">
        <v>134.7</v>
      </c>
      <c r="I127" s="179"/>
      <c r="J127" s="180">
        <f>ROUND(I127*H127,2)</f>
        <v>0</v>
      </c>
      <c r="K127" s="176" t="s">
        <v>139</v>
      </c>
      <c r="L127" s="40"/>
      <c r="M127" s="181" t="s">
        <v>19</v>
      </c>
      <c r="N127" s="182" t="s">
        <v>43</v>
      </c>
      <c r="O127" s="65"/>
      <c r="P127" s="183">
        <f>O127*H127</f>
        <v>0</v>
      </c>
      <c r="Q127" s="183">
        <v>0</v>
      </c>
      <c r="R127" s="183">
        <f>Q127*H127</f>
        <v>0</v>
      </c>
      <c r="S127" s="183">
        <v>0.26</v>
      </c>
      <c r="T127" s="184">
        <f>S127*H127</f>
        <v>35.022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140</v>
      </c>
      <c r="AT127" s="185" t="s">
        <v>135</v>
      </c>
      <c r="AU127" s="185" t="s">
        <v>141</v>
      </c>
      <c r="AY127" s="18" t="s">
        <v>132</v>
      </c>
      <c r="BE127" s="186">
        <f>IF(N127="základní",J127,0)</f>
        <v>0</v>
      </c>
      <c r="BF127" s="186">
        <f>IF(N127="snížená",J127,0)</f>
        <v>0</v>
      </c>
      <c r="BG127" s="186">
        <f>IF(N127="zákl. přenesená",J127,0)</f>
        <v>0</v>
      </c>
      <c r="BH127" s="186">
        <f>IF(N127="sníž. přenesená",J127,0)</f>
        <v>0</v>
      </c>
      <c r="BI127" s="186">
        <f>IF(N127="nulová",J127,0)</f>
        <v>0</v>
      </c>
      <c r="BJ127" s="18" t="s">
        <v>80</v>
      </c>
      <c r="BK127" s="186">
        <f>ROUND(I127*H127,2)</f>
        <v>0</v>
      </c>
      <c r="BL127" s="18" t="s">
        <v>140</v>
      </c>
      <c r="BM127" s="185" t="s">
        <v>195</v>
      </c>
    </row>
    <row r="128" spans="1:47" s="2" customFormat="1" ht="12">
      <c r="A128" s="35"/>
      <c r="B128" s="36"/>
      <c r="C128" s="37"/>
      <c r="D128" s="187" t="s">
        <v>143</v>
      </c>
      <c r="E128" s="37"/>
      <c r="F128" s="188" t="s">
        <v>196</v>
      </c>
      <c r="G128" s="37"/>
      <c r="H128" s="37"/>
      <c r="I128" s="189"/>
      <c r="J128" s="37"/>
      <c r="K128" s="37"/>
      <c r="L128" s="40"/>
      <c r="M128" s="190"/>
      <c r="N128" s="191"/>
      <c r="O128" s="65"/>
      <c r="P128" s="65"/>
      <c r="Q128" s="65"/>
      <c r="R128" s="65"/>
      <c r="S128" s="65"/>
      <c r="T128" s="66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143</v>
      </c>
      <c r="AU128" s="18" t="s">
        <v>141</v>
      </c>
    </row>
    <row r="129" spans="2:51" s="13" customFormat="1" ht="12">
      <c r="B129" s="192"/>
      <c r="C129" s="193"/>
      <c r="D129" s="194" t="s">
        <v>145</v>
      </c>
      <c r="E129" s="195" t="s">
        <v>19</v>
      </c>
      <c r="F129" s="196" t="s">
        <v>197</v>
      </c>
      <c r="G129" s="193"/>
      <c r="H129" s="195" t="s">
        <v>19</v>
      </c>
      <c r="I129" s="197"/>
      <c r="J129" s="193"/>
      <c r="K129" s="193"/>
      <c r="L129" s="198"/>
      <c r="M129" s="199"/>
      <c r="N129" s="200"/>
      <c r="O129" s="200"/>
      <c r="P129" s="200"/>
      <c r="Q129" s="200"/>
      <c r="R129" s="200"/>
      <c r="S129" s="200"/>
      <c r="T129" s="201"/>
      <c r="AT129" s="202" t="s">
        <v>145</v>
      </c>
      <c r="AU129" s="202" t="s">
        <v>141</v>
      </c>
      <c r="AV129" s="13" t="s">
        <v>80</v>
      </c>
      <c r="AW129" s="13" t="s">
        <v>33</v>
      </c>
      <c r="AX129" s="13" t="s">
        <v>72</v>
      </c>
      <c r="AY129" s="202" t="s">
        <v>132</v>
      </c>
    </row>
    <row r="130" spans="2:51" s="13" customFormat="1" ht="12">
      <c r="B130" s="192"/>
      <c r="C130" s="193"/>
      <c r="D130" s="194" t="s">
        <v>145</v>
      </c>
      <c r="E130" s="195" t="s">
        <v>19</v>
      </c>
      <c r="F130" s="196" t="s">
        <v>198</v>
      </c>
      <c r="G130" s="193"/>
      <c r="H130" s="195" t="s">
        <v>19</v>
      </c>
      <c r="I130" s="197"/>
      <c r="J130" s="193"/>
      <c r="K130" s="193"/>
      <c r="L130" s="198"/>
      <c r="M130" s="199"/>
      <c r="N130" s="200"/>
      <c r="O130" s="200"/>
      <c r="P130" s="200"/>
      <c r="Q130" s="200"/>
      <c r="R130" s="200"/>
      <c r="S130" s="200"/>
      <c r="T130" s="201"/>
      <c r="AT130" s="202" t="s">
        <v>145</v>
      </c>
      <c r="AU130" s="202" t="s">
        <v>141</v>
      </c>
      <c r="AV130" s="13" t="s">
        <v>80</v>
      </c>
      <c r="AW130" s="13" t="s">
        <v>33</v>
      </c>
      <c r="AX130" s="13" t="s">
        <v>72</v>
      </c>
      <c r="AY130" s="202" t="s">
        <v>132</v>
      </c>
    </row>
    <row r="131" spans="2:51" s="14" customFormat="1" ht="12">
      <c r="B131" s="203"/>
      <c r="C131" s="204"/>
      <c r="D131" s="194" t="s">
        <v>145</v>
      </c>
      <c r="E131" s="205" t="s">
        <v>19</v>
      </c>
      <c r="F131" s="206" t="s">
        <v>199</v>
      </c>
      <c r="G131" s="204"/>
      <c r="H131" s="207">
        <v>86.7</v>
      </c>
      <c r="I131" s="208"/>
      <c r="J131" s="204"/>
      <c r="K131" s="204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145</v>
      </c>
      <c r="AU131" s="213" t="s">
        <v>141</v>
      </c>
      <c r="AV131" s="14" t="s">
        <v>82</v>
      </c>
      <c r="AW131" s="14" t="s">
        <v>33</v>
      </c>
      <c r="AX131" s="14" t="s">
        <v>72</v>
      </c>
      <c r="AY131" s="213" t="s">
        <v>132</v>
      </c>
    </row>
    <row r="132" spans="2:51" s="13" customFormat="1" ht="12">
      <c r="B132" s="192"/>
      <c r="C132" s="193"/>
      <c r="D132" s="194" t="s">
        <v>145</v>
      </c>
      <c r="E132" s="195" t="s">
        <v>19</v>
      </c>
      <c r="F132" s="196" t="s">
        <v>200</v>
      </c>
      <c r="G132" s="193"/>
      <c r="H132" s="195" t="s">
        <v>19</v>
      </c>
      <c r="I132" s="197"/>
      <c r="J132" s="193"/>
      <c r="K132" s="193"/>
      <c r="L132" s="198"/>
      <c r="M132" s="199"/>
      <c r="N132" s="200"/>
      <c r="O132" s="200"/>
      <c r="P132" s="200"/>
      <c r="Q132" s="200"/>
      <c r="R132" s="200"/>
      <c r="S132" s="200"/>
      <c r="T132" s="201"/>
      <c r="AT132" s="202" t="s">
        <v>145</v>
      </c>
      <c r="AU132" s="202" t="s">
        <v>141</v>
      </c>
      <c r="AV132" s="13" t="s">
        <v>80</v>
      </c>
      <c r="AW132" s="13" t="s">
        <v>33</v>
      </c>
      <c r="AX132" s="13" t="s">
        <v>72</v>
      </c>
      <c r="AY132" s="202" t="s">
        <v>132</v>
      </c>
    </row>
    <row r="133" spans="2:51" s="14" customFormat="1" ht="12">
      <c r="B133" s="203"/>
      <c r="C133" s="204"/>
      <c r="D133" s="194" t="s">
        <v>145</v>
      </c>
      <c r="E133" s="205" t="s">
        <v>19</v>
      </c>
      <c r="F133" s="206" t="s">
        <v>201</v>
      </c>
      <c r="G133" s="204"/>
      <c r="H133" s="207">
        <v>48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145</v>
      </c>
      <c r="AU133" s="213" t="s">
        <v>141</v>
      </c>
      <c r="AV133" s="14" t="s">
        <v>82</v>
      </c>
      <c r="AW133" s="14" t="s">
        <v>33</v>
      </c>
      <c r="AX133" s="14" t="s">
        <v>72</v>
      </c>
      <c r="AY133" s="213" t="s">
        <v>132</v>
      </c>
    </row>
    <row r="134" spans="2:51" s="15" customFormat="1" ht="12">
      <c r="B134" s="224"/>
      <c r="C134" s="225"/>
      <c r="D134" s="194" t="s">
        <v>145</v>
      </c>
      <c r="E134" s="226" t="s">
        <v>19</v>
      </c>
      <c r="F134" s="227" t="s">
        <v>202</v>
      </c>
      <c r="G134" s="225"/>
      <c r="H134" s="228">
        <v>134.7</v>
      </c>
      <c r="I134" s="229"/>
      <c r="J134" s="225"/>
      <c r="K134" s="225"/>
      <c r="L134" s="230"/>
      <c r="M134" s="231"/>
      <c r="N134" s="232"/>
      <c r="O134" s="232"/>
      <c r="P134" s="232"/>
      <c r="Q134" s="232"/>
      <c r="R134" s="232"/>
      <c r="S134" s="232"/>
      <c r="T134" s="233"/>
      <c r="AT134" s="234" t="s">
        <v>145</v>
      </c>
      <c r="AU134" s="234" t="s">
        <v>141</v>
      </c>
      <c r="AV134" s="15" t="s">
        <v>140</v>
      </c>
      <c r="AW134" s="15" t="s">
        <v>33</v>
      </c>
      <c r="AX134" s="15" t="s">
        <v>80</v>
      </c>
      <c r="AY134" s="234" t="s">
        <v>132</v>
      </c>
    </row>
    <row r="135" spans="1:65" s="2" customFormat="1" ht="66.75" customHeight="1">
      <c r="A135" s="35"/>
      <c r="B135" s="36"/>
      <c r="C135" s="174" t="s">
        <v>185</v>
      </c>
      <c r="D135" s="174" t="s">
        <v>135</v>
      </c>
      <c r="E135" s="175" t="s">
        <v>203</v>
      </c>
      <c r="F135" s="176" t="s">
        <v>204</v>
      </c>
      <c r="G135" s="177" t="s">
        <v>166</v>
      </c>
      <c r="H135" s="178">
        <v>5</v>
      </c>
      <c r="I135" s="179"/>
      <c r="J135" s="180">
        <f>ROUND(I135*H135,2)</f>
        <v>0</v>
      </c>
      <c r="K135" s="176" t="s">
        <v>139</v>
      </c>
      <c r="L135" s="40"/>
      <c r="M135" s="181" t="s">
        <v>19</v>
      </c>
      <c r="N135" s="182" t="s">
        <v>43</v>
      </c>
      <c r="O135" s="65"/>
      <c r="P135" s="183">
        <f>O135*H135</f>
        <v>0</v>
      </c>
      <c r="Q135" s="183">
        <v>0</v>
      </c>
      <c r="R135" s="183">
        <f>Q135*H135</f>
        <v>0</v>
      </c>
      <c r="S135" s="183">
        <v>0.225</v>
      </c>
      <c r="T135" s="184">
        <f>S135*H135</f>
        <v>1.125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140</v>
      </c>
      <c r="AT135" s="185" t="s">
        <v>135</v>
      </c>
      <c r="AU135" s="185" t="s">
        <v>141</v>
      </c>
      <c r="AY135" s="18" t="s">
        <v>132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80</v>
      </c>
      <c r="BK135" s="186">
        <f>ROUND(I135*H135,2)</f>
        <v>0</v>
      </c>
      <c r="BL135" s="18" t="s">
        <v>140</v>
      </c>
      <c r="BM135" s="185" t="s">
        <v>205</v>
      </c>
    </row>
    <row r="136" spans="1:47" s="2" customFormat="1" ht="12">
      <c r="A136" s="35"/>
      <c r="B136" s="36"/>
      <c r="C136" s="37"/>
      <c r="D136" s="187" t="s">
        <v>143</v>
      </c>
      <c r="E136" s="37"/>
      <c r="F136" s="188" t="s">
        <v>206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143</v>
      </c>
      <c r="AU136" s="18" t="s">
        <v>141</v>
      </c>
    </row>
    <row r="137" spans="2:51" s="13" customFormat="1" ht="12">
      <c r="B137" s="192"/>
      <c r="C137" s="193"/>
      <c r="D137" s="194" t="s">
        <v>145</v>
      </c>
      <c r="E137" s="195" t="s">
        <v>19</v>
      </c>
      <c r="F137" s="196" t="s">
        <v>207</v>
      </c>
      <c r="G137" s="193"/>
      <c r="H137" s="195" t="s">
        <v>19</v>
      </c>
      <c r="I137" s="197"/>
      <c r="J137" s="193"/>
      <c r="K137" s="193"/>
      <c r="L137" s="198"/>
      <c r="M137" s="199"/>
      <c r="N137" s="200"/>
      <c r="O137" s="200"/>
      <c r="P137" s="200"/>
      <c r="Q137" s="200"/>
      <c r="R137" s="200"/>
      <c r="S137" s="200"/>
      <c r="T137" s="201"/>
      <c r="AT137" s="202" t="s">
        <v>145</v>
      </c>
      <c r="AU137" s="202" t="s">
        <v>141</v>
      </c>
      <c r="AV137" s="13" t="s">
        <v>80</v>
      </c>
      <c r="AW137" s="13" t="s">
        <v>33</v>
      </c>
      <c r="AX137" s="13" t="s">
        <v>72</v>
      </c>
      <c r="AY137" s="202" t="s">
        <v>132</v>
      </c>
    </row>
    <row r="138" spans="2:51" s="14" customFormat="1" ht="12">
      <c r="B138" s="203"/>
      <c r="C138" s="204"/>
      <c r="D138" s="194" t="s">
        <v>145</v>
      </c>
      <c r="E138" s="205" t="s">
        <v>19</v>
      </c>
      <c r="F138" s="206" t="s">
        <v>163</v>
      </c>
      <c r="G138" s="204"/>
      <c r="H138" s="207">
        <v>5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145</v>
      </c>
      <c r="AU138" s="213" t="s">
        <v>141</v>
      </c>
      <c r="AV138" s="14" t="s">
        <v>82</v>
      </c>
      <c r="AW138" s="14" t="s">
        <v>33</v>
      </c>
      <c r="AX138" s="14" t="s">
        <v>80</v>
      </c>
      <c r="AY138" s="213" t="s">
        <v>132</v>
      </c>
    </row>
    <row r="139" spans="1:65" s="2" customFormat="1" ht="55.5" customHeight="1">
      <c r="A139" s="35"/>
      <c r="B139" s="36"/>
      <c r="C139" s="174" t="s">
        <v>208</v>
      </c>
      <c r="D139" s="174" t="s">
        <v>135</v>
      </c>
      <c r="E139" s="175" t="s">
        <v>209</v>
      </c>
      <c r="F139" s="176" t="s">
        <v>210</v>
      </c>
      <c r="G139" s="177" t="s">
        <v>166</v>
      </c>
      <c r="H139" s="178">
        <v>10.5</v>
      </c>
      <c r="I139" s="179"/>
      <c r="J139" s="180">
        <f>ROUND(I139*H139,2)</f>
        <v>0</v>
      </c>
      <c r="K139" s="176" t="s">
        <v>139</v>
      </c>
      <c r="L139" s="40"/>
      <c r="M139" s="181" t="s">
        <v>19</v>
      </c>
      <c r="N139" s="182" t="s">
        <v>43</v>
      </c>
      <c r="O139" s="65"/>
      <c r="P139" s="183">
        <f>O139*H139</f>
        <v>0</v>
      </c>
      <c r="Q139" s="183">
        <v>0</v>
      </c>
      <c r="R139" s="183">
        <f>Q139*H139</f>
        <v>0</v>
      </c>
      <c r="S139" s="183">
        <v>0.32</v>
      </c>
      <c r="T139" s="184">
        <f>S139*H139</f>
        <v>3.36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140</v>
      </c>
      <c r="AT139" s="185" t="s">
        <v>135</v>
      </c>
      <c r="AU139" s="185" t="s">
        <v>141</v>
      </c>
      <c r="AY139" s="18" t="s">
        <v>132</v>
      </c>
      <c r="BE139" s="186">
        <f>IF(N139="základní",J139,0)</f>
        <v>0</v>
      </c>
      <c r="BF139" s="186">
        <f>IF(N139="snížená",J139,0)</f>
        <v>0</v>
      </c>
      <c r="BG139" s="186">
        <f>IF(N139="zákl. přenesená",J139,0)</f>
        <v>0</v>
      </c>
      <c r="BH139" s="186">
        <f>IF(N139="sníž. přenesená",J139,0)</f>
        <v>0</v>
      </c>
      <c r="BI139" s="186">
        <f>IF(N139="nulová",J139,0)</f>
        <v>0</v>
      </c>
      <c r="BJ139" s="18" t="s">
        <v>80</v>
      </c>
      <c r="BK139" s="186">
        <f>ROUND(I139*H139,2)</f>
        <v>0</v>
      </c>
      <c r="BL139" s="18" t="s">
        <v>140</v>
      </c>
      <c r="BM139" s="185" t="s">
        <v>211</v>
      </c>
    </row>
    <row r="140" spans="1:47" s="2" customFormat="1" ht="12">
      <c r="A140" s="35"/>
      <c r="B140" s="36"/>
      <c r="C140" s="37"/>
      <c r="D140" s="187" t="s">
        <v>143</v>
      </c>
      <c r="E140" s="37"/>
      <c r="F140" s="188" t="s">
        <v>212</v>
      </c>
      <c r="G140" s="37"/>
      <c r="H140" s="37"/>
      <c r="I140" s="189"/>
      <c r="J140" s="37"/>
      <c r="K140" s="37"/>
      <c r="L140" s="40"/>
      <c r="M140" s="190"/>
      <c r="N140" s="191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143</v>
      </c>
      <c r="AU140" s="18" t="s">
        <v>141</v>
      </c>
    </row>
    <row r="141" spans="2:51" s="13" customFormat="1" ht="12">
      <c r="B141" s="192"/>
      <c r="C141" s="193"/>
      <c r="D141" s="194" t="s">
        <v>145</v>
      </c>
      <c r="E141" s="195" t="s">
        <v>19</v>
      </c>
      <c r="F141" s="196" t="s">
        <v>213</v>
      </c>
      <c r="G141" s="193"/>
      <c r="H141" s="195" t="s">
        <v>19</v>
      </c>
      <c r="I141" s="197"/>
      <c r="J141" s="193"/>
      <c r="K141" s="193"/>
      <c r="L141" s="198"/>
      <c r="M141" s="199"/>
      <c r="N141" s="200"/>
      <c r="O141" s="200"/>
      <c r="P141" s="200"/>
      <c r="Q141" s="200"/>
      <c r="R141" s="200"/>
      <c r="S141" s="200"/>
      <c r="T141" s="201"/>
      <c r="AT141" s="202" t="s">
        <v>145</v>
      </c>
      <c r="AU141" s="202" t="s">
        <v>141</v>
      </c>
      <c r="AV141" s="13" t="s">
        <v>80</v>
      </c>
      <c r="AW141" s="13" t="s">
        <v>33</v>
      </c>
      <c r="AX141" s="13" t="s">
        <v>72</v>
      </c>
      <c r="AY141" s="202" t="s">
        <v>132</v>
      </c>
    </row>
    <row r="142" spans="2:51" s="14" customFormat="1" ht="12">
      <c r="B142" s="203"/>
      <c r="C142" s="204"/>
      <c r="D142" s="194" t="s">
        <v>145</v>
      </c>
      <c r="E142" s="205" t="s">
        <v>19</v>
      </c>
      <c r="F142" s="206" t="s">
        <v>214</v>
      </c>
      <c r="G142" s="204"/>
      <c r="H142" s="207">
        <v>10.5</v>
      </c>
      <c r="I142" s="208"/>
      <c r="J142" s="204"/>
      <c r="K142" s="204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145</v>
      </c>
      <c r="AU142" s="213" t="s">
        <v>141</v>
      </c>
      <c r="AV142" s="14" t="s">
        <v>82</v>
      </c>
      <c r="AW142" s="14" t="s">
        <v>33</v>
      </c>
      <c r="AX142" s="14" t="s">
        <v>80</v>
      </c>
      <c r="AY142" s="213" t="s">
        <v>132</v>
      </c>
    </row>
    <row r="143" spans="1:65" s="2" customFormat="1" ht="55.5" customHeight="1">
      <c r="A143" s="35"/>
      <c r="B143" s="36"/>
      <c r="C143" s="174" t="s">
        <v>215</v>
      </c>
      <c r="D143" s="174" t="s">
        <v>135</v>
      </c>
      <c r="E143" s="175" t="s">
        <v>216</v>
      </c>
      <c r="F143" s="176" t="s">
        <v>217</v>
      </c>
      <c r="G143" s="177" t="s">
        <v>166</v>
      </c>
      <c r="H143" s="178">
        <v>150.2</v>
      </c>
      <c r="I143" s="179"/>
      <c r="J143" s="180">
        <f>ROUND(I143*H143,2)</f>
        <v>0</v>
      </c>
      <c r="K143" s="176" t="s">
        <v>139</v>
      </c>
      <c r="L143" s="40"/>
      <c r="M143" s="181" t="s">
        <v>19</v>
      </c>
      <c r="N143" s="182" t="s">
        <v>43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0.18</v>
      </c>
      <c r="T143" s="184">
        <f>S143*H143</f>
        <v>27.035999999999998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140</v>
      </c>
      <c r="AT143" s="185" t="s">
        <v>135</v>
      </c>
      <c r="AU143" s="185" t="s">
        <v>141</v>
      </c>
      <c r="AY143" s="18" t="s">
        <v>132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80</v>
      </c>
      <c r="BK143" s="186">
        <f>ROUND(I143*H143,2)</f>
        <v>0</v>
      </c>
      <c r="BL143" s="18" t="s">
        <v>140</v>
      </c>
      <c r="BM143" s="185" t="s">
        <v>218</v>
      </c>
    </row>
    <row r="144" spans="1:47" s="2" customFormat="1" ht="12">
      <c r="A144" s="35"/>
      <c r="B144" s="36"/>
      <c r="C144" s="37"/>
      <c r="D144" s="187" t="s">
        <v>143</v>
      </c>
      <c r="E144" s="37"/>
      <c r="F144" s="188" t="s">
        <v>219</v>
      </c>
      <c r="G144" s="37"/>
      <c r="H144" s="37"/>
      <c r="I144" s="189"/>
      <c r="J144" s="37"/>
      <c r="K144" s="37"/>
      <c r="L144" s="40"/>
      <c r="M144" s="190"/>
      <c r="N144" s="191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143</v>
      </c>
      <c r="AU144" s="18" t="s">
        <v>141</v>
      </c>
    </row>
    <row r="145" spans="2:51" s="13" customFormat="1" ht="12">
      <c r="B145" s="192"/>
      <c r="C145" s="193"/>
      <c r="D145" s="194" t="s">
        <v>145</v>
      </c>
      <c r="E145" s="195" t="s">
        <v>19</v>
      </c>
      <c r="F145" s="196" t="s">
        <v>220</v>
      </c>
      <c r="G145" s="193"/>
      <c r="H145" s="195" t="s">
        <v>19</v>
      </c>
      <c r="I145" s="197"/>
      <c r="J145" s="193"/>
      <c r="K145" s="193"/>
      <c r="L145" s="198"/>
      <c r="M145" s="199"/>
      <c r="N145" s="200"/>
      <c r="O145" s="200"/>
      <c r="P145" s="200"/>
      <c r="Q145" s="200"/>
      <c r="R145" s="200"/>
      <c r="S145" s="200"/>
      <c r="T145" s="201"/>
      <c r="AT145" s="202" t="s">
        <v>145</v>
      </c>
      <c r="AU145" s="202" t="s">
        <v>141</v>
      </c>
      <c r="AV145" s="13" t="s">
        <v>80</v>
      </c>
      <c r="AW145" s="13" t="s">
        <v>33</v>
      </c>
      <c r="AX145" s="13" t="s">
        <v>72</v>
      </c>
      <c r="AY145" s="202" t="s">
        <v>132</v>
      </c>
    </row>
    <row r="146" spans="2:51" s="14" customFormat="1" ht="12">
      <c r="B146" s="203"/>
      <c r="C146" s="204"/>
      <c r="D146" s="194" t="s">
        <v>145</v>
      </c>
      <c r="E146" s="205" t="s">
        <v>19</v>
      </c>
      <c r="F146" s="206" t="s">
        <v>199</v>
      </c>
      <c r="G146" s="204"/>
      <c r="H146" s="207">
        <v>86.7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145</v>
      </c>
      <c r="AU146" s="213" t="s">
        <v>141</v>
      </c>
      <c r="AV146" s="14" t="s">
        <v>82</v>
      </c>
      <c r="AW146" s="14" t="s">
        <v>33</v>
      </c>
      <c r="AX146" s="14" t="s">
        <v>72</v>
      </c>
      <c r="AY146" s="213" t="s">
        <v>132</v>
      </c>
    </row>
    <row r="147" spans="2:51" s="14" customFormat="1" ht="12">
      <c r="B147" s="203"/>
      <c r="C147" s="204"/>
      <c r="D147" s="194" t="s">
        <v>145</v>
      </c>
      <c r="E147" s="205" t="s">
        <v>19</v>
      </c>
      <c r="F147" s="206" t="s">
        <v>201</v>
      </c>
      <c r="G147" s="204"/>
      <c r="H147" s="207">
        <v>48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145</v>
      </c>
      <c r="AU147" s="213" t="s">
        <v>141</v>
      </c>
      <c r="AV147" s="14" t="s">
        <v>82</v>
      </c>
      <c r="AW147" s="14" t="s">
        <v>33</v>
      </c>
      <c r="AX147" s="14" t="s">
        <v>72</v>
      </c>
      <c r="AY147" s="213" t="s">
        <v>132</v>
      </c>
    </row>
    <row r="148" spans="2:51" s="13" customFormat="1" ht="12">
      <c r="B148" s="192"/>
      <c r="C148" s="193"/>
      <c r="D148" s="194" t="s">
        <v>145</v>
      </c>
      <c r="E148" s="195" t="s">
        <v>19</v>
      </c>
      <c r="F148" s="196" t="s">
        <v>221</v>
      </c>
      <c r="G148" s="193"/>
      <c r="H148" s="195" t="s">
        <v>19</v>
      </c>
      <c r="I148" s="197"/>
      <c r="J148" s="193"/>
      <c r="K148" s="193"/>
      <c r="L148" s="198"/>
      <c r="M148" s="199"/>
      <c r="N148" s="200"/>
      <c r="O148" s="200"/>
      <c r="P148" s="200"/>
      <c r="Q148" s="200"/>
      <c r="R148" s="200"/>
      <c r="S148" s="200"/>
      <c r="T148" s="201"/>
      <c r="AT148" s="202" t="s">
        <v>145</v>
      </c>
      <c r="AU148" s="202" t="s">
        <v>141</v>
      </c>
      <c r="AV148" s="13" t="s">
        <v>80</v>
      </c>
      <c r="AW148" s="13" t="s">
        <v>33</v>
      </c>
      <c r="AX148" s="13" t="s">
        <v>72</v>
      </c>
      <c r="AY148" s="202" t="s">
        <v>132</v>
      </c>
    </row>
    <row r="149" spans="2:51" s="14" customFormat="1" ht="12">
      <c r="B149" s="203"/>
      <c r="C149" s="204"/>
      <c r="D149" s="194" t="s">
        <v>145</v>
      </c>
      <c r="E149" s="205" t="s">
        <v>19</v>
      </c>
      <c r="F149" s="206" t="s">
        <v>214</v>
      </c>
      <c r="G149" s="204"/>
      <c r="H149" s="207">
        <v>10.5</v>
      </c>
      <c r="I149" s="208"/>
      <c r="J149" s="204"/>
      <c r="K149" s="204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145</v>
      </c>
      <c r="AU149" s="213" t="s">
        <v>141</v>
      </c>
      <c r="AV149" s="14" t="s">
        <v>82</v>
      </c>
      <c r="AW149" s="14" t="s">
        <v>33</v>
      </c>
      <c r="AX149" s="14" t="s">
        <v>72</v>
      </c>
      <c r="AY149" s="213" t="s">
        <v>132</v>
      </c>
    </row>
    <row r="150" spans="2:51" s="13" customFormat="1" ht="12">
      <c r="B150" s="192"/>
      <c r="C150" s="193"/>
      <c r="D150" s="194" t="s">
        <v>145</v>
      </c>
      <c r="E150" s="195" t="s">
        <v>19</v>
      </c>
      <c r="F150" s="196" t="s">
        <v>222</v>
      </c>
      <c r="G150" s="193"/>
      <c r="H150" s="195" t="s">
        <v>19</v>
      </c>
      <c r="I150" s="197"/>
      <c r="J150" s="193"/>
      <c r="K150" s="193"/>
      <c r="L150" s="198"/>
      <c r="M150" s="199"/>
      <c r="N150" s="200"/>
      <c r="O150" s="200"/>
      <c r="P150" s="200"/>
      <c r="Q150" s="200"/>
      <c r="R150" s="200"/>
      <c r="S150" s="200"/>
      <c r="T150" s="201"/>
      <c r="AT150" s="202" t="s">
        <v>145</v>
      </c>
      <c r="AU150" s="202" t="s">
        <v>141</v>
      </c>
      <c r="AV150" s="13" t="s">
        <v>80</v>
      </c>
      <c r="AW150" s="13" t="s">
        <v>33</v>
      </c>
      <c r="AX150" s="13" t="s">
        <v>72</v>
      </c>
      <c r="AY150" s="202" t="s">
        <v>132</v>
      </c>
    </row>
    <row r="151" spans="2:51" s="14" customFormat="1" ht="12">
      <c r="B151" s="203"/>
      <c r="C151" s="204"/>
      <c r="D151" s="194" t="s">
        <v>145</v>
      </c>
      <c r="E151" s="205" t="s">
        <v>19</v>
      </c>
      <c r="F151" s="206" t="s">
        <v>163</v>
      </c>
      <c r="G151" s="204"/>
      <c r="H151" s="207">
        <v>5</v>
      </c>
      <c r="I151" s="208"/>
      <c r="J151" s="204"/>
      <c r="K151" s="204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145</v>
      </c>
      <c r="AU151" s="213" t="s">
        <v>141</v>
      </c>
      <c r="AV151" s="14" t="s">
        <v>82</v>
      </c>
      <c r="AW151" s="14" t="s">
        <v>33</v>
      </c>
      <c r="AX151" s="14" t="s">
        <v>72</v>
      </c>
      <c r="AY151" s="213" t="s">
        <v>132</v>
      </c>
    </row>
    <row r="152" spans="2:51" s="15" customFormat="1" ht="12">
      <c r="B152" s="224"/>
      <c r="C152" s="225"/>
      <c r="D152" s="194" t="s">
        <v>145</v>
      </c>
      <c r="E152" s="226" t="s">
        <v>19</v>
      </c>
      <c r="F152" s="227" t="s">
        <v>202</v>
      </c>
      <c r="G152" s="225"/>
      <c r="H152" s="228">
        <v>150.2</v>
      </c>
      <c r="I152" s="229"/>
      <c r="J152" s="225"/>
      <c r="K152" s="225"/>
      <c r="L152" s="230"/>
      <c r="M152" s="231"/>
      <c r="N152" s="232"/>
      <c r="O152" s="232"/>
      <c r="P152" s="232"/>
      <c r="Q152" s="232"/>
      <c r="R152" s="232"/>
      <c r="S152" s="232"/>
      <c r="T152" s="233"/>
      <c r="AT152" s="234" t="s">
        <v>145</v>
      </c>
      <c r="AU152" s="234" t="s">
        <v>141</v>
      </c>
      <c r="AV152" s="15" t="s">
        <v>140</v>
      </c>
      <c r="AW152" s="15" t="s">
        <v>33</v>
      </c>
      <c r="AX152" s="15" t="s">
        <v>80</v>
      </c>
      <c r="AY152" s="234" t="s">
        <v>132</v>
      </c>
    </row>
    <row r="153" spans="1:65" s="2" customFormat="1" ht="66.75" customHeight="1">
      <c r="A153" s="35"/>
      <c r="B153" s="36"/>
      <c r="C153" s="174" t="s">
        <v>223</v>
      </c>
      <c r="D153" s="174" t="s">
        <v>135</v>
      </c>
      <c r="E153" s="175" t="s">
        <v>224</v>
      </c>
      <c r="F153" s="176" t="s">
        <v>225</v>
      </c>
      <c r="G153" s="177" t="s">
        <v>166</v>
      </c>
      <c r="H153" s="178">
        <v>253.344</v>
      </c>
      <c r="I153" s="179"/>
      <c r="J153" s="180">
        <f>ROUND(I153*H153,2)</f>
        <v>0</v>
      </c>
      <c r="K153" s="176" t="s">
        <v>139</v>
      </c>
      <c r="L153" s="40"/>
      <c r="M153" s="181" t="s">
        <v>19</v>
      </c>
      <c r="N153" s="182" t="s">
        <v>43</v>
      </c>
      <c r="O153" s="65"/>
      <c r="P153" s="183">
        <f>O153*H153</f>
        <v>0</v>
      </c>
      <c r="Q153" s="183">
        <v>0</v>
      </c>
      <c r="R153" s="183">
        <f>Q153*H153</f>
        <v>0</v>
      </c>
      <c r="S153" s="183">
        <v>0.29</v>
      </c>
      <c r="T153" s="184">
        <f>S153*H153</f>
        <v>73.46976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140</v>
      </c>
      <c r="AT153" s="185" t="s">
        <v>135</v>
      </c>
      <c r="AU153" s="185" t="s">
        <v>141</v>
      </c>
      <c r="AY153" s="18" t="s">
        <v>132</v>
      </c>
      <c r="BE153" s="186">
        <f>IF(N153="základní",J153,0)</f>
        <v>0</v>
      </c>
      <c r="BF153" s="186">
        <f>IF(N153="snížená",J153,0)</f>
        <v>0</v>
      </c>
      <c r="BG153" s="186">
        <f>IF(N153="zákl. přenesená",J153,0)</f>
        <v>0</v>
      </c>
      <c r="BH153" s="186">
        <f>IF(N153="sníž. přenesená",J153,0)</f>
        <v>0</v>
      </c>
      <c r="BI153" s="186">
        <f>IF(N153="nulová",J153,0)</f>
        <v>0</v>
      </c>
      <c r="BJ153" s="18" t="s">
        <v>80</v>
      </c>
      <c r="BK153" s="186">
        <f>ROUND(I153*H153,2)</f>
        <v>0</v>
      </c>
      <c r="BL153" s="18" t="s">
        <v>140</v>
      </c>
      <c r="BM153" s="185" t="s">
        <v>226</v>
      </c>
    </row>
    <row r="154" spans="1:47" s="2" customFormat="1" ht="12">
      <c r="A154" s="35"/>
      <c r="B154" s="36"/>
      <c r="C154" s="37"/>
      <c r="D154" s="187" t="s">
        <v>143</v>
      </c>
      <c r="E154" s="37"/>
      <c r="F154" s="188" t="s">
        <v>227</v>
      </c>
      <c r="G154" s="37"/>
      <c r="H154" s="37"/>
      <c r="I154" s="189"/>
      <c r="J154" s="37"/>
      <c r="K154" s="37"/>
      <c r="L154" s="40"/>
      <c r="M154" s="190"/>
      <c r="N154" s="191"/>
      <c r="O154" s="65"/>
      <c r="P154" s="65"/>
      <c r="Q154" s="65"/>
      <c r="R154" s="65"/>
      <c r="S154" s="65"/>
      <c r="T154" s="66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143</v>
      </c>
      <c r="AU154" s="18" t="s">
        <v>141</v>
      </c>
    </row>
    <row r="155" spans="2:51" s="13" customFormat="1" ht="12">
      <c r="B155" s="192"/>
      <c r="C155" s="193"/>
      <c r="D155" s="194" t="s">
        <v>145</v>
      </c>
      <c r="E155" s="195" t="s">
        <v>19</v>
      </c>
      <c r="F155" s="196" t="s">
        <v>228</v>
      </c>
      <c r="G155" s="193"/>
      <c r="H155" s="195" t="s">
        <v>19</v>
      </c>
      <c r="I155" s="197"/>
      <c r="J155" s="193"/>
      <c r="K155" s="193"/>
      <c r="L155" s="198"/>
      <c r="M155" s="199"/>
      <c r="N155" s="200"/>
      <c r="O155" s="200"/>
      <c r="P155" s="200"/>
      <c r="Q155" s="200"/>
      <c r="R155" s="200"/>
      <c r="S155" s="200"/>
      <c r="T155" s="201"/>
      <c r="AT155" s="202" t="s">
        <v>145</v>
      </c>
      <c r="AU155" s="202" t="s">
        <v>141</v>
      </c>
      <c r="AV155" s="13" t="s">
        <v>80</v>
      </c>
      <c r="AW155" s="13" t="s">
        <v>33</v>
      </c>
      <c r="AX155" s="13" t="s">
        <v>72</v>
      </c>
      <c r="AY155" s="202" t="s">
        <v>132</v>
      </c>
    </row>
    <row r="156" spans="2:51" s="13" customFormat="1" ht="12">
      <c r="B156" s="192"/>
      <c r="C156" s="193"/>
      <c r="D156" s="194" t="s">
        <v>145</v>
      </c>
      <c r="E156" s="195" t="s">
        <v>19</v>
      </c>
      <c r="F156" s="196" t="s">
        <v>229</v>
      </c>
      <c r="G156" s="193"/>
      <c r="H156" s="195" t="s">
        <v>19</v>
      </c>
      <c r="I156" s="197"/>
      <c r="J156" s="193"/>
      <c r="K156" s="193"/>
      <c r="L156" s="198"/>
      <c r="M156" s="199"/>
      <c r="N156" s="200"/>
      <c r="O156" s="200"/>
      <c r="P156" s="200"/>
      <c r="Q156" s="200"/>
      <c r="R156" s="200"/>
      <c r="S156" s="200"/>
      <c r="T156" s="201"/>
      <c r="AT156" s="202" t="s">
        <v>145</v>
      </c>
      <c r="AU156" s="202" t="s">
        <v>141</v>
      </c>
      <c r="AV156" s="13" t="s">
        <v>80</v>
      </c>
      <c r="AW156" s="13" t="s">
        <v>33</v>
      </c>
      <c r="AX156" s="13" t="s">
        <v>72</v>
      </c>
      <c r="AY156" s="202" t="s">
        <v>132</v>
      </c>
    </row>
    <row r="157" spans="2:51" s="14" customFormat="1" ht="12">
      <c r="B157" s="203"/>
      <c r="C157" s="204"/>
      <c r="D157" s="194" t="s">
        <v>145</v>
      </c>
      <c r="E157" s="205" t="s">
        <v>19</v>
      </c>
      <c r="F157" s="206" t="s">
        <v>230</v>
      </c>
      <c r="G157" s="204"/>
      <c r="H157" s="207">
        <v>16</v>
      </c>
      <c r="I157" s="208"/>
      <c r="J157" s="204"/>
      <c r="K157" s="204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145</v>
      </c>
      <c r="AU157" s="213" t="s">
        <v>141</v>
      </c>
      <c r="AV157" s="14" t="s">
        <v>82</v>
      </c>
      <c r="AW157" s="14" t="s">
        <v>33</v>
      </c>
      <c r="AX157" s="14" t="s">
        <v>72</v>
      </c>
      <c r="AY157" s="213" t="s">
        <v>132</v>
      </c>
    </row>
    <row r="158" spans="2:51" s="13" customFormat="1" ht="12">
      <c r="B158" s="192"/>
      <c r="C158" s="193"/>
      <c r="D158" s="194" t="s">
        <v>145</v>
      </c>
      <c r="E158" s="195" t="s">
        <v>19</v>
      </c>
      <c r="F158" s="196" t="s">
        <v>231</v>
      </c>
      <c r="G158" s="193"/>
      <c r="H158" s="195" t="s">
        <v>19</v>
      </c>
      <c r="I158" s="197"/>
      <c r="J158" s="193"/>
      <c r="K158" s="193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145</v>
      </c>
      <c r="AU158" s="202" t="s">
        <v>141</v>
      </c>
      <c r="AV158" s="13" t="s">
        <v>80</v>
      </c>
      <c r="AW158" s="13" t="s">
        <v>33</v>
      </c>
      <c r="AX158" s="13" t="s">
        <v>72</v>
      </c>
      <c r="AY158" s="202" t="s">
        <v>132</v>
      </c>
    </row>
    <row r="159" spans="2:51" s="14" customFormat="1" ht="12">
      <c r="B159" s="203"/>
      <c r="C159" s="204"/>
      <c r="D159" s="194" t="s">
        <v>145</v>
      </c>
      <c r="E159" s="205" t="s">
        <v>19</v>
      </c>
      <c r="F159" s="206" t="s">
        <v>199</v>
      </c>
      <c r="G159" s="204"/>
      <c r="H159" s="207">
        <v>86.7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145</v>
      </c>
      <c r="AU159" s="213" t="s">
        <v>141</v>
      </c>
      <c r="AV159" s="14" t="s">
        <v>82</v>
      </c>
      <c r="AW159" s="14" t="s">
        <v>33</v>
      </c>
      <c r="AX159" s="14" t="s">
        <v>72</v>
      </c>
      <c r="AY159" s="213" t="s">
        <v>132</v>
      </c>
    </row>
    <row r="160" spans="2:51" s="14" customFormat="1" ht="12">
      <c r="B160" s="203"/>
      <c r="C160" s="204"/>
      <c r="D160" s="194" t="s">
        <v>145</v>
      </c>
      <c r="E160" s="205" t="s">
        <v>19</v>
      </c>
      <c r="F160" s="206" t="s">
        <v>201</v>
      </c>
      <c r="G160" s="204"/>
      <c r="H160" s="207">
        <v>48</v>
      </c>
      <c r="I160" s="208"/>
      <c r="J160" s="204"/>
      <c r="K160" s="204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145</v>
      </c>
      <c r="AU160" s="213" t="s">
        <v>141</v>
      </c>
      <c r="AV160" s="14" t="s">
        <v>82</v>
      </c>
      <c r="AW160" s="14" t="s">
        <v>33</v>
      </c>
      <c r="AX160" s="14" t="s">
        <v>72</v>
      </c>
      <c r="AY160" s="213" t="s">
        <v>132</v>
      </c>
    </row>
    <row r="161" spans="2:51" s="13" customFormat="1" ht="12">
      <c r="B161" s="192"/>
      <c r="C161" s="193"/>
      <c r="D161" s="194" t="s">
        <v>145</v>
      </c>
      <c r="E161" s="195" t="s">
        <v>19</v>
      </c>
      <c r="F161" s="196" t="s">
        <v>232</v>
      </c>
      <c r="G161" s="193"/>
      <c r="H161" s="195" t="s">
        <v>19</v>
      </c>
      <c r="I161" s="197"/>
      <c r="J161" s="193"/>
      <c r="K161" s="193"/>
      <c r="L161" s="198"/>
      <c r="M161" s="199"/>
      <c r="N161" s="200"/>
      <c r="O161" s="200"/>
      <c r="P161" s="200"/>
      <c r="Q161" s="200"/>
      <c r="R161" s="200"/>
      <c r="S161" s="200"/>
      <c r="T161" s="201"/>
      <c r="AT161" s="202" t="s">
        <v>145</v>
      </c>
      <c r="AU161" s="202" t="s">
        <v>141</v>
      </c>
      <c r="AV161" s="13" t="s">
        <v>80</v>
      </c>
      <c r="AW161" s="13" t="s">
        <v>33</v>
      </c>
      <c r="AX161" s="13" t="s">
        <v>72</v>
      </c>
      <c r="AY161" s="202" t="s">
        <v>132</v>
      </c>
    </row>
    <row r="162" spans="2:51" s="14" customFormat="1" ht="12">
      <c r="B162" s="203"/>
      <c r="C162" s="204"/>
      <c r="D162" s="194" t="s">
        <v>145</v>
      </c>
      <c r="E162" s="205" t="s">
        <v>19</v>
      </c>
      <c r="F162" s="206" t="s">
        <v>214</v>
      </c>
      <c r="G162" s="204"/>
      <c r="H162" s="207">
        <v>10.5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145</v>
      </c>
      <c r="AU162" s="213" t="s">
        <v>141</v>
      </c>
      <c r="AV162" s="14" t="s">
        <v>82</v>
      </c>
      <c r="AW162" s="14" t="s">
        <v>33</v>
      </c>
      <c r="AX162" s="14" t="s">
        <v>72</v>
      </c>
      <c r="AY162" s="213" t="s">
        <v>132</v>
      </c>
    </row>
    <row r="163" spans="2:51" s="13" customFormat="1" ht="12">
      <c r="B163" s="192"/>
      <c r="C163" s="193"/>
      <c r="D163" s="194" t="s">
        <v>145</v>
      </c>
      <c r="E163" s="195" t="s">
        <v>19</v>
      </c>
      <c r="F163" s="196" t="s">
        <v>222</v>
      </c>
      <c r="G163" s="193"/>
      <c r="H163" s="195" t="s">
        <v>19</v>
      </c>
      <c r="I163" s="197"/>
      <c r="J163" s="193"/>
      <c r="K163" s="193"/>
      <c r="L163" s="198"/>
      <c r="M163" s="199"/>
      <c r="N163" s="200"/>
      <c r="O163" s="200"/>
      <c r="P163" s="200"/>
      <c r="Q163" s="200"/>
      <c r="R163" s="200"/>
      <c r="S163" s="200"/>
      <c r="T163" s="201"/>
      <c r="AT163" s="202" t="s">
        <v>145</v>
      </c>
      <c r="AU163" s="202" t="s">
        <v>141</v>
      </c>
      <c r="AV163" s="13" t="s">
        <v>80</v>
      </c>
      <c r="AW163" s="13" t="s">
        <v>33</v>
      </c>
      <c r="AX163" s="13" t="s">
        <v>72</v>
      </c>
      <c r="AY163" s="202" t="s">
        <v>132</v>
      </c>
    </row>
    <row r="164" spans="2:51" s="14" customFormat="1" ht="12">
      <c r="B164" s="203"/>
      <c r="C164" s="204"/>
      <c r="D164" s="194" t="s">
        <v>145</v>
      </c>
      <c r="E164" s="205" t="s">
        <v>19</v>
      </c>
      <c r="F164" s="206" t="s">
        <v>163</v>
      </c>
      <c r="G164" s="204"/>
      <c r="H164" s="207">
        <v>5</v>
      </c>
      <c r="I164" s="208"/>
      <c r="J164" s="204"/>
      <c r="K164" s="204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145</v>
      </c>
      <c r="AU164" s="213" t="s">
        <v>141</v>
      </c>
      <c r="AV164" s="14" t="s">
        <v>82</v>
      </c>
      <c r="AW164" s="14" t="s">
        <v>33</v>
      </c>
      <c r="AX164" s="14" t="s">
        <v>72</v>
      </c>
      <c r="AY164" s="213" t="s">
        <v>132</v>
      </c>
    </row>
    <row r="165" spans="2:51" s="13" customFormat="1" ht="12">
      <c r="B165" s="192"/>
      <c r="C165" s="193"/>
      <c r="D165" s="194" t="s">
        <v>145</v>
      </c>
      <c r="E165" s="195" t="s">
        <v>19</v>
      </c>
      <c r="F165" s="196" t="s">
        <v>233</v>
      </c>
      <c r="G165" s="193"/>
      <c r="H165" s="195" t="s">
        <v>19</v>
      </c>
      <c r="I165" s="197"/>
      <c r="J165" s="193"/>
      <c r="K165" s="193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145</v>
      </c>
      <c r="AU165" s="202" t="s">
        <v>141</v>
      </c>
      <c r="AV165" s="13" t="s">
        <v>80</v>
      </c>
      <c r="AW165" s="13" t="s">
        <v>33</v>
      </c>
      <c r="AX165" s="13" t="s">
        <v>72</v>
      </c>
      <c r="AY165" s="202" t="s">
        <v>132</v>
      </c>
    </row>
    <row r="166" spans="2:51" s="13" customFormat="1" ht="12">
      <c r="B166" s="192"/>
      <c r="C166" s="193"/>
      <c r="D166" s="194" t="s">
        <v>145</v>
      </c>
      <c r="E166" s="195" t="s">
        <v>19</v>
      </c>
      <c r="F166" s="196" t="s">
        <v>228</v>
      </c>
      <c r="G166" s="193"/>
      <c r="H166" s="195" t="s">
        <v>19</v>
      </c>
      <c r="I166" s="197"/>
      <c r="J166" s="193"/>
      <c r="K166" s="193"/>
      <c r="L166" s="198"/>
      <c r="M166" s="199"/>
      <c r="N166" s="200"/>
      <c r="O166" s="200"/>
      <c r="P166" s="200"/>
      <c r="Q166" s="200"/>
      <c r="R166" s="200"/>
      <c r="S166" s="200"/>
      <c r="T166" s="201"/>
      <c r="AT166" s="202" t="s">
        <v>145</v>
      </c>
      <c r="AU166" s="202" t="s">
        <v>141</v>
      </c>
      <c r="AV166" s="13" t="s">
        <v>80</v>
      </c>
      <c r="AW166" s="13" t="s">
        <v>33</v>
      </c>
      <c r="AX166" s="13" t="s">
        <v>72</v>
      </c>
      <c r="AY166" s="202" t="s">
        <v>132</v>
      </c>
    </row>
    <row r="167" spans="2:51" s="14" customFormat="1" ht="12">
      <c r="B167" s="203"/>
      <c r="C167" s="204"/>
      <c r="D167" s="194" t="s">
        <v>145</v>
      </c>
      <c r="E167" s="205" t="s">
        <v>19</v>
      </c>
      <c r="F167" s="206" t="s">
        <v>234</v>
      </c>
      <c r="G167" s="204"/>
      <c r="H167" s="207">
        <v>72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145</v>
      </c>
      <c r="AU167" s="213" t="s">
        <v>141</v>
      </c>
      <c r="AV167" s="14" t="s">
        <v>82</v>
      </c>
      <c r="AW167" s="14" t="s">
        <v>33</v>
      </c>
      <c r="AX167" s="14" t="s">
        <v>72</v>
      </c>
      <c r="AY167" s="213" t="s">
        <v>132</v>
      </c>
    </row>
    <row r="168" spans="2:51" s="13" customFormat="1" ht="12">
      <c r="B168" s="192"/>
      <c r="C168" s="193"/>
      <c r="D168" s="194" t="s">
        <v>145</v>
      </c>
      <c r="E168" s="195" t="s">
        <v>19</v>
      </c>
      <c r="F168" s="196" t="s">
        <v>235</v>
      </c>
      <c r="G168" s="193"/>
      <c r="H168" s="195" t="s">
        <v>19</v>
      </c>
      <c r="I168" s="197"/>
      <c r="J168" s="193"/>
      <c r="K168" s="193"/>
      <c r="L168" s="198"/>
      <c r="M168" s="199"/>
      <c r="N168" s="200"/>
      <c r="O168" s="200"/>
      <c r="P168" s="200"/>
      <c r="Q168" s="200"/>
      <c r="R168" s="200"/>
      <c r="S168" s="200"/>
      <c r="T168" s="201"/>
      <c r="AT168" s="202" t="s">
        <v>145</v>
      </c>
      <c r="AU168" s="202" t="s">
        <v>141</v>
      </c>
      <c r="AV168" s="13" t="s">
        <v>80</v>
      </c>
      <c r="AW168" s="13" t="s">
        <v>33</v>
      </c>
      <c r="AX168" s="13" t="s">
        <v>72</v>
      </c>
      <c r="AY168" s="202" t="s">
        <v>132</v>
      </c>
    </row>
    <row r="169" spans="2:51" s="14" customFormat="1" ht="12">
      <c r="B169" s="203"/>
      <c r="C169" s="204"/>
      <c r="D169" s="194" t="s">
        <v>145</v>
      </c>
      <c r="E169" s="205" t="s">
        <v>19</v>
      </c>
      <c r="F169" s="206" t="s">
        <v>141</v>
      </c>
      <c r="G169" s="204"/>
      <c r="H169" s="207">
        <v>3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145</v>
      </c>
      <c r="AU169" s="213" t="s">
        <v>141</v>
      </c>
      <c r="AV169" s="14" t="s">
        <v>82</v>
      </c>
      <c r="AW169" s="14" t="s">
        <v>33</v>
      </c>
      <c r="AX169" s="14" t="s">
        <v>72</v>
      </c>
      <c r="AY169" s="213" t="s">
        <v>132</v>
      </c>
    </row>
    <row r="170" spans="2:51" s="13" customFormat="1" ht="12">
      <c r="B170" s="192"/>
      <c r="C170" s="193"/>
      <c r="D170" s="194" t="s">
        <v>145</v>
      </c>
      <c r="E170" s="195" t="s">
        <v>19</v>
      </c>
      <c r="F170" s="196" t="s">
        <v>236</v>
      </c>
      <c r="G170" s="193"/>
      <c r="H170" s="195" t="s">
        <v>19</v>
      </c>
      <c r="I170" s="197"/>
      <c r="J170" s="193"/>
      <c r="K170" s="193"/>
      <c r="L170" s="198"/>
      <c r="M170" s="199"/>
      <c r="N170" s="200"/>
      <c r="O170" s="200"/>
      <c r="P170" s="200"/>
      <c r="Q170" s="200"/>
      <c r="R170" s="200"/>
      <c r="S170" s="200"/>
      <c r="T170" s="201"/>
      <c r="AT170" s="202" t="s">
        <v>145</v>
      </c>
      <c r="AU170" s="202" t="s">
        <v>141</v>
      </c>
      <c r="AV170" s="13" t="s">
        <v>80</v>
      </c>
      <c r="AW170" s="13" t="s">
        <v>33</v>
      </c>
      <c r="AX170" s="13" t="s">
        <v>72</v>
      </c>
      <c r="AY170" s="202" t="s">
        <v>132</v>
      </c>
    </row>
    <row r="171" spans="2:51" s="13" customFormat="1" ht="12">
      <c r="B171" s="192"/>
      <c r="C171" s="193"/>
      <c r="D171" s="194" t="s">
        <v>145</v>
      </c>
      <c r="E171" s="195" t="s">
        <v>19</v>
      </c>
      <c r="F171" s="196" t="s">
        <v>237</v>
      </c>
      <c r="G171" s="193"/>
      <c r="H171" s="195" t="s">
        <v>19</v>
      </c>
      <c r="I171" s="197"/>
      <c r="J171" s="193"/>
      <c r="K171" s="193"/>
      <c r="L171" s="198"/>
      <c r="M171" s="199"/>
      <c r="N171" s="200"/>
      <c r="O171" s="200"/>
      <c r="P171" s="200"/>
      <c r="Q171" s="200"/>
      <c r="R171" s="200"/>
      <c r="S171" s="200"/>
      <c r="T171" s="201"/>
      <c r="AT171" s="202" t="s">
        <v>145</v>
      </c>
      <c r="AU171" s="202" t="s">
        <v>141</v>
      </c>
      <c r="AV171" s="13" t="s">
        <v>80</v>
      </c>
      <c r="AW171" s="13" t="s">
        <v>33</v>
      </c>
      <c r="AX171" s="13" t="s">
        <v>72</v>
      </c>
      <c r="AY171" s="202" t="s">
        <v>132</v>
      </c>
    </row>
    <row r="172" spans="2:51" s="14" customFormat="1" ht="12">
      <c r="B172" s="203"/>
      <c r="C172" s="204"/>
      <c r="D172" s="194" t="s">
        <v>145</v>
      </c>
      <c r="E172" s="205" t="s">
        <v>19</v>
      </c>
      <c r="F172" s="206" t="s">
        <v>238</v>
      </c>
      <c r="G172" s="204"/>
      <c r="H172" s="207">
        <v>7.8</v>
      </c>
      <c r="I172" s="208"/>
      <c r="J172" s="204"/>
      <c r="K172" s="204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145</v>
      </c>
      <c r="AU172" s="213" t="s">
        <v>141</v>
      </c>
      <c r="AV172" s="14" t="s">
        <v>82</v>
      </c>
      <c r="AW172" s="14" t="s">
        <v>33</v>
      </c>
      <c r="AX172" s="14" t="s">
        <v>72</v>
      </c>
      <c r="AY172" s="213" t="s">
        <v>132</v>
      </c>
    </row>
    <row r="173" spans="2:51" s="13" customFormat="1" ht="12">
      <c r="B173" s="192"/>
      <c r="C173" s="193"/>
      <c r="D173" s="194" t="s">
        <v>145</v>
      </c>
      <c r="E173" s="195" t="s">
        <v>19</v>
      </c>
      <c r="F173" s="196" t="s">
        <v>239</v>
      </c>
      <c r="G173" s="193"/>
      <c r="H173" s="195" t="s">
        <v>19</v>
      </c>
      <c r="I173" s="197"/>
      <c r="J173" s="193"/>
      <c r="K173" s="193"/>
      <c r="L173" s="198"/>
      <c r="M173" s="199"/>
      <c r="N173" s="200"/>
      <c r="O173" s="200"/>
      <c r="P173" s="200"/>
      <c r="Q173" s="200"/>
      <c r="R173" s="200"/>
      <c r="S173" s="200"/>
      <c r="T173" s="201"/>
      <c r="AT173" s="202" t="s">
        <v>145</v>
      </c>
      <c r="AU173" s="202" t="s">
        <v>141</v>
      </c>
      <c r="AV173" s="13" t="s">
        <v>80</v>
      </c>
      <c r="AW173" s="13" t="s">
        <v>33</v>
      </c>
      <c r="AX173" s="13" t="s">
        <v>72</v>
      </c>
      <c r="AY173" s="202" t="s">
        <v>132</v>
      </c>
    </row>
    <row r="174" spans="2:51" s="14" customFormat="1" ht="12">
      <c r="B174" s="203"/>
      <c r="C174" s="204"/>
      <c r="D174" s="194" t="s">
        <v>145</v>
      </c>
      <c r="E174" s="205" t="s">
        <v>19</v>
      </c>
      <c r="F174" s="206" t="s">
        <v>240</v>
      </c>
      <c r="G174" s="204"/>
      <c r="H174" s="207">
        <v>4.344</v>
      </c>
      <c r="I174" s="208"/>
      <c r="J174" s="204"/>
      <c r="K174" s="204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145</v>
      </c>
      <c r="AU174" s="213" t="s">
        <v>141</v>
      </c>
      <c r="AV174" s="14" t="s">
        <v>82</v>
      </c>
      <c r="AW174" s="14" t="s">
        <v>33</v>
      </c>
      <c r="AX174" s="14" t="s">
        <v>72</v>
      </c>
      <c r="AY174" s="213" t="s">
        <v>132</v>
      </c>
    </row>
    <row r="175" spans="2:51" s="15" customFormat="1" ht="12">
      <c r="B175" s="224"/>
      <c r="C175" s="225"/>
      <c r="D175" s="194" t="s">
        <v>145</v>
      </c>
      <c r="E175" s="226" t="s">
        <v>19</v>
      </c>
      <c r="F175" s="227" t="s">
        <v>202</v>
      </c>
      <c r="G175" s="225"/>
      <c r="H175" s="228">
        <v>253.344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AT175" s="234" t="s">
        <v>145</v>
      </c>
      <c r="AU175" s="234" t="s">
        <v>141</v>
      </c>
      <c r="AV175" s="15" t="s">
        <v>140</v>
      </c>
      <c r="AW175" s="15" t="s">
        <v>33</v>
      </c>
      <c r="AX175" s="15" t="s">
        <v>80</v>
      </c>
      <c r="AY175" s="234" t="s">
        <v>132</v>
      </c>
    </row>
    <row r="176" spans="1:65" s="2" customFormat="1" ht="66.75" customHeight="1">
      <c r="A176" s="35"/>
      <c r="B176" s="36"/>
      <c r="C176" s="174" t="s">
        <v>8</v>
      </c>
      <c r="D176" s="174" t="s">
        <v>135</v>
      </c>
      <c r="E176" s="175" t="s">
        <v>241</v>
      </c>
      <c r="F176" s="176" t="s">
        <v>242</v>
      </c>
      <c r="G176" s="177" t="s">
        <v>166</v>
      </c>
      <c r="H176" s="178">
        <v>215.6</v>
      </c>
      <c r="I176" s="179"/>
      <c r="J176" s="180">
        <f>ROUND(I176*H176,2)</f>
        <v>0</v>
      </c>
      <c r="K176" s="176" t="s">
        <v>139</v>
      </c>
      <c r="L176" s="40"/>
      <c r="M176" s="181" t="s">
        <v>19</v>
      </c>
      <c r="N176" s="182" t="s">
        <v>43</v>
      </c>
      <c r="O176" s="65"/>
      <c r="P176" s="183">
        <f>O176*H176</f>
        <v>0</v>
      </c>
      <c r="Q176" s="183">
        <v>0</v>
      </c>
      <c r="R176" s="183">
        <f>Q176*H176</f>
        <v>0</v>
      </c>
      <c r="S176" s="183">
        <v>0.44</v>
      </c>
      <c r="T176" s="184">
        <f>S176*H176</f>
        <v>94.864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5" t="s">
        <v>140</v>
      </c>
      <c r="AT176" s="185" t="s">
        <v>135</v>
      </c>
      <c r="AU176" s="185" t="s">
        <v>141</v>
      </c>
      <c r="AY176" s="18" t="s">
        <v>132</v>
      </c>
      <c r="BE176" s="186">
        <f>IF(N176="základní",J176,0)</f>
        <v>0</v>
      </c>
      <c r="BF176" s="186">
        <f>IF(N176="snížená",J176,0)</f>
        <v>0</v>
      </c>
      <c r="BG176" s="186">
        <f>IF(N176="zákl. přenesená",J176,0)</f>
        <v>0</v>
      </c>
      <c r="BH176" s="186">
        <f>IF(N176="sníž. přenesená",J176,0)</f>
        <v>0</v>
      </c>
      <c r="BI176" s="186">
        <f>IF(N176="nulová",J176,0)</f>
        <v>0</v>
      </c>
      <c r="BJ176" s="18" t="s">
        <v>80</v>
      </c>
      <c r="BK176" s="186">
        <f>ROUND(I176*H176,2)</f>
        <v>0</v>
      </c>
      <c r="BL176" s="18" t="s">
        <v>140</v>
      </c>
      <c r="BM176" s="185" t="s">
        <v>243</v>
      </c>
    </row>
    <row r="177" spans="1:47" s="2" customFormat="1" ht="12">
      <c r="A177" s="35"/>
      <c r="B177" s="36"/>
      <c r="C177" s="37"/>
      <c r="D177" s="187" t="s">
        <v>143</v>
      </c>
      <c r="E177" s="37"/>
      <c r="F177" s="188" t="s">
        <v>244</v>
      </c>
      <c r="G177" s="37"/>
      <c r="H177" s="37"/>
      <c r="I177" s="189"/>
      <c r="J177" s="37"/>
      <c r="K177" s="37"/>
      <c r="L177" s="40"/>
      <c r="M177" s="190"/>
      <c r="N177" s="191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143</v>
      </c>
      <c r="AU177" s="18" t="s">
        <v>141</v>
      </c>
    </row>
    <row r="178" spans="2:51" s="13" customFormat="1" ht="12">
      <c r="B178" s="192"/>
      <c r="C178" s="193"/>
      <c r="D178" s="194" t="s">
        <v>145</v>
      </c>
      <c r="E178" s="195" t="s">
        <v>19</v>
      </c>
      <c r="F178" s="196" t="s">
        <v>245</v>
      </c>
      <c r="G178" s="193"/>
      <c r="H178" s="195" t="s">
        <v>19</v>
      </c>
      <c r="I178" s="197"/>
      <c r="J178" s="193"/>
      <c r="K178" s="193"/>
      <c r="L178" s="198"/>
      <c r="M178" s="199"/>
      <c r="N178" s="200"/>
      <c r="O178" s="200"/>
      <c r="P178" s="200"/>
      <c r="Q178" s="200"/>
      <c r="R178" s="200"/>
      <c r="S178" s="200"/>
      <c r="T178" s="201"/>
      <c r="AT178" s="202" t="s">
        <v>145</v>
      </c>
      <c r="AU178" s="202" t="s">
        <v>141</v>
      </c>
      <c r="AV178" s="13" t="s">
        <v>80</v>
      </c>
      <c r="AW178" s="13" t="s">
        <v>33</v>
      </c>
      <c r="AX178" s="13" t="s">
        <v>72</v>
      </c>
      <c r="AY178" s="202" t="s">
        <v>132</v>
      </c>
    </row>
    <row r="179" spans="2:51" s="14" customFormat="1" ht="12">
      <c r="B179" s="203"/>
      <c r="C179" s="204"/>
      <c r="D179" s="194" t="s">
        <v>145</v>
      </c>
      <c r="E179" s="205" t="s">
        <v>19</v>
      </c>
      <c r="F179" s="206" t="s">
        <v>246</v>
      </c>
      <c r="G179" s="204"/>
      <c r="H179" s="207">
        <v>215.6</v>
      </c>
      <c r="I179" s="208"/>
      <c r="J179" s="204"/>
      <c r="K179" s="204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145</v>
      </c>
      <c r="AU179" s="213" t="s">
        <v>141</v>
      </c>
      <c r="AV179" s="14" t="s">
        <v>82</v>
      </c>
      <c r="AW179" s="14" t="s">
        <v>33</v>
      </c>
      <c r="AX179" s="14" t="s">
        <v>80</v>
      </c>
      <c r="AY179" s="213" t="s">
        <v>132</v>
      </c>
    </row>
    <row r="180" spans="1:65" s="2" customFormat="1" ht="66.75" customHeight="1">
      <c r="A180" s="35"/>
      <c r="B180" s="36"/>
      <c r="C180" s="174" t="s">
        <v>230</v>
      </c>
      <c r="D180" s="174" t="s">
        <v>135</v>
      </c>
      <c r="E180" s="175" t="s">
        <v>241</v>
      </c>
      <c r="F180" s="176" t="s">
        <v>242</v>
      </c>
      <c r="G180" s="177" t="s">
        <v>166</v>
      </c>
      <c r="H180" s="178">
        <v>77.95</v>
      </c>
      <c r="I180" s="179"/>
      <c r="J180" s="180">
        <f>ROUND(I180*H180,2)</f>
        <v>0</v>
      </c>
      <c r="K180" s="176" t="s">
        <v>139</v>
      </c>
      <c r="L180" s="40"/>
      <c r="M180" s="181" t="s">
        <v>19</v>
      </c>
      <c r="N180" s="182" t="s">
        <v>43</v>
      </c>
      <c r="O180" s="65"/>
      <c r="P180" s="183">
        <f>O180*H180</f>
        <v>0</v>
      </c>
      <c r="Q180" s="183">
        <v>0</v>
      </c>
      <c r="R180" s="183">
        <f>Q180*H180</f>
        <v>0</v>
      </c>
      <c r="S180" s="183">
        <v>0.44</v>
      </c>
      <c r="T180" s="184">
        <f>S180*H180</f>
        <v>34.298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5" t="s">
        <v>140</v>
      </c>
      <c r="AT180" s="185" t="s">
        <v>135</v>
      </c>
      <c r="AU180" s="185" t="s">
        <v>141</v>
      </c>
      <c r="AY180" s="18" t="s">
        <v>132</v>
      </c>
      <c r="BE180" s="186">
        <f>IF(N180="základní",J180,0)</f>
        <v>0</v>
      </c>
      <c r="BF180" s="186">
        <f>IF(N180="snížená",J180,0)</f>
        <v>0</v>
      </c>
      <c r="BG180" s="186">
        <f>IF(N180="zákl. přenesená",J180,0)</f>
        <v>0</v>
      </c>
      <c r="BH180" s="186">
        <f>IF(N180="sníž. přenesená",J180,0)</f>
        <v>0</v>
      </c>
      <c r="BI180" s="186">
        <f>IF(N180="nulová",J180,0)</f>
        <v>0</v>
      </c>
      <c r="BJ180" s="18" t="s">
        <v>80</v>
      </c>
      <c r="BK180" s="186">
        <f>ROUND(I180*H180,2)</f>
        <v>0</v>
      </c>
      <c r="BL180" s="18" t="s">
        <v>140</v>
      </c>
      <c r="BM180" s="185" t="s">
        <v>247</v>
      </c>
    </row>
    <row r="181" spans="1:47" s="2" customFormat="1" ht="12">
      <c r="A181" s="35"/>
      <c r="B181" s="36"/>
      <c r="C181" s="37"/>
      <c r="D181" s="187" t="s">
        <v>143</v>
      </c>
      <c r="E181" s="37"/>
      <c r="F181" s="188" t="s">
        <v>244</v>
      </c>
      <c r="G181" s="37"/>
      <c r="H181" s="37"/>
      <c r="I181" s="189"/>
      <c r="J181" s="37"/>
      <c r="K181" s="37"/>
      <c r="L181" s="40"/>
      <c r="M181" s="190"/>
      <c r="N181" s="191"/>
      <c r="O181" s="65"/>
      <c r="P181" s="65"/>
      <c r="Q181" s="65"/>
      <c r="R181" s="65"/>
      <c r="S181" s="65"/>
      <c r="T181" s="66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8" t="s">
        <v>143</v>
      </c>
      <c r="AU181" s="18" t="s">
        <v>141</v>
      </c>
    </row>
    <row r="182" spans="2:51" s="13" customFormat="1" ht="12">
      <c r="B182" s="192"/>
      <c r="C182" s="193"/>
      <c r="D182" s="194" t="s">
        <v>145</v>
      </c>
      <c r="E182" s="195" t="s">
        <v>19</v>
      </c>
      <c r="F182" s="196" t="s">
        <v>248</v>
      </c>
      <c r="G182" s="193"/>
      <c r="H182" s="195" t="s">
        <v>19</v>
      </c>
      <c r="I182" s="197"/>
      <c r="J182" s="193"/>
      <c r="K182" s="193"/>
      <c r="L182" s="198"/>
      <c r="M182" s="199"/>
      <c r="N182" s="200"/>
      <c r="O182" s="200"/>
      <c r="P182" s="200"/>
      <c r="Q182" s="200"/>
      <c r="R182" s="200"/>
      <c r="S182" s="200"/>
      <c r="T182" s="201"/>
      <c r="AT182" s="202" t="s">
        <v>145</v>
      </c>
      <c r="AU182" s="202" t="s">
        <v>141</v>
      </c>
      <c r="AV182" s="13" t="s">
        <v>80</v>
      </c>
      <c r="AW182" s="13" t="s">
        <v>33</v>
      </c>
      <c r="AX182" s="13" t="s">
        <v>72</v>
      </c>
      <c r="AY182" s="202" t="s">
        <v>132</v>
      </c>
    </row>
    <row r="183" spans="2:51" s="14" customFormat="1" ht="12">
      <c r="B183" s="203"/>
      <c r="C183" s="204"/>
      <c r="D183" s="194" t="s">
        <v>145</v>
      </c>
      <c r="E183" s="205" t="s">
        <v>19</v>
      </c>
      <c r="F183" s="206" t="s">
        <v>249</v>
      </c>
      <c r="G183" s="204"/>
      <c r="H183" s="207">
        <v>46</v>
      </c>
      <c r="I183" s="208"/>
      <c r="J183" s="204"/>
      <c r="K183" s="204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145</v>
      </c>
      <c r="AU183" s="213" t="s">
        <v>141</v>
      </c>
      <c r="AV183" s="14" t="s">
        <v>82</v>
      </c>
      <c r="AW183" s="14" t="s">
        <v>33</v>
      </c>
      <c r="AX183" s="14" t="s">
        <v>72</v>
      </c>
      <c r="AY183" s="213" t="s">
        <v>132</v>
      </c>
    </row>
    <row r="184" spans="2:51" s="14" customFormat="1" ht="12">
      <c r="B184" s="203"/>
      <c r="C184" s="204"/>
      <c r="D184" s="194" t="s">
        <v>145</v>
      </c>
      <c r="E184" s="205" t="s">
        <v>19</v>
      </c>
      <c r="F184" s="206" t="s">
        <v>250</v>
      </c>
      <c r="G184" s="204"/>
      <c r="H184" s="207">
        <v>31.95</v>
      </c>
      <c r="I184" s="208"/>
      <c r="J184" s="204"/>
      <c r="K184" s="204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145</v>
      </c>
      <c r="AU184" s="213" t="s">
        <v>141</v>
      </c>
      <c r="AV184" s="14" t="s">
        <v>82</v>
      </c>
      <c r="AW184" s="14" t="s">
        <v>33</v>
      </c>
      <c r="AX184" s="14" t="s">
        <v>72</v>
      </c>
      <c r="AY184" s="213" t="s">
        <v>132</v>
      </c>
    </row>
    <row r="185" spans="2:51" s="15" customFormat="1" ht="12">
      <c r="B185" s="224"/>
      <c r="C185" s="225"/>
      <c r="D185" s="194" t="s">
        <v>145</v>
      </c>
      <c r="E185" s="226" t="s">
        <v>19</v>
      </c>
      <c r="F185" s="227" t="s">
        <v>202</v>
      </c>
      <c r="G185" s="225"/>
      <c r="H185" s="228">
        <v>77.95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AT185" s="234" t="s">
        <v>145</v>
      </c>
      <c r="AU185" s="234" t="s">
        <v>141</v>
      </c>
      <c r="AV185" s="15" t="s">
        <v>140</v>
      </c>
      <c r="AW185" s="15" t="s">
        <v>33</v>
      </c>
      <c r="AX185" s="15" t="s">
        <v>80</v>
      </c>
      <c r="AY185" s="234" t="s">
        <v>132</v>
      </c>
    </row>
    <row r="186" spans="1:65" s="2" customFormat="1" ht="66.75" customHeight="1">
      <c r="A186" s="35"/>
      <c r="B186" s="36"/>
      <c r="C186" s="174" t="s">
        <v>251</v>
      </c>
      <c r="D186" s="174" t="s">
        <v>135</v>
      </c>
      <c r="E186" s="175" t="s">
        <v>252</v>
      </c>
      <c r="F186" s="176" t="s">
        <v>253</v>
      </c>
      <c r="G186" s="177" t="s">
        <v>166</v>
      </c>
      <c r="H186" s="178">
        <v>1120</v>
      </c>
      <c r="I186" s="179"/>
      <c r="J186" s="180">
        <f>ROUND(I186*H186,2)</f>
        <v>0</v>
      </c>
      <c r="K186" s="176" t="s">
        <v>139</v>
      </c>
      <c r="L186" s="40"/>
      <c r="M186" s="181" t="s">
        <v>19</v>
      </c>
      <c r="N186" s="182" t="s">
        <v>43</v>
      </c>
      <c r="O186" s="65"/>
      <c r="P186" s="183">
        <f>O186*H186</f>
        <v>0</v>
      </c>
      <c r="Q186" s="183">
        <v>0</v>
      </c>
      <c r="R186" s="183">
        <f>Q186*H186</f>
        <v>0</v>
      </c>
      <c r="S186" s="183">
        <v>0.58</v>
      </c>
      <c r="T186" s="184">
        <f>S186*H186</f>
        <v>649.5999999999999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5" t="s">
        <v>140</v>
      </c>
      <c r="AT186" s="185" t="s">
        <v>135</v>
      </c>
      <c r="AU186" s="185" t="s">
        <v>141</v>
      </c>
      <c r="AY186" s="18" t="s">
        <v>132</v>
      </c>
      <c r="BE186" s="186">
        <f>IF(N186="základní",J186,0)</f>
        <v>0</v>
      </c>
      <c r="BF186" s="186">
        <f>IF(N186="snížená",J186,0)</f>
        <v>0</v>
      </c>
      <c r="BG186" s="186">
        <f>IF(N186="zákl. přenesená",J186,0)</f>
        <v>0</v>
      </c>
      <c r="BH186" s="186">
        <f>IF(N186="sníž. přenesená",J186,0)</f>
        <v>0</v>
      </c>
      <c r="BI186" s="186">
        <f>IF(N186="nulová",J186,0)</f>
        <v>0</v>
      </c>
      <c r="BJ186" s="18" t="s">
        <v>80</v>
      </c>
      <c r="BK186" s="186">
        <f>ROUND(I186*H186,2)</f>
        <v>0</v>
      </c>
      <c r="BL186" s="18" t="s">
        <v>140</v>
      </c>
      <c r="BM186" s="185" t="s">
        <v>254</v>
      </c>
    </row>
    <row r="187" spans="1:47" s="2" customFormat="1" ht="12">
      <c r="A187" s="35"/>
      <c r="B187" s="36"/>
      <c r="C187" s="37"/>
      <c r="D187" s="187" t="s">
        <v>143</v>
      </c>
      <c r="E187" s="37"/>
      <c r="F187" s="188" t="s">
        <v>255</v>
      </c>
      <c r="G187" s="37"/>
      <c r="H187" s="37"/>
      <c r="I187" s="189"/>
      <c r="J187" s="37"/>
      <c r="K187" s="37"/>
      <c r="L187" s="40"/>
      <c r="M187" s="190"/>
      <c r="N187" s="191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8" t="s">
        <v>143</v>
      </c>
      <c r="AU187" s="18" t="s">
        <v>141</v>
      </c>
    </row>
    <row r="188" spans="2:51" s="13" customFormat="1" ht="12">
      <c r="B188" s="192"/>
      <c r="C188" s="193"/>
      <c r="D188" s="194" t="s">
        <v>145</v>
      </c>
      <c r="E188" s="195" t="s">
        <v>19</v>
      </c>
      <c r="F188" s="196" t="s">
        <v>256</v>
      </c>
      <c r="G188" s="193"/>
      <c r="H188" s="195" t="s">
        <v>19</v>
      </c>
      <c r="I188" s="197"/>
      <c r="J188" s="193"/>
      <c r="K188" s="193"/>
      <c r="L188" s="198"/>
      <c r="M188" s="199"/>
      <c r="N188" s="200"/>
      <c r="O188" s="200"/>
      <c r="P188" s="200"/>
      <c r="Q188" s="200"/>
      <c r="R188" s="200"/>
      <c r="S188" s="200"/>
      <c r="T188" s="201"/>
      <c r="AT188" s="202" t="s">
        <v>145</v>
      </c>
      <c r="AU188" s="202" t="s">
        <v>141</v>
      </c>
      <c r="AV188" s="13" t="s">
        <v>80</v>
      </c>
      <c r="AW188" s="13" t="s">
        <v>33</v>
      </c>
      <c r="AX188" s="13" t="s">
        <v>72</v>
      </c>
      <c r="AY188" s="202" t="s">
        <v>132</v>
      </c>
    </row>
    <row r="189" spans="2:51" s="14" customFormat="1" ht="12">
      <c r="B189" s="203"/>
      <c r="C189" s="204"/>
      <c r="D189" s="194" t="s">
        <v>145</v>
      </c>
      <c r="E189" s="205" t="s">
        <v>19</v>
      </c>
      <c r="F189" s="206" t="s">
        <v>257</v>
      </c>
      <c r="G189" s="204"/>
      <c r="H189" s="207">
        <v>1120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145</v>
      </c>
      <c r="AU189" s="213" t="s">
        <v>141</v>
      </c>
      <c r="AV189" s="14" t="s">
        <v>82</v>
      </c>
      <c r="AW189" s="14" t="s">
        <v>33</v>
      </c>
      <c r="AX189" s="14" t="s">
        <v>80</v>
      </c>
      <c r="AY189" s="213" t="s">
        <v>132</v>
      </c>
    </row>
    <row r="190" spans="1:65" s="2" customFormat="1" ht="55.5" customHeight="1">
      <c r="A190" s="35"/>
      <c r="B190" s="36"/>
      <c r="C190" s="174" t="s">
        <v>258</v>
      </c>
      <c r="D190" s="174" t="s">
        <v>135</v>
      </c>
      <c r="E190" s="175" t="s">
        <v>259</v>
      </c>
      <c r="F190" s="176" t="s">
        <v>260</v>
      </c>
      <c r="G190" s="177" t="s">
        <v>166</v>
      </c>
      <c r="H190" s="178">
        <v>128</v>
      </c>
      <c r="I190" s="179"/>
      <c r="J190" s="180">
        <f>ROUND(I190*H190,2)</f>
        <v>0</v>
      </c>
      <c r="K190" s="176" t="s">
        <v>139</v>
      </c>
      <c r="L190" s="40"/>
      <c r="M190" s="181" t="s">
        <v>19</v>
      </c>
      <c r="N190" s="182" t="s">
        <v>43</v>
      </c>
      <c r="O190" s="65"/>
      <c r="P190" s="183">
        <f>O190*H190</f>
        <v>0</v>
      </c>
      <c r="Q190" s="183">
        <v>0</v>
      </c>
      <c r="R190" s="183">
        <f>Q190*H190</f>
        <v>0</v>
      </c>
      <c r="S190" s="183">
        <v>0.45</v>
      </c>
      <c r="T190" s="184">
        <f>S190*H190</f>
        <v>57.6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5" t="s">
        <v>140</v>
      </c>
      <c r="AT190" s="185" t="s">
        <v>135</v>
      </c>
      <c r="AU190" s="185" t="s">
        <v>141</v>
      </c>
      <c r="AY190" s="18" t="s">
        <v>132</v>
      </c>
      <c r="BE190" s="186">
        <f>IF(N190="základní",J190,0)</f>
        <v>0</v>
      </c>
      <c r="BF190" s="186">
        <f>IF(N190="snížená",J190,0)</f>
        <v>0</v>
      </c>
      <c r="BG190" s="186">
        <f>IF(N190="zákl. přenesená",J190,0)</f>
        <v>0</v>
      </c>
      <c r="BH190" s="186">
        <f>IF(N190="sníž. přenesená",J190,0)</f>
        <v>0</v>
      </c>
      <c r="BI190" s="186">
        <f>IF(N190="nulová",J190,0)</f>
        <v>0</v>
      </c>
      <c r="BJ190" s="18" t="s">
        <v>80</v>
      </c>
      <c r="BK190" s="186">
        <f>ROUND(I190*H190,2)</f>
        <v>0</v>
      </c>
      <c r="BL190" s="18" t="s">
        <v>140</v>
      </c>
      <c r="BM190" s="185" t="s">
        <v>261</v>
      </c>
    </row>
    <row r="191" spans="1:47" s="2" customFormat="1" ht="12">
      <c r="A191" s="35"/>
      <c r="B191" s="36"/>
      <c r="C191" s="37"/>
      <c r="D191" s="187" t="s">
        <v>143</v>
      </c>
      <c r="E191" s="37"/>
      <c r="F191" s="188" t="s">
        <v>262</v>
      </c>
      <c r="G191" s="37"/>
      <c r="H191" s="37"/>
      <c r="I191" s="189"/>
      <c r="J191" s="37"/>
      <c r="K191" s="37"/>
      <c r="L191" s="40"/>
      <c r="M191" s="190"/>
      <c r="N191" s="191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143</v>
      </c>
      <c r="AU191" s="18" t="s">
        <v>141</v>
      </c>
    </row>
    <row r="192" spans="2:51" s="13" customFormat="1" ht="12">
      <c r="B192" s="192"/>
      <c r="C192" s="193"/>
      <c r="D192" s="194" t="s">
        <v>145</v>
      </c>
      <c r="E192" s="195" t="s">
        <v>19</v>
      </c>
      <c r="F192" s="196" t="s">
        <v>263</v>
      </c>
      <c r="G192" s="193"/>
      <c r="H192" s="195" t="s">
        <v>19</v>
      </c>
      <c r="I192" s="197"/>
      <c r="J192" s="193"/>
      <c r="K192" s="193"/>
      <c r="L192" s="198"/>
      <c r="M192" s="199"/>
      <c r="N192" s="200"/>
      <c r="O192" s="200"/>
      <c r="P192" s="200"/>
      <c r="Q192" s="200"/>
      <c r="R192" s="200"/>
      <c r="S192" s="200"/>
      <c r="T192" s="201"/>
      <c r="AT192" s="202" t="s">
        <v>145</v>
      </c>
      <c r="AU192" s="202" t="s">
        <v>141</v>
      </c>
      <c r="AV192" s="13" t="s">
        <v>80</v>
      </c>
      <c r="AW192" s="13" t="s">
        <v>33</v>
      </c>
      <c r="AX192" s="13" t="s">
        <v>72</v>
      </c>
      <c r="AY192" s="202" t="s">
        <v>132</v>
      </c>
    </row>
    <row r="193" spans="2:51" s="14" customFormat="1" ht="12">
      <c r="B193" s="203"/>
      <c r="C193" s="204"/>
      <c r="D193" s="194" t="s">
        <v>145</v>
      </c>
      <c r="E193" s="205" t="s">
        <v>19</v>
      </c>
      <c r="F193" s="206" t="s">
        <v>230</v>
      </c>
      <c r="G193" s="204"/>
      <c r="H193" s="207">
        <v>16</v>
      </c>
      <c r="I193" s="208"/>
      <c r="J193" s="204"/>
      <c r="K193" s="204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145</v>
      </c>
      <c r="AU193" s="213" t="s">
        <v>141</v>
      </c>
      <c r="AV193" s="14" t="s">
        <v>82</v>
      </c>
      <c r="AW193" s="14" t="s">
        <v>33</v>
      </c>
      <c r="AX193" s="14" t="s">
        <v>72</v>
      </c>
      <c r="AY193" s="213" t="s">
        <v>132</v>
      </c>
    </row>
    <row r="194" spans="2:51" s="13" customFormat="1" ht="22.5">
      <c r="B194" s="192"/>
      <c r="C194" s="193"/>
      <c r="D194" s="194" t="s">
        <v>145</v>
      </c>
      <c r="E194" s="195" t="s">
        <v>19</v>
      </c>
      <c r="F194" s="196" t="s">
        <v>264</v>
      </c>
      <c r="G194" s="193"/>
      <c r="H194" s="195" t="s">
        <v>19</v>
      </c>
      <c r="I194" s="197"/>
      <c r="J194" s="193"/>
      <c r="K194" s="193"/>
      <c r="L194" s="198"/>
      <c r="M194" s="199"/>
      <c r="N194" s="200"/>
      <c r="O194" s="200"/>
      <c r="P194" s="200"/>
      <c r="Q194" s="200"/>
      <c r="R194" s="200"/>
      <c r="S194" s="200"/>
      <c r="T194" s="201"/>
      <c r="AT194" s="202" t="s">
        <v>145</v>
      </c>
      <c r="AU194" s="202" t="s">
        <v>141</v>
      </c>
      <c r="AV194" s="13" t="s">
        <v>80</v>
      </c>
      <c r="AW194" s="13" t="s">
        <v>33</v>
      </c>
      <c r="AX194" s="13" t="s">
        <v>72</v>
      </c>
      <c r="AY194" s="202" t="s">
        <v>132</v>
      </c>
    </row>
    <row r="195" spans="2:51" s="14" customFormat="1" ht="12">
      <c r="B195" s="203"/>
      <c r="C195" s="204"/>
      <c r="D195" s="194" t="s">
        <v>145</v>
      </c>
      <c r="E195" s="205" t="s">
        <v>19</v>
      </c>
      <c r="F195" s="206" t="s">
        <v>265</v>
      </c>
      <c r="G195" s="204"/>
      <c r="H195" s="207">
        <v>112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145</v>
      </c>
      <c r="AU195" s="213" t="s">
        <v>141</v>
      </c>
      <c r="AV195" s="14" t="s">
        <v>82</v>
      </c>
      <c r="AW195" s="14" t="s">
        <v>33</v>
      </c>
      <c r="AX195" s="14" t="s">
        <v>72</v>
      </c>
      <c r="AY195" s="213" t="s">
        <v>132</v>
      </c>
    </row>
    <row r="196" spans="2:51" s="15" customFormat="1" ht="12">
      <c r="B196" s="224"/>
      <c r="C196" s="225"/>
      <c r="D196" s="194" t="s">
        <v>145</v>
      </c>
      <c r="E196" s="226" t="s">
        <v>19</v>
      </c>
      <c r="F196" s="227" t="s">
        <v>202</v>
      </c>
      <c r="G196" s="225"/>
      <c r="H196" s="228">
        <v>128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145</v>
      </c>
      <c r="AU196" s="234" t="s">
        <v>141</v>
      </c>
      <c r="AV196" s="15" t="s">
        <v>140</v>
      </c>
      <c r="AW196" s="15" t="s">
        <v>33</v>
      </c>
      <c r="AX196" s="15" t="s">
        <v>80</v>
      </c>
      <c r="AY196" s="234" t="s">
        <v>132</v>
      </c>
    </row>
    <row r="197" spans="1:65" s="2" customFormat="1" ht="55.5" customHeight="1">
      <c r="A197" s="35"/>
      <c r="B197" s="36"/>
      <c r="C197" s="174" t="s">
        <v>266</v>
      </c>
      <c r="D197" s="174" t="s">
        <v>135</v>
      </c>
      <c r="E197" s="175" t="s">
        <v>267</v>
      </c>
      <c r="F197" s="176" t="s">
        <v>268</v>
      </c>
      <c r="G197" s="177" t="s">
        <v>166</v>
      </c>
      <c r="H197" s="178">
        <v>1120</v>
      </c>
      <c r="I197" s="179"/>
      <c r="J197" s="180">
        <f>ROUND(I197*H197,2)</f>
        <v>0</v>
      </c>
      <c r="K197" s="176" t="s">
        <v>139</v>
      </c>
      <c r="L197" s="40"/>
      <c r="M197" s="181" t="s">
        <v>19</v>
      </c>
      <c r="N197" s="182" t="s">
        <v>43</v>
      </c>
      <c r="O197" s="65"/>
      <c r="P197" s="183">
        <f>O197*H197</f>
        <v>0</v>
      </c>
      <c r="Q197" s="183">
        <v>0.0003</v>
      </c>
      <c r="R197" s="183">
        <f>Q197*H197</f>
        <v>0.33599999999999997</v>
      </c>
      <c r="S197" s="183">
        <v>0.46</v>
      </c>
      <c r="T197" s="184">
        <f>S197*H197</f>
        <v>515.2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5" t="s">
        <v>140</v>
      </c>
      <c r="AT197" s="185" t="s">
        <v>135</v>
      </c>
      <c r="AU197" s="185" t="s">
        <v>141</v>
      </c>
      <c r="AY197" s="18" t="s">
        <v>132</v>
      </c>
      <c r="BE197" s="186">
        <f>IF(N197="základní",J197,0)</f>
        <v>0</v>
      </c>
      <c r="BF197" s="186">
        <f>IF(N197="snížená",J197,0)</f>
        <v>0</v>
      </c>
      <c r="BG197" s="186">
        <f>IF(N197="zákl. přenesená",J197,0)</f>
        <v>0</v>
      </c>
      <c r="BH197" s="186">
        <f>IF(N197="sníž. přenesená",J197,0)</f>
        <v>0</v>
      </c>
      <c r="BI197" s="186">
        <f>IF(N197="nulová",J197,0)</f>
        <v>0</v>
      </c>
      <c r="BJ197" s="18" t="s">
        <v>80</v>
      </c>
      <c r="BK197" s="186">
        <f>ROUND(I197*H197,2)</f>
        <v>0</v>
      </c>
      <c r="BL197" s="18" t="s">
        <v>140</v>
      </c>
      <c r="BM197" s="185" t="s">
        <v>269</v>
      </c>
    </row>
    <row r="198" spans="1:47" s="2" customFormat="1" ht="12">
      <c r="A198" s="35"/>
      <c r="B198" s="36"/>
      <c r="C198" s="37"/>
      <c r="D198" s="187" t="s">
        <v>143</v>
      </c>
      <c r="E198" s="37"/>
      <c r="F198" s="188" t="s">
        <v>270</v>
      </c>
      <c r="G198" s="37"/>
      <c r="H198" s="37"/>
      <c r="I198" s="189"/>
      <c r="J198" s="37"/>
      <c r="K198" s="37"/>
      <c r="L198" s="40"/>
      <c r="M198" s="190"/>
      <c r="N198" s="191"/>
      <c r="O198" s="65"/>
      <c r="P198" s="65"/>
      <c r="Q198" s="65"/>
      <c r="R198" s="65"/>
      <c r="S198" s="65"/>
      <c r="T198" s="66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8" t="s">
        <v>143</v>
      </c>
      <c r="AU198" s="18" t="s">
        <v>141</v>
      </c>
    </row>
    <row r="199" spans="2:51" s="13" customFormat="1" ht="12">
      <c r="B199" s="192"/>
      <c r="C199" s="193"/>
      <c r="D199" s="194" t="s">
        <v>145</v>
      </c>
      <c r="E199" s="195" t="s">
        <v>19</v>
      </c>
      <c r="F199" s="196" t="s">
        <v>271</v>
      </c>
      <c r="G199" s="193"/>
      <c r="H199" s="195" t="s">
        <v>19</v>
      </c>
      <c r="I199" s="197"/>
      <c r="J199" s="193"/>
      <c r="K199" s="193"/>
      <c r="L199" s="198"/>
      <c r="M199" s="199"/>
      <c r="N199" s="200"/>
      <c r="O199" s="200"/>
      <c r="P199" s="200"/>
      <c r="Q199" s="200"/>
      <c r="R199" s="200"/>
      <c r="S199" s="200"/>
      <c r="T199" s="201"/>
      <c r="AT199" s="202" t="s">
        <v>145</v>
      </c>
      <c r="AU199" s="202" t="s">
        <v>141</v>
      </c>
      <c r="AV199" s="13" t="s">
        <v>80</v>
      </c>
      <c r="AW199" s="13" t="s">
        <v>33</v>
      </c>
      <c r="AX199" s="13" t="s">
        <v>72</v>
      </c>
      <c r="AY199" s="202" t="s">
        <v>132</v>
      </c>
    </row>
    <row r="200" spans="2:51" s="14" customFormat="1" ht="12">
      <c r="B200" s="203"/>
      <c r="C200" s="204"/>
      <c r="D200" s="194" t="s">
        <v>145</v>
      </c>
      <c r="E200" s="205" t="s">
        <v>19</v>
      </c>
      <c r="F200" s="206" t="s">
        <v>257</v>
      </c>
      <c r="G200" s="204"/>
      <c r="H200" s="207">
        <v>1120</v>
      </c>
      <c r="I200" s="208"/>
      <c r="J200" s="204"/>
      <c r="K200" s="204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145</v>
      </c>
      <c r="AU200" s="213" t="s">
        <v>141</v>
      </c>
      <c r="AV200" s="14" t="s">
        <v>82</v>
      </c>
      <c r="AW200" s="14" t="s">
        <v>33</v>
      </c>
      <c r="AX200" s="14" t="s">
        <v>80</v>
      </c>
      <c r="AY200" s="213" t="s">
        <v>132</v>
      </c>
    </row>
    <row r="201" spans="1:65" s="2" customFormat="1" ht="62.65" customHeight="1">
      <c r="A201" s="35"/>
      <c r="B201" s="36"/>
      <c r="C201" s="174" t="s">
        <v>272</v>
      </c>
      <c r="D201" s="174" t="s">
        <v>135</v>
      </c>
      <c r="E201" s="175" t="s">
        <v>273</v>
      </c>
      <c r="F201" s="176" t="s">
        <v>274</v>
      </c>
      <c r="G201" s="177" t="s">
        <v>166</v>
      </c>
      <c r="H201" s="178">
        <v>75</v>
      </c>
      <c r="I201" s="179"/>
      <c r="J201" s="180">
        <f>ROUND(I201*H201,2)</f>
        <v>0</v>
      </c>
      <c r="K201" s="176" t="s">
        <v>139</v>
      </c>
      <c r="L201" s="40"/>
      <c r="M201" s="181" t="s">
        <v>19</v>
      </c>
      <c r="N201" s="182" t="s">
        <v>43</v>
      </c>
      <c r="O201" s="65"/>
      <c r="P201" s="183">
        <f>O201*H201</f>
        <v>0</v>
      </c>
      <c r="Q201" s="183">
        <v>0</v>
      </c>
      <c r="R201" s="183">
        <f>Q201*H201</f>
        <v>0</v>
      </c>
      <c r="S201" s="183">
        <v>0.325</v>
      </c>
      <c r="T201" s="184">
        <f>S201*H201</f>
        <v>24.375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5" t="s">
        <v>140</v>
      </c>
      <c r="AT201" s="185" t="s">
        <v>135</v>
      </c>
      <c r="AU201" s="185" t="s">
        <v>141</v>
      </c>
      <c r="AY201" s="18" t="s">
        <v>132</v>
      </c>
      <c r="BE201" s="186">
        <f>IF(N201="základní",J201,0)</f>
        <v>0</v>
      </c>
      <c r="BF201" s="186">
        <f>IF(N201="snížená",J201,0)</f>
        <v>0</v>
      </c>
      <c r="BG201" s="186">
        <f>IF(N201="zákl. přenesená",J201,0)</f>
        <v>0</v>
      </c>
      <c r="BH201" s="186">
        <f>IF(N201="sníž. přenesená",J201,0)</f>
        <v>0</v>
      </c>
      <c r="BI201" s="186">
        <f>IF(N201="nulová",J201,0)</f>
        <v>0</v>
      </c>
      <c r="BJ201" s="18" t="s">
        <v>80</v>
      </c>
      <c r="BK201" s="186">
        <f>ROUND(I201*H201,2)</f>
        <v>0</v>
      </c>
      <c r="BL201" s="18" t="s">
        <v>140</v>
      </c>
      <c r="BM201" s="185" t="s">
        <v>275</v>
      </c>
    </row>
    <row r="202" spans="1:47" s="2" customFormat="1" ht="12">
      <c r="A202" s="35"/>
      <c r="B202" s="36"/>
      <c r="C202" s="37"/>
      <c r="D202" s="187" t="s">
        <v>143</v>
      </c>
      <c r="E202" s="37"/>
      <c r="F202" s="188" t="s">
        <v>276</v>
      </c>
      <c r="G202" s="37"/>
      <c r="H202" s="37"/>
      <c r="I202" s="189"/>
      <c r="J202" s="37"/>
      <c r="K202" s="37"/>
      <c r="L202" s="40"/>
      <c r="M202" s="190"/>
      <c r="N202" s="191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143</v>
      </c>
      <c r="AU202" s="18" t="s">
        <v>141</v>
      </c>
    </row>
    <row r="203" spans="2:51" s="13" customFormat="1" ht="12">
      <c r="B203" s="192"/>
      <c r="C203" s="193"/>
      <c r="D203" s="194" t="s">
        <v>145</v>
      </c>
      <c r="E203" s="195" t="s">
        <v>19</v>
      </c>
      <c r="F203" s="196" t="s">
        <v>277</v>
      </c>
      <c r="G203" s="193"/>
      <c r="H203" s="195" t="s">
        <v>19</v>
      </c>
      <c r="I203" s="197"/>
      <c r="J203" s="193"/>
      <c r="K203" s="193"/>
      <c r="L203" s="198"/>
      <c r="M203" s="199"/>
      <c r="N203" s="200"/>
      <c r="O203" s="200"/>
      <c r="P203" s="200"/>
      <c r="Q203" s="200"/>
      <c r="R203" s="200"/>
      <c r="S203" s="200"/>
      <c r="T203" s="201"/>
      <c r="AT203" s="202" t="s">
        <v>145</v>
      </c>
      <c r="AU203" s="202" t="s">
        <v>141</v>
      </c>
      <c r="AV203" s="13" t="s">
        <v>80</v>
      </c>
      <c r="AW203" s="13" t="s">
        <v>33</v>
      </c>
      <c r="AX203" s="13" t="s">
        <v>72</v>
      </c>
      <c r="AY203" s="202" t="s">
        <v>132</v>
      </c>
    </row>
    <row r="204" spans="2:51" s="14" customFormat="1" ht="12">
      <c r="B204" s="203"/>
      <c r="C204" s="204"/>
      <c r="D204" s="194" t="s">
        <v>145</v>
      </c>
      <c r="E204" s="205" t="s">
        <v>19</v>
      </c>
      <c r="F204" s="206" t="s">
        <v>234</v>
      </c>
      <c r="G204" s="204"/>
      <c r="H204" s="207">
        <v>72</v>
      </c>
      <c r="I204" s="208"/>
      <c r="J204" s="204"/>
      <c r="K204" s="204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145</v>
      </c>
      <c r="AU204" s="213" t="s">
        <v>141</v>
      </c>
      <c r="AV204" s="14" t="s">
        <v>82</v>
      </c>
      <c r="AW204" s="14" t="s">
        <v>33</v>
      </c>
      <c r="AX204" s="14" t="s">
        <v>72</v>
      </c>
      <c r="AY204" s="213" t="s">
        <v>132</v>
      </c>
    </row>
    <row r="205" spans="2:51" s="13" customFormat="1" ht="12">
      <c r="B205" s="192"/>
      <c r="C205" s="193"/>
      <c r="D205" s="194" t="s">
        <v>145</v>
      </c>
      <c r="E205" s="195" t="s">
        <v>19</v>
      </c>
      <c r="F205" s="196" t="s">
        <v>278</v>
      </c>
      <c r="G205" s="193"/>
      <c r="H205" s="195" t="s">
        <v>19</v>
      </c>
      <c r="I205" s="197"/>
      <c r="J205" s="193"/>
      <c r="K205" s="193"/>
      <c r="L205" s="198"/>
      <c r="M205" s="199"/>
      <c r="N205" s="200"/>
      <c r="O205" s="200"/>
      <c r="P205" s="200"/>
      <c r="Q205" s="200"/>
      <c r="R205" s="200"/>
      <c r="S205" s="200"/>
      <c r="T205" s="201"/>
      <c r="AT205" s="202" t="s">
        <v>145</v>
      </c>
      <c r="AU205" s="202" t="s">
        <v>141</v>
      </c>
      <c r="AV205" s="13" t="s">
        <v>80</v>
      </c>
      <c r="AW205" s="13" t="s">
        <v>33</v>
      </c>
      <c r="AX205" s="13" t="s">
        <v>72</v>
      </c>
      <c r="AY205" s="202" t="s">
        <v>132</v>
      </c>
    </row>
    <row r="206" spans="2:51" s="14" customFormat="1" ht="12">
      <c r="B206" s="203"/>
      <c r="C206" s="204"/>
      <c r="D206" s="194" t="s">
        <v>145</v>
      </c>
      <c r="E206" s="205" t="s">
        <v>19</v>
      </c>
      <c r="F206" s="206" t="s">
        <v>141</v>
      </c>
      <c r="G206" s="204"/>
      <c r="H206" s="207">
        <v>3</v>
      </c>
      <c r="I206" s="208"/>
      <c r="J206" s="204"/>
      <c r="K206" s="204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145</v>
      </c>
      <c r="AU206" s="213" t="s">
        <v>141</v>
      </c>
      <c r="AV206" s="14" t="s">
        <v>82</v>
      </c>
      <c r="AW206" s="14" t="s">
        <v>33</v>
      </c>
      <c r="AX206" s="14" t="s">
        <v>72</v>
      </c>
      <c r="AY206" s="213" t="s">
        <v>132</v>
      </c>
    </row>
    <row r="207" spans="2:51" s="15" customFormat="1" ht="12">
      <c r="B207" s="224"/>
      <c r="C207" s="225"/>
      <c r="D207" s="194" t="s">
        <v>145</v>
      </c>
      <c r="E207" s="226" t="s">
        <v>19</v>
      </c>
      <c r="F207" s="227" t="s">
        <v>202</v>
      </c>
      <c r="G207" s="225"/>
      <c r="H207" s="228">
        <v>75</v>
      </c>
      <c r="I207" s="229"/>
      <c r="J207" s="225"/>
      <c r="K207" s="225"/>
      <c r="L207" s="230"/>
      <c r="M207" s="231"/>
      <c r="N207" s="232"/>
      <c r="O207" s="232"/>
      <c r="P207" s="232"/>
      <c r="Q207" s="232"/>
      <c r="R207" s="232"/>
      <c r="S207" s="232"/>
      <c r="T207" s="233"/>
      <c r="AT207" s="234" t="s">
        <v>145</v>
      </c>
      <c r="AU207" s="234" t="s">
        <v>141</v>
      </c>
      <c r="AV207" s="15" t="s">
        <v>140</v>
      </c>
      <c r="AW207" s="15" t="s">
        <v>33</v>
      </c>
      <c r="AX207" s="15" t="s">
        <v>80</v>
      </c>
      <c r="AY207" s="234" t="s">
        <v>132</v>
      </c>
    </row>
    <row r="208" spans="1:65" s="2" customFormat="1" ht="49.15" customHeight="1">
      <c r="A208" s="35"/>
      <c r="B208" s="36"/>
      <c r="C208" s="174" t="s">
        <v>7</v>
      </c>
      <c r="D208" s="174" t="s">
        <v>135</v>
      </c>
      <c r="E208" s="175" t="s">
        <v>279</v>
      </c>
      <c r="F208" s="176" t="s">
        <v>280</v>
      </c>
      <c r="G208" s="177" t="s">
        <v>281</v>
      </c>
      <c r="H208" s="178">
        <v>530</v>
      </c>
      <c r="I208" s="179"/>
      <c r="J208" s="180">
        <f>ROUND(I208*H208,2)</f>
        <v>0</v>
      </c>
      <c r="K208" s="176" t="s">
        <v>139</v>
      </c>
      <c r="L208" s="40"/>
      <c r="M208" s="181" t="s">
        <v>19</v>
      </c>
      <c r="N208" s="182" t="s">
        <v>43</v>
      </c>
      <c r="O208" s="65"/>
      <c r="P208" s="183">
        <f>O208*H208</f>
        <v>0</v>
      </c>
      <c r="Q208" s="183">
        <v>0</v>
      </c>
      <c r="R208" s="183">
        <f>Q208*H208</f>
        <v>0</v>
      </c>
      <c r="S208" s="183">
        <v>0.205</v>
      </c>
      <c r="T208" s="184">
        <f>S208*H208</f>
        <v>108.64999999999999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5" t="s">
        <v>140</v>
      </c>
      <c r="AT208" s="185" t="s">
        <v>135</v>
      </c>
      <c r="AU208" s="185" t="s">
        <v>141</v>
      </c>
      <c r="AY208" s="18" t="s">
        <v>132</v>
      </c>
      <c r="BE208" s="186">
        <f>IF(N208="základní",J208,0)</f>
        <v>0</v>
      </c>
      <c r="BF208" s="186">
        <f>IF(N208="snížená",J208,0)</f>
        <v>0</v>
      </c>
      <c r="BG208" s="186">
        <f>IF(N208="zákl. přenesená",J208,0)</f>
        <v>0</v>
      </c>
      <c r="BH208" s="186">
        <f>IF(N208="sníž. přenesená",J208,0)</f>
        <v>0</v>
      </c>
      <c r="BI208" s="186">
        <f>IF(N208="nulová",J208,0)</f>
        <v>0</v>
      </c>
      <c r="BJ208" s="18" t="s">
        <v>80</v>
      </c>
      <c r="BK208" s="186">
        <f>ROUND(I208*H208,2)</f>
        <v>0</v>
      </c>
      <c r="BL208" s="18" t="s">
        <v>140</v>
      </c>
      <c r="BM208" s="185" t="s">
        <v>282</v>
      </c>
    </row>
    <row r="209" spans="1:47" s="2" customFormat="1" ht="12">
      <c r="A209" s="35"/>
      <c r="B209" s="36"/>
      <c r="C209" s="37"/>
      <c r="D209" s="187" t="s">
        <v>143</v>
      </c>
      <c r="E209" s="37"/>
      <c r="F209" s="188" t="s">
        <v>283</v>
      </c>
      <c r="G209" s="37"/>
      <c r="H209" s="37"/>
      <c r="I209" s="189"/>
      <c r="J209" s="37"/>
      <c r="K209" s="37"/>
      <c r="L209" s="40"/>
      <c r="M209" s="190"/>
      <c r="N209" s="191"/>
      <c r="O209" s="65"/>
      <c r="P209" s="65"/>
      <c r="Q209" s="65"/>
      <c r="R209" s="65"/>
      <c r="S209" s="65"/>
      <c r="T209" s="66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8" t="s">
        <v>143</v>
      </c>
      <c r="AU209" s="18" t="s">
        <v>141</v>
      </c>
    </row>
    <row r="210" spans="2:51" s="13" customFormat="1" ht="12">
      <c r="B210" s="192"/>
      <c r="C210" s="193"/>
      <c r="D210" s="194" t="s">
        <v>145</v>
      </c>
      <c r="E210" s="195" t="s">
        <v>19</v>
      </c>
      <c r="F210" s="196" t="s">
        <v>256</v>
      </c>
      <c r="G210" s="193"/>
      <c r="H210" s="195" t="s">
        <v>19</v>
      </c>
      <c r="I210" s="197"/>
      <c r="J210" s="193"/>
      <c r="K210" s="193"/>
      <c r="L210" s="198"/>
      <c r="M210" s="199"/>
      <c r="N210" s="200"/>
      <c r="O210" s="200"/>
      <c r="P210" s="200"/>
      <c r="Q210" s="200"/>
      <c r="R210" s="200"/>
      <c r="S210" s="200"/>
      <c r="T210" s="201"/>
      <c r="AT210" s="202" t="s">
        <v>145</v>
      </c>
      <c r="AU210" s="202" t="s">
        <v>141</v>
      </c>
      <c r="AV210" s="13" t="s">
        <v>80</v>
      </c>
      <c r="AW210" s="13" t="s">
        <v>33</v>
      </c>
      <c r="AX210" s="13" t="s">
        <v>72</v>
      </c>
      <c r="AY210" s="202" t="s">
        <v>132</v>
      </c>
    </row>
    <row r="211" spans="2:51" s="14" customFormat="1" ht="12">
      <c r="B211" s="203"/>
      <c r="C211" s="204"/>
      <c r="D211" s="194" t="s">
        <v>145</v>
      </c>
      <c r="E211" s="205" t="s">
        <v>19</v>
      </c>
      <c r="F211" s="206" t="s">
        <v>284</v>
      </c>
      <c r="G211" s="204"/>
      <c r="H211" s="207">
        <v>496</v>
      </c>
      <c r="I211" s="208"/>
      <c r="J211" s="204"/>
      <c r="K211" s="204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145</v>
      </c>
      <c r="AU211" s="213" t="s">
        <v>141</v>
      </c>
      <c r="AV211" s="14" t="s">
        <v>82</v>
      </c>
      <c r="AW211" s="14" t="s">
        <v>33</v>
      </c>
      <c r="AX211" s="14" t="s">
        <v>72</v>
      </c>
      <c r="AY211" s="213" t="s">
        <v>132</v>
      </c>
    </row>
    <row r="212" spans="2:51" s="13" customFormat="1" ht="12">
      <c r="B212" s="192"/>
      <c r="C212" s="193"/>
      <c r="D212" s="194" t="s">
        <v>145</v>
      </c>
      <c r="E212" s="195" t="s">
        <v>19</v>
      </c>
      <c r="F212" s="196" t="s">
        <v>285</v>
      </c>
      <c r="G212" s="193"/>
      <c r="H212" s="195" t="s">
        <v>19</v>
      </c>
      <c r="I212" s="197"/>
      <c r="J212" s="193"/>
      <c r="K212" s="193"/>
      <c r="L212" s="198"/>
      <c r="M212" s="199"/>
      <c r="N212" s="200"/>
      <c r="O212" s="200"/>
      <c r="P212" s="200"/>
      <c r="Q212" s="200"/>
      <c r="R212" s="200"/>
      <c r="S212" s="200"/>
      <c r="T212" s="201"/>
      <c r="AT212" s="202" t="s">
        <v>145</v>
      </c>
      <c r="AU212" s="202" t="s">
        <v>141</v>
      </c>
      <c r="AV212" s="13" t="s">
        <v>80</v>
      </c>
      <c r="AW212" s="13" t="s">
        <v>33</v>
      </c>
      <c r="AX212" s="13" t="s">
        <v>72</v>
      </c>
      <c r="AY212" s="202" t="s">
        <v>132</v>
      </c>
    </row>
    <row r="213" spans="2:51" s="14" customFormat="1" ht="12">
      <c r="B213" s="203"/>
      <c r="C213" s="204"/>
      <c r="D213" s="194" t="s">
        <v>145</v>
      </c>
      <c r="E213" s="205" t="s">
        <v>19</v>
      </c>
      <c r="F213" s="206" t="s">
        <v>286</v>
      </c>
      <c r="G213" s="204"/>
      <c r="H213" s="207">
        <v>34</v>
      </c>
      <c r="I213" s="208"/>
      <c r="J213" s="204"/>
      <c r="K213" s="204"/>
      <c r="L213" s="209"/>
      <c r="M213" s="210"/>
      <c r="N213" s="211"/>
      <c r="O213" s="211"/>
      <c r="P213" s="211"/>
      <c r="Q213" s="211"/>
      <c r="R213" s="211"/>
      <c r="S213" s="211"/>
      <c r="T213" s="212"/>
      <c r="AT213" s="213" t="s">
        <v>145</v>
      </c>
      <c r="AU213" s="213" t="s">
        <v>141</v>
      </c>
      <c r="AV213" s="14" t="s">
        <v>82</v>
      </c>
      <c r="AW213" s="14" t="s">
        <v>33</v>
      </c>
      <c r="AX213" s="14" t="s">
        <v>72</v>
      </c>
      <c r="AY213" s="213" t="s">
        <v>132</v>
      </c>
    </row>
    <row r="214" spans="2:51" s="15" customFormat="1" ht="12">
      <c r="B214" s="224"/>
      <c r="C214" s="225"/>
      <c r="D214" s="194" t="s">
        <v>145</v>
      </c>
      <c r="E214" s="226" t="s">
        <v>19</v>
      </c>
      <c r="F214" s="227" t="s">
        <v>202</v>
      </c>
      <c r="G214" s="225"/>
      <c r="H214" s="228">
        <v>530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AT214" s="234" t="s">
        <v>145</v>
      </c>
      <c r="AU214" s="234" t="s">
        <v>141</v>
      </c>
      <c r="AV214" s="15" t="s">
        <v>140</v>
      </c>
      <c r="AW214" s="15" t="s">
        <v>33</v>
      </c>
      <c r="AX214" s="15" t="s">
        <v>80</v>
      </c>
      <c r="AY214" s="234" t="s">
        <v>132</v>
      </c>
    </row>
    <row r="215" spans="1:65" s="2" customFormat="1" ht="55.5" customHeight="1">
      <c r="A215" s="35"/>
      <c r="B215" s="36"/>
      <c r="C215" s="174" t="s">
        <v>287</v>
      </c>
      <c r="D215" s="174" t="s">
        <v>135</v>
      </c>
      <c r="E215" s="175" t="s">
        <v>288</v>
      </c>
      <c r="F215" s="176" t="s">
        <v>289</v>
      </c>
      <c r="G215" s="177" t="s">
        <v>138</v>
      </c>
      <c r="H215" s="178">
        <v>19.267</v>
      </c>
      <c r="I215" s="179"/>
      <c r="J215" s="180">
        <f>ROUND(I215*H215,2)</f>
        <v>0</v>
      </c>
      <c r="K215" s="176" t="s">
        <v>139</v>
      </c>
      <c r="L215" s="40"/>
      <c r="M215" s="181" t="s">
        <v>19</v>
      </c>
      <c r="N215" s="182" t="s">
        <v>43</v>
      </c>
      <c r="O215" s="65"/>
      <c r="P215" s="183">
        <f>O215*H215</f>
        <v>0</v>
      </c>
      <c r="Q215" s="183">
        <v>0</v>
      </c>
      <c r="R215" s="183">
        <f>Q215*H215</f>
        <v>0</v>
      </c>
      <c r="S215" s="183">
        <v>2</v>
      </c>
      <c r="T215" s="184">
        <f>S215*H215</f>
        <v>38.534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5" t="s">
        <v>140</v>
      </c>
      <c r="AT215" s="185" t="s">
        <v>135</v>
      </c>
      <c r="AU215" s="185" t="s">
        <v>141</v>
      </c>
      <c r="AY215" s="18" t="s">
        <v>132</v>
      </c>
      <c r="BE215" s="186">
        <f>IF(N215="základní",J215,0)</f>
        <v>0</v>
      </c>
      <c r="BF215" s="186">
        <f>IF(N215="snížená",J215,0)</f>
        <v>0</v>
      </c>
      <c r="BG215" s="186">
        <f>IF(N215="zákl. přenesená",J215,0)</f>
        <v>0</v>
      </c>
      <c r="BH215" s="186">
        <f>IF(N215="sníž. přenesená",J215,0)</f>
        <v>0</v>
      </c>
      <c r="BI215" s="186">
        <f>IF(N215="nulová",J215,0)</f>
        <v>0</v>
      </c>
      <c r="BJ215" s="18" t="s">
        <v>80</v>
      </c>
      <c r="BK215" s="186">
        <f>ROUND(I215*H215,2)</f>
        <v>0</v>
      </c>
      <c r="BL215" s="18" t="s">
        <v>140</v>
      </c>
      <c r="BM215" s="185" t="s">
        <v>290</v>
      </c>
    </row>
    <row r="216" spans="1:47" s="2" customFormat="1" ht="12">
      <c r="A216" s="35"/>
      <c r="B216" s="36"/>
      <c r="C216" s="37"/>
      <c r="D216" s="187" t="s">
        <v>143</v>
      </c>
      <c r="E216" s="37"/>
      <c r="F216" s="188" t="s">
        <v>291</v>
      </c>
      <c r="G216" s="37"/>
      <c r="H216" s="37"/>
      <c r="I216" s="189"/>
      <c r="J216" s="37"/>
      <c r="K216" s="37"/>
      <c r="L216" s="40"/>
      <c r="M216" s="190"/>
      <c r="N216" s="191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8" t="s">
        <v>143</v>
      </c>
      <c r="AU216" s="18" t="s">
        <v>141</v>
      </c>
    </row>
    <row r="217" spans="2:51" s="13" customFormat="1" ht="12">
      <c r="B217" s="192"/>
      <c r="C217" s="193"/>
      <c r="D217" s="194" t="s">
        <v>145</v>
      </c>
      <c r="E217" s="195" t="s">
        <v>19</v>
      </c>
      <c r="F217" s="196" t="s">
        <v>292</v>
      </c>
      <c r="G217" s="193"/>
      <c r="H217" s="195" t="s">
        <v>19</v>
      </c>
      <c r="I217" s="197"/>
      <c r="J217" s="193"/>
      <c r="K217" s="193"/>
      <c r="L217" s="198"/>
      <c r="M217" s="199"/>
      <c r="N217" s="200"/>
      <c r="O217" s="200"/>
      <c r="P217" s="200"/>
      <c r="Q217" s="200"/>
      <c r="R217" s="200"/>
      <c r="S217" s="200"/>
      <c r="T217" s="201"/>
      <c r="AT217" s="202" t="s">
        <v>145</v>
      </c>
      <c r="AU217" s="202" t="s">
        <v>141</v>
      </c>
      <c r="AV217" s="13" t="s">
        <v>80</v>
      </c>
      <c r="AW217" s="13" t="s">
        <v>33</v>
      </c>
      <c r="AX217" s="13" t="s">
        <v>72</v>
      </c>
      <c r="AY217" s="202" t="s">
        <v>132</v>
      </c>
    </row>
    <row r="218" spans="2:51" s="14" customFormat="1" ht="12">
      <c r="B218" s="203"/>
      <c r="C218" s="204"/>
      <c r="D218" s="194" t="s">
        <v>145</v>
      </c>
      <c r="E218" s="205" t="s">
        <v>19</v>
      </c>
      <c r="F218" s="206" t="s">
        <v>293</v>
      </c>
      <c r="G218" s="204"/>
      <c r="H218" s="207">
        <v>14.88</v>
      </c>
      <c r="I218" s="208"/>
      <c r="J218" s="204"/>
      <c r="K218" s="204"/>
      <c r="L218" s="209"/>
      <c r="M218" s="210"/>
      <c r="N218" s="211"/>
      <c r="O218" s="211"/>
      <c r="P218" s="211"/>
      <c r="Q218" s="211"/>
      <c r="R218" s="211"/>
      <c r="S218" s="211"/>
      <c r="T218" s="212"/>
      <c r="AT218" s="213" t="s">
        <v>145</v>
      </c>
      <c r="AU218" s="213" t="s">
        <v>141</v>
      </c>
      <c r="AV218" s="14" t="s">
        <v>82</v>
      </c>
      <c r="AW218" s="14" t="s">
        <v>33</v>
      </c>
      <c r="AX218" s="14" t="s">
        <v>72</v>
      </c>
      <c r="AY218" s="213" t="s">
        <v>132</v>
      </c>
    </row>
    <row r="219" spans="2:51" s="13" customFormat="1" ht="12">
      <c r="B219" s="192"/>
      <c r="C219" s="193"/>
      <c r="D219" s="194" t="s">
        <v>145</v>
      </c>
      <c r="E219" s="195" t="s">
        <v>19</v>
      </c>
      <c r="F219" s="196" t="s">
        <v>237</v>
      </c>
      <c r="G219" s="193"/>
      <c r="H219" s="195" t="s">
        <v>19</v>
      </c>
      <c r="I219" s="197"/>
      <c r="J219" s="193"/>
      <c r="K219" s="193"/>
      <c r="L219" s="198"/>
      <c r="M219" s="199"/>
      <c r="N219" s="200"/>
      <c r="O219" s="200"/>
      <c r="P219" s="200"/>
      <c r="Q219" s="200"/>
      <c r="R219" s="200"/>
      <c r="S219" s="200"/>
      <c r="T219" s="201"/>
      <c r="AT219" s="202" t="s">
        <v>145</v>
      </c>
      <c r="AU219" s="202" t="s">
        <v>141</v>
      </c>
      <c r="AV219" s="13" t="s">
        <v>80</v>
      </c>
      <c r="AW219" s="13" t="s">
        <v>33</v>
      </c>
      <c r="AX219" s="13" t="s">
        <v>72</v>
      </c>
      <c r="AY219" s="202" t="s">
        <v>132</v>
      </c>
    </row>
    <row r="220" spans="2:51" s="14" customFormat="1" ht="12">
      <c r="B220" s="203"/>
      <c r="C220" s="204"/>
      <c r="D220" s="194" t="s">
        <v>145</v>
      </c>
      <c r="E220" s="205" t="s">
        <v>19</v>
      </c>
      <c r="F220" s="206" t="s">
        <v>294</v>
      </c>
      <c r="G220" s="204"/>
      <c r="H220" s="207">
        <v>2.34</v>
      </c>
      <c r="I220" s="208"/>
      <c r="J220" s="204"/>
      <c r="K220" s="204"/>
      <c r="L220" s="209"/>
      <c r="M220" s="210"/>
      <c r="N220" s="211"/>
      <c r="O220" s="211"/>
      <c r="P220" s="211"/>
      <c r="Q220" s="211"/>
      <c r="R220" s="211"/>
      <c r="S220" s="211"/>
      <c r="T220" s="212"/>
      <c r="AT220" s="213" t="s">
        <v>145</v>
      </c>
      <c r="AU220" s="213" t="s">
        <v>141</v>
      </c>
      <c r="AV220" s="14" t="s">
        <v>82</v>
      </c>
      <c r="AW220" s="14" t="s">
        <v>33</v>
      </c>
      <c r="AX220" s="14" t="s">
        <v>72</v>
      </c>
      <c r="AY220" s="213" t="s">
        <v>132</v>
      </c>
    </row>
    <row r="221" spans="2:51" s="13" customFormat="1" ht="12">
      <c r="B221" s="192"/>
      <c r="C221" s="193"/>
      <c r="D221" s="194" t="s">
        <v>145</v>
      </c>
      <c r="E221" s="195" t="s">
        <v>19</v>
      </c>
      <c r="F221" s="196" t="s">
        <v>239</v>
      </c>
      <c r="G221" s="193"/>
      <c r="H221" s="195" t="s">
        <v>19</v>
      </c>
      <c r="I221" s="197"/>
      <c r="J221" s="193"/>
      <c r="K221" s="193"/>
      <c r="L221" s="198"/>
      <c r="M221" s="199"/>
      <c r="N221" s="200"/>
      <c r="O221" s="200"/>
      <c r="P221" s="200"/>
      <c r="Q221" s="200"/>
      <c r="R221" s="200"/>
      <c r="S221" s="200"/>
      <c r="T221" s="201"/>
      <c r="AT221" s="202" t="s">
        <v>145</v>
      </c>
      <c r="AU221" s="202" t="s">
        <v>141</v>
      </c>
      <c r="AV221" s="13" t="s">
        <v>80</v>
      </c>
      <c r="AW221" s="13" t="s">
        <v>33</v>
      </c>
      <c r="AX221" s="13" t="s">
        <v>72</v>
      </c>
      <c r="AY221" s="202" t="s">
        <v>132</v>
      </c>
    </row>
    <row r="222" spans="2:51" s="14" customFormat="1" ht="12">
      <c r="B222" s="203"/>
      <c r="C222" s="204"/>
      <c r="D222" s="194" t="s">
        <v>145</v>
      </c>
      <c r="E222" s="205" t="s">
        <v>19</v>
      </c>
      <c r="F222" s="206" t="s">
        <v>295</v>
      </c>
      <c r="G222" s="204"/>
      <c r="H222" s="207">
        <v>1.303</v>
      </c>
      <c r="I222" s="208"/>
      <c r="J222" s="204"/>
      <c r="K222" s="204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145</v>
      </c>
      <c r="AU222" s="213" t="s">
        <v>141</v>
      </c>
      <c r="AV222" s="14" t="s">
        <v>82</v>
      </c>
      <c r="AW222" s="14" t="s">
        <v>33</v>
      </c>
      <c r="AX222" s="14" t="s">
        <v>72</v>
      </c>
      <c r="AY222" s="213" t="s">
        <v>132</v>
      </c>
    </row>
    <row r="223" spans="2:51" s="13" customFormat="1" ht="12">
      <c r="B223" s="192"/>
      <c r="C223" s="193"/>
      <c r="D223" s="194" t="s">
        <v>145</v>
      </c>
      <c r="E223" s="195" t="s">
        <v>19</v>
      </c>
      <c r="F223" s="196" t="s">
        <v>296</v>
      </c>
      <c r="G223" s="193"/>
      <c r="H223" s="195" t="s">
        <v>19</v>
      </c>
      <c r="I223" s="197"/>
      <c r="J223" s="193"/>
      <c r="K223" s="193"/>
      <c r="L223" s="198"/>
      <c r="M223" s="199"/>
      <c r="N223" s="200"/>
      <c r="O223" s="200"/>
      <c r="P223" s="200"/>
      <c r="Q223" s="200"/>
      <c r="R223" s="200"/>
      <c r="S223" s="200"/>
      <c r="T223" s="201"/>
      <c r="AT223" s="202" t="s">
        <v>145</v>
      </c>
      <c r="AU223" s="202" t="s">
        <v>141</v>
      </c>
      <c r="AV223" s="13" t="s">
        <v>80</v>
      </c>
      <c r="AW223" s="13" t="s">
        <v>33</v>
      </c>
      <c r="AX223" s="13" t="s">
        <v>72</v>
      </c>
      <c r="AY223" s="202" t="s">
        <v>132</v>
      </c>
    </row>
    <row r="224" spans="2:51" s="14" customFormat="1" ht="12">
      <c r="B224" s="203"/>
      <c r="C224" s="204"/>
      <c r="D224" s="194" t="s">
        <v>145</v>
      </c>
      <c r="E224" s="205" t="s">
        <v>19</v>
      </c>
      <c r="F224" s="206" t="s">
        <v>297</v>
      </c>
      <c r="G224" s="204"/>
      <c r="H224" s="207">
        <v>0.324</v>
      </c>
      <c r="I224" s="208"/>
      <c r="J224" s="204"/>
      <c r="K224" s="204"/>
      <c r="L224" s="209"/>
      <c r="M224" s="210"/>
      <c r="N224" s="211"/>
      <c r="O224" s="211"/>
      <c r="P224" s="211"/>
      <c r="Q224" s="211"/>
      <c r="R224" s="211"/>
      <c r="S224" s="211"/>
      <c r="T224" s="212"/>
      <c r="AT224" s="213" t="s">
        <v>145</v>
      </c>
      <c r="AU224" s="213" t="s">
        <v>141</v>
      </c>
      <c r="AV224" s="14" t="s">
        <v>82</v>
      </c>
      <c r="AW224" s="14" t="s">
        <v>33</v>
      </c>
      <c r="AX224" s="14" t="s">
        <v>72</v>
      </c>
      <c r="AY224" s="213" t="s">
        <v>132</v>
      </c>
    </row>
    <row r="225" spans="2:51" s="13" customFormat="1" ht="22.5">
      <c r="B225" s="192"/>
      <c r="C225" s="193"/>
      <c r="D225" s="194" t="s">
        <v>145</v>
      </c>
      <c r="E225" s="195" t="s">
        <v>19</v>
      </c>
      <c r="F225" s="196" t="s">
        <v>298</v>
      </c>
      <c r="G225" s="193"/>
      <c r="H225" s="195" t="s">
        <v>19</v>
      </c>
      <c r="I225" s="197"/>
      <c r="J225" s="193"/>
      <c r="K225" s="193"/>
      <c r="L225" s="198"/>
      <c r="M225" s="199"/>
      <c r="N225" s="200"/>
      <c r="O225" s="200"/>
      <c r="P225" s="200"/>
      <c r="Q225" s="200"/>
      <c r="R225" s="200"/>
      <c r="S225" s="200"/>
      <c r="T225" s="201"/>
      <c r="AT225" s="202" t="s">
        <v>145</v>
      </c>
      <c r="AU225" s="202" t="s">
        <v>141</v>
      </c>
      <c r="AV225" s="13" t="s">
        <v>80</v>
      </c>
      <c r="AW225" s="13" t="s">
        <v>33</v>
      </c>
      <c r="AX225" s="13" t="s">
        <v>72</v>
      </c>
      <c r="AY225" s="202" t="s">
        <v>132</v>
      </c>
    </row>
    <row r="226" spans="2:51" s="14" customFormat="1" ht="12">
      <c r="B226" s="203"/>
      <c r="C226" s="204"/>
      <c r="D226" s="194" t="s">
        <v>145</v>
      </c>
      <c r="E226" s="205" t="s">
        <v>19</v>
      </c>
      <c r="F226" s="206" t="s">
        <v>299</v>
      </c>
      <c r="G226" s="204"/>
      <c r="H226" s="207">
        <v>0.06</v>
      </c>
      <c r="I226" s="208"/>
      <c r="J226" s="204"/>
      <c r="K226" s="204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145</v>
      </c>
      <c r="AU226" s="213" t="s">
        <v>141</v>
      </c>
      <c r="AV226" s="14" t="s">
        <v>82</v>
      </c>
      <c r="AW226" s="14" t="s">
        <v>33</v>
      </c>
      <c r="AX226" s="14" t="s">
        <v>72</v>
      </c>
      <c r="AY226" s="213" t="s">
        <v>132</v>
      </c>
    </row>
    <row r="227" spans="2:51" s="13" customFormat="1" ht="12">
      <c r="B227" s="192"/>
      <c r="C227" s="193"/>
      <c r="D227" s="194" t="s">
        <v>145</v>
      </c>
      <c r="E227" s="195" t="s">
        <v>19</v>
      </c>
      <c r="F227" s="196" t="s">
        <v>300</v>
      </c>
      <c r="G227" s="193"/>
      <c r="H227" s="195" t="s">
        <v>19</v>
      </c>
      <c r="I227" s="197"/>
      <c r="J227" s="193"/>
      <c r="K227" s="193"/>
      <c r="L227" s="198"/>
      <c r="M227" s="199"/>
      <c r="N227" s="200"/>
      <c r="O227" s="200"/>
      <c r="P227" s="200"/>
      <c r="Q227" s="200"/>
      <c r="R227" s="200"/>
      <c r="S227" s="200"/>
      <c r="T227" s="201"/>
      <c r="AT227" s="202" t="s">
        <v>145</v>
      </c>
      <c r="AU227" s="202" t="s">
        <v>141</v>
      </c>
      <c r="AV227" s="13" t="s">
        <v>80</v>
      </c>
      <c r="AW227" s="13" t="s">
        <v>33</v>
      </c>
      <c r="AX227" s="13" t="s">
        <v>72</v>
      </c>
      <c r="AY227" s="202" t="s">
        <v>132</v>
      </c>
    </row>
    <row r="228" spans="2:51" s="14" customFormat="1" ht="12">
      <c r="B228" s="203"/>
      <c r="C228" s="204"/>
      <c r="D228" s="194" t="s">
        <v>145</v>
      </c>
      <c r="E228" s="205" t="s">
        <v>19</v>
      </c>
      <c r="F228" s="206" t="s">
        <v>301</v>
      </c>
      <c r="G228" s="204"/>
      <c r="H228" s="207">
        <v>0.36</v>
      </c>
      <c r="I228" s="208"/>
      <c r="J228" s="204"/>
      <c r="K228" s="204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145</v>
      </c>
      <c r="AU228" s="213" t="s">
        <v>141</v>
      </c>
      <c r="AV228" s="14" t="s">
        <v>82</v>
      </c>
      <c r="AW228" s="14" t="s">
        <v>33</v>
      </c>
      <c r="AX228" s="14" t="s">
        <v>72</v>
      </c>
      <c r="AY228" s="213" t="s">
        <v>132</v>
      </c>
    </row>
    <row r="229" spans="2:51" s="15" customFormat="1" ht="12">
      <c r="B229" s="224"/>
      <c r="C229" s="225"/>
      <c r="D229" s="194" t="s">
        <v>145</v>
      </c>
      <c r="E229" s="226" t="s">
        <v>19</v>
      </c>
      <c r="F229" s="227" t="s">
        <v>202</v>
      </c>
      <c r="G229" s="225"/>
      <c r="H229" s="228">
        <v>19.267</v>
      </c>
      <c r="I229" s="229"/>
      <c r="J229" s="225"/>
      <c r="K229" s="225"/>
      <c r="L229" s="230"/>
      <c r="M229" s="231"/>
      <c r="N229" s="232"/>
      <c r="O229" s="232"/>
      <c r="P229" s="232"/>
      <c r="Q229" s="232"/>
      <c r="R229" s="232"/>
      <c r="S229" s="232"/>
      <c r="T229" s="233"/>
      <c r="AT229" s="234" t="s">
        <v>145</v>
      </c>
      <c r="AU229" s="234" t="s">
        <v>141</v>
      </c>
      <c r="AV229" s="15" t="s">
        <v>140</v>
      </c>
      <c r="AW229" s="15" t="s">
        <v>33</v>
      </c>
      <c r="AX229" s="15" t="s">
        <v>80</v>
      </c>
      <c r="AY229" s="234" t="s">
        <v>132</v>
      </c>
    </row>
    <row r="230" spans="2:63" s="12" customFormat="1" ht="20.85" customHeight="1">
      <c r="B230" s="158"/>
      <c r="C230" s="159"/>
      <c r="D230" s="160" t="s">
        <v>71</v>
      </c>
      <c r="E230" s="172" t="s">
        <v>208</v>
      </c>
      <c r="F230" s="172" t="s">
        <v>302</v>
      </c>
      <c r="G230" s="159"/>
      <c r="H230" s="159"/>
      <c r="I230" s="162"/>
      <c r="J230" s="173">
        <f>BK230</f>
        <v>0</v>
      </c>
      <c r="K230" s="159"/>
      <c r="L230" s="164"/>
      <c r="M230" s="165"/>
      <c r="N230" s="166"/>
      <c r="O230" s="166"/>
      <c r="P230" s="167">
        <f>SUM(P231:P271)</f>
        <v>0</v>
      </c>
      <c r="Q230" s="166"/>
      <c r="R230" s="167">
        <f>SUM(R231:R271)</f>
        <v>0</v>
      </c>
      <c r="S230" s="166"/>
      <c r="T230" s="168">
        <f>SUM(T231:T271)</f>
        <v>0</v>
      </c>
      <c r="AR230" s="169" t="s">
        <v>80</v>
      </c>
      <c r="AT230" s="170" t="s">
        <v>71</v>
      </c>
      <c r="AU230" s="170" t="s">
        <v>82</v>
      </c>
      <c r="AY230" s="169" t="s">
        <v>132</v>
      </c>
      <c r="BK230" s="171">
        <f>SUM(BK231:BK271)</f>
        <v>0</v>
      </c>
    </row>
    <row r="231" spans="1:65" s="2" customFormat="1" ht="37.9" customHeight="1">
      <c r="A231" s="35"/>
      <c r="B231" s="36"/>
      <c r="C231" s="174" t="s">
        <v>303</v>
      </c>
      <c r="D231" s="174" t="s">
        <v>135</v>
      </c>
      <c r="E231" s="175" t="s">
        <v>304</v>
      </c>
      <c r="F231" s="176" t="s">
        <v>305</v>
      </c>
      <c r="G231" s="177" t="s">
        <v>166</v>
      </c>
      <c r="H231" s="178">
        <v>170</v>
      </c>
      <c r="I231" s="179"/>
      <c r="J231" s="180">
        <f>ROUND(I231*H231,2)</f>
        <v>0</v>
      </c>
      <c r="K231" s="176" t="s">
        <v>139</v>
      </c>
      <c r="L231" s="40"/>
      <c r="M231" s="181" t="s">
        <v>19</v>
      </c>
      <c r="N231" s="182" t="s">
        <v>43</v>
      </c>
      <c r="O231" s="65"/>
      <c r="P231" s="183">
        <f>O231*H231</f>
        <v>0</v>
      </c>
      <c r="Q231" s="183">
        <v>0</v>
      </c>
      <c r="R231" s="183">
        <f>Q231*H231</f>
        <v>0</v>
      </c>
      <c r="S231" s="183">
        <v>0</v>
      </c>
      <c r="T231" s="184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5" t="s">
        <v>140</v>
      </c>
      <c r="AT231" s="185" t="s">
        <v>135</v>
      </c>
      <c r="AU231" s="185" t="s">
        <v>141</v>
      </c>
      <c r="AY231" s="18" t="s">
        <v>132</v>
      </c>
      <c r="BE231" s="186">
        <f>IF(N231="základní",J231,0)</f>
        <v>0</v>
      </c>
      <c r="BF231" s="186">
        <f>IF(N231="snížená",J231,0)</f>
        <v>0</v>
      </c>
      <c r="BG231" s="186">
        <f>IF(N231="zákl. přenesená",J231,0)</f>
        <v>0</v>
      </c>
      <c r="BH231" s="186">
        <f>IF(N231="sníž. přenesená",J231,0)</f>
        <v>0</v>
      </c>
      <c r="BI231" s="186">
        <f>IF(N231="nulová",J231,0)</f>
        <v>0</v>
      </c>
      <c r="BJ231" s="18" t="s">
        <v>80</v>
      </c>
      <c r="BK231" s="186">
        <f>ROUND(I231*H231,2)</f>
        <v>0</v>
      </c>
      <c r="BL231" s="18" t="s">
        <v>140</v>
      </c>
      <c r="BM231" s="185" t="s">
        <v>306</v>
      </c>
    </row>
    <row r="232" spans="1:47" s="2" customFormat="1" ht="12">
      <c r="A232" s="35"/>
      <c r="B232" s="36"/>
      <c r="C232" s="37"/>
      <c r="D232" s="187" t="s">
        <v>143</v>
      </c>
      <c r="E232" s="37"/>
      <c r="F232" s="188" t="s">
        <v>307</v>
      </c>
      <c r="G232" s="37"/>
      <c r="H232" s="37"/>
      <c r="I232" s="189"/>
      <c r="J232" s="37"/>
      <c r="K232" s="37"/>
      <c r="L232" s="40"/>
      <c r="M232" s="190"/>
      <c r="N232" s="191"/>
      <c r="O232" s="65"/>
      <c r="P232" s="65"/>
      <c r="Q232" s="65"/>
      <c r="R232" s="65"/>
      <c r="S232" s="65"/>
      <c r="T232" s="66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T232" s="18" t="s">
        <v>143</v>
      </c>
      <c r="AU232" s="18" t="s">
        <v>141</v>
      </c>
    </row>
    <row r="233" spans="2:51" s="13" customFormat="1" ht="12">
      <c r="B233" s="192"/>
      <c r="C233" s="193"/>
      <c r="D233" s="194" t="s">
        <v>145</v>
      </c>
      <c r="E233" s="195" t="s">
        <v>19</v>
      </c>
      <c r="F233" s="196" t="s">
        <v>308</v>
      </c>
      <c r="G233" s="193"/>
      <c r="H233" s="195" t="s">
        <v>19</v>
      </c>
      <c r="I233" s="197"/>
      <c r="J233" s="193"/>
      <c r="K233" s="193"/>
      <c r="L233" s="198"/>
      <c r="M233" s="199"/>
      <c r="N233" s="200"/>
      <c r="O233" s="200"/>
      <c r="P233" s="200"/>
      <c r="Q233" s="200"/>
      <c r="R233" s="200"/>
      <c r="S233" s="200"/>
      <c r="T233" s="201"/>
      <c r="AT233" s="202" t="s">
        <v>145</v>
      </c>
      <c r="AU233" s="202" t="s">
        <v>141</v>
      </c>
      <c r="AV233" s="13" t="s">
        <v>80</v>
      </c>
      <c r="AW233" s="13" t="s">
        <v>33</v>
      </c>
      <c r="AX233" s="13" t="s">
        <v>72</v>
      </c>
      <c r="AY233" s="202" t="s">
        <v>132</v>
      </c>
    </row>
    <row r="234" spans="2:51" s="14" customFormat="1" ht="12">
      <c r="B234" s="203"/>
      <c r="C234" s="204"/>
      <c r="D234" s="194" t="s">
        <v>145</v>
      </c>
      <c r="E234" s="205" t="s">
        <v>19</v>
      </c>
      <c r="F234" s="206" t="s">
        <v>309</v>
      </c>
      <c r="G234" s="204"/>
      <c r="H234" s="207">
        <v>170</v>
      </c>
      <c r="I234" s="208"/>
      <c r="J234" s="204"/>
      <c r="K234" s="204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145</v>
      </c>
      <c r="AU234" s="213" t="s">
        <v>141</v>
      </c>
      <c r="AV234" s="14" t="s">
        <v>82</v>
      </c>
      <c r="AW234" s="14" t="s">
        <v>33</v>
      </c>
      <c r="AX234" s="14" t="s">
        <v>80</v>
      </c>
      <c r="AY234" s="213" t="s">
        <v>132</v>
      </c>
    </row>
    <row r="235" spans="1:65" s="2" customFormat="1" ht="24.2" customHeight="1">
      <c r="A235" s="35"/>
      <c r="B235" s="36"/>
      <c r="C235" s="174" t="s">
        <v>310</v>
      </c>
      <c r="D235" s="174" t="s">
        <v>135</v>
      </c>
      <c r="E235" s="175" t="s">
        <v>311</v>
      </c>
      <c r="F235" s="176" t="s">
        <v>312</v>
      </c>
      <c r="G235" s="177" t="s">
        <v>166</v>
      </c>
      <c r="H235" s="178">
        <v>170</v>
      </c>
      <c r="I235" s="179"/>
      <c r="J235" s="180">
        <f>ROUND(I235*H235,2)</f>
        <v>0</v>
      </c>
      <c r="K235" s="176" t="s">
        <v>139</v>
      </c>
      <c r="L235" s="40"/>
      <c r="M235" s="181" t="s">
        <v>19</v>
      </c>
      <c r="N235" s="182" t="s">
        <v>43</v>
      </c>
      <c r="O235" s="65"/>
      <c r="P235" s="183">
        <f>O235*H235</f>
        <v>0</v>
      </c>
      <c r="Q235" s="183">
        <v>0</v>
      </c>
      <c r="R235" s="183">
        <f>Q235*H235</f>
        <v>0</v>
      </c>
      <c r="S235" s="183">
        <v>0</v>
      </c>
      <c r="T235" s="184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5" t="s">
        <v>140</v>
      </c>
      <c r="AT235" s="185" t="s">
        <v>135</v>
      </c>
      <c r="AU235" s="185" t="s">
        <v>141</v>
      </c>
      <c r="AY235" s="18" t="s">
        <v>132</v>
      </c>
      <c r="BE235" s="186">
        <f>IF(N235="základní",J235,0)</f>
        <v>0</v>
      </c>
      <c r="BF235" s="186">
        <f>IF(N235="snížená",J235,0)</f>
        <v>0</v>
      </c>
      <c r="BG235" s="186">
        <f>IF(N235="zákl. přenesená",J235,0)</f>
        <v>0</v>
      </c>
      <c r="BH235" s="186">
        <f>IF(N235="sníž. přenesená",J235,0)</f>
        <v>0</v>
      </c>
      <c r="BI235" s="186">
        <f>IF(N235="nulová",J235,0)</f>
        <v>0</v>
      </c>
      <c r="BJ235" s="18" t="s">
        <v>80</v>
      </c>
      <c r="BK235" s="186">
        <f>ROUND(I235*H235,2)</f>
        <v>0</v>
      </c>
      <c r="BL235" s="18" t="s">
        <v>140</v>
      </c>
      <c r="BM235" s="185" t="s">
        <v>313</v>
      </c>
    </row>
    <row r="236" spans="1:47" s="2" customFormat="1" ht="12">
      <c r="A236" s="35"/>
      <c r="B236" s="36"/>
      <c r="C236" s="37"/>
      <c r="D236" s="187" t="s">
        <v>143</v>
      </c>
      <c r="E236" s="37"/>
      <c r="F236" s="188" t="s">
        <v>314</v>
      </c>
      <c r="G236" s="37"/>
      <c r="H236" s="37"/>
      <c r="I236" s="189"/>
      <c r="J236" s="37"/>
      <c r="K236" s="37"/>
      <c r="L236" s="40"/>
      <c r="M236" s="190"/>
      <c r="N236" s="191"/>
      <c r="O236" s="65"/>
      <c r="P236" s="65"/>
      <c r="Q236" s="65"/>
      <c r="R236" s="65"/>
      <c r="S236" s="65"/>
      <c r="T236" s="66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8" t="s">
        <v>143</v>
      </c>
      <c r="AU236" s="18" t="s">
        <v>141</v>
      </c>
    </row>
    <row r="237" spans="2:51" s="13" customFormat="1" ht="12">
      <c r="B237" s="192"/>
      <c r="C237" s="193"/>
      <c r="D237" s="194" t="s">
        <v>145</v>
      </c>
      <c r="E237" s="195" t="s">
        <v>19</v>
      </c>
      <c r="F237" s="196" t="s">
        <v>315</v>
      </c>
      <c r="G237" s="193"/>
      <c r="H237" s="195" t="s">
        <v>19</v>
      </c>
      <c r="I237" s="197"/>
      <c r="J237" s="193"/>
      <c r="K237" s="193"/>
      <c r="L237" s="198"/>
      <c r="M237" s="199"/>
      <c r="N237" s="200"/>
      <c r="O237" s="200"/>
      <c r="P237" s="200"/>
      <c r="Q237" s="200"/>
      <c r="R237" s="200"/>
      <c r="S237" s="200"/>
      <c r="T237" s="201"/>
      <c r="AT237" s="202" t="s">
        <v>145</v>
      </c>
      <c r="AU237" s="202" t="s">
        <v>141</v>
      </c>
      <c r="AV237" s="13" t="s">
        <v>80</v>
      </c>
      <c r="AW237" s="13" t="s">
        <v>33</v>
      </c>
      <c r="AX237" s="13" t="s">
        <v>72</v>
      </c>
      <c r="AY237" s="202" t="s">
        <v>132</v>
      </c>
    </row>
    <row r="238" spans="2:51" s="14" customFormat="1" ht="12">
      <c r="B238" s="203"/>
      <c r="C238" s="204"/>
      <c r="D238" s="194" t="s">
        <v>145</v>
      </c>
      <c r="E238" s="205" t="s">
        <v>19</v>
      </c>
      <c r="F238" s="206" t="s">
        <v>309</v>
      </c>
      <c r="G238" s="204"/>
      <c r="H238" s="207">
        <v>170</v>
      </c>
      <c r="I238" s="208"/>
      <c r="J238" s="204"/>
      <c r="K238" s="204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145</v>
      </c>
      <c r="AU238" s="213" t="s">
        <v>141</v>
      </c>
      <c r="AV238" s="14" t="s">
        <v>82</v>
      </c>
      <c r="AW238" s="14" t="s">
        <v>33</v>
      </c>
      <c r="AX238" s="14" t="s">
        <v>80</v>
      </c>
      <c r="AY238" s="213" t="s">
        <v>132</v>
      </c>
    </row>
    <row r="239" spans="1:65" s="2" customFormat="1" ht="24.2" customHeight="1">
      <c r="A239" s="35"/>
      <c r="B239" s="36"/>
      <c r="C239" s="174" t="s">
        <v>316</v>
      </c>
      <c r="D239" s="174" t="s">
        <v>135</v>
      </c>
      <c r="E239" s="175" t="s">
        <v>317</v>
      </c>
      <c r="F239" s="176" t="s">
        <v>318</v>
      </c>
      <c r="G239" s="177" t="s">
        <v>138</v>
      </c>
      <c r="H239" s="178">
        <v>51</v>
      </c>
      <c r="I239" s="179"/>
      <c r="J239" s="180">
        <f>ROUND(I239*H239,2)</f>
        <v>0</v>
      </c>
      <c r="K239" s="176" t="s">
        <v>139</v>
      </c>
      <c r="L239" s="40"/>
      <c r="M239" s="181" t="s">
        <v>19</v>
      </c>
      <c r="N239" s="182" t="s">
        <v>43</v>
      </c>
      <c r="O239" s="65"/>
      <c r="P239" s="183">
        <f>O239*H239</f>
        <v>0</v>
      </c>
      <c r="Q239" s="183">
        <v>0</v>
      </c>
      <c r="R239" s="183">
        <f>Q239*H239</f>
        <v>0</v>
      </c>
      <c r="S239" s="183">
        <v>0</v>
      </c>
      <c r="T239" s="184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5" t="s">
        <v>140</v>
      </c>
      <c r="AT239" s="185" t="s">
        <v>135</v>
      </c>
      <c r="AU239" s="185" t="s">
        <v>141</v>
      </c>
      <c r="AY239" s="18" t="s">
        <v>132</v>
      </c>
      <c r="BE239" s="186">
        <f>IF(N239="základní",J239,0)</f>
        <v>0</v>
      </c>
      <c r="BF239" s="186">
        <f>IF(N239="snížená",J239,0)</f>
        <v>0</v>
      </c>
      <c r="BG239" s="186">
        <f>IF(N239="zákl. přenesená",J239,0)</f>
        <v>0</v>
      </c>
      <c r="BH239" s="186">
        <f>IF(N239="sníž. přenesená",J239,0)</f>
        <v>0</v>
      </c>
      <c r="BI239" s="186">
        <f>IF(N239="nulová",J239,0)</f>
        <v>0</v>
      </c>
      <c r="BJ239" s="18" t="s">
        <v>80</v>
      </c>
      <c r="BK239" s="186">
        <f>ROUND(I239*H239,2)</f>
        <v>0</v>
      </c>
      <c r="BL239" s="18" t="s">
        <v>140</v>
      </c>
      <c r="BM239" s="185" t="s">
        <v>319</v>
      </c>
    </row>
    <row r="240" spans="1:47" s="2" customFormat="1" ht="12">
      <c r="A240" s="35"/>
      <c r="B240" s="36"/>
      <c r="C240" s="37"/>
      <c r="D240" s="187" t="s">
        <v>143</v>
      </c>
      <c r="E240" s="37"/>
      <c r="F240" s="188" t="s">
        <v>320</v>
      </c>
      <c r="G240" s="37"/>
      <c r="H240" s="37"/>
      <c r="I240" s="189"/>
      <c r="J240" s="37"/>
      <c r="K240" s="37"/>
      <c r="L240" s="40"/>
      <c r="M240" s="190"/>
      <c r="N240" s="191"/>
      <c r="O240" s="65"/>
      <c r="P240" s="65"/>
      <c r="Q240" s="65"/>
      <c r="R240" s="65"/>
      <c r="S240" s="65"/>
      <c r="T240" s="66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8" t="s">
        <v>143</v>
      </c>
      <c r="AU240" s="18" t="s">
        <v>141</v>
      </c>
    </row>
    <row r="241" spans="2:51" s="13" customFormat="1" ht="22.5">
      <c r="B241" s="192"/>
      <c r="C241" s="193"/>
      <c r="D241" s="194" t="s">
        <v>145</v>
      </c>
      <c r="E241" s="195" t="s">
        <v>19</v>
      </c>
      <c r="F241" s="196" t="s">
        <v>321</v>
      </c>
      <c r="G241" s="193"/>
      <c r="H241" s="195" t="s">
        <v>19</v>
      </c>
      <c r="I241" s="197"/>
      <c r="J241" s="193"/>
      <c r="K241" s="193"/>
      <c r="L241" s="198"/>
      <c r="M241" s="199"/>
      <c r="N241" s="200"/>
      <c r="O241" s="200"/>
      <c r="P241" s="200"/>
      <c r="Q241" s="200"/>
      <c r="R241" s="200"/>
      <c r="S241" s="200"/>
      <c r="T241" s="201"/>
      <c r="AT241" s="202" t="s">
        <v>145</v>
      </c>
      <c r="AU241" s="202" t="s">
        <v>141</v>
      </c>
      <c r="AV241" s="13" t="s">
        <v>80</v>
      </c>
      <c r="AW241" s="13" t="s">
        <v>33</v>
      </c>
      <c r="AX241" s="13" t="s">
        <v>72</v>
      </c>
      <c r="AY241" s="202" t="s">
        <v>132</v>
      </c>
    </row>
    <row r="242" spans="2:51" s="14" customFormat="1" ht="12">
      <c r="B242" s="203"/>
      <c r="C242" s="204"/>
      <c r="D242" s="194" t="s">
        <v>145</v>
      </c>
      <c r="E242" s="205" t="s">
        <v>19</v>
      </c>
      <c r="F242" s="206" t="s">
        <v>322</v>
      </c>
      <c r="G242" s="204"/>
      <c r="H242" s="207">
        <v>51</v>
      </c>
      <c r="I242" s="208"/>
      <c r="J242" s="204"/>
      <c r="K242" s="204"/>
      <c r="L242" s="209"/>
      <c r="M242" s="210"/>
      <c r="N242" s="211"/>
      <c r="O242" s="211"/>
      <c r="P242" s="211"/>
      <c r="Q242" s="211"/>
      <c r="R242" s="211"/>
      <c r="S242" s="211"/>
      <c r="T242" s="212"/>
      <c r="AT242" s="213" t="s">
        <v>145</v>
      </c>
      <c r="AU242" s="213" t="s">
        <v>141</v>
      </c>
      <c r="AV242" s="14" t="s">
        <v>82</v>
      </c>
      <c r="AW242" s="14" t="s">
        <v>33</v>
      </c>
      <c r="AX242" s="14" t="s">
        <v>80</v>
      </c>
      <c r="AY242" s="213" t="s">
        <v>132</v>
      </c>
    </row>
    <row r="243" spans="1:65" s="2" customFormat="1" ht="33" customHeight="1">
      <c r="A243" s="35"/>
      <c r="B243" s="36"/>
      <c r="C243" s="174" t="s">
        <v>323</v>
      </c>
      <c r="D243" s="174" t="s">
        <v>135</v>
      </c>
      <c r="E243" s="175" t="s">
        <v>136</v>
      </c>
      <c r="F243" s="176" t="s">
        <v>137</v>
      </c>
      <c r="G243" s="177" t="s">
        <v>138</v>
      </c>
      <c r="H243" s="178">
        <v>158.894</v>
      </c>
      <c r="I243" s="179"/>
      <c r="J243" s="180">
        <f>ROUND(I243*H243,2)</f>
        <v>0</v>
      </c>
      <c r="K243" s="176" t="s">
        <v>139</v>
      </c>
      <c r="L243" s="40"/>
      <c r="M243" s="181" t="s">
        <v>19</v>
      </c>
      <c r="N243" s="182" t="s">
        <v>43</v>
      </c>
      <c r="O243" s="65"/>
      <c r="P243" s="183">
        <f>O243*H243</f>
        <v>0</v>
      </c>
      <c r="Q243" s="183">
        <v>0</v>
      </c>
      <c r="R243" s="183">
        <f>Q243*H243</f>
        <v>0</v>
      </c>
      <c r="S243" s="183">
        <v>0</v>
      </c>
      <c r="T243" s="184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5" t="s">
        <v>140</v>
      </c>
      <c r="AT243" s="185" t="s">
        <v>135</v>
      </c>
      <c r="AU243" s="185" t="s">
        <v>141</v>
      </c>
      <c r="AY243" s="18" t="s">
        <v>132</v>
      </c>
      <c r="BE243" s="186">
        <f>IF(N243="základní",J243,0)</f>
        <v>0</v>
      </c>
      <c r="BF243" s="186">
        <f>IF(N243="snížená",J243,0)</f>
        <v>0</v>
      </c>
      <c r="BG243" s="186">
        <f>IF(N243="zákl. přenesená",J243,0)</f>
        <v>0</v>
      </c>
      <c r="BH243" s="186">
        <f>IF(N243="sníž. přenesená",J243,0)</f>
        <v>0</v>
      </c>
      <c r="BI243" s="186">
        <f>IF(N243="nulová",J243,0)</f>
        <v>0</v>
      </c>
      <c r="BJ243" s="18" t="s">
        <v>80</v>
      </c>
      <c r="BK243" s="186">
        <f>ROUND(I243*H243,2)</f>
        <v>0</v>
      </c>
      <c r="BL243" s="18" t="s">
        <v>140</v>
      </c>
      <c r="BM243" s="185" t="s">
        <v>324</v>
      </c>
    </row>
    <row r="244" spans="1:47" s="2" customFormat="1" ht="12">
      <c r="A244" s="35"/>
      <c r="B244" s="36"/>
      <c r="C244" s="37"/>
      <c r="D244" s="187" t="s">
        <v>143</v>
      </c>
      <c r="E244" s="37"/>
      <c r="F244" s="188" t="s">
        <v>144</v>
      </c>
      <c r="G244" s="37"/>
      <c r="H244" s="37"/>
      <c r="I244" s="189"/>
      <c r="J244" s="37"/>
      <c r="K244" s="37"/>
      <c r="L244" s="40"/>
      <c r="M244" s="190"/>
      <c r="N244" s="191"/>
      <c r="O244" s="65"/>
      <c r="P244" s="65"/>
      <c r="Q244" s="65"/>
      <c r="R244" s="65"/>
      <c r="S244" s="65"/>
      <c r="T244" s="66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8" t="s">
        <v>143</v>
      </c>
      <c r="AU244" s="18" t="s">
        <v>141</v>
      </c>
    </row>
    <row r="245" spans="2:51" s="13" customFormat="1" ht="22.5">
      <c r="B245" s="192"/>
      <c r="C245" s="193"/>
      <c r="D245" s="194" t="s">
        <v>145</v>
      </c>
      <c r="E245" s="195" t="s">
        <v>19</v>
      </c>
      <c r="F245" s="196" t="s">
        <v>325</v>
      </c>
      <c r="G245" s="193"/>
      <c r="H245" s="195" t="s">
        <v>19</v>
      </c>
      <c r="I245" s="197"/>
      <c r="J245" s="193"/>
      <c r="K245" s="193"/>
      <c r="L245" s="198"/>
      <c r="M245" s="199"/>
      <c r="N245" s="200"/>
      <c r="O245" s="200"/>
      <c r="P245" s="200"/>
      <c r="Q245" s="200"/>
      <c r="R245" s="200"/>
      <c r="S245" s="200"/>
      <c r="T245" s="201"/>
      <c r="AT245" s="202" t="s">
        <v>145</v>
      </c>
      <c r="AU245" s="202" t="s">
        <v>141</v>
      </c>
      <c r="AV245" s="13" t="s">
        <v>80</v>
      </c>
      <c r="AW245" s="13" t="s">
        <v>33</v>
      </c>
      <c r="AX245" s="13" t="s">
        <v>72</v>
      </c>
      <c r="AY245" s="202" t="s">
        <v>132</v>
      </c>
    </row>
    <row r="246" spans="2:51" s="14" customFormat="1" ht="12">
      <c r="B246" s="203"/>
      <c r="C246" s="204"/>
      <c r="D246" s="194" t="s">
        <v>145</v>
      </c>
      <c r="E246" s="205" t="s">
        <v>19</v>
      </c>
      <c r="F246" s="206" t="s">
        <v>326</v>
      </c>
      <c r="G246" s="204"/>
      <c r="H246" s="207">
        <v>112</v>
      </c>
      <c r="I246" s="208"/>
      <c r="J246" s="204"/>
      <c r="K246" s="204"/>
      <c r="L246" s="209"/>
      <c r="M246" s="210"/>
      <c r="N246" s="211"/>
      <c r="O246" s="211"/>
      <c r="P246" s="211"/>
      <c r="Q246" s="211"/>
      <c r="R246" s="211"/>
      <c r="S246" s="211"/>
      <c r="T246" s="212"/>
      <c r="AT246" s="213" t="s">
        <v>145</v>
      </c>
      <c r="AU246" s="213" t="s">
        <v>141</v>
      </c>
      <c r="AV246" s="14" t="s">
        <v>82</v>
      </c>
      <c r="AW246" s="14" t="s">
        <v>33</v>
      </c>
      <c r="AX246" s="14" t="s">
        <v>72</v>
      </c>
      <c r="AY246" s="213" t="s">
        <v>132</v>
      </c>
    </row>
    <row r="247" spans="2:51" s="13" customFormat="1" ht="12">
      <c r="B247" s="192"/>
      <c r="C247" s="193"/>
      <c r="D247" s="194" t="s">
        <v>145</v>
      </c>
      <c r="E247" s="195" t="s">
        <v>19</v>
      </c>
      <c r="F247" s="196" t="s">
        <v>327</v>
      </c>
      <c r="G247" s="193"/>
      <c r="H247" s="195" t="s">
        <v>19</v>
      </c>
      <c r="I247" s="197"/>
      <c r="J247" s="193"/>
      <c r="K247" s="193"/>
      <c r="L247" s="198"/>
      <c r="M247" s="199"/>
      <c r="N247" s="200"/>
      <c r="O247" s="200"/>
      <c r="P247" s="200"/>
      <c r="Q247" s="200"/>
      <c r="R247" s="200"/>
      <c r="S247" s="200"/>
      <c r="T247" s="201"/>
      <c r="AT247" s="202" t="s">
        <v>145</v>
      </c>
      <c r="AU247" s="202" t="s">
        <v>141</v>
      </c>
      <c r="AV247" s="13" t="s">
        <v>80</v>
      </c>
      <c r="AW247" s="13" t="s">
        <v>33</v>
      </c>
      <c r="AX247" s="13" t="s">
        <v>72</v>
      </c>
      <c r="AY247" s="202" t="s">
        <v>132</v>
      </c>
    </row>
    <row r="248" spans="2:51" s="13" customFormat="1" ht="12">
      <c r="B248" s="192"/>
      <c r="C248" s="193"/>
      <c r="D248" s="194" t="s">
        <v>145</v>
      </c>
      <c r="E248" s="195" t="s">
        <v>19</v>
      </c>
      <c r="F248" s="196" t="s">
        <v>328</v>
      </c>
      <c r="G248" s="193"/>
      <c r="H248" s="195" t="s">
        <v>19</v>
      </c>
      <c r="I248" s="197"/>
      <c r="J248" s="193"/>
      <c r="K248" s="193"/>
      <c r="L248" s="198"/>
      <c r="M248" s="199"/>
      <c r="N248" s="200"/>
      <c r="O248" s="200"/>
      <c r="P248" s="200"/>
      <c r="Q248" s="200"/>
      <c r="R248" s="200"/>
      <c r="S248" s="200"/>
      <c r="T248" s="201"/>
      <c r="AT248" s="202" t="s">
        <v>145</v>
      </c>
      <c r="AU248" s="202" t="s">
        <v>141</v>
      </c>
      <c r="AV248" s="13" t="s">
        <v>80</v>
      </c>
      <c r="AW248" s="13" t="s">
        <v>33</v>
      </c>
      <c r="AX248" s="13" t="s">
        <v>72</v>
      </c>
      <c r="AY248" s="202" t="s">
        <v>132</v>
      </c>
    </row>
    <row r="249" spans="2:51" s="14" customFormat="1" ht="12">
      <c r="B249" s="203"/>
      <c r="C249" s="204"/>
      <c r="D249" s="194" t="s">
        <v>145</v>
      </c>
      <c r="E249" s="205" t="s">
        <v>19</v>
      </c>
      <c r="F249" s="206" t="s">
        <v>329</v>
      </c>
      <c r="G249" s="204"/>
      <c r="H249" s="207">
        <v>21.56</v>
      </c>
      <c r="I249" s="208"/>
      <c r="J249" s="204"/>
      <c r="K249" s="204"/>
      <c r="L249" s="209"/>
      <c r="M249" s="210"/>
      <c r="N249" s="211"/>
      <c r="O249" s="211"/>
      <c r="P249" s="211"/>
      <c r="Q249" s="211"/>
      <c r="R249" s="211"/>
      <c r="S249" s="211"/>
      <c r="T249" s="212"/>
      <c r="AT249" s="213" t="s">
        <v>145</v>
      </c>
      <c r="AU249" s="213" t="s">
        <v>141</v>
      </c>
      <c r="AV249" s="14" t="s">
        <v>82</v>
      </c>
      <c r="AW249" s="14" t="s">
        <v>33</v>
      </c>
      <c r="AX249" s="14" t="s">
        <v>72</v>
      </c>
      <c r="AY249" s="213" t="s">
        <v>132</v>
      </c>
    </row>
    <row r="250" spans="2:51" s="16" customFormat="1" ht="12">
      <c r="B250" s="235"/>
      <c r="C250" s="236"/>
      <c r="D250" s="194" t="s">
        <v>145</v>
      </c>
      <c r="E250" s="237" t="s">
        <v>19</v>
      </c>
      <c r="F250" s="238" t="s">
        <v>330</v>
      </c>
      <c r="G250" s="236"/>
      <c r="H250" s="239">
        <v>133.56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AT250" s="245" t="s">
        <v>145</v>
      </c>
      <c r="AU250" s="245" t="s">
        <v>141</v>
      </c>
      <c r="AV250" s="16" t="s">
        <v>141</v>
      </c>
      <c r="AW250" s="16" t="s">
        <v>33</v>
      </c>
      <c r="AX250" s="16" t="s">
        <v>72</v>
      </c>
      <c r="AY250" s="245" t="s">
        <v>132</v>
      </c>
    </row>
    <row r="251" spans="2:51" s="13" customFormat="1" ht="12">
      <c r="B251" s="192"/>
      <c r="C251" s="193"/>
      <c r="D251" s="194" t="s">
        <v>145</v>
      </c>
      <c r="E251" s="195" t="s">
        <v>19</v>
      </c>
      <c r="F251" s="196" t="s">
        <v>228</v>
      </c>
      <c r="G251" s="193"/>
      <c r="H251" s="195" t="s">
        <v>19</v>
      </c>
      <c r="I251" s="197"/>
      <c r="J251" s="193"/>
      <c r="K251" s="193"/>
      <c r="L251" s="198"/>
      <c r="M251" s="199"/>
      <c r="N251" s="200"/>
      <c r="O251" s="200"/>
      <c r="P251" s="200"/>
      <c r="Q251" s="200"/>
      <c r="R251" s="200"/>
      <c r="S251" s="200"/>
      <c r="T251" s="201"/>
      <c r="AT251" s="202" t="s">
        <v>145</v>
      </c>
      <c r="AU251" s="202" t="s">
        <v>141</v>
      </c>
      <c r="AV251" s="13" t="s">
        <v>80</v>
      </c>
      <c r="AW251" s="13" t="s">
        <v>33</v>
      </c>
      <c r="AX251" s="13" t="s">
        <v>72</v>
      </c>
      <c r="AY251" s="202" t="s">
        <v>132</v>
      </c>
    </row>
    <row r="252" spans="2:51" s="13" customFormat="1" ht="12">
      <c r="B252" s="192"/>
      <c r="C252" s="193"/>
      <c r="D252" s="194" t="s">
        <v>145</v>
      </c>
      <c r="E252" s="195" t="s">
        <v>19</v>
      </c>
      <c r="F252" s="196" t="s">
        <v>229</v>
      </c>
      <c r="G252" s="193"/>
      <c r="H252" s="195" t="s">
        <v>19</v>
      </c>
      <c r="I252" s="197"/>
      <c r="J252" s="193"/>
      <c r="K252" s="193"/>
      <c r="L252" s="198"/>
      <c r="M252" s="199"/>
      <c r="N252" s="200"/>
      <c r="O252" s="200"/>
      <c r="P252" s="200"/>
      <c r="Q252" s="200"/>
      <c r="R252" s="200"/>
      <c r="S252" s="200"/>
      <c r="T252" s="201"/>
      <c r="AT252" s="202" t="s">
        <v>145</v>
      </c>
      <c r="AU252" s="202" t="s">
        <v>141</v>
      </c>
      <c r="AV252" s="13" t="s">
        <v>80</v>
      </c>
      <c r="AW252" s="13" t="s">
        <v>33</v>
      </c>
      <c r="AX252" s="13" t="s">
        <v>72</v>
      </c>
      <c r="AY252" s="202" t="s">
        <v>132</v>
      </c>
    </row>
    <row r="253" spans="2:51" s="14" customFormat="1" ht="12">
      <c r="B253" s="203"/>
      <c r="C253" s="204"/>
      <c r="D253" s="194" t="s">
        <v>145</v>
      </c>
      <c r="E253" s="205" t="s">
        <v>19</v>
      </c>
      <c r="F253" s="206" t="s">
        <v>331</v>
      </c>
      <c r="G253" s="204"/>
      <c r="H253" s="207">
        <v>1.6</v>
      </c>
      <c r="I253" s="208"/>
      <c r="J253" s="204"/>
      <c r="K253" s="204"/>
      <c r="L253" s="209"/>
      <c r="M253" s="210"/>
      <c r="N253" s="211"/>
      <c r="O253" s="211"/>
      <c r="P253" s="211"/>
      <c r="Q253" s="211"/>
      <c r="R253" s="211"/>
      <c r="S253" s="211"/>
      <c r="T253" s="212"/>
      <c r="AT253" s="213" t="s">
        <v>145</v>
      </c>
      <c r="AU253" s="213" t="s">
        <v>141</v>
      </c>
      <c r="AV253" s="14" t="s">
        <v>82</v>
      </c>
      <c r="AW253" s="14" t="s">
        <v>33</v>
      </c>
      <c r="AX253" s="14" t="s">
        <v>72</v>
      </c>
      <c r="AY253" s="213" t="s">
        <v>132</v>
      </c>
    </row>
    <row r="254" spans="2:51" s="13" customFormat="1" ht="12">
      <c r="B254" s="192"/>
      <c r="C254" s="193"/>
      <c r="D254" s="194" t="s">
        <v>145</v>
      </c>
      <c r="E254" s="195" t="s">
        <v>19</v>
      </c>
      <c r="F254" s="196" t="s">
        <v>231</v>
      </c>
      <c r="G254" s="193"/>
      <c r="H254" s="195" t="s">
        <v>19</v>
      </c>
      <c r="I254" s="197"/>
      <c r="J254" s="193"/>
      <c r="K254" s="193"/>
      <c r="L254" s="198"/>
      <c r="M254" s="199"/>
      <c r="N254" s="200"/>
      <c r="O254" s="200"/>
      <c r="P254" s="200"/>
      <c r="Q254" s="200"/>
      <c r="R254" s="200"/>
      <c r="S254" s="200"/>
      <c r="T254" s="201"/>
      <c r="AT254" s="202" t="s">
        <v>145</v>
      </c>
      <c r="AU254" s="202" t="s">
        <v>141</v>
      </c>
      <c r="AV254" s="13" t="s">
        <v>80</v>
      </c>
      <c r="AW254" s="13" t="s">
        <v>33</v>
      </c>
      <c r="AX254" s="13" t="s">
        <v>72</v>
      </c>
      <c r="AY254" s="202" t="s">
        <v>132</v>
      </c>
    </row>
    <row r="255" spans="2:51" s="14" customFormat="1" ht="12">
      <c r="B255" s="203"/>
      <c r="C255" s="204"/>
      <c r="D255" s="194" t="s">
        <v>145</v>
      </c>
      <c r="E255" s="205" t="s">
        <v>19</v>
      </c>
      <c r="F255" s="206" t="s">
        <v>332</v>
      </c>
      <c r="G255" s="204"/>
      <c r="H255" s="207">
        <v>8.67</v>
      </c>
      <c r="I255" s="208"/>
      <c r="J255" s="204"/>
      <c r="K255" s="204"/>
      <c r="L255" s="209"/>
      <c r="M255" s="210"/>
      <c r="N255" s="211"/>
      <c r="O255" s="211"/>
      <c r="P255" s="211"/>
      <c r="Q255" s="211"/>
      <c r="R255" s="211"/>
      <c r="S255" s="211"/>
      <c r="T255" s="212"/>
      <c r="AT255" s="213" t="s">
        <v>145</v>
      </c>
      <c r="AU255" s="213" t="s">
        <v>141</v>
      </c>
      <c r="AV255" s="14" t="s">
        <v>82</v>
      </c>
      <c r="AW255" s="14" t="s">
        <v>33</v>
      </c>
      <c r="AX255" s="14" t="s">
        <v>72</v>
      </c>
      <c r="AY255" s="213" t="s">
        <v>132</v>
      </c>
    </row>
    <row r="256" spans="2:51" s="14" customFormat="1" ht="12">
      <c r="B256" s="203"/>
      <c r="C256" s="204"/>
      <c r="D256" s="194" t="s">
        <v>145</v>
      </c>
      <c r="E256" s="205" t="s">
        <v>19</v>
      </c>
      <c r="F256" s="206" t="s">
        <v>333</v>
      </c>
      <c r="G256" s="204"/>
      <c r="H256" s="207">
        <v>4.8</v>
      </c>
      <c r="I256" s="208"/>
      <c r="J256" s="204"/>
      <c r="K256" s="204"/>
      <c r="L256" s="209"/>
      <c r="M256" s="210"/>
      <c r="N256" s="211"/>
      <c r="O256" s="211"/>
      <c r="P256" s="211"/>
      <c r="Q256" s="211"/>
      <c r="R256" s="211"/>
      <c r="S256" s="211"/>
      <c r="T256" s="212"/>
      <c r="AT256" s="213" t="s">
        <v>145</v>
      </c>
      <c r="AU256" s="213" t="s">
        <v>141</v>
      </c>
      <c r="AV256" s="14" t="s">
        <v>82</v>
      </c>
      <c r="AW256" s="14" t="s">
        <v>33</v>
      </c>
      <c r="AX256" s="14" t="s">
        <v>72</v>
      </c>
      <c r="AY256" s="213" t="s">
        <v>132</v>
      </c>
    </row>
    <row r="257" spans="2:51" s="13" customFormat="1" ht="12">
      <c r="B257" s="192"/>
      <c r="C257" s="193"/>
      <c r="D257" s="194" t="s">
        <v>145</v>
      </c>
      <c r="E257" s="195" t="s">
        <v>19</v>
      </c>
      <c r="F257" s="196" t="s">
        <v>222</v>
      </c>
      <c r="G257" s="193"/>
      <c r="H257" s="195" t="s">
        <v>19</v>
      </c>
      <c r="I257" s="197"/>
      <c r="J257" s="193"/>
      <c r="K257" s="193"/>
      <c r="L257" s="198"/>
      <c r="M257" s="199"/>
      <c r="N257" s="200"/>
      <c r="O257" s="200"/>
      <c r="P257" s="200"/>
      <c r="Q257" s="200"/>
      <c r="R257" s="200"/>
      <c r="S257" s="200"/>
      <c r="T257" s="201"/>
      <c r="AT257" s="202" t="s">
        <v>145</v>
      </c>
      <c r="AU257" s="202" t="s">
        <v>141</v>
      </c>
      <c r="AV257" s="13" t="s">
        <v>80</v>
      </c>
      <c r="AW257" s="13" t="s">
        <v>33</v>
      </c>
      <c r="AX257" s="13" t="s">
        <v>72</v>
      </c>
      <c r="AY257" s="202" t="s">
        <v>132</v>
      </c>
    </row>
    <row r="258" spans="2:51" s="14" customFormat="1" ht="12">
      <c r="B258" s="203"/>
      <c r="C258" s="204"/>
      <c r="D258" s="194" t="s">
        <v>145</v>
      </c>
      <c r="E258" s="205" t="s">
        <v>19</v>
      </c>
      <c r="F258" s="206" t="s">
        <v>334</v>
      </c>
      <c r="G258" s="204"/>
      <c r="H258" s="207">
        <v>0.5</v>
      </c>
      <c r="I258" s="208"/>
      <c r="J258" s="204"/>
      <c r="K258" s="204"/>
      <c r="L258" s="209"/>
      <c r="M258" s="210"/>
      <c r="N258" s="211"/>
      <c r="O258" s="211"/>
      <c r="P258" s="211"/>
      <c r="Q258" s="211"/>
      <c r="R258" s="211"/>
      <c r="S258" s="211"/>
      <c r="T258" s="212"/>
      <c r="AT258" s="213" t="s">
        <v>145</v>
      </c>
      <c r="AU258" s="213" t="s">
        <v>141</v>
      </c>
      <c r="AV258" s="14" t="s">
        <v>82</v>
      </c>
      <c r="AW258" s="14" t="s">
        <v>33</v>
      </c>
      <c r="AX258" s="14" t="s">
        <v>72</v>
      </c>
      <c r="AY258" s="213" t="s">
        <v>132</v>
      </c>
    </row>
    <row r="259" spans="2:51" s="13" customFormat="1" ht="12">
      <c r="B259" s="192"/>
      <c r="C259" s="193"/>
      <c r="D259" s="194" t="s">
        <v>145</v>
      </c>
      <c r="E259" s="195" t="s">
        <v>19</v>
      </c>
      <c r="F259" s="196" t="s">
        <v>232</v>
      </c>
      <c r="G259" s="193"/>
      <c r="H259" s="195" t="s">
        <v>19</v>
      </c>
      <c r="I259" s="197"/>
      <c r="J259" s="193"/>
      <c r="K259" s="193"/>
      <c r="L259" s="198"/>
      <c r="M259" s="199"/>
      <c r="N259" s="200"/>
      <c r="O259" s="200"/>
      <c r="P259" s="200"/>
      <c r="Q259" s="200"/>
      <c r="R259" s="200"/>
      <c r="S259" s="200"/>
      <c r="T259" s="201"/>
      <c r="AT259" s="202" t="s">
        <v>145</v>
      </c>
      <c r="AU259" s="202" t="s">
        <v>141</v>
      </c>
      <c r="AV259" s="13" t="s">
        <v>80</v>
      </c>
      <c r="AW259" s="13" t="s">
        <v>33</v>
      </c>
      <c r="AX259" s="13" t="s">
        <v>72</v>
      </c>
      <c r="AY259" s="202" t="s">
        <v>132</v>
      </c>
    </row>
    <row r="260" spans="2:51" s="14" customFormat="1" ht="12">
      <c r="B260" s="203"/>
      <c r="C260" s="204"/>
      <c r="D260" s="194" t="s">
        <v>145</v>
      </c>
      <c r="E260" s="205" t="s">
        <v>19</v>
      </c>
      <c r="F260" s="206" t="s">
        <v>335</v>
      </c>
      <c r="G260" s="204"/>
      <c r="H260" s="207">
        <v>1.05</v>
      </c>
      <c r="I260" s="208"/>
      <c r="J260" s="204"/>
      <c r="K260" s="204"/>
      <c r="L260" s="209"/>
      <c r="M260" s="210"/>
      <c r="N260" s="211"/>
      <c r="O260" s="211"/>
      <c r="P260" s="211"/>
      <c r="Q260" s="211"/>
      <c r="R260" s="211"/>
      <c r="S260" s="211"/>
      <c r="T260" s="212"/>
      <c r="AT260" s="213" t="s">
        <v>145</v>
      </c>
      <c r="AU260" s="213" t="s">
        <v>141</v>
      </c>
      <c r="AV260" s="14" t="s">
        <v>82</v>
      </c>
      <c r="AW260" s="14" t="s">
        <v>33</v>
      </c>
      <c r="AX260" s="14" t="s">
        <v>72</v>
      </c>
      <c r="AY260" s="213" t="s">
        <v>132</v>
      </c>
    </row>
    <row r="261" spans="2:51" s="13" customFormat="1" ht="12">
      <c r="B261" s="192"/>
      <c r="C261" s="193"/>
      <c r="D261" s="194" t="s">
        <v>145</v>
      </c>
      <c r="E261" s="195" t="s">
        <v>19</v>
      </c>
      <c r="F261" s="196" t="s">
        <v>233</v>
      </c>
      <c r="G261" s="193"/>
      <c r="H261" s="195" t="s">
        <v>19</v>
      </c>
      <c r="I261" s="197"/>
      <c r="J261" s="193"/>
      <c r="K261" s="193"/>
      <c r="L261" s="198"/>
      <c r="M261" s="199"/>
      <c r="N261" s="200"/>
      <c r="O261" s="200"/>
      <c r="P261" s="200"/>
      <c r="Q261" s="200"/>
      <c r="R261" s="200"/>
      <c r="S261" s="200"/>
      <c r="T261" s="201"/>
      <c r="AT261" s="202" t="s">
        <v>145</v>
      </c>
      <c r="AU261" s="202" t="s">
        <v>141</v>
      </c>
      <c r="AV261" s="13" t="s">
        <v>80</v>
      </c>
      <c r="AW261" s="13" t="s">
        <v>33</v>
      </c>
      <c r="AX261" s="13" t="s">
        <v>72</v>
      </c>
      <c r="AY261" s="202" t="s">
        <v>132</v>
      </c>
    </row>
    <row r="262" spans="2:51" s="13" customFormat="1" ht="12">
      <c r="B262" s="192"/>
      <c r="C262" s="193"/>
      <c r="D262" s="194" t="s">
        <v>145</v>
      </c>
      <c r="E262" s="195" t="s">
        <v>19</v>
      </c>
      <c r="F262" s="196" t="s">
        <v>336</v>
      </c>
      <c r="G262" s="193"/>
      <c r="H262" s="195" t="s">
        <v>19</v>
      </c>
      <c r="I262" s="197"/>
      <c r="J262" s="193"/>
      <c r="K262" s="193"/>
      <c r="L262" s="198"/>
      <c r="M262" s="199"/>
      <c r="N262" s="200"/>
      <c r="O262" s="200"/>
      <c r="P262" s="200"/>
      <c r="Q262" s="200"/>
      <c r="R262" s="200"/>
      <c r="S262" s="200"/>
      <c r="T262" s="201"/>
      <c r="AT262" s="202" t="s">
        <v>145</v>
      </c>
      <c r="AU262" s="202" t="s">
        <v>141</v>
      </c>
      <c r="AV262" s="13" t="s">
        <v>80</v>
      </c>
      <c r="AW262" s="13" t="s">
        <v>33</v>
      </c>
      <c r="AX262" s="13" t="s">
        <v>72</v>
      </c>
      <c r="AY262" s="202" t="s">
        <v>132</v>
      </c>
    </row>
    <row r="263" spans="2:51" s="14" customFormat="1" ht="12">
      <c r="B263" s="203"/>
      <c r="C263" s="204"/>
      <c r="D263" s="194" t="s">
        <v>145</v>
      </c>
      <c r="E263" s="205" t="s">
        <v>19</v>
      </c>
      <c r="F263" s="206" t="s">
        <v>337</v>
      </c>
      <c r="G263" s="204"/>
      <c r="H263" s="207">
        <v>7.2</v>
      </c>
      <c r="I263" s="208"/>
      <c r="J263" s="204"/>
      <c r="K263" s="204"/>
      <c r="L263" s="209"/>
      <c r="M263" s="210"/>
      <c r="N263" s="211"/>
      <c r="O263" s="211"/>
      <c r="P263" s="211"/>
      <c r="Q263" s="211"/>
      <c r="R263" s="211"/>
      <c r="S263" s="211"/>
      <c r="T263" s="212"/>
      <c r="AT263" s="213" t="s">
        <v>145</v>
      </c>
      <c r="AU263" s="213" t="s">
        <v>141</v>
      </c>
      <c r="AV263" s="14" t="s">
        <v>82</v>
      </c>
      <c r="AW263" s="14" t="s">
        <v>33</v>
      </c>
      <c r="AX263" s="14" t="s">
        <v>72</v>
      </c>
      <c r="AY263" s="213" t="s">
        <v>132</v>
      </c>
    </row>
    <row r="264" spans="2:51" s="13" customFormat="1" ht="12">
      <c r="B264" s="192"/>
      <c r="C264" s="193"/>
      <c r="D264" s="194" t="s">
        <v>145</v>
      </c>
      <c r="E264" s="195" t="s">
        <v>19</v>
      </c>
      <c r="F264" s="196" t="s">
        <v>235</v>
      </c>
      <c r="G264" s="193"/>
      <c r="H264" s="195" t="s">
        <v>19</v>
      </c>
      <c r="I264" s="197"/>
      <c r="J264" s="193"/>
      <c r="K264" s="193"/>
      <c r="L264" s="198"/>
      <c r="M264" s="199"/>
      <c r="N264" s="200"/>
      <c r="O264" s="200"/>
      <c r="P264" s="200"/>
      <c r="Q264" s="200"/>
      <c r="R264" s="200"/>
      <c r="S264" s="200"/>
      <c r="T264" s="201"/>
      <c r="AT264" s="202" t="s">
        <v>145</v>
      </c>
      <c r="AU264" s="202" t="s">
        <v>141</v>
      </c>
      <c r="AV264" s="13" t="s">
        <v>80</v>
      </c>
      <c r="AW264" s="13" t="s">
        <v>33</v>
      </c>
      <c r="AX264" s="13" t="s">
        <v>72</v>
      </c>
      <c r="AY264" s="202" t="s">
        <v>132</v>
      </c>
    </row>
    <row r="265" spans="2:51" s="14" customFormat="1" ht="12">
      <c r="B265" s="203"/>
      <c r="C265" s="204"/>
      <c r="D265" s="194" t="s">
        <v>145</v>
      </c>
      <c r="E265" s="205" t="s">
        <v>19</v>
      </c>
      <c r="F265" s="206" t="s">
        <v>338</v>
      </c>
      <c r="G265" s="204"/>
      <c r="H265" s="207">
        <v>0.3</v>
      </c>
      <c r="I265" s="208"/>
      <c r="J265" s="204"/>
      <c r="K265" s="204"/>
      <c r="L265" s="209"/>
      <c r="M265" s="210"/>
      <c r="N265" s="211"/>
      <c r="O265" s="211"/>
      <c r="P265" s="211"/>
      <c r="Q265" s="211"/>
      <c r="R265" s="211"/>
      <c r="S265" s="211"/>
      <c r="T265" s="212"/>
      <c r="AT265" s="213" t="s">
        <v>145</v>
      </c>
      <c r="AU265" s="213" t="s">
        <v>141</v>
      </c>
      <c r="AV265" s="14" t="s">
        <v>82</v>
      </c>
      <c r="AW265" s="14" t="s">
        <v>33</v>
      </c>
      <c r="AX265" s="14" t="s">
        <v>72</v>
      </c>
      <c r="AY265" s="213" t="s">
        <v>132</v>
      </c>
    </row>
    <row r="266" spans="2:51" s="13" customFormat="1" ht="12">
      <c r="B266" s="192"/>
      <c r="C266" s="193"/>
      <c r="D266" s="194" t="s">
        <v>145</v>
      </c>
      <c r="E266" s="195" t="s">
        <v>19</v>
      </c>
      <c r="F266" s="196" t="s">
        <v>236</v>
      </c>
      <c r="G266" s="193"/>
      <c r="H266" s="195" t="s">
        <v>19</v>
      </c>
      <c r="I266" s="197"/>
      <c r="J266" s="193"/>
      <c r="K266" s="193"/>
      <c r="L266" s="198"/>
      <c r="M266" s="199"/>
      <c r="N266" s="200"/>
      <c r="O266" s="200"/>
      <c r="P266" s="200"/>
      <c r="Q266" s="200"/>
      <c r="R266" s="200"/>
      <c r="S266" s="200"/>
      <c r="T266" s="201"/>
      <c r="AT266" s="202" t="s">
        <v>145</v>
      </c>
      <c r="AU266" s="202" t="s">
        <v>141</v>
      </c>
      <c r="AV266" s="13" t="s">
        <v>80</v>
      </c>
      <c r="AW266" s="13" t="s">
        <v>33</v>
      </c>
      <c r="AX266" s="13" t="s">
        <v>72</v>
      </c>
      <c r="AY266" s="202" t="s">
        <v>132</v>
      </c>
    </row>
    <row r="267" spans="2:51" s="13" customFormat="1" ht="12">
      <c r="B267" s="192"/>
      <c r="C267" s="193"/>
      <c r="D267" s="194" t="s">
        <v>145</v>
      </c>
      <c r="E267" s="195" t="s">
        <v>19</v>
      </c>
      <c r="F267" s="196" t="s">
        <v>237</v>
      </c>
      <c r="G267" s="193"/>
      <c r="H267" s="195" t="s">
        <v>19</v>
      </c>
      <c r="I267" s="197"/>
      <c r="J267" s="193"/>
      <c r="K267" s="193"/>
      <c r="L267" s="198"/>
      <c r="M267" s="199"/>
      <c r="N267" s="200"/>
      <c r="O267" s="200"/>
      <c r="P267" s="200"/>
      <c r="Q267" s="200"/>
      <c r="R267" s="200"/>
      <c r="S267" s="200"/>
      <c r="T267" s="201"/>
      <c r="AT267" s="202" t="s">
        <v>145</v>
      </c>
      <c r="AU267" s="202" t="s">
        <v>141</v>
      </c>
      <c r="AV267" s="13" t="s">
        <v>80</v>
      </c>
      <c r="AW267" s="13" t="s">
        <v>33</v>
      </c>
      <c r="AX267" s="13" t="s">
        <v>72</v>
      </c>
      <c r="AY267" s="202" t="s">
        <v>132</v>
      </c>
    </row>
    <row r="268" spans="2:51" s="14" customFormat="1" ht="12">
      <c r="B268" s="203"/>
      <c r="C268" s="204"/>
      <c r="D268" s="194" t="s">
        <v>145</v>
      </c>
      <c r="E268" s="205" t="s">
        <v>19</v>
      </c>
      <c r="F268" s="206" t="s">
        <v>339</v>
      </c>
      <c r="G268" s="204"/>
      <c r="H268" s="207">
        <v>0.78</v>
      </c>
      <c r="I268" s="208"/>
      <c r="J268" s="204"/>
      <c r="K268" s="204"/>
      <c r="L268" s="209"/>
      <c r="M268" s="210"/>
      <c r="N268" s="211"/>
      <c r="O268" s="211"/>
      <c r="P268" s="211"/>
      <c r="Q268" s="211"/>
      <c r="R268" s="211"/>
      <c r="S268" s="211"/>
      <c r="T268" s="212"/>
      <c r="AT268" s="213" t="s">
        <v>145</v>
      </c>
      <c r="AU268" s="213" t="s">
        <v>141</v>
      </c>
      <c r="AV268" s="14" t="s">
        <v>82</v>
      </c>
      <c r="AW268" s="14" t="s">
        <v>33</v>
      </c>
      <c r="AX268" s="14" t="s">
        <v>72</v>
      </c>
      <c r="AY268" s="213" t="s">
        <v>132</v>
      </c>
    </row>
    <row r="269" spans="2:51" s="13" customFormat="1" ht="12">
      <c r="B269" s="192"/>
      <c r="C269" s="193"/>
      <c r="D269" s="194" t="s">
        <v>145</v>
      </c>
      <c r="E269" s="195" t="s">
        <v>19</v>
      </c>
      <c r="F269" s="196" t="s">
        <v>239</v>
      </c>
      <c r="G269" s="193"/>
      <c r="H269" s="195" t="s">
        <v>19</v>
      </c>
      <c r="I269" s="197"/>
      <c r="J269" s="193"/>
      <c r="K269" s="193"/>
      <c r="L269" s="198"/>
      <c r="M269" s="199"/>
      <c r="N269" s="200"/>
      <c r="O269" s="200"/>
      <c r="P269" s="200"/>
      <c r="Q269" s="200"/>
      <c r="R269" s="200"/>
      <c r="S269" s="200"/>
      <c r="T269" s="201"/>
      <c r="AT269" s="202" t="s">
        <v>145</v>
      </c>
      <c r="AU269" s="202" t="s">
        <v>141</v>
      </c>
      <c r="AV269" s="13" t="s">
        <v>80</v>
      </c>
      <c r="AW269" s="13" t="s">
        <v>33</v>
      </c>
      <c r="AX269" s="13" t="s">
        <v>72</v>
      </c>
      <c r="AY269" s="202" t="s">
        <v>132</v>
      </c>
    </row>
    <row r="270" spans="2:51" s="14" customFormat="1" ht="12">
      <c r="B270" s="203"/>
      <c r="C270" s="204"/>
      <c r="D270" s="194" t="s">
        <v>145</v>
      </c>
      <c r="E270" s="205" t="s">
        <v>19</v>
      </c>
      <c r="F270" s="206" t="s">
        <v>340</v>
      </c>
      <c r="G270" s="204"/>
      <c r="H270" s="207">
        <v>0.434</v>
      </c>
      <c r="I270" s="208"/>
      <c r="J270" s="204"/>
      <c r="K270" s="204"/>
      <c r="L270" s="209"/>
      <c r="M270" s="210"/>
      <c r="N270" s="211"/>
      <c r="O270" s="211"/>
      <c r="P270" s="211"/>
      <c r="Q270" s="211"/>
      <c r="R270" s="211"/>
      <c r="S270" s="211"/>
      <c r="T270" s="212"/>
      <c r="AT270" s="213" t="s">
        <v>145</v>
      </c>
      <c r="AU270" s="213" t="s">
        <v>141</v>
      </c>
      <c r="AV270" s="14" t="s">
        <v>82</v>
      </c>
      <c r="AW270" s="14" t="s">
        <v>33</v>
      </c>
      <c r="AX270" s="14" t="s">
        <v>72</v>
      </c>
      <c r="AY270" s="213" t="s">
        <v>132</v>
      </c>
    </row>
    <row r="271" spans="2:51" s="15" customFormat="1" ht="12">
      <c r="B271" s="224"/>
      <c r="C271" s="225"/>
      <c r="D271" s="194" t="s">
        <v>145</v>
      </c>
      <c r="E271" s="226" t="s">
        <v>19</v>
      </c>
      <c r="F271" s="227" t="s">
        <v>202</v>
      </c>
      <c r="G271" s="225"/>
      <c r="H271" s="228">
        <v>158.894</v>
      </c>
      <c r="I271" s="229"/>
      <c r="J271" s="225"/>
      <c r="K271" s="225"/>
      <c r="L271" s="230"/>
      <c r="M271" s="231"/>
      <c r="N271" s="232"/>
      <c r="O271" s="232"/>
      <c r="P271" s="232"/>
      <c r="Q271" s="232"/>
      <c r="R271" s="232"/>
      <c r="S271" s="232"/>
      <c r="T271" s="233"/>
      <c r="AT271" s="234" t="s">
        <v>145</v>
      </c>
      <c r="AU271" s="234" t="s">
        <v>141</v>
      </c>
      <c r="AV271" s="15" t="s">
        <v>140</v>
      </c>
      <c r="AW271" s="15" t="s">
        <v>33</v>
      </c>
      <c r="AX271" s="15" t="s">
        <v>80</v>
      </c>
      <c r="AY271" s="234" t="s">
        <v>132</v>
      </c>
    </row>
    <row r="272" spans="2:63" s="12" customFormat="1" ht="20.85" customHeight="1">
      <c r="B272" s="158"/>
      <c r="C272" s="159"/>
      <c r="D272" s="160" t="s">
        <v>71</v>
      </c>
      <c r="E272" s="172" t="s">
        <v>215</v>
      </c>
      <c r="F272" s="172" t="s">
        <v>341</v>
      </c>
      <c r="G272" s="159"/>
      <c r="H272" s="159"/>
      <c r="I272" s="162"/>
      <c r="J272" s="173">
        <f>BK272</f>
        <v>0</v>
      </c>
      <c r="K272" s="159"/>
      <c r="L272" s="164"/>
      <c r="M272" s="165"/>
      <c r="N272" s="166"/>
      <c r="O272" s="166"/>
      <c r="P272" s="167">
        <f>SUM(P273:P294)</f>
        <v>0</v>
      </c>
      <c r="Q272" s="166"/>
      <c r="R272" s="167">
        <f>SUM(R273:R294)</f>
        <v>0</v>
      </c>
      <c r="S272" s="166"/>
      <c r="T272" s="168">
        <f>SUM(T273:T294)</f>
        <v>0</v>
      </c>
      <c r="AR272" s="169" t="s">
        <v>80</v>
      </c>
      <c r="AT272" s="170" t="s">
        <v>71</v>
      </c>
      <c r="AU272" s="170" t="s">
        <v>82</v>
      </c>
      <c r="AY272" s="169" t="s">
        <v>132</v>
      </c>
      <c r="BK272" s="171">
        <f>SUM(BK273:BK294)</f>
        <v>0</v>
      </c>
    </row>
    <row r="273" spans="1:65" s="2" customFormat="1" ht="44.25" customHeight="1">
      <c r="A273" s="35"/>
      <c r="B273" s="36"/>
      <c r="C273" s="174" t="s">
        <v>342</v>
      </c>
      <c r="D273" s="174" t="s">
        <v>135</v>
      </c>
      <c r="E273" s="175" t="s">
        <v>343</v>
      </c>
      <c r="F273" s="176" t="s">
        <v>344</v>
      </c>
      <c r="G273" s="177" t="s">
        <v>138</v>
      </c>
      <c r="H273" s="178">
        <v>22</v>
      </c>
      <c r="I273" s="179"/>
      <c r="J273" s="180">
        <f>ROUND(I273*H273,2)</f>
        <v>0</v>
      </c>
      <c r="K273" s="176" t="s">
        <v>139</v>
      </c>
      <c r="L273" s="40"/>
      <c r="M273" s="181" t="s">
        <v>19</v>
      </c>
      <c r="N273" s="182" t="s">
        <v>43</v>
      </c>
      <c r="O273" s="65"/>
      <c r="P273" s="183">
        <f>O273*H273</f>
        <v>0</v>
      </c>
      <c r="Q273" s="183">
        <v>0</v>
      </c>
      <c r="R273" s="183">
        <f>Q273*H273</f>
        <v>0</v>
      </c>
      <c r="S273" s="183">
        <v>0</v>
      </c>
      <c r="T273" s="184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5" t="s">
        <v>140</v>
      </c>
      <c r="AT273" s="185" t="s">
        <v>135</v>
      </c>
      <c r="AU273" s="185" t="s">
        <v>141</v>
      </c>
      <c r="AY273" s="18" t="s">
        <v>132</v>
      </c>
      <c r="BE273" s="186">
        <f>IF(N273="základní",J273,0)</f>
        <v>0</v>
      </c>
      <c r="BF273" s="186">
        <f>IF(N273="snížená",J273,0)</f>
        <v>0</v>
      </c>
      <c r="BG273" s="186">
        <f>IF(N273="zákl. přenesená",J273,0)</f>
        <v>0</v>
      </c>
      <c r="BH273" s="186">
        <f>IF(N273="sníž. přenesená",J273,0)</f>
        <v>0</v>
      </c>
      <c r="BI273" s="186">
        <f>IF(N273="nulová",J273,0)</f>
        <v>0</v>
      </c>
      <c r="BJ273" s="18" t="s">
        <v>80</v>
      </c>
      <c r="BK273" s="186">
        <f>ROUND(I273*H273,2)</f>
        <v>0</v>
      </c>
      <c r="BL273" s="18" t="s">
        <v>140</v>
      </c>
      <c r="BM273" s="185" t="s">
        <v>345</v>
      </c>
    </row>
    <row r="274" spans="1:47" s="2" customFormat="1" ht="12">
      <c r="A274" s="35"/>
      <c r="B274" s="36"/>
      <c r="C274" s="37"/>
      <c r="D274" s="187" t="s">
        <v>143</v>
      </c>
      <c r="E274" s="37"/>
      <c r="F274" s="188" t="s">
        <v>346</v>
      </c>
      <c r="G274" s="37"/>
      <c r="H274" s="37"/>
      <c r="I274" s="189"/>
      <c r="J274" s="37"/>
      <c r="K274" s="37"/>
      <c r="L274" s="40"/>
      <c r="M274" s="190"/>
      <c r="N274" s="191"/>
      <c r="O274" s="65"/>
      <c r="P274" s="65"/>
      <c r="Q274" s="65"/>
      <c r="R274" s="65"/>
      <c r="S274" s="65"/>
      <c r="T274" s="66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8" t="s">
        <v>143</v>
      </c>
      <c r="AU274" s="18" t="s">
        <v>141</v>
      </c>
    </row>
    <row r="275" spans="2:51" s="13" customFormat="1" ht="12">
      <c r="B275" s="192"/>
      <c r="C275" s="193"/>
      <c r="D275" s="194" t="s">
        <v>145</v>
      </c>
      <c r="E275" s="195" t="s">
        <v>19</v>
      </c>
      <c r="F275" s="196" t="s">
        <v>347</v>
      </c>
      <c r="G275" s="193"/>
      <c r="H275" s="195" t="s">
        <v>19</v>
      </c>
      <c r="I275" s="197"/>
      <c r="J275" s="193"/>
      <c r="K275" s="193"/>
      <c r="L275" s="198"/>
      <c r="M275" s="199"/>
      <c r="N275" s="200"/>
      <c r="O275" s="200"/>
      <c r="P275" s="200"/>
      <c r="Q275" s="200"/>
      <c r="R275" s="200"/>
      <c r="S275" s="200"/>
      <c r="T275" s="201"/>
      <c r="AT275" s="202" t="s">
        <v>145</v>
      </c>
      <c r="AU275" s="202" t="s">
        <v>141</v>
      </c>
      <c r="AV275" s="13" t="s">
        <v>80</v>
      </c>
      <c r="AW275" s="13" t="s">
        <v>33</v>
      </c>
      <c r="AX275" s="13" t="s">
        <v>72</v>
      </c>
      <c r="AY275" s="202" t="s">
        <v>132</v>
      </c>
    </row>
    <row r="276" spans="2:51" s="14" customFormat="1" ht="12">
      <c r="B276" s="203"/>
      <c r="C276" s="204"/>
      <c r="D276" s="194" t="s">
        <v>145</v>
      </c>
      <c r="E276" s="205" t="s">
        <v>19</v>
      </c>
      <c r="F276" s="206" t="s">
        <v>348</v>
      </c>
      <c r="G276" s="204"/>
      <c r="H276" s="207">
        <v>12</v>
      </c>
      <c r="I276" s="208"/>
      <c r="J276" s="204"/>
      <c r="K276" s="204"/>
      <c r="L276" s="209"/>
      <c r="M276" s="210"/>
      <c r="N276" s="211"/>
      <c r="O276" s="211"/>
      <c r="P276" s="211"/>
      <c r="Q276" s="211"/>
      <c r="R276" s="211"/>
      <c r="S276" s="211"/>
      <c r="T276" s="212"/>
      <c r="AT276" s="213" t="s">
        <v>145</v>
      </c>
      <c r="AU276" s="213" t="s">
        <v>141</v>
      </c>
      <c r="AV276" s="14" t="s">
        <v>82</v>
      </c>
      <c r="AW276" s="14" t="s">
        <v>33</v>
      </c>
      <c r="AX276" s="14" t="s">
        <v>72</v>
      </c>
      <c r="AY276" s="213" t="s">
        <v>132</v>
      </c>
    </row>
    <row r="277" spans="2:51" s="13" customFormat="1" ht="22.5">
      <c r="B277" s="192"/>
      <c r="C277" s="193"/>
      <c r="D277" s="194" t="s">
        <v>145</v>
      </c>
      <c r="E277" s="195" t="s">
        <v>19</v>
      </c>
      <c r="F277" s="196" t="s">
        <v>349</v>
      </c>
      <c r="G277" s="193"/>
      <c r="H277" s="195" t="s">
        <v>19</v>
      </c>
      <c r="I277" s="197"/>
      <c r="J277" s="193"/>
      <c r="K277" s="193"/>
      <c r="L277" s="198"/>
      <c r="M277" s="199"/>
      <c r="N277" s="200"/>
      <c r="O277" s="200"/>
      <c r="P277" s="200"/>
      <c r="Q277" s="200"/>
      <c r="R277" s="200"/>
      <c r="S277" s="200"/>
      <c r="T277" s="201"/>
      <c r="AT277" s="202" t="s">
        <v>145</v>
      </c>
      <c r="AU277" s="202" t="s">
        <v>141</v>
      </c>
      <c r="AV277" s="13" t="s">
        <v>80</v>
      </c>
      <c r="AW277" s="13" t="s">
        <v>33</v>
      </c>
      <c r="AX277" s="13" t="s">
        <v>72</v>
      </c>
      <c r="AY277" s="202" t="s">
        <v>132</v>
      </c>
    </row>
    <row r="278" spans="2:51" s="14" customFormat="1" ht="12">
      <c r="B278" s="203"/>
      <c r="C278" s="204"/>
      <c r="D278" s="194" t="s">
        <v>145</v>
      </c>
      <c r="E278" s="205" t="s">
        <v>19</v>
      </c>
      <c r="F278" s="206" t="s">
        <v>350</v>
      </c>
      <c r="G278" s="204"/>
      <c r="H278" s="207">
        <v>10</v>
      </c>
      <c r="I278" s="208"/>
      <c r="J278" s="204"/>
      <c r="K278" s="204"/>
      <c r="L278" s="209"/>
      <c r="M278" s="210"/>
      <c r="N278" s="211"/>
      <c r="O278" s="211"/>
      <c r="P278" s="211"/>
      <c r="Q278" s="211"/>
      <c r="R278" s="211"/>
      <c r="S278" s="211"/>
      <c r="T278" s="212"/>
      <c r="AT278" s="213" t="s">
        <v>145</v>
      </c>
      <c r="AU278" s="213" t="s">
        <v>141</v>
      </c>
      <c r="AV278" s="14" t="s">
        <v>82</v>
      </c>
      <c r="AW278" s="14" t="s">
        <v>33</v>
      </c>
      <c r="AX278" s="14" t="s">
        <v>72</v>
      </c>
      <c r="AY278" s="213" t="s">
        <v>132</v>
      </c>
    </row>
    <row r="279" spans="2:51" s="15" customFormat="1" ht="12">
      <c r="B279" s="224"/>
      <c r="C279" s="225"/>
      <c r="D279" s="194" t="s">
        <v>145</v>
      </c>
      <c r="E279" s="226" t="s">
        <v>19</v>
      </c>
      <c r="F279" s="227" t="s">
        <v>202</v>
      </c>
      <c r="G279" s="225"/>
      <c r="H279" s="228">
        <v>22</v>
      </c>
      <c r="I279" s="229"/>
      <c r="J279" s="225"/>
      <c r="K279" s="225"/>
      <c r="L279" s="230"/>
      <c r="M279" s="231"/>
      <c r="N279" s="232"/>
      <c r="O279" s="232"/>
      <c r="P279" s="232"/>
      <c r="Q279" s="232"/>
      <c r="R279" s="232"/>
      <c r="S279" s="232"/>
      <c r="T279" s="233"/>
      <c r="AT279" s="234" t="s">
        <v>145</v>
      </c>
      <c r="AU279" s="234" t="s">
        <v>141</v>
      </c>
      <c r="AV279" s="15" t="s">
        <v>140</v>
      </c>
      <c r="AW279" s="15" t="s">
        <v>33</v>
      </c>
      <c r="AX279" s="15" t="s">
        <v>80</v>
      </c>
      <c r="AY279" s="234" t="s">
        <v>132</v>
      </c>
    </row>
    <row r="280" spans="1:65" s="2" customFormat="1" ht="44.25" customHeight="1">
      <c r="A280" s="35"/>
      <c r="B280" s="36"/>
      <c r="C280" s="174" t="s">
        <v>351</v>
      </c>
      <c r="D280" s="174" t="s">
        <v>135</v>
      </c>
      <c r="E280" s="175" t="s">
        <v>352</v>
      </c>
      <c r="F280" s="176" t="s">
        <v>353</v>
      </c>
      <c r="G280" s="177" t="s">
        <v>138</v>
      </c>
      <c r="H280" s="178">
        <v>75.16</v>
      </c>
      <c r="I280" s="179"/>
      <c r="J280" s="180">
        <f>ROUND(I280*H280,2)</f>
        <v>0</v>
      </c>
      <c r="K280" s="176" t="s">
        <v>139</v>
      </c>
      <c r="L280" s="40"/>
      <c r="M280" s="181" t="s">
        <v>19</v>
      </c>
      <c r="N280" s="182" t="s">
        <v>43</v>
      </c>
      <c r="O280" s="65"/>
      <c r="P280" s="183">
        <f>O280*H280</f>
        <v>0</v>
      </c>
      <c r="Q280" s="183">
        <v>0</v>
      </c>
      <c r="R280" s="183">
        <f>Q280*H280</f>
        <v>0</v>
      </c>
      <c r="S280" s="183">
        <v>0</v>
      </c>
      <c r="T280" s="184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5" t="s">
        <v>140</v>
      </c>
      <c r="AT280" s="185" t="s">
        <v>135</v>
      </c>
      <c r="AU280" s="185" t="s">
        <v>141</v>
      </c>
      <c r="AY280" s="18" t="s">
        <v>132</v>
      </c>
      <c r="BE280" s="186">
        <f>IF(N280="základní",J280,0)</f>
        <v>0</v>
      </c>
      <c r="BF280" s="186">
        <f>IF(N280="snížená",J280,0)</f>
        <v>0</v>
      </c>
      <c r="BG280" s="186">
        <f>IF(N280="zákl. přenesená",J280,0)</f>
        <v>0</v>
      </c>
      <c r="BH280" s="186">
        <f>IF(N280="sníž. přenesená",J280,0)</f>
        <v>0</v>
      </c>
      <c r="BI280" s="186">
        <f>IF(N280="nulová",J280,0)</f>
        <v>0</v>
      </c>
      <c r="BJ280" s="18" t="s">
        <v>80</v>
      </c>
      <c r="BK280" s="186">
        <f>ROUND(I280*H280,2)</f>
        <v>0</v>
      </c>
      <c r="BL280" s="18" t="s">
        <v>140</v>
      </c>
      <c r="BM280" s="185" t="s">
        <v>354</v>
      </c>
    </row>
    <row r="281" spans="1:47" s="2" customFormat="1" ht="12">
      <c r="A281" s="35"/>
      <c r="B281" s="36"/>
      <c r="C281" s="37"/>
      <c r="D281" s="187" t="s">
        <v>143</v>
      </c>
      <c r="E281" s="37"/>
      <c r="F281" s="188" t="s">
        <v>355</v>
      </c>
      <c r="G281" s="37"/>
      <c r="H281" s="37"/>
      <c r="I281" s="189"/>
      <c r="J281" s="37"/>
      <c r="K281" s="37"/>
      <c r="L281" s="40"/>
      <c r="M281" s="190"/>
      <c r="N281" s="191"/>
      <c r="O281" s="65"/>
      <c r="P281" s="65"/>
      <c r="Q281" s="65"/>
      <c r="R281" s="65"/>
      <c r="S281" s="65"/>
      <c r="T281" s="66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8" t="s">
        <v>143</v>
      </c>
      <c r="AU281" s="18" t="s">
        <v>141</v>
      </c>
    </row>
    <row r="282" spans="2:51" s="13" customFormat="1" ht="12">
      <c r="B282" s="192"/>
      <c r="C282" s="193"/>
      <c r="D282" s="194" t="s">
        <v>145</v>
      </c>
      <c r="E282" s="195" t="s">
        <v>19</v>
      </c>
      <c r="F282" s="196" t="s">
        <v>356</v>
      </c>
      <c r="G282" s="193"/>
      <c r="H282" s="195" t="s">
        <v>19</v>
      </c>
      <c r="I282" s="197"/>
      <c r="J282" s="193"/>
      <c r="K282" s="193"/>
      <c r="L282" s="198"/>
      <c r="M282" s="199"/>
      <c r="N282" s="200"/>
      <c r="O282" s="200"/>
      <c r="P282" s="200"/>
      <c r="Q282" s="200"/>
      <c r="R282" s="200"/>
      <c r="S282" s="200"/>
      <c r="T282" s="201"/>
      <c r="AT282" s="202" t="s">
        <v>145</v>
      </c>
      <c r="AU282" s="202" t="s">
        <v>141</v>
      </c>
      <c r="AV282" s="13" t="s">
        <v>80</v>
      </c>
      <c r="AW282" s="13" t="s">
        <v>33</v>
      </c>
      <c r="AX282" s="13" t="s">
        <v>72</v>
      </c>
      <c r="AY282" s="202" t="s">
        <v>132</v>
      </c>
    </row>
    <row r="283" spans="2:51" s="14" customFormat="1" ht="12">
      <c r="B283" s="203"/>
      <c r="C283" s="204"/>
      <c r="D283" s="194" t="s">
        <v>145</v>
      </c>
      <c r="E283" s="205" t="s">
        <v>19</v>
      </c>
      <c r="F283" s="206" t="s">
        <v>357</v>
      </c>
      <c r="G283" s="204"/>
      <c r="H283" s="207">
        <v>55</v>
      </c>
      <c r="I283" s="208"/>
      <c r="J283" s="204"/>
      <c r="K283" s="204"/>
      <c r="L283" s="209"/>
      <c r="M283" s="210"/>
      <c r="N283" s="211"/>
      <c r="O283" s="211"/>
      <c r="P283" s="211"/>
      <c r="Q283" s="211"/>
      <c r="R283" s="211"/>
      <c r="S283" s="211"/>
      <c r="T283" s="212"/>
      <c r="AT283" s="213" t="s">
        <v>145</v>
      </c>
      <c r="AU283" s="213" t="s">
        <v>141</v>
      </c>
      <c r="AV283" s="14" t="s">
        <v>82</v>
      </c>
      <c r="AW283" s="14" t="s">
        <v>33</v>
      </c>
      <c r="AX283" s="14" t="s">
        <v>72</v>
      </c>
      <c r="AY283" s="213" t="s">
        <v>132</v>
      </c>
    </row>
    <row r="284" spans="2:51" s="13" customFormat="1" ht="12">
      <c r="B284" s="192"/>
      <c r="C284" s="193"/>
      <c r="D284" s="194" t="s">
        <v>145</v>
      </c>
      <c r="E284" s="195" t="s">
        <v>19</v>
      </c>
      <c r="F284" s="196" t="s">
        <v>358</v>
      </c>
      <c r="G284" s="193"/>
      <c r="H284" s="195" t="s">
        <v>19</v>
      </c>
      <c r="I284" s="197"/>
      <c r="J284" s="193"/>
      <c r="K284" s="193"/>
      <c r="L284" s="198"/>
      <c r="M284" s="199"/>
      <c r="N284" s="200"/>
      <c r="O284" s="200"/>
      <c r="P284" s="200"/>
      <c r="Q284" s="200"/>
      <c r="R284" s="200"/>
      <c r="S284" s="200"/>
      <c r="T284" s="201"/>
      <c r="AT284" s="202" t="s">
        <v>145</v>
      </c>
      <c r="AU284" s="202" t="s">
        <v>141</v>
      </c>
      <c r="AV284" s="13" t="s">
        <v>80</v>
      </c>
      <c r="AW284" s="13" t="s">
        <v>33</v>
      </c>
      <c r="AX284" s="13" t="s">
        <v>72</v>
      </c>
      <c r="AY284" s="202" t="s">
        <v>132</v>
      </c>
    </row>
    <row r="285" spans="2:51" s="14" customFormat="1" ht="12">
      <c r="B285" s="203"/>
      <c r="C285" s="204"/>
      <c r="D285" s="194" t="s">
        <v>145</v>
      </c>
      <c r="E285" s="205" t="s">
        <v>19</v>
      </c>
      <c r="F285" s="206" t="s">
        <v>359</v>
      </c>
      <c r="G285" s="204"/>
      <c r="H285" s="207">
        <v>20.16</v>
      </c>
      <c r="I285" s="208"/>
      <c r="J285" s="204"/>
      <c r="K285" s="204"/>
      <c r="L285" s="209"/>
      <c r="M285" s="210"/>
      <c r="N285" s="211"/>
      <c r="O285" s="211"/>
      <c r="P285" s="211"/>
      <c r="Q285" s="211"/>
      <c r="R285" s="211"/>
      <c r="S285" s="211"/>
      <c r="T285" s="212"/>
      <c r="AT285" s="213" t="s">
        <v>145</v>
      </c>
      <c r="AU285" s="213" t="s">
        <v>141</v>
      </c>
      <c r="AV285" s="14" t="s">
        <v>82</v>
      </c>
      <c r="AW285" s="14" t="s">
        <v>33</v>
      </c>
      <c r="AX285" s="14" t="s">
        <v>72</v>
      </c>
      <c r="AY285" s="213" t="s">
        <v>132</v>
      </c>
    </row>
    <row r="286" spans="2:51" s="15" customFormat="1" ht="12">
      <c r="B286" s="224"/>
      <c r="C286" s="225"/>
      <c r="D286" s="194" t="s">
        <v>145</v>
      </c>
      <c r="E286" s="226" t="s">
        <v>19</v>
      </c>
      <c r="F286" s="227" t="s">
        <v>202</v>
      </c>
      <c r="G286" s="225"/>
      <c r="H286" s="228">
        <v>75.16</v>
      </c>
      <c r="I286" s="229"/>
      <c r="J286" s="225"/>
      <c r="K286" s="225"/>
      <c r="L286" s="230"/>
      <c r="M286" s="231"/>
      <c r="N286" s="232"/>
      <c r="O286" s="232"/>
      <c r="P286" s="232"/>
      <c r="Q286" s="232"/>
      <c r="R286" s="232"/>
      <c r="S286" s="232"/>
      <c r="T286" s="233"/>
      <c r="AT286" s="234" t="s">
        <v>145</v>
      </c>
      <c r="AU286" s="234" t="s">
        <v>141</v>
      </c>
      <c r="AV286" s="15" t="s">
        <v>140</v>
      </c>
      <c r="AW286" s="15" t="s">
        <v>33</v>
      </c>
      <c r="AX286" s="15" t="s">
        <v>80</v>
      </c>
      <c r="AY286" s="234" t="s">
        <v>132</v>
      </c>
    </row>
    <row r="287" spans="1:65" s="2" customFormat="1" ht="37.9" customHeight="1">
      <c r="A287" s="35"/>
      <c r="B287" s="36"/>
      <c r="C287" s="174" t="s">
        <v>360</v>
      </c>
      <c r="D287" s="174" t="s">
        <v>135</v>
      </c>
      <c r="E287" s="175" t="s">
        <v>361</v>
      </c>
      <c r="F287" s="176" t="s">
        <v>362</v>
      </c>
      <c r="G287" s="177" t="s">
        <v>138</v>
      </c>
      <c r="H287" s="178">
        <v>18.56</v>
      </c>
      <c r="I287" s="179"/>
      <c r="J287" s="180">
        <f>ROUND(I287*H287,2)</f>
        <v>0</v>
      </c>
      <c r="K287" s="176" t="s">
        <v>139</v>
      </c>
      <c r="L287" s="40"/>
      <c r="M287" s="181" t="s">
        <v>19</v>
      </c>
      <c r="N287" s="182" t="s">
        <v>43</v>
      </c>
      <c r="O287" s="65"/>
      <c r="P287" s="183">
        <f>O287*H287</f>
        <v>0</v>
      </c>
      <c r="Q287" s="183">
        <v>0</v>
      </c>
      <c r="R287" s="183">
        <f>Q287*H287</f>
        <v>0</v>
      </c>
      <c r="S287" s="183">
        <v>0</v>
      </c>
      <c r="T287" s="184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5" t="s">
        <v>140</v>
      </c>
      <c r="AT287" s="185" t="s">
        <v>135</v>
      </c>
      <c r="AU287" s="185" t="s">
        <v>141</v>
      </c>
      <c r="AY287" s="18" t="s">
        <v>132</v>
      </c>
      <c r="BE287" s="186">
        <f>IF(N287="základní",J287,0)</f>
        <v>0</v>
      </c>
      <c r="BF287" s="186">
        <f>IF(N287="snížená",J287,0)</f>
        <v>0</v>
      </c>
      <c r="BG287" s="186">
        <f>IF(N287="zákl. přenesená",J287,0)</f>
        <v>0</v>
      </c>
      <c r="BH287" s="186">
        <f>IF(N287="sníž. přenesená",J287,0)</f>
        <v>0</v>
      </c>
      <c r="BI287" s="186">
        <f>IF(N287="nulová",J287,0)</f>
        <v>0</v>
      </c>
      <c r="BJ287" s="18" t="s">
        <v>80</v>
      </c>
      <c r="BK287" s="186">
        <f>ROUND(I287*H287,2)</f>
        <v>0</v>
      </c>
      <c r="BL287" s="18" t="s">
        <v>140</v>
      </c>
      <c r="BM287" s="185" t="s">
        <v>363</v>
      </c>
    </row>
    <row r="288" spans="1:47" s="2" customFormat="1" ht="12">
      <c r="A288" s="35"/>
      <c r="B288" s="36"/>
      <c r="C288" s="37"/>
      <c r="D288" s="187" t="s">
        <v>143</v>
      </c>
      <c r="E288" s="37"/>
      <c r="F288" s="188" t="s">
        <v>364</v>
      </c>
      <c r="G288" s="37"/>
      <c r="H288" s="37"/>
      <c r="I288" s="189"/>
      <c r="J288" s="37"/>
      <c r="K288" s="37"/>
      <c r="L288" s="40"/>
      <c r="M288" s="190"/>
      <c r="N288" s="191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8" t="s">
        <v>143</v>
      </c>
      <c r="AU288" s="18" t="s">
        <v>141</v>
      </c>
    </row>
    <row r="289" spans="2:51" s="13" customFormat="1" ht="12">
      <c r="B289" s="192"/>
      <c r="C289" s="193"/>
      <c r="D289" s="194" t="s">
        <v>145</v>
      </c>
      <c r="E289" s="195" t="s">
        <v>19</v>
      </c>
      <c r="F289" s="196" t="s">
        <v>365</v>
      </c>
      <c r="G289" s="193"/>
      <c r="H289" s="195" t="s">
        <v>19</v>
      </c>
      <c r="I289" s="197"/>
      <c r="J289" s="193"/>
      <c r="K289" s="193"/>
      <c r="L289" s="198"/>
      <c r="M289" s="199"/>
      <c r="N289" s="200"/>
      <c r="O289" s="200"/>
      <c r="P289" s="200"/>
      <c r="Q289" s="200"/>
      <c r="R289" s="200"/>
      <c r="S289" s="200"/>
      <c r="T289" s="201"/>
      <c r="AT289" s="202" t="s">
        <v>145</v>
      </c>
      <c r="AU289" s="202" t="s">
        <v>141</v>
      </c>
      <c r="AV289" s="13" t="s">
        <v>80</v>
      </c>
      <c r="AW289" s="13" t="s">
        <v>33</v>
      </c>
      <c r="AX289" s="13" t="s">
        <v>72</v>
      </c>
      <c r="AY289" s="202" t="s">
        <v>132</v>
      </c>
    </row>
    <row r="290" spans="2:51" s="14" customFormat="1" ht="12">
      <c r="B290" s="203"/>
      <c r="C290" s="204"/>
      <c r="D290" s="194" t="s">
        <v>145</v>
      </c>
      <c r="E290" s="205" t="s">
        <v>19</v>
      </c>
      <c r="F290" s="206" t="s">
        <v>366</v>
      </c>
      <c r="G290" s="204"/>
      <c r="H290" s="207">
        <v>6</v>
      </c>
      <c r="I290" s="208"/>
      <c r="J290" s="204"/>
      <c r="K290" s="204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145</v>
      </c>
      <c r="AU290" s="213" t="s">
        <v>141</v>
      </c>
      <c r="AV290" s="14" t="s">
        <v>82</v>
      </c>
      <c r="AW290" s="14" t="s">
        <v>33</v>
      </c>
      <c r="AX290" s="14" t="s">
        <v>72</v>
      </c>
      <c r="AY290" s="213" t="s">
        <v>132</v>
      </c>
    </row>
    <row r="291" spans="2:51" s="14" customFormat="1" ht="12">
      <c r="B291" s="203"/>
      <c r="C291" s="204"/>
      <c r="D291" s="194" t="s">
        <v>145</v>
      </c>
      <c r="E291" s="205" t="s">
        <v>19</v>
      </c>
      <c r="F291" s="206" t="s">
        <v>367</v>
      </c>
      <c r="G291" s="204"/>
      <c r="H291" s="207">
        <v>5</v>
      </c>
      <c r="I291" s="208"/>
      <c r="J291" s="204"/>
      <c r="K291" s="204"/>
      <c r="L291" s="209"/>
      <c r="M291" s="210"/>
      <c r="N291" s="211"/>
      <c r="O291" s="211"/>
      <c r="P291" s="211"/>
      <c r="Q291" s="211"/>
      <c r="R291" s="211"/>
      <c r="S291" s="211"/>
      <c r="T291" s="212"/>
      <c r="AT291" s="213" t="s">
        <v>145</v>
      </c>
      <c r="AU291" s="213" t="s">
        <v>141</v>
      </c>
      <c r="AV291" s="14" t="s">
        <v>82</v>
      </c>
      <c r="AW291" s="14" t="s">
        <v>33</v>
      </c>
      <c r="AX291" s="14" t="s">
        <v>72</v>
      </c>
      <c r="AY291" s="213" t="s">
        <v>132</v>
      </c>
    </row>
    <row r="292" spans="2:51" s="13" customFormat="1" ht="12">
      <c r="B292" s="192"/>
      <c r="C292" s="193"/>
      <c r="D292" s="194" t="s">
        <v>145</v>
      </c>
      <c r="E292" s="195" t="s">
        <v>19</v>
      </c>
      <c r="F292" s="196" t="s">
        <v>368</v>
      </c>
      <c r="G292" s="193"/>
      <c r="H292" s="195" t="s">
        <v>19</v>
      </c>
      <c r="I292" s="197"/>
      <c r="J292" s="193"/>
      <c r="K292" s="193"/>
      <c r="L292" s="198"/>
      <c r="M292" s="199"/>
      <c r="N292" s="200"/>
      <c r="O292" s="200"/>
      <c r="P292" s="200"/>
      <c r="Q292" s="200"/>
      <c r="R292" s="200"/>
      <c r="S292" s="200"/>
      <c r="T292" s="201"/>
      <c r="AT292" s="202" t="s">
        <v>145</v>
      </c>
      <c r="AU292" s="202" t="s">
        <v>141</v>
      </c>
      <c r="AV292" s="13" t="s">
        <v>80</v>
      </c>
      <c r="AW292" s="13" t="s">
        <v>33</v>
      </c>
      <c r="AX292" s="13" t="s">
        <v>72</v>
      </c>
      <c r="AY292" s="202" t="s">
        <v>132</v>
      </c>
    </row>
    <row r="293" spans="2:51" s="14" customFormat="1" ht="12">
      <c r="B293" s="203"/>
      <c r="C293" s="204"/>
      <c r="D293" s="194" t="s">
        <v>145</v>
      </c>
      <c r="E293" s="205" t="s">
        <v>19</v>
      </c>
      <c r="F293" s="206" t="s">
        <v>369</v>
      </c>
      <c r="G293" s="204"/>
      <c r="H293" s="207">
        <v>7.56</v>
      </c>
      <c r="I293" s="208"/>
      <c r="J293" s="204"/>
      <c r="K293" s="204"/>
      <c r="L293" s="209"/>
      <c r="M293" s="210"/>
      <c r="N293" s="211"/>
      <c r="O293" s="211"/>
      <c r="P293" s="211"/>
      <c r="Q293" s="211"/>
      <c r="R293" s="211"/>
      <c r="S293" s="211"/>
      <c r="T293" s="212"/>
      <c r="AT293" s="213" t="s">
        <v>145</v>
      </c>
      <c r="AU293" s="213" t="s">
        <v>141</v>
      </c>
      <c r="AV293" s="14" t="s">
        <v>82</v>
      </c>
      <c r="AW293" s="14" t="s">
        <v>33</v>
      </c>
      <c r="AX293" s="14" t="s">
        <v>72</v>
      </c>
      <c r="AY293" s="213" t="s">
        <v>132</v>
      </c>
    </row>
    <row r="294" spans="2:51" s="15" customFormat="1" ht="12">
      <c r="B294" s="224"/>
      <c r="C294" s="225"/>
      <c r="D294" s="194" t="s">
        <v>145</v>
      </c>
      <c r="E294" s="226" t="s">
        <v>19</v>
      </c>
      <c r="F294" s="227" t="s">
        <v>202</v>
      </c>
      <c r="G294" s="225"/>
      <c r="H294" s="228">
        <v>18.56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AT294" s="234" t="s">
        <v>145</v>
      </c>
      <c r="AU294" s="234" t="s">
        <v>141</v>
      </c>
      <c r="AV294" s="15" t="s">
        <v>140</v>
      </c>
      <c r="AW294" s="15" t="s">
        <v>33</v>
      </c>
      <c r="AX294" s="15" t="s">
        <v>80</v>
      </c>
      <c r="AY294" s="234" t="s">
        <v>132</v>
      </c>
    </row>
    <row r="295" spans="2:63" s="12" customFormat="1" ht="20.85" customHeight="1">
      <c r="B295" s="158"/>
      <c r="C295" s="159"/>
      <c r="D295" s="160" t="s">
        <v>71</v>
      </c>
      <c r="E295" s="172" t="s">
        <v>230</v>
      </c>
      <c r="F295" s="172" t="s">
        <v>370</v>
      </c>
      <c r="G295" s="159"/>
      <c r="H295" s="159"/>
      <c r="I295" s="162"/>
      <c r="J295" s="173">
        <f>BK295</f>
        <v>0</v>
      </c>
      <c r="K295" s="159"/>
      <c r="L295" s="164"/>
      <c r="M295" s="165"/>
      <c r="N295" s="166"/>
      <c r="O295" s="166"/>
      <c r="P295" s="167">
        <f>SUM(P296:P348)</f>
        <v>0</v>
      </c>
      <c r="Q295" s="166"/>
      <c r="R295" s="167">
        <f>SUM(R296:R348)</f>
        <v>0</v>
      </c>
      <c r="S295" s="166"/>
      <c r="T295" s="168">
        <f>SUM(T296:T348)</f>
        <v>0</v>
      </c>
      <c r="AR295" s="169" t="s">
        <v>80</v>
      </c>
      <c r="AT295" s="170" t="s">
        <v>71</v>
      </c>
      <c r="AU295" s="170" t="s">
        <v>82</v>
      </c>
      <c r="AY295" s="169" t="s">
        <v>132</v>
      </c>
      <c r="BK295" s="171">
        <f>SUM(BK296:BK348)</f>
        <v>0</v>
      </c>
    </row>
    <row r="296" spans="1:65" s="2" customFormat="1" ht="62.65" customHeight="1">
      <c r="A296" s="35"/>
      <c r="B296" s="36"/>
      <c r="C296" s="174" t="s">
        <v>371</v>
      </c>
      <c r="D296" s="174" t="s">
        <v>135</v>
      </c>
      <c r="E296" s="175" t="s">
        <v>372</v>
      </c>
      <c r="F296" s="176" t="s">
        <v>373</v>
      </c>
      <c r="G296" s="177" t="s">
        <v>138</v>
      </c>
      <c r="H296" s="178">
        <v>18.4</v>
      </c>
      <c r="I296" s="179"/>
      <c r="J296" s="180">
        <f>ROUND(I296*H296,2)</f>
        <v>0</v>
      </c>
      <c r="K296" s="176" t="s">
        <v>139</v>
      </c>
      <c r="L296" s="40"/>
      <c r="M296" s="181" t="s">
        <v>19</v>
      </c>
      <c r="N296" s="182" t="s">
        <v>43</v>
      </c>
      <c r="O296" s="65"/>
      <c r="P296" s="183">
        <f>O296*H296</f>
        <v>0</v>
      </c>
      <c r="Q296" s="183">
        <v>0</v>
      </c>
      <c r="R296" s="183">
        <f>Q296*H296</f>
        <v>0</v>
      </c>
      <c r="S296" s="183">
        <v>0</v>
      </c>
      <c r="T296" s="184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5" t="s">
        <v>140</v>
      </c>
      <c r="AT296" s="185" t="s">
        <v>135</v>
      </c>
      <c r="AU296" s="185" t="s">
        <v>141</v>
      </c>
      <c r="AY296" s="18" t="s">
        <v>132</v>
      </c>
      <c r="BE296" s="186">
        <f>IF(N296="základní",J296,0)</f>
        <v>0</v>
      </c>
      <c r="BF296" s="186">
        <f>IF(N296="snížená",J296,0)</f>
        <v>0</v>
      </c>
      <c r="BG296" s="186">
        <f>IF(N296="zákl. přenesená",J296,0)</f>
        <v>0</v>
      </c>
      <c r="BH296" s="186">
        <f>IF(N296="sníž. přenesená",J296,0)</f>
        <v>0</v>
      </c>
      <c r="BI296" s="186">
        <f>IF(N296="nulová",J296,0)</f>
        <v>0</v>
      </c>
      <c r="BJ296" s="18" t="s">
        <v>80</v>
      </c>
      <c r="BK296" s="186">
        <f>ROUND(I296*H296,2)</f>
        <v>0</v>
      </c>
      <c r="BL296" s="18" t="s">
        <v>140</v>
      </c>
      <c r="BM296" s="185" t="s">
        <v>374</v>
      </c>
    </row>
    <row r="297" spans="1:47" s="2" customFormat="1" ht="12">
      <c r="A297" s="35"/>
      <c r="B297" s="36"/>
      <c r="C297" s="37"/>
      <c r="D297" s="187" t="s">
        <v>143</v>
      </c>
      <c r="E297" s="37"/>
      <c r="F297" s="188" t="s">
        <v>375</v>
      </c>
      <c r="G297" s="37"/>
      <c r="H297" s="37"/>
      <c r="I297" s="189"/>
      <c r="J297" s="37"/>
      <c r="K297" s="37"/>
      <c r="L297" s="40"/>
      <c r="M297" s="190"/>
      <c r="N297" s="191"/>
      <c r="O297" s="65"/>
      <c r="P297" s="65"/>
      <c r="Q297" s="65"/>
      <c r="R297" s="65"/>
      <c r="S297" s="65"/>
      <c r="T297" s="66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8" t="s">
        <v>143</v>
      </c>
      <c r="AU297" s="18" t="s">
        <v>141</v>
      </c>
    </row>
    <row r="298" spans="2:51" s="13" customFormat="1" ht="12">
      <c r="B298" s="192"/>
      <c r="C298" s="193"/>
      <c r="D298" s="194" t="s">
        <v>145</v>
      </c>
      <c r="E298" s="195" t="s">
        <v>19</v>
      </c>
      <c r="F298" s="196" t="s">
        <v>376</v>
      </c>
      <c r="G298" s="193"/>
      <c r="H298" s="195" t="s">
        <v>19</v>
      </c>
      <c r="I298" s="197"/>
      <c r="J298" s="193"/>
      <c r="K298" s="193"/>
      <c r="L298" s="198"/>
      <c r="M298" s="199"/>
      <c r="N298" s="200"/>
      <c r="O298" s="200"/>
      <c r="P298" s="200"/>
      <c r="Q298" s="200"/>
      <c r="R298" s="200"/>
      <c r="S298" s="200"/>
      <c r="T298" s="201"/>
      <c r="AT298" s="202" t="s">
        <v>145</v>
      </c>
      <c r="AU298" s="202" t="s">
        <v>141</v>
      </c>
      <c r="AV298" s="13" t="s">
        <v>80</v>
      </c>
      <c r="AW298" s="13" t="s">
        <v>33</v>
      </c>
      <c r="AX298" s="13" t="s">
        <v>72</v>
      </c>
      <c r="AY298" s="202" t="s">
        <v>132</v>
      </c>
    </row>
    <row r="299" spans="2:51" s="13" customFormat="1" ht="12">
      <c r="B299" s="192"/>
      <c r="C299" s="193"/>
      <c r="D299" s="194" t="s">
        <v>145</v>
      </c>
      <c r="E299" s="195" t="s">
        <v>19</v>
      </c>
      <c r="F299" s="196" t="s">
        <v>377</v>
      </c>
      <c r="G299" s="193"/>
      <c r="H299" s="195" t="s">
        <v>19</v>
      </c>
      <c r="I299" s="197"/>
      <c r="J299" s="193"/>
      <c r="K299" s="193"/>
      <c r="L299" s="198"/>
      <c r="M299" s="199"/>
      <c r="N299" s="200"/>
      <c r="O299" s="200"/>
      <c r="P299" s="200"/>
      <c r="Q299" s="200"/>
      <c r="R299" s="200"/>
      <c r="S299" s="200"/>
      <c r="T299" s="201"/>
      <c r="AT299" s="202" t="s">
        <v>145</v>
      </c>
      <c r="AU299" s="202" t="s">
        <v>141</v>
      </c>
      <c r="AV299" s="13" t="s">
        <v>80</v>
      </c>
      <c r="AW299" s="13" t="s">
        <v>33</v>
      </c>
      <c r="AX299" s="13" t="s">
        <v>72</v>
      </c>
      <c r="AY299" s="202" t="s">
        <v>132</v>
      </c>
    </row>
    <row r="300" spans="2:51" s="14" customFormat="1" ht="12">
      <c r="B300" s="203"/>
      <c r="C300" s="204"/>
      <c r="D300" s="194" t="s">
        <v>145</v>
      </c>
      <c r="E300" s="205" t="s">
        <v>19</v>
      </c>
      <c r="F300" s="206" t="s">
        <v>378</v>
      </c>
      <c r="G300" s="204"/>
      <c r="H300" s="207">
        <v>9.2</v>
      </c>
      <c r="I300" s="208"/>
      <c r="J300" s="204"/>
      <c r="K300" s="204"/>
      <c r="L300" s="209"/>
      <c r="M300" s="210"/>
      <c r="N300" s="211"/>
      <c r="O300" s="211"/>
      <c r="P300" s="211"/>
      <c r="Q300" s="211"/>
      <c r="R300" s="211"/>
      <c r="S300" s="211"/>
      <c r="T300" s="212"/>
      <c r="AT300" s="213" t="s">
        <v>145</v>
      </c>
      <c r="AU300" s="213" t="s">
        <v>141</v>
      </c>
      <c r="AV300" s="14" t="s">
        <v>82</v>
      </c>
      <c r="AW300" s="14" t="s">
        <v>33</v>
      </c>
      <c r="AX300" s="14" t="s">
        <v>72</v>
      </c>
      <c r="AY300" s="213" t="s">
        <v>132</v>
      </c>
    </row>
    <row r="301" spans="2:51" s="13" customFormat="1" ht="12">
      <c r="B301" s="192"/>
      <c r="C301" s="193"/>
      <c r="D301" s="194" t="s">
        <v>145</v>
      </c>
      <c r="E301" s="195" t="s">
        <v>19</v>
      </c>
      <c r="F301" s="196" t="s">
        <v>379</v>
      </c>
      <c r="G301" s="193"/>
      <c r="H301" s="195" t="s">
        <v>19</v>
      </c>
      <c r="I301" s="197"/>
      <c r="J301" s="193"/>
      <c r="K301" s="193"/>
      <c r="L301" s="198"/>
      <c r="M301" s="199"/>
      <c r="N301" s="200"/>
      <c r="O301" s="200"/>
      <c r="P301" s="200"/>
      <c r="Q301" s="200"/>
      <c r="R301" s="200"/>
      <c r="S301" s="200"/>
      <c r="T301" s="201"/>
      <c r="AT301" s="202" t="s">
        <v>145</v>
      </c>
      <c r="AU301" s="202" t="s">
        <v>141</v>
      </c>
      <c r="AV301" s="13" t="s">
        <v>80</v>
      </c>
      <c r="AW301" s="13" t="s">
        <v>33</v>
      </c>
      <c r="AX301" s="13" t="s">
        <v>72</v>
      </c>
      <c r="AY301" s="202" t="s">
        <v>132</v>
      </c>
    </row>
    <row r="302" spans="2:51" s="14" customFormat="1" ht="12">
      <c r="B302" s="203"/>
      <c r="C302" s="204"/>
      <c r="D302" s="194" t="s">
        <v>145</v>
      </c>
      <c r="E302" s="205" t="s">
        <v>19</v>
      </c>
      <c r="F302" s="206" t="s">
        <v>380</v>
      </c>
      <c r="G302" s="204"/>
      <c r="H302" s="207">
        <v>9.2</v>
      </c>
      <c r="I302" s="208"/>
      <c r="J302" s="204"/>
      <c r="K302" s="204"/>
      <c r="L302" s="209"/>
      <c r="M302" s="210"/>
      <c r="N302" s="211"/>
      <c r="O302" s="211"/>
      <c r="P302" s="211"/>
      <c r="Q302" s="211"/>
      <c r="R302" s="211"/>
      <c r="S302" s="211"/>
      <c r="T302" s="212"/>
      <c r="AT302" s="213" t="s">
        <v>145</v>
      </c>
      <c r="AU302" s="213" t="s">
        <v>141</v>
      </c>
      <c r="AV302" s="14" t="s">
        <v>82</v>
      </c>
      <c r="AW302" s="14" t="s">
        <v>33</v>
      </c>
      <c r="AX302" s="14" t="s">
        <v>72</v>
      </c>
      <c r="AY302" s="213" t="s">
        <v>132</v>
      </c>
    </row>
    <row r="303" spans="2:51" s="15" customFormat="1" ht="12">
      <c r="B303" s="224"/>
      <c r="C303" s="225"/>
      <c r="D303" s="194" t="s">
        <v>145</v>
      </c>
      <c r="E303" s="226" t="s">
        <v>19</v>
      </c>
      <c r="F303" s="227" t="s">
        <v>202</v>
      </c>
      <c r="G303" s="225"/>
      <c r="H303" s="228">
        <v>18.4</v>
      </c>
      <c r="I303" s="229"/>
      <c r="J303" s="225"/>
      <c r="K303" s="225"/>
      <c r="L303" s="230"/>
      <c r="M303" s="231"/>
      <c r="N303" s="232"/>
      <c r="O303" s="232"/>
      <c r="P303" s="232"/>
      <c r="Q303" s="232"/>
      <c r="R303" s="232"/>
      <c r="S303" s="232"/>
      <c r="T303" s="233"/>
      <c r="AT303" s="234" t="s">
        <v>145</v>
      </c>
      <c r="AU303" s="234" t="s">
        <v>141</v>
      </c>
      <c r="AV303" s="15" t="s">
        <v>140</v>
      </c>
      <c r="AW303" s="15" t="s">
        <v>33</v>
      </c>
      <c r="AX303" s="15" t="s">
        <v>80</v>
      </c>
      <c r="AY303" s="234" t="s">
        <v>132</v>
      </c>
    </row>
    <row r="304" spans="1:65" s="2" customFormat="1" ht="62.65" customHeight="1">
      <c r="A304" s="35"/>
      <c r="B304" s="36"/>
      <c r="C304" s="174" t="s">
        <v>381</v>
      </c>
      <c r="D304" s="174" t="s">
        <v>135</v>
      </c>
      <c r="E304" s="175" t="s">
        <v>382</v>
      </c>
      <c r="F304" s="176" t="s">
        <v>383</v>
      </c>
      <c r="G304" s="177" t="s">
        <v>138</v>
      </c>
      <c r="H304" s="178">
        <v>119</v>
      </c>
      <c r="I304" s="179"/>
      <c r="J304" s="180">
        <f>ROUND(I304*H304,2)</f>
        <v>0</v>
      </c>
      <c r="K304" s="176" t="s">
        <v>139</v>
      </c>
      <c r="L304" s="40"/>
      <c r="M304" s="181" t="s">
        <v>19</v>
      </c>
      <c r="N304" s="182" t="s">
        <v>43</v>
      </c>
      <c r="O304" s="65"/>
      <c r="P304" s="183">
        <f>O304*H304</f>
        <v>0</v>
      </c>
      <c r="Q304" s="183">
        <v>0</v>
      </c>
      <c r="R304" s="183">
        <f>Q304*H304</f>
        <v>0</v>
      </c>
      <c r="S304" s="183">
        <v>0</v>
      </c>
      <c r="T304" s="184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5" t="s">
        <v>140</v>
      </c>
      <c r="AT304" s="185" t="s">
        <v>135</v>
      </c>
      <c r="AU304" s="185" t="s">
        <v>141</v>
      </c>
      <c r="AY304" s="18" t="s">
        <v>132</v>
      </c>
      <c r="BE304" s="186">
        <f>IF(N304="základní",J304,0)</f>
        <v>0</v>
      </c>
      <c r="BF304" s="186">
        <f>IF(N304="snížená",J304,0)</f>
        <v>0</v>
      </c>
      <c r="BG304" s="186">
        <f>IF(N304="zákl. přenesená",J304,0)</f>
        <v>0</v>
      </c>
      <c r="BH304" s="186">
        <f>IF(N304="sníž. přenesená",J304,0)</f>
        <v>0</v>
      </c>
      <c r="BI304" s="186">
        <f>IF(N304="nulová",J304,0)</f>
        <v>0</v>
      </c>
      <c r="BJ304" s="18" t="s">
        <v>80</v>
      </c>
      <c r="BK304" s="186">
        <f>ROUND(I304*H304,2)</f>
        <v>0</v>
      </c>
      <c r="BL304" s="18" t="s">
        <v>140</v>
      </c>
      <c r="BM304" s="185" t="s">
        <v>384</v>
      </c>
    </row>
    <row r="305" spans="1:47" s="2" customFormat="1" ht="12">
      <c r="A305" s="35"/>
      <c r="B305" s="36"/>
      <c r="C305" s="37"/>
      <c r="D305" s="187" t="s">
        <v>143</v>
      </c>
      <c r="E305" s="37"/>
      <c r="F305" s="188" t="s">
        <v>385</v>
      </c>
      <c r="G305" s="37"/>
      <c r="H305" s="37"/>
      <c r="I305" s="189"/>
      <c r="J305" s="37"/>
      <c r="K305" s="37"/>
      <c r="L305" s="40"/>
      <c r="M305" s="190"/>
      <c r="N305" s="191"/>
      <c r="O305" s="65"/>
      <c r="P305" s="65"/>
      <c r="Q305" s="65"/>
      <c r="R305" s="65"/>
      <c r="S305" s="65"/>
      <c r="T305" s="66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8" t="s">
        <v>143</v>
      </c>
      <c r="AU305" s="18" t="s">
        <v>141</v>
      </c>
    </row>
    <row r="306" spans="2:51" s="13" customFormat="1" ht="22.5">
      <c r="B306" s="192"/>
      <c r="C306" s="193"/>
      <c r="D306" s="194" t="s">
        <v>145</v>
      </c>
      <c r="E306" s="195" t="s">
        <v>19</v>
      </c>
      <c r="F306" s="196" t="s">
        <v>386</v>
      </c>
      <c r="G306" s="193"/>
      <c r="H306" s="195" t="s">
        <v>19</v>
      </c>
      <c r="I306" s="197"/>
      <c r="J306" s="193"/>
      <c r="K306" s="193"/>
      <c r="L306" s="198"/>
      <c r="M306" s="199"/>
      <c r="N306" s="200"/>
      <c r="O306" s="200"/>
      <c r="P306" s="200"/>
      <c r="Q306" s="200"/>
      <c r="R306" s="200"/>
      <c r="S306" s="200"/>
      <c r="T306" s="201"/>
      <c r="AT306" s="202" t="s">
        <v>145</v>
      </c>
      <c r="AU306" s="202" t="s">
        <v>141</v>
      </c>
      <c r="AV306" s="13" t="s">
        <v>80</v>
      </c>
      <c r="AW306" s="13" t="s">
        <v>33</v>
      </c>
      <c r="AX306" s="13" t="s">
        <v>72</v>
      </c>
      <c r="AY306" s="202" t="s">
        <v>132</v>
      </c>
    </row>
    <row r="307" spans="2:51" s="14" customFormat="1" ht="12">
      <c r="B307" s="203"/>
      <c r="C307" s="204"/>
      <c r="D307" s="194" t="s">
        <v>145</v>
      </c>
      <c r="E307" s="205" t="s">
        <v>19</v>
      </c>
      <c r="F307" s="206" t="s">
        <v>322</v>
      </c>
      <c r="G307" s="204"/>
      <c r="H307" s="207">
        <v>51</v>
      </c>
      <c r="I307" s="208"/>
      <c r="J307" s="204"/>
      <c r="K307" s="204"/>
      <c r="L307" s="209"/>
      <c r="M307" s="210"/>
      <c r="N307" s="211"/>
      <c r="O307" s="211"/>
      <c r="P307" s="211"/>
      <c r="Q307" s="211"/>
      <c r="R307" s="211"/>
      <c r="S307" s="211"/>
      <c r="T307" s="212"/>
      <c r="AT307" s="213" t="s">
        <v>145</v>
      </c>
      <c r="AU307" s="213" t="s">
        <v>141</v>
      </c>
      <c r="AV307" s="14" t="s">
        <v>82</v>
      </c>
      <c r="AW307" s="14" t="s">
        <v>33</v>
      </c>
      <c r="AX307" s="14" t="s">
        <v>72</v>
      </c>
      <c r="AY307" s="213" t="s">
        <v>132</v>
      </c>
    </row>
    <row r="308" spans="2:51" s="13" customFormat="1" ht="12">
      <c r="B308" s="192"/>
      <c r="C308" s="193"/>
      <c r="D308" s="194" t="s">
        <v>145</v>
      </c>
      <c r="E308" s="195" t="s">
        <v>19</v>
      </c>
      <c r="F308" s="196" t="s">
        <v>387</v>
      </c>
      <c r="G308" s="193"/>
      <c r="H308" s="195" t="s">
        <v>19</v>
      </c>
      <c r="I308" s="197"/>
      <c r="J308" s="193"/>
      <c r="K308" s="193"/>
      <c r="L308" s="198"/>
      <c r="M308" s="199"/>
      <c r="N308" s="200"/>
      <c r="O308" s="200"/>
      <c r="P308" s="200"/>
      <c r="Q308" s="200"/>
      <c r="R308" s="200"/>
      <c r="S308" s="200"/>
      <c r="T308" s="201"/>
      <c r="AT308" s="202" t="s">
        <v>145</v>
      </c>
      <c r="AU308" s="202" t="s">
        <v>141</v>
      </c>
      <c r="AV308" s="13" t="s">
        <v>80</v>
      </c>
      <c r="AW308" s="13" t="s">
        <v>33</v>
      </c>
      <c r="AX308" s="13" t="s">
        <v>72</v>
      </c>
      <c r="AY308" s="202" t="s">
        <v>132</v>
      </c>
    </row>
    <row r="309" spans="2:51" s="14" customFormat="1" ht="12">
      <c r="B309" s="203"/>
      <c r="C309" s="204"/>
      <c r="D309" s="194" t="s">
        <v>145</v>
      </c>
      <c r="E309" s="205" t="s">
        <v>19</v>
      </c>
      <c r="F309" s="206" t="s">
        <v>388</v>
      </c>
      <c r="G309" s="204"/>
      <c r="H309" s="207">
        <v>17</v>
      </c>
      <c r="I309" s="208"/>
      <c r="J309" s="204"/>
      <c r="K309" s="204"/>
      <c r="L309" s="209"/>
      <c r="M309" s="210"/>
      <c r="N309" s="211"/>
      <c r="O309" s="211"/>
      <c r="P309" s="211"/>
      <c r="Q309" s="211"/>
      <c r="R309" s="211"/>
      <c r="S309" s="211"/>
      <c r="T309" s="212"/>
      <c r="AT309" s="213" t="s">
        <v>145</v>
      </c>
      <c r="AU309" s="213" t="s">
        <v>141</v>
      </c>
      <c r="AV309" s="14" t="s">
        <v>82</v>
      </c>
      <c r="AW309" s="14" t="s">
        <v>33</v>
      </c>
      <c r="AX309" s="14" t="s">
        <v>72</v>
      </c>
      <c r="AY309" s="213" t="s">
        <v>132</v>
      </c>
    </row>
    <row r="310" spans="2:51" s="16" customFormat="1" ht="12">
      <c r="B310" s="235"/>
      <c r="C310" s="236"/>
      <c r="D310" s="194" t="s">
        <v>145</v>
      </c>
      <c r="E310" s="237" t="s">
        <v>19</v>
      </c>
      <c r="F310" s="238" t="s">
        <v>330</v>
      </c>
      <c r="G310" s="236"/>
      <c r="H310" s="239">
        <v>68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AT310" s="245" t="s">
        <v>145</v>
      </c>
      <c r="AU310" s="245" t="s">
        <v>141</v>
      </c>
      <c r="AV310" s="16" t="s">
        <v>141</v>
      </c>
      <c r="AW310" s="16" t="s">
        <v>33</v>
      </c>
      <c r="AX310" s="16" t="s">
        <v>72</v>
      </c>
      <c r="AY310" s="245" t="s">
        <v>132</v>
      </c>
    </row>
    <row r="311" spans="2:51" s="13" customFormat="1" ht="22.5">
      <c r="B311" s="192"/>
      <c r="C311" s="193"/>
      <c r="D311" s="194" t="s">
        <v>145</v>
      </c>
      <c r="E311" s="195" t="s">
        <v>19</v>
      </c>
      <c r="F311" s="196" t="s">
        <v>389</v>
      </c>
      <c r="G311" s="193"/>
      <c r="H311" s="195" t="s">
        <v>19</v>
      </c>
      <c r="I311" s="197"/>
      <c r="J311" s="193"/>
      <c r="K311" s="193"/>
      <c r="L311" s="198"/>
      <c r="M311" s="199"/>
      <c r="N311" s="200"/>
      <c r="O311" s="200"/>
      <c r="P311" s="200"/>
      <c r="Q311" s="200"/>
      <c r="R311" s="200"/>
      <c r="S311" s="200"/>
      <c r="T311" s="201"/>
      <c r="AT311" s="202" t="s">
        <v>145</v>
      </c>
      <c r="AU311" s="202" t="s">
        <v>141</v>
      </c>
      <c r="AV311" s="13" t="s">
        <v>80</v>
      </c>
      <c r="AW311" s="13" t="s">
        <v>33</v>
      </c>
      <c r="AX311" s="13" t="s">
        <v>72</v>
      </c>
      <c r="AY311" s="202" t="s">
        <v>132</v>
      </c>
    </row>
    <row r="312" spans="2:51" s="14" customFormat="1" ht="12">
      <c r="B312" s="203"/>
      <c r="C312" s="204"/>
      <c r="D312" s="194" t="s">
        <v>145</v>
      </c>
      <c r="E312" s="205" t="s">
        <v>19</v>
      </c>
      <c r="F312" s="206" t="s">
        <v>390</v>
      </c>
      <c r="G312" s="204"/>
      <c r="H312" s="207">
        <v>51</v>
      </c>
      <c r="I312" s="208"/>
      <c r="J312" s="204"/>
      <c r="K312" s="204"/>
      <c r="L312" s="209"/>
      <c r="M312" s="210"/>
      <c r="N312" s="211"/>
      <c r="O312" s="211"/>
      <c r="P312" s="211"/>
      <c r="Q312" s="211"/>
      <c r="R312" s="211"/>
      <c r="S312" s="211"/>
      <c r="T312" s="212"/>
      <c r="AT312" s="213" t="s">
        <v>145</v>
      </c>
      <c r="AU312" s="213" t="s">
        <v>141</v>
      </c>
      <c r="AV312" s="14" t="s">
        <v>82</v>
      </c>
      <c r="AW312" s="14" t="s">
        <v>33</v>
      </c>
      <c r="AX312" s="14" t="s">
        <v>72</v>
      </c>
      <c r="AY312" s="213" t="s">
        <v>132</v>
      </c>
    </row>
    <row r="313" spans="2:51" s="15" customFormat="1" ht="12">
      <c r="B313" s="224"/>
      <c r="C313" s="225"/>
      <c r="D313" s="194" t="s">
        <v>145</v>
      </c>
      <c r="E313" s="226" t="s">
        <v>19</v>
      </c>
      <c r="F313" s="227" t="s">
        <v>202</v>
      </c>
      <c r="G313" s="225"/>
      <c r="H313" s="228">
        <v>119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AT313" s="234" t="s">
        <v>145</v>
      </c>
      <c r="AU313" s="234" t="s">
        <v>141</v>
      </c>
      <c r="AV313" s="15" t="s">
        <v>140</v>
      </c>
      <c r="AW313" s="15" t="s">
        <v>33</v>
      </c>
      <c r="AX313" s="15" t="s">
        <v>80</v>
      </c>
      <c r="AY313" s="234" t="s">
        <v>132</v>
      </c>
    </row>
    <row r="314" spans="1:65" s="2" customFormat="1" ht="62.65" customHeight="1">
      <c r="A314" s="35"/>
      <c r="B314" s="36"/>
      <c r="C314" s="174" t="s">
        <v>391</v>
      </c>
      <c r="D314" s="174" t="s">
        <v>135</v>
      </c>
      <c r="E314" s="175" t="s">
        <v>148</v>
      </c>
      <c r="F314" s="176" t="s">
        <v>149</v>
      </c>
      <c r="G314" s="177" t="s">
        <v>138</v>
      </c>
      <c r="H314" s="178">
        <v>273.054</v>
      </c>
      <c r="I314" s="179"/>
      <c r="J314" s="180">
        <f>ROUND(I314*H314,2)</f>
        <v>0</v>
      </c>
      <c r="K314" s="176" t="s">
        <v>139</v>
      </c>
      <c r="L314" s="40"/>
      <c r="M314" s="181" t="s">
        <v>19</v>
      </c>
      <c r="N314" s="182" t="s">
        <v>43</v>
      </c>
      <c r="O314" s="65"/>
      <c r="P314" s="183">
        <f>O314*H314</f>
        <v>0</v>
      </c>
      <c r="Q314" s="183">
        <v>0</v>
      </c>
      <c r="R314" s="183">
        <f>Q314*H314</f>
        <v>0</v>
      </c>
      <c r="S314" s="183">
        <v>0</v>
      </c>
      <c r="T314" s="184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185" t="s">
        <v>140</v>
      </c>
      <c r="AT314" s="185" t="s">
        <v>135</v>
      </c>
      <c r="AU314" s="185" t="s">
        <v>141</v>
      </c>
      <c r="AY314" s="18" t="s">
        <v>132</v>
      </c>
      <c r="BE314" s="186">
        <f>IF(N314="základní",J314,0)</f>
        <v>0</v>
      </c>
      <c r="BF314" s="186">
        <f>IF(N314="snížená",J314,0)</f>
        <v>0</v>
      </c>
      <c r="BG314" s="186">
        <f>IF(N314="zákl. přenesená",J314,0)</f>
        <v>0</v>
      </c>
      <c r="BH314" s="186">
        <f>IF(N314="sníž. přenesená",J314,0)</f>
        <v>0</v>
      </c>
      <c r="BI314" s="186">
        <f>IF(N314="nulová",J314,0)</f>
        <v>0</v>
      </c>
      <c r="BJ314" s="18" t="s">
        <v>80</v>
      </c>
      <c r="BK314" s="186">
        <f>ROUND(I314*H314,2)</f>
        <v>0</v>
      </c>
      <c r="BL314" s="18" t="s">
        <v>140</v>
      </c>
      <c r="BM314" s="185" t="s">
        <v>392</v>
      </c>
    </row>
    <row r="315" spans="1:47" s="2" customFormat="1" ht="12">
      <c r="A315" s="35"/>
      <c r="B315" s="36"/>
      <c r="C315" s="37"/>
      <c r="D315" s="187" t="s">
        <v>143</v>
      </c>
      <c r="E315" s="37"/>
      <c r="F315" s="188" t="s">
        <v>151</v>
      </c>
      <c r="G315" s="37"/>
      <c r="H315" s="37"/>
      <c r="I315" s="189"/>
      <c r="J315" s="37"/>
      <c r="K315" s="37"/>
      <c r="L315" s="40"/>
      <c r="M315" s="190"/>
      <c r="N315" s="191"/>
      <c r="O315" s="65"/>
      <c r="P315" s="65"/>
      <c r="Q315" s="65"/>
      <c r="R315" s="65"/>
      <c r="S315" s="65"/>
      <c r="T315" s="66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8" t="s">
        <v>143</v>
      </c>
      <c r="AU315" s="18" t="s">
        <v>141</v>
      </c>
    </row>
    <row r="316" spans="2:51" s="13" customFormat="1" ht="12">
      <c r="B316" s="192"/>
      <c r="C316" s="193"/>
      <c r="D316" s="194" t="s">
        <v>145</v>
      </c>
      <c r="E316" s="195" t="s">
        <v>19</v>
      </c>
      <c r="F316" s="196" t="s">
        <v>393</v>
      </c>
      <c r="G316" s="193"/>
      <c r="H316" s="195" t="s">
        <v>19</v>
      </c>
      <c r="I316" s="197"/>
      <c r="J316" s="193"/>
      <c r="K316" s="193"/>
      <c r="L316" s="198"/>
      <c r="M316" s="199"/>
      <c r="N316" s="200"/>
      <c r="O316" s="200"/>
      <c r="P316" s="200"/>
      <c r="Q316" s="200"/>
      <c r="R316" s="200"/>
      <c r="S316" s="200"/>
      <c r="T316" s="201"/>
      <c r="AT316" s="202" t="s">
        <v>145</v>
      </c>
      <c r="AU316" s="202" t="s">
        <v>141</v>
      </c>
      <c r="AV316" s="13" t="s">
        <v>80</v>
      </c>
      <c r="AW316" s="13" t="s">
        <v>33</v>
      </c>
      <c r="AX316" s="13" t="s">
        <v>72</v>
      </c>
      <c r="AY316" s="202" t="s">
        <v>132</v>
      </c>
    </row>
    <row r="317" spans="2:51" s="14" customFormat="1" ht="12">
      <c r="B317" s="203"/>
      <c r="C317" s="204"/>
      <c r="D317" s="194" t="s">
        <v>145</v>
      </c>
      <c r="E317" s="205" t="s">
        <v>19</v>
      </c>
      <c r="F317" s="206" t="s">
        <v>394</v>
      </c>
      <c r="G317" s="204"/>
      <c r="H317" s="207">
        <v>17</v>
      </c>
      <c r="I317" s="208"/>
      <c r="J317" s="204"/>
      <c r="K317" s="204"/>
      <c r="L317" s="209"/>
      <c r="M317" s="210"/>
      <c r="N317" s="211"/>
      <c r="O317" s="211"/>
      <c r="P317" s="211"/>
      <c r="Q317" s="211"/>
      <c r="R317" s="211"/>
      <c r="S317" s="211"/>
      <c r="T317" s="212"/>
      <c r="AT317" s="213" t="s">
        <v>145</v>
      </c>
      <c r="AU317" s="213" t="s">
        <v>141</v>
      </c>
      <c r="AV317" s="14" t="s">
        <v>82</v>
      </c>
      <c r="AW317" s="14" t="s">
        <v>33</v>
      </c>
      <c r="AX317" s="14" t="s">
        <v>72</v>
      </c>
      <c r="AY317" s="213" t="s">
        <v>132</v>
      </c>
    </row>
    <row r="318" spans="2:51" s="13" customFormat="1" ht="12">
      <c r="B318" s="192"/>
      <c r="C318" s="193"/>
      <c r="D318" s="194" t="s">
        <v>145</v>
      </c>
      <c r="E318" s="195" t="s">
        <v>19</v>
      </c>
      <c r="F318" s="196" t="s">
        <v>395</v>
      </c>
      <c r="G318" s="193"/>
      <c r="H318" s="195" t="s">
        <v>19</v>
      </c>
      <c r="I318" s="197"/>
      <c r="J318" s="193"/>
      <c r="K318" s="193"/>
      <c r="L318" s="198"/>
      <c r="M318" s="199"/>
      <c r="N318" s="200"/>
      <c r="O318" s="200"/>
      <c r="P318" s="200"/>
      <c r="Q318" s="200"/>
      <c r="R318" s="200"/>
      <c r="S318" s="200"/>
      <c r="T318" s="201"/>
      <c r="AT318" s="202" t="s">
        <v>145</v>
      </c>
      <c r="AU318" s="202" t="s">
        <v>141</v>
      </c>
      <c r="AV318" s="13" t="s">
        <v>80</v>
      </c>
      <c r="AW318" s="13" t="s">
        <v>33</v>
      </c>
      <c r="AX318" s="13" t="s">
        <v>72</v>
      </c>
      <c r="AY318" s="202" t="s">
        <v>132</v>
      </c>
    </row>
    <row r="319" spans="2:51" s="14" customFormat="1" ht="12">
      <c r="B319" s="203"/>
      <c r="C319" s="204"/>
      <c r="D319" s="194" t="s">
        <v>145</v>
      </c>
      <c r="E319" s="205" t="s">
        <v>19</v>
      </c>
      <c r="F319" s="206" t="s">
        <v>396</v>
      </c>
      <c r="G319" s="204"/>
      <c r="H319" s="207">
        <v>256.054</v>
      </c>
      <c r="I319" s="208"/>
      <c r="J319" s="204"/>
      <c r="K319" s="204"/>
      <c r="L319" s="209"/>
      <c r="M319" s="210"/>
      <c r="N319" s="211"/>
      <c r="O319" s="211"/>
      <c r="P319" s="211"/>
      <c r="Q319" s="211"/>
      <c r="R319" s="211"/>
      <c r="S319" s="211"/>
      <c r="T319" s="212"/>
      <c r="AT319" s="213" t="s">
        <v>145</v>
      </c>
      <c r="AU319" s="213" t="s">
        <v>141</v>
      </c>
      <c r="AV319" s="14" t="s">
        <v>82</v>
      </c>
      <c r="AW319" s="14" t="s">
        <v>33</v>
      </c>
      <c r="AX319" s="14" t="s">
        <v>72</v>
      </c>
      <c r="AY319" s="213" t="s">
        <v>132</v>
      </c>
    </row>
    <row r="320" spans="2:51" s="15" customFormat="1" ht="12">
      <c r="B320" s="224"/>
      <c r="C320" s="225"/>
      <c r="D320" s="194" t="s">
        <v>145</v>
      </c>
      <c r="E320" s="226" t="s">
        <v>19</v>
      </c>
      <c r="F320" s="227" t="s">
        <v>202</v>
      </c>
      <c r="G320" s="225"/>
      <c r="H320" s="228">
        <v>273.054</v>
      </c>
      <c r="I320" s="229"/>
      <c r="J320" s="225"/>
      <c r="K320" s="225"/>
      <c r="L320" s="230"/>
      <c r="M320" s="231"/>
      <c r="N320" s="232"/>
      <c r="O320" s="232"/>
      <c r="P320" s="232"/>
      <c r="Q320" s="232"/>
      <c r="R320" s="232"/>
      <c r="S320" s="232"/>
      <c r="T320" s="233"/>
      <c r="AT320" s="234" t="s">
        <v>145</v>
      </c>
      <c r="AU320" s="234" t="s">
        <v>141</v>
      </c>
      <c r="AV320" s="15" t="s">
        <v>140</v>
      </c>
      <c r="AW320" s="15" t="s">
        <v>33</v>
      </c>
      <c r="AX320" s="15" t="s">
        <v>80</v>
      </c>
      <c r="AY320" s="234" t="s">
        <v>132</v>
      </c>
    </row>
    <row r="321" spans="1:65" s="2" customFormat="1" ht="44.25" customHeight="1">
      <c r="A321" s="35"/>
      <c r="B321" s="36"/>
      <c r="C321" s="174" t="s">
        <v>397</v>
      </c>
      <c r="D321" s="174" t="s">
        <v>135</v>
      </c>
      <c r="E321" s="175" t="s">
        <v>398</v>
      </c>
      <c r="F321" s="176" t="s">
        <v>399</v>
      </c>
      <c r="G321" s="177" t="s">
        <v>138</v>
      </c>
      <c r="H321" s="178">
        <v>333.254</v>
      </c>
      <c r="I321" s="179"/>
      <c r="J321" s="180">
        <f>ROUND(I321*H321,2)</f>
        <v>0</v>
      </c>
      <c r="K321" s="176" t="s">
        <v>139</v>
      </c>
      <c r="L321" s="40"/>
      <c r="M321" s="181" t="s">
        <v>19</v>
      </c>
      <c r="N321" s="182" t="s">
        <v>43</v>
      </c>
      <c r="O321" s="65"/>
      <c r="P321" s="183">
        <f>O321*H321</f>
        <v>0</v>
      </c>
      <c r="Q321" s="183">
        <v>0</v>
      </c>
      <c r="R321" s="183">
        <f>Q321*H321</f>
        <v>0</v>
      </c>
      <c r="S321" s="183">
        <v>0</v>
      </c>
      <c r="T321" s="184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5" t="s">
        <v>140</v>
      </c>
      <c r="AT321" s="185" t="s">
        <v>135</v>
      </c>
      <c r="AU321" s="185" t="s">
        <v>141</v>
      </c>
      <c r="AY321" s="18" t="s">
        <v>132</v>
      </c>
      <c r="BE321" s="186">
        <f>IF(N321="základní",J321,0)</f>
        <v>0</v>
      </c>
      <c r="BF321" s="186">
        <f>IF(N321="snížená",J321,0)</f>
        <v>0</v>
      </c>
      <c r="BG321" s="186">
        <f>IF(N321="zákl. přenesená",J321,0)</f>
        <v>0</v>
      </c>
      <c r="BH321" s="186">
        <f>IF(N321="sníž. přenesená",J321,0)</f>
        <v>0</v>
      </c>
      <c r="BI321" s="186">
        <f>IF(N321="nulová",J321,0)</f>
        <v>0</v>
      </c>
      <c r="BJ321" s="18" t="s">
        <v>80</v>
      </c>
      <c r="BK321" s="186">
        <f>ROUND(I321*H321,2)</f>
        <v>0</v>
      </c>
      <c r="BL321" s="18" t="s">
        <v>140</v>
      </c>
      <c r="BM321" s="185" t="s">
        <v>400</v>
      </c>
    </row>
    <row r="322" spans="1:47" s="2" customFormat="1" ht="12">
      <c r="A322" s="35"/>
      <c r="B322" s="36"/>
      <c r="C322" s="37"/>
      <c r="D322" s="187" t="s">
        <v>143</v>
      </c>
      <c r="E322" s="37"/>
      <c r="F322" s="188" t="s">
        <v>401</v>
      </c>
      <c r="G322" s="37"/>
      <c r="H322" s="37"/>
      <c r="I322" s="189"/>
      <c r="J322" s="37"/>
      <c r="K322" s="37"/>
      <c r="L322" s="40"/>
      <c r="M322" s="190"/>
      <c r="N322" s="191"/>
      <c r="O322" s="65"/>
      <c r="P322" s="65"/>
      <c r="Q322" s="65"/>
      <c r="R322" s="65"/>
      <c r="S322" s="65"/>
      <c r="T322" s="66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T322" s="18" t="s">
        <v>143</v>
      </c>
      <c r="AU322" s="18" t="s">
        <v>141</v>
      </c>
    </row>
    <row r="323" spans="2:51" s="13" customFormat="1" ht="12">
      <c r="B323" s="192"/>
      <c r="C323" s="193"/>
      <c r="D323" s="194" t="s">
        <v>145</v>
      </c>
      <c r="E323" s="195" t="s">
        <v>19</v>
      </c>
      <c r="F323" s="196" t="s">
        <v>402</v>
      </c>
      <c r="G323" s="193"/>
      <c r="H323" s="195" t="s">
        <v>19</v>
      </c>
      <c r="I323" s="197"/>
      <c r="J323" s="193"/>
      <c r="K323" s="193"/>
      <c r="L323" s="198"/>
      <c r="M323" s="199"/>
      <c r="N323" s="200"/>
      <c r="O323" s="200"/>
      <c r="P323" s="200"/>
      <c r="Q323" s="200"/>
      <c r="R323" s="200"/>
      <c r="S323" s="200"/>
      <c r="T323" s="201"/>
      <c r="AT323" s="202" t="s">
        <v>145</v>
      </c>
      <c r="AU323" s="202" t="s">
        <v>141</v>
      </c>
      <c r="AV323" s="13" t="s">
        <v>80</v>
      </c>
      <c r="AW323" s="13" t="s">
        <v>33</v>
      </c>
      <c r="AX323" s="13" t="s">
        <v>72</v>
      </c>
      <c r="AY323" s="202" t="s">
        <v>132</v>
      </c>
    </row>
    <row r="324" spans="2:51" s="14" customFormat="1" ht="12">
      <c r="B324" s="203"/>
      <c r="C324" s="204"/>
      <c r="D324" s="194" t="s">
        <v>145</v>
      </c>
      <c r="E324" s="205" t="s">
        <v>19</v>
      </c>
      <c r="F324" s="206" t="s">
        <v>380</v>
      </c>
      <c r="G324" s="204"/>
      <c r="H324" s="207">
        <v>9.2</v>
      </c>
      <c r="I324" s="208"/>
      <c r="J324" s="204"/>
      <c r="K324" s="204"/>
      <c r="L324" s="209"/>
      <c r="M324" s="210"/>
      <c r="N324" s="211"/>
      <c r="O324" s="211"/>
      <c r="P324" s="211"/>
      <c r="Q324" s="211"/>
      <c r="R324" s="211"/>
      <c r="S324" s="211"/>
      <c r="T324" s="212"/>
      <c r="AT324" s="213" t="s">
        <v>145</v>
      </c>
      <c r="AU324" s="213" t="s">
        <v>141</v>
      </c>
      <c r="AV324" s="14" t="s">
        <v>82</v>
      </c>
      <c r="AW324" s="14" t="s">
        <v>33</v>
      </c>
      <c r="AX324" s="14" t="s">
        <v>72</v>
      </c>
      <c r="AY324" s="213" t="s">
        <v>132</v>
      </c>
    </row>
    <row r="325" spans="2:51" s="13" customFormat="1" ht="12">
      <c r="B325" s="192"/>
      <c r="C325" s="193"/>
      <c r="D325" s="194" t="s">
        <v>145</v>
      </c>
      <c r="E325" s="195" t="s">
        <v>19</v>
      </c>
      <c r="F325" s="196" t="s">
        <v>403</v>
      </c>
      <c r="G325" s="193"/>
      <c r="H325" s="195" t="s">
        <v>19</v>
      </c>
      <c r="I325" s="197"/>
      <c r="J325" s="193"/>
      <c r="K325" s="193"/>
      <c r="L325" s="198"/>
      <c r="M325" s="199"/>
      <c r="N325" s="200"/>
      <c r="O325" s="200"/>
      <c r="P325" s="200"/>
      <c r="Q325" s="200"/>
      <c r="R325" s="200"/>
      <c r="S325" s="200"/>
      <c r="T325" s="201"/>
      <c r="AT325" s="202" t="s">
        <v>145</v>
      </c>
      <c r="AU325" s="202" t="s">
        <v>141</v>
      </c>
      <c r="AV325" s="13" t="s">
        <v>80</v>
      </c>
      <c r="AW325" s="13" t="s">
        <v>33</v>
      </c>
      <c r="AX325" s="13" t="s">
        <v>72</v>
      </c>
      <c r="AY325" s="202" t="s">
        <v>132</v>
      </c>
    </row>
    <row r="326" spans="2:51" s="14" customFormat="1" ht="12">
      <c r="B326" s="203"/>
      <c r="C326" s="204"/>
      <c r="D326" s="194" t="s">
        <v>145</v>
      </c>
      <c r="E326" s="205" t="s">
        <v>19</v>
      </c>
      <c r="F326" s="206" t="s">
        <v>390</v>
      </c>
      <c r="G326" s="204"/>
      <c r="H326" s="207">
        <v>51</v>
      </c>
      <c r="I326" s="208"/>
      <c r="J326" s="204"/>
      <c r="K326" s="204"/>
      <c r="L326" s="209"/>
      <c r="M326" s="210"/>
      <c r="N326" s="211"/>
      <c r="O326" s="211"/>
      <c r="P326" s="211"/>
      <c r="Q326" s="211"/>
      <c r="R326" s="211"/>
      <c r="S326" s="211"/>
      <c r="T326" s="212"/>
      <c r="AT326" s="213" t="s">
        <v>145</v>
      </c>
      <c r="AU326" s="213" t="s">
        <v>141</v>
      </c>
      <c r="AV326" s="14" t="s">
        <v>82</v>
      </c>
      <c r="AW326" s="14" t="s">
        <v>33</v>
      </c>
      <c r="AX326" s="14" t="s">
        <v>72</v>
      </c>
      <c r="AY326" s="213" t="s">
        <v>132</v>
      </c>
    </row>
    <row r="327" spans="2:51" s="13" customFormat="1" ht="12">
      <c r="B327" s="192"/>
      <c r="C327" s="193"/>
      <c r="D327" s="194" t="s">
        <v>145</v>
      </c>
      <c r="E327" s="195" t="s">
        <v>19</v>
      </c>
      <c r="F327" s="196" t="s">
        <v>404</v>
      </c>
      <c r="G327" s="193"/>
      <c r="H327" s="195" t="s">
        <v>19</v>
      </c>
      <c r="I327" s="197"/>
      <c r="J327" s="193"/>
      <c r="K327" s="193"/>
      <c r="L327" s="198"/>
      <c r="M327" s="199"/>
      <c r="N327" s="200"/>
      <c r="O327" s="200"/>
      <c r="P327" s="200"/>
      <c r="Q327" s="200"/>
      <c r="R327" s="200"/>
      <c r="S327" s="200"/>
      <c r="T327" s="201"/>
      <c r="AT327" s="202" t="s">
        <v>145</v>
      </c>
      <c r="AU327" s="202" t="s">
        <v>141</v>
      </c>
      <c r="AV327" s="13" t="s">
        <v>80</v>
      </c>
      <c r="AW327" s="13" t="s">
        <v>33</v>
      </c>
      <c r="AX327" s="13" t="s">
        <v>72</v>
      </c>
      <c r="AY327" s="202" t="s">
        <v>132</v>
      </c>
    </row>
    <row r="328" spans="2:51" s="14" customFormat="1" ht="12">
      <c r="B328" s="203"/>
      <c r="C328" s="204"/>
      <c r="D328" s="194" t="s">
        <v>145</v>
      </c>
      <c r="E328" s="205" t="s">
        <v>19</v>
      </c>
      <c r="F328" s="206" t="s">
        <v>405</v>
      </c>
      <c r="G328" s="204"/>
      <c r="H328" s="207">
        <v>273.054</v>
      </c>
      <c r="I328" s="208"/>
      <c r="J328" s="204"/>
      <c r="K328" s="204"/>
      <c r="L328" s="209"/>
      <c r="M328" s="210"/>
      <c r="N328" s="211"/>
      <c r="O328" s="211"/>
      <c r="P328" s="211"/>
      <c r="Q328" s="211"/>
      <c r="R328" s="211"/>
      <c r="S328" s="211"/>
      <c r="T328" s="212"/>
      <c r="AT328" s="213" t="s">
        <v>145</v>
      </c>
      <c r="AU328" s="213" t="s">
        <v>141</v>
      </c>
      <c r="AV328" s="14" t="s">
        <v>82</v>
      </c>
      <c r="AW328" s="14" t="s">
        <v>33</v>
      </c>
      <c r="AX328" s="14" t="s">
        <v>72</v>
      </c>
      <c r="AY328" s="213" t="s">
        <v>132</v>
      </c>
    </row>
    <row r="329" spans="2:51" s="15" customFormat="1" ht="12">
      <c r="B329" s="224"/>
      <c r="C329" s="225"/>
      <c r="D329" s="194" t="s">
        <v>145</v>
      </c>
      <c r="E329" s="226" t="s">
        <v>19</v>
      </c>
      <c r="F329" s="227" t="s">
        <v>202</v>
      </c>
      <c r="G329" s="225"/>
      <c r="H329" s="228">
        <v>333.254</v>
      </c>
      <c r="I329" s="229"/>
      <c r="J329" s="225"/>
      <c r="K329" s="225"/>
      <c r="L329" s="230"/>
      <c r="M329" s="231"/>
      <c r="N329" s="232"/>
      <c r="O329" s="232"/>
      <c r="P329" s="232"/>
      <c r="Q329" s="232"/>
      <c r="R329" s="232"/>
      <c r="S329" s="232"/>
      <c r="T329" s="233"/>
      <c r="AT329" s="234" t="s">
        <v>145</v>
      </c>
      <c r="AU329" s="234" t="s">
        <v>141</v>
      </c>
      <c r="AV329" s="15" t="s">
        <v>140</v>
      </c>
      <c r="AW329" s="15" t="s">
        <v>33</v>
      </c>
      <c r="AX329" s="15" t="s">
        <v>80</v>
      </c>
      <c r="AY329" s="234" t="s">
        <v>132</v>
      </c>
    </row>
    <row r="330" spans="1:65" s="2" customFormat="1" ht="44.25" customHeight="1">
      <c r="A330" s="35"/>
      <c r="B330" s="36"/>
      <c r="C330" s="174" t="s">
        <v>406</v>
      </c>
      <c r="D330" s="174" t="s">
        <v>135</v>
      </c>
      <c r="E330" s="175" t="s">
        <v>398</v>
      </c>
      <c r="F330" s="176" t="s">
        <v>399</v>
      </c>
      <c r="G330" s="177" t="s">
        <v>138</v>
      </c>
      <c r="H330" s="178">
        <v>13.6</v>
      </c>
      <c r="I330" s="179"/>
      <c r="J330" s="180">
        <f>ROUND(I330*H330,2)</f>
        <v>0</v>
      </c>
      <c r="K330" s="176" t="s">
        <v>139</v>
      </c>
      <c r="L330" s="40"/>
      <c r="M330" s="181" t="s">
        <v>19</v>
      </c>
      <c r="N330" s="182" t="s">
        <v>43</v>
      </c>
      <c r="O330" s="65"/>
      <c r="P330" s="183">
        <f>O330*H330</f>
        <v>0</v>
      </c>
      <c r="Q330" s="183">
        <v>0</v>
      </c>
      <c r="R330" s="183">
        <f>Q330*H330</f>
        <v>0</v>
      </c>
      <c r="S330" s="183">
        <v>0</v>
      </c>
      <c r="T330" s="184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5" t="s">
        <v>140</v>
      </c>
      <c r="AT330" s="185" t="s">
        <v>135</v>
      </c>
      <c r="AU330" s="185" t="s">
        <v>141</v>
      </c>
      <c r="AY330" s="18" t="s">
        <v>132</v>
      </c>
      <c r="BE330" s="186">
        <f>IF(N330="základní",J330,0)</f>
        <v>0</v>
      </c>
      <c r="BF330" s="186">
        <f>IF(N330="snížená",J330,0)</f>
        <v>0</v>
      </c>
      <c r="BG330" s="186">
        <f>IF(N330="zákl. přenesená",J330,0)</f>
        <v>0</v>
      </c>
      <c r="BH330" s="186">
        <f>IF(N330="sníž. přenesená",J330,0)</f>
        <v>0</v>
      </c>
      <c r="BI330" s="186">
        <f>IF(N330="nulová",J330,0)</f>
        <v>0</v>
      </c>
      <c r="BJ330" s="18" t="s">
        <v>80</v>
      </c>
      <c r="BK330" s="186">
        <f>ROUND(I330*H330,2)</f>
        <v>0</v>
      </c>
      <c r="BL330" s="18" t="s">
        <v>140</v>
      </c>
      <c r="BM330" s="185" t="s">
        <v>407</v>
      </c>
    </row>
    <row r="331" spans="1:47" s="2" customFormat="1" ht="12">
      <c r="A331" s="35"/>
      <c r="B331" s="36"/>
      <c r="C331" s="37"/>
      <c r="D331" s="187" t="s">
        <v>143</v>
      </c>
      <c r="E331" s="37"/>
      <c r="F331" s="188" t="s">
        <v>401</v>
      </c>
      <c r="G331" s="37"/>
      <c r="H331" s="37"/>
      <c r="I331" s="189"/>
      <c r="J331" s="37"/>
      <c r="K331" s="37"/>
      <c r="L331" s="40"/>
      <c r="M331" s="190"/>
      <c r="N331" s="191"/>
      <c r="O331" s="65"/>
      <c r="P331" s="65"/>
      <c r="Q331" s="65"/>
      <c r="R331" s="65"/>
      <c r="S331" s="65"/>
      <c r="T331" s="66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8" t="s">
        <v>143</v>
      </c>
      <c r="AU331" s="18" t="s">
        <v>141</v>
      </c>
    </row>
    <row r="332" spans="2:51" s="13" customFormat="1" ht="12">
      <c r="B332" s="192"/>
      <c r="C332" s="193"/>
      <c r="D332" s="194" t="s">
        <v>145</v>
      </c>
      <c r="E332" s="195" t="s">
        <v>19</v>
      </c>
      <c r="F332" s="196" t="s">
        <v>408</v>
      </c>
      <c r="G332" s="193"/>
      <c r="H332" s="195" t="s">
        <v>19</v>
      </c>
      <c r="I332" s="197"/>
      <c r="J332" s="193"/>
      <c r="K332" s="193"/>
      <c r="L332" s="198"/>
      <c r="M332" s="199"/>
      <c r="N332" s="200"/>
      <c r="O332" s="200"/>
      <c r="P332" s="200"/>
      <c r="Q332" s="200"/>
      <c r="R332" s="200"/>
      <c r="S332" s="200"/>
      <c r="T332" s="201"/>
      <c r="AT332" s="202" t="s">
        <v>145</v>
      </c>
      <c r="AU332" s="202" t="s">
        <v>141</v>
      </c>
      <c r="AV332" s="13" t="s">
        <v>80</v>
      </c>
      <c r="AW332" s="13" t="s">
        <v>33</v>
      </c>
      <c r="AX332" s="13" t="s">
        <v>72</v>
      </c>
      <c r="AY332" s="202" t="s">
        <v>132</v>
      </c>
    </row>
    <row r="333" spans="2:51" s="14" customFormat="1" ht="12">
      <c r="B333" s="203"/>
      <c r="C333" s="204"/>
      <c r="D333" s="194" t="s">
        <v>145</v>
      </c>
      <c r="E333" s="205" t="s">
        <v>19</v>
      </c>
      <c r="F333" s="206" t="s">
        <v>409</v>
      </c>
      <c r="G333" s="204"/>
      <c r="H333" s="207">
        <v>13.6</v>
      </c>
      <c r="I333" s="208"/>
      <c r="J333" s="204"/>
      <c r="K333" s="204"/>
      <c r="L333" s="209"/>
      <c r="M333" s="210"/>
      <c r="N333" s="211"/>
      <c r="O333" s="211"/>
      <c r="P333" s="211"/>
      <c r="Q333" s="211"/>
      <c r="R333" s="211"/>
      <c r="S333" s="211"/>
      <c r="T333" s="212"/>
      <c r="AT333" s="213" t="s">
        <v>145</v>
      </c>
      <c r="AU333" s="213" t="s">
        <v>141</v>
      </c>
      <c r="AV333" s="14" t="s">
        <v>82</v>
      </c>
      <c r="AW333" s="14" t="s">
        <v>33</v>
      </c>
      <c r="AX333" s="14" t="s">
        <v>80</v>
      </c>
      <c r="AY333" s="213" t="s">
        <v>132</v>
      </c>
    </row>
    <row r="334" spans="1:65" s="2" customFormat="1" ht="37.9" customHeight="1">
      <c r="A334" s="35"/>
      <c r="B334" s="36"/>
      <c r="C334" s="174" t="s">
        <v>410</v>
      </c>
      <c r="D334" s="174" t="s">
        <v>135</v>
      </c>
      <c r="E334" s="175" t="s">
        <v>176</v>
      </c>
      <c r="F334" s="176" t="s">
        <v>177</v>
      </c>
      <c r="G334" s="177" t="s">
        <v>138</v>
      </c>
      <c r="H334" s="178">
        <v>324.054</v>
      </c>
      <c r="I334" s="179"/>
      <c r="J334" s="180">
        <f>ROUND(I334*H334,2)</f>
        <v>0</v>
      </c>
      <c r="K334" s="176" t="s">
        <v>139</v>
      </c>
      <c r="L334" s="40"/>
      <c r="M334" s="181" t="s">
        <v>19</v>
      </c>
      <c r="N334" s="182" t="s">
        <v>43</v>
      </c>
      <c r="O334" s="65"/>
      <c r="P334" s="183">
        <f>O334*H334</f>
        <v>0</v>
      </c>
      <c r="Q334" s="183">
        <v>0</v>
      </c>
      <c r="R334" s="183">
        <f>Q334*H334</f>
        <v>0</v>
      </c>
      <c r="S334" s="183">
        <v>0</v>
      </c>
      <c r="T334" s="184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5" t="s">
        <v>140</v>
      </c>
      <c r="AT334" s="185" t="s">
        <v>135</v>
      </c>
      <c r="AU334" s="185" t="s">
        <v>141</v>
      </c>
      <c r="AY334" s="18" t="s">
        <v>132</v>
      </c>
      <c r="BE334" s="186">
        <f>IF(N334="základní",J334,0)</f>
        <v>0</v>
      </c>
      <c r="BF334" s="186">
        <f>IF(N334="snížená",J334,0)</f>
        <v>0</v>
      </c>
      <c r="BG334" s="186">
        <f>IF(N334="zákl. přenesená",J334,0)</f>
        <v>0</v>
      </c>
      <c r="BH334" s="186">
        <f>IF(N334="sníž. přenesená",J334,0)</f>
        <v>0</v>
      </c>
      <c r="BI334" s="186">
        <f>IF(N334="nulová",J334,0)</f>
        <v>0</v>
      </c>
      <c r="BJ334" s="18" t="s">
        <v>80</v>
      </c>
      <c r="BK334" s="186">
        <f>ROUND(I334*H334,2)</f>
        <v>0</v>
      </c>
      <c r="BL334" s="18" t="s">
        <v>140</v>
      </c>
      <c r="BM334" s="185" t="s">
        <v>411</v>
      </c>
    </row>
    <row r="335" spans="1:47" s="2" customFormat="1" ht="12">
      <c r="A335" s="35"/>
      <c r="B335" s="36"/>
      <c r="C335" s="37"/>
      <c r="D335" s="187" t="s">
        <v>143</v>
      </c>
      <c r="E335" s="37"/>
      <c r="F335" s="188" t="s">
        <v>179</v>
      </c>
      <c r="G335" s="37"/>
      <c r="H335" s="37"/>
      <c r="I335" s="189"/>
      <c r="J335" s="37"/>
      <c r="K335" s="37"/>
      <c r="L335" s="40"/>
      <c r="M335" s="190"/>
      <c r="N335" s="191"/>
      <c r="O335" s="65"/>
      <c r="P335" s="65"/>
      <c r="Q335" s="65"/>
      <c r="R335" s="65"/>
      <c r="S335" s="65"/>
      <c r="T335" s="66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8" t="s">
        <v>143</v>
      </c>
      <c r="AU335" s="18" t="s">
        <v>141</v>
      </c>
    </row>
    <row r="336" spans="2:51" s="13" customFormat="1" ht="12">
      <c r="B336" s="192"/>
      <c r="C336" s="193"/>
      <c r="D336" s="194" t="s">
        <v>145</v>
      </c>
      <c r="E336" s="195" t="s">
        <v>19</v>
      </c>
      <c r="F336" s="196" t="s">
        <v>412</v>
      </c>
      <c r="G336" s="193"/>
      <c r="H336" s="195" t="s">
        <v>19</v>
      </c>
      <c r="I336" s="197"/>
      <c r="J336" s="193"/>
      <c r="K336" s="193"/>
      <c r="L336" s="198"/>
      <c r="M336" s="199"/>
      <c r="N336" s="200"/>
      <c r="O336" s="200"/>
      <c r="P336" s="200"/>
      <c r="Q336" s="200"/>
      <c r="R336" s="200"/>
      <c r="S336" s="200"/>
      <c r="T336" s="201"/>
      <c r="AT336" s="202" t="s">
        <v>145</v>
      </c>
      <c r="AU336" s="202" t="s">
        <v>141</v>
      </c>
      <c r="AV336" s="13" t="s">
        <v>80</v>
      </c>
      <c r="AW336" s="13" t="s">
        <v>33</v>
      </c>
      <c r="AX336" s="13" t="s">
        <v>72</v>
      </c>
      <c r="AY336" s="202" t="s">
        <v>132</v>
      </c>
    </row>
    <row r="337" spans="2:51" s="14" customFormat="1" ht="12">
      <c r="B337" s="203"/>
      <c r="C337" s="204"/>
      <c r="D337" s="194" t="s">
        <v>145</v>
      </c>
      <c r="E337" s="205" t="s">
        <v>19</v>
      </c>
      <c r="F337" s="206" t="s">
        <v>413</v>
      </c>
      <c r="G337" s="204"/>
      <c r="H337" s="207">
        <v>68</v>
      </c>
      <c r="I337" s="208"/>
      <c r="J337" s="204"/>
      <c r="K337" s="204"/>
      <c r="L337" s="209"/>
      <c r="M337" s="210"/>
      <c r="N337" s="211"/>
      <c r="O337" s="211"/>
      <c r="P337" s="211"/>
      <c r="Q337" s="211"/>
      <c r="R337" s="211"/>
      <c r="S337" s="211"/>
      <c r="T337" s="212"/>
      <c r="AT337" s="213" t="s">
        <v>145</v>
      </c>
      <c r="AU337" s="213" t="s">
        <v>141</v>
      </c>
      <c r="AV337" s="14" t="s">
        <v>82</v>
      </c>
      <c r="AW337" s="14" t="s">
        <v>33</v>
      </c>
      <c r="AX337" s="14" t="s">
        <v>72</v>
      </c>
      <c r="AY337" s="213" t="s">
        <v>132</v>
      </c>
    </row>
    <row r="338" spans="2:51" s="13" customFormat="1" ht="12">
      <c r="B338" s="192"/>
      <c r="C338" s="193"/>
      <c r="D338" s="194" t="s">
        <v>145</v>
      </c>
      <c r="E338" s="195" t="s">
        <v>19</v>
      </c>
      <c r="F338" s="196" t="s">
        <v>395</v>
      </c>
      <c r="G338" s="193"/>
      <c r="H338" s="195" t="s">
        <v>19</v>
      </c>
      <c r="I338" s="197"/>
      <c r="J338" s="193"/>
      <c r="K338" s="193"/>
      <c r="L338" s="198"/>
      <c r="M338" s="199"/>
      <c r="N338" s="200"/>
      <c r="O338" s="200"/>
      <c r="P338" s="200"/>
      <c r="Q338" s="200"/>
      <c r="R338" s="200"/>
      <c r="S338" s="200"/>
      <c r="T338" s="201"/>
      <c r="AT338" s="202" t="s">
        <v>145</v>
      </c>
      <c r="AU338" s="202" t="s">
        <v>141</v>
      </c>
      <c r="AV338" s="13" t="s">
        <v>80</v>
      </c>
      <c r="AW338" s="13" t="s">
        <v>33</v>
      </c>
      <c r="AX338" s="13" t="s">
        <v>72</v>
      </c>
      <c r="AY338" s="202" t="s">
        <v>132</v>
      </c>
    </row>
    <row r="339" spans="2:51" s="14" customFormat="1" ht="12">
      <c r="B339" s="203"/>
      <c r="C339" s="204"/>
      <c r="D339" s="194" t="s">
        <v>145</v>
      </c>
      <c r="E339" s="205" t="s">
        <v>19</v>
      </c>
      <c r="F339" s="206" t="s">
        <v>396</v>
      </c>
      <c r="G339" s="204"/>
      <c r="H339" s="207">
        <v>256.054</v>
      </c>
      <c r="I339" s="208"/>
      <c r="J339" s="204"/>
      <c r="K339" s="204"/>
      <c r="L339" s="209"/>
      <c r="M339" s="210"/>
      <c r="N339" s="211"/>
      <c r="O339" s="211"/>
      <c r="P339" s="211"/>
      <c r="Q339" s="211"/>
      <c r="R339" s="211"/>
      <c r="S339" s="211"/>
      <c r="T339" s="212"/>
      <c r="AT339" s="213" t="s">
        <v>145</v>
      </c>
      <c r="AU339" s="213" t="s">
        <v>141</v>
      </c>
      <c r="AV339" s="14" t="s">
        <v>82</v>
      </c>
      <c r="AW339" s="14" t="s">
        <v>33</v>
      </c>
      <c r="AX339" s="14" t="s">
        <v>72</v>
      </c>
      <c r="AY339" s="213" t="s">
        <v>132</v>
      </c>
    </row>
    <row r="340" spans="2:51" s="15" customFormat="1" ht="12">
      <c r="B340" s="224"/>
      <c r="C340" s="225"/>
      <c r="D340" s="194" t="s">
        <v>145</v>
      </c>
      <c r="E340" s="226" t="s">
        <v>19</v>
      </c>
      <c r="F340" s="227" t="s">
        <v>202</v>
      </c>
      <c r="G340" s="225"/>
      <c r="H340" s="228">
        <v>324.054</v>
      </c>
      <c r="I340" s="229"/>
      <c r="J340" s="225"/>
      <c r="K340" s="225"/>
      <c r="L340" s="230"/>
      <c r="M340" s="231"/>
      <c r="N340" s="232"/>
      <c r="O340" s="232"/>
      <c r="P340" s="232"/>
      <c r="Q340" s="232"/>
      <c r="R340" s="232"/>
      <c r="S340" s="232"/>
      <c r="T340" s="233"/>
      <c r="AT340" s="234" t="s">
        <v>145</v>
      </c>
      <c r="AU340" s="234" t="s">
        <v>141</v>
      </c>
      <c r="AV340" s="15" t="s">
        <v>140</v>
      </c>
      <c r="AW340" s="15" t="s">
        <v>33</v>
      </c>
      <c r="AX340" s="15" t="s">
        <v>80</v>
      </c>
      <c r="AY340" s="234" t="s">
        <v>132</v>
      </c>
    </row>
    <row r="341" spans="1:65" s="2" customFormat="1" ht="44.25" customHeight="1">
      <c r="A341" s="35"/>
      <c r="B341" s="36"/>
      <c r="C341" s="174" t="s">
        <v>414</v>
      </c>
      <c r="D341" s="174" t="s">
        <v>135</v>
      </c>
      <c r="E341" s="175" t="s">
        <v>415</v>
      </c>
      <c r="F341" s="176" t="s">
        <v>416</v>
      </c>
      <c r="G341" s="177" t="s">
        <v>159</v>
      </c>
      <c r="H341" s="178">
        <v>436.886</v>
      </c>
      <c r="I341" s="179"/>
      <c r="J341" s="180">
        <f>ROUND(I341*H341,2)</f>
        <v>0</v>
      </c>
      <c r="K341" s="176" t="s">
        <v>139</v>
      </c>
      <c r="L341" s="40"/>
      <c r="M341" s="181" t="s">
        <v>19</v>
      </c>
      <c r="N341" s="182" t="s">
        <v>43</v>
      </c>
      <c r="O341" s="65"/>
      <c r="P341" s="183">
        <f>O341*H341</f>
        <v>0</v>
      </c>
      <c r="Q341" s="183">
        <v>0</v>
      </c>
      <c r="R341" s="183">
        <f>Q341*H341</f>
        <v>0</v>
      </c>
      <c r="S341" s="183">
        <v>0</v>
      </c>
      <c r="T341" s="184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5" t="s">
        <v>140</v>
      </c>
      <c r="AT341" s="185" t="s">
        <v>135</v>
      </c>
      <c r="AU341" s="185" t="s">
        <v>141</v>
      </c>
      <c r="AY341" s="18" t="s">
        <v>132</v>
      </c>
      <c r="BE341" s="186">
        <f>IF(N341="základní",J341,0)</f>
        <v>0</v>
      </c>
      <c r="BF341" s="186">
        <f>IF(N341="snížená",J341,0)</f>
        <v>0</v>
      </c>
      <c r="BG341" s="186">
        <f>IF(N341="zákl. přenesená",J341,0)</f>
        <v>0</v>
      </c>
      <c r="BH341" s="186">
        <f>IF(N341="sníž. přenesená",J341,0)</f>
        <v>0</v>
      </c>
      <c r="BI341" s="186">
        <f>IF(N341="nulová",J341,0)</f>
        <v>0</v>
      </c>
      <c r="BJ341" s="18" t="s">
        <v>80</v>
      </c>
      <c r="BK341" s="186">
        <f>ROUND(I341*H341,2)</f>
        <v>0</v>
      </c>
      <c r="BL341" s="18" t="s">
        <v>140</v>
      </c>
      <c r="BM341" s="185" t="s">
        <v>417</v>
      </c>
    </row>
    <row r="342" spans="1:47" s="2" customFormat="1" ht="12">
      <c r="A342" s="35"/>
      <c r="B342" s="36"/>
      <c r="C342" s="37"/>
      <c r="D342" s="187" t="s">
        <v>143</v>
      </c>
      <c r="E342" s="37"/>
      <c r="F342" s="188" t="s">
        <v>418</v>
      </c>
      <c r="G342" s="37"/>
      <c r="H342" s="37"/>
      <c r="I342" s="189"/>
      <c r="J342" s="37"/>
      <c r="K342" s="37"/>
      <c r="L342" s="40"/>
      <c r="M342" s="190"/>
      <c r="N342" s="191"/>
      <c r="O342" s="65"/>
      <c r="P342" s="65"/>
      <c r="Q342" s="65"/>
      <c r="R342" s="65"/>
      <c r="S342" s="65"/>
      <c r="T342" s="66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T342" s="18" t="s">
        <v>143</v>
      </c>
      <c r="AU342" s="18" t="s">
        <v>141</v>
      </c>
    </row>
    <row r="343" spans="2:51" s="13" customFormat="1" ht="12">
      <c r="B343" s="192"/>
      <c r="C343" s="193"/>
      <c r="D343" s="194" t="s">
        <v>145</v>
      </c>
      <c r="E343" s="195" t="s">
        <v>19</v>
      </c>
      <c r="F343" s="196" t="s">
        <v>419</v>
      </c>
      <c r="G343" s="193"/>
      <c r="H343" s="195" t="s">
        <v>19</v>
      </c>
      <c r="I343" s="197"/>
      <c r="J343" s="193"/>
      <c r="K343" s="193"/>
      <c r="L343" s="198"/>
      <c r="M343" s="199"/>
      <c r="N343" s="200"/>
      <c r="O343" s="200"/>
      <c r="P343" s="200"/>
      <c r="Q343" s="200"/>
      <c r="R343" s="200"/>
      <c r="S343" s="200"/>
      <c r="T343" s="201"/>
      <c r="AT343" s="202" t="s">
        <v>145</v>
      </c>
      <c r="AU343" s="202" t="s">
        <v>141</v>
      </c>
      <c r="AV343" s="13" t="s">
        <v>80</v>
      </c>
      <c r="AW343" s="13" t="s">
        <v>33</v>
      </c>
      <c r="AX343" s="13" t="s">
        <v>72</v>
      </c>
      <c r="AY343" s="202" t="s">
        <v>132</v>
      </c>
    </row>
    <row r="344" spans="2:51" s="14" customFormat="1" ht="12">
      <c r="B344" s="203"/>
      <c r="C344" s="204"/>
      <c r="D344" s="194" t="s">
        <v>145</v>
      </c>
      <c r="E344" s="205" t="s">
        <v>19</v>
      </c>
      <c r="F344" s="206" t="s">
        <v>420</v>
      </c>
      <c r="G344" s="204"/>
      <c r="H344" s="207">
        <v>436.886</v>
      </c>
      <c r="I344" s="208"/>
      <c r="J344" s="204"/>
      <c r="K344" s="204"/>
      <c r="L344" s="209"/>
      <c r="M344" s="210"/>
      <c r="N344" s="211"/>
      <c r="O344" s="211"/>
      <c r="P344" s="211"/>
      <c r="Q344" s="211"/>
      <c r="R344" s="211"/>
      <c r="S344" s="211"/>
      <c r="T344" s="212"/>
      <c r="AT344" s="213" t="s">
        <v>145</v>
      </c>
      <c r="AU344" s="213" t="s">
        <v>141</v>
      </c>
      <c r="AV344" s="14" t="s">
        <v>82</v>
      </c>
      <c r="AW344" s="14" t="s">
        <v>33</v>
      </c>
      <c r="AX344" s="14" t="s">
        <v>80</v>
      </c>
      <c r="AY344" s="213" t="s">
        <v>132</v>
      </c>
    </row>
    <row r="345" spans="1:65" s="2" customFormat="1" ht="24.2" customHeight="1">
      <c r="A345" s="35"/>
      <c r="B345" s="36"/>
      <c r="C345" s="174" t="s">
        <v>421</v>
      </c>
      <c r="D345" s="174" t="s">
        <v>135</v>
      </c>
      <c r="E345" s="175" t="s">
        <v>422</v>
      </c>
      <c r="F345" s="176" t="s">
        <v>423</v>
      </c>
      <c r="G345" s="177" t="s">
        <v>159</v>
      </c>
      <c r="H345" s="178">
        <v>23.8</v>
      </c>
      <c r="I345" s="179"/>
      <c r="J345" s="180">
        <f>ROUND(I345*H345,2)</f>
        <v>0</v>
      </c>
      <c r="K345" s="176" t="s">
        <v>424</v>
      </c>
      <c r="L345" s="40"/>
      <c r="M345" s="181" t="s">
        <v>19</v>
      </c>
      <c r="N345" s="182" t="s">
        <v>43</v>
      </c>
      <c r="O345" s="65"/>
      <c r="P345" s="183">
        <f>O345*H345</f>
        <v>0</v>
      </c>
      <c r="Q345" s="183">
        <v>0</v>
      </c>
      <c r="R345" s="183">
        <f>Q345*H345</f>
        <v>0</v>
      </c>
      <c r="S345" s="183">
        <v>0</v>
      </c>
      <c r="T345" s="184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5" t="s">
        <v>140</v>
      </c>
      <c r="AT345" s="185" t="s">
        <v>135</v>
      </c>
      <c r="AU345" s="185" t="s">
        <v>141</v>
      </c>
      <c r="AY345" s="18" t="s">
        <v>132</v>
      </c>
      <c r="BE345" s="186">
        <f>IF(N345="základní",J345,0)</f>
        <v>0</v>
      </c>
      <c r="BF345" s="186">
        <f>IF(N345="snížená",J345,0)</f>
        <v>0</v>
      </c>
      <c r="BG345" s="186">
        <f>IF(N345="zákl. přenesená",J345,0)</f>
        <v>0</v>
      </c>
      <c r="BH345" s="186">
        <f>IF(N345="sníž. přenesená",J345,0)</f>
        <v>0</v>
      </c>
      <c r="BI345" s="186">
        <f>IF(N345="nulová",J345,0)</f>
        <v>0</v>
      </c>
      <c r="BJ345" s="18" t="s">
        <v>80</v>
      </c>
      <c r="BK345" s="186">
        <f>ROUND(I345*H345,2)</f>
        <v>0</v>
      </c>
      <c r="BL345" s="18" t="s">
        <v>140</v>
      </c>
      <c r="BM345" s="185" t="s">
        <v>425</v>
      </c>
    </row>
    <row r="346" spans="1:47" s="2" customFormat="1" ht="12">
      <c r="A346" s="35"/>
      <c r="B346" s="36"/>
      <c r="C346" s="37"/>
      <c r="D346" s="187" t="s">
        <v>143</v>
      </c>
      <c r="E346" s="37"/>
      <c r="F346" s="188" t="s">
        <v>426</v>
      </c>
      <c r="G346" s="37"/>
      <c r="H346" s="37"/>
      <c r="I346" s="189"/>
      <c r="J346" s="37"/>
      <c r="K346" s="37"/>
      <c r="L346" s="40"/>
      <c r="M346" s="190"/>
      <c r="N346" s="191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8" t="s">
        <v>143</v>
      </c>
      <c r="AU346" s="18" t="s">
        <v>141</v>
      </c>
    </row>
    <row r="347" spans="2:51" s="13" customFormat="1" ht="12">
      <c r="B347" s="192"/>
      <c r="C347" s="193"/>
      <c r="D347" s="194" t="s">
        <v>145</v>
      </c>
      <c r="E347" s="195" t="s">
        <v>19</v>
      </c>
      <c r="F347" s="196" t="s">
        <v>427</v>
      </c>
      <c r="G347" s="193"/>
      <c r="H347" s="195" t="s">
        <v>19</v>
      </c>
      <c r="I347" s="197"/>
      <c r="J347" s="193"/>
      <c r="K347" s="193"/>
      <c r="L347" s="198"/>
      <c r="M347" s="199"/>
      <c r="N347" s="200"/>
      <c r="O347" s="200"/>
      <c r="P347" s="200"/>
      <c r="Q347" s="200"/>
      <c r="R347" s="200"/>
      <c r="S347" s="200"/>
      <c r="T347" s="201"/>
      <c r="AT347" s="202" t="s">
        <v>145</v>
      </c>
      <c r="AU347" s="202" t="s">
        <v>141</v>
      </c>
      <c r="AV347" s="13" t="s">
        <v>80</v>
      </c>
      <c r="AW347" s="13" t="s">
        <v>33</v>
      </c>
      <c r="AX347" s="13" t="s">
        <v>72</v>
      </c>
      <c r="AY347" s="202" t="s">
        <v>132</v>
      </c>
    </row>
    <row r="348" spans="2:51" s="14" customFormat="1" ht="12">
      <c r="B348" s="203"/>
      <c r="C348" s="204"/>
      <c r="D348" s="194" t="s">
        <v>145</v>
      </c>
      <c r="E348" s="205" t="s">
        <v>19</v>
      </c>
      <c r="F348" s="206" t="s">
        <v>428</v>
      </c>
      <c r="G348" s="204"/>
      <c r="H348" s="207">
        <v>23.8</v>
      </c>
      <c r="I348" s="208"/>
      <c r="J348" s="204"/>
      <c r="K348" s="204"/>
      <c r="L348" s="209"/>
      <c r="M348" s="210"/>
      <c r="N348" s="211"/>
      <c r="O348" s="211"/>
      <c r="P348" s="211"/>
      <c r="Q348" s="211"/>
      <c r="R348" s="211"/>
      <c r="S348" s="211"/>
      <c r="T348" s="212"/>
      <c r="AT348" s="213" t="s">
        <v>145</v>
      </c>
      <c r="AU348" s="213" t="s">
        <v>141</v>
      </c>
      <c r="AV348" s="14" t="s">
        <v>82</v>
      </c>
      <c r="AW348" s="14" t="s">
        <v>33</v>
      </c>
      <c r="AX348" s="14" t="s">
        <v>80</v>
      </c>
      <c r="AY348" s="213" t="s">
        <v>132</v>
      </c>
    </row>
    <row r="349" spans="2:63" s="12" customFormat="1" ht="20.85" customHeight="1">
      <c r="B349" s="158"/>
      <c r="C349" s="159"/>
      <c r="D349" s="160" t="s">
        <v>71</v>
      </c>
      <c r="E349" s="172" t="s">
        <v>251</v>
      </c>
      <c r="F349" s="172" t="s">
        <v>429</v>
      </c>
      <c r="G349" s="159"/>
      <c r="H349" s="159"/>
      <c r="I349" s="162"/>
      <c r="J349" s="173">
        <f>BK349</f>
        <v>0</v>
      </c>
      <c r="K349" s="159"/>
      <c r="L349" s="164"/>
      <c r="M349" s="165"/>
      <c r="N349" s="166"/>
      <c r="O349" s="166"/>
      <c r="P349" s="167">
        <f>SUM(P350:P413)</f>
        <v>0</v>
      </c>
      <c r="Q349" s="166"/>
      <c r="R349" s="167">
        <f>SUM(R350:R413)</f>
        <v>218.1</v>
      </c>
      <c r="S349" s="166"/>
      <c r="T349" s="168">
        <f>SUM(T350:T413)</f>
        <v>0</v>
      </c>
      <c r="AR349" s="169" t="s">
        <v>80</v>
      </c>
      <c r="AT349" s="170" t="s">
        <v>71</v>
      </c>
      <c r="AU349" s="170" t="s">
        <v>82</v>
      </c>
      <c r="AY349" s="169" t="s">
        <v>132</v>
      </c>
      <c r="BK349" s="171">
        <f>SUM(BK350:BK413)</f>
        <v>0</v>
      </c>
    </row>
    <row r="350" spans="1:65" s="2" customFormat="1" ht="16.5" customHeight="1">
      <c r="A350" s="35"/>
      <c r="B350" s="36"/>
      <c r="C350" s="174" t="s">
        <v>430</v>
      </c>
      <c r="D350" s="174" t="s">
        <v>135</v>
      </c>
      <c r="E350" s="175" t="s">
        <v>431</v>
      </c>
      <c r="F350" s="176" t="s">
        <v>432</v>
      </c>
      <c r="G350" s="177" t="s">
        <v>433</v>
      </c>
      <c r="H350" s="178">
        <v>8</v>
      </c>
      <c r="I350" s="179"/>
      <c r="J350" s="180">
        <f>ROUND(I350*H350,2)</f>
        <v>0</v>
      </c>
      <c r="K350" s="176" t="s">
        <v>139</v>
      </c>
      <c r="L350" s="40"/>
      <c r="M350" s="181" t="s">
        <v>19</v>
      </c>
      <c r="N350" s="182" t="s">
        <v>43</v>
      </c>
      <c r="O350" s="65"/>
      <c r="P350" s="183">
        <f>O350*H350</f>
        <v>0</v>
      </c>
      <c r="Q350" s="183">
        <v>0</v>
      </c>
      <c r="R350" s="183">
        <f>Q350*H350</f>
        <v>0</v>
      </c>
      <c r="S350" s="183">
        <v>0</v>
      </c>
      <c r="T350" s="184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5" t="s">
        <v>140</v>
      </c>
      <c r="AT350" s="185" t="s">
        <v>135</v>
      </c>
      <c r="AU350" s="185" t="s">
        <v>141</v>
      </c>
      <c r="AY350" s="18" t="s">
        <v>132</v>
      </c>
      <c r="BE350" s="186">
        <f>IF(N350="základní",J350,0)</f>
        <v>0</v>
      </c>
      <c r="BF350" s="186">
        <f>IF(N350="snížená",J350,0)</f>
        <v>0</v>
      </c>
      <c r="BG350" s="186">
        <f>IF(N350="zákl. přenesená",J350,0)</f>
        <v>0</v>
      </c>
      <c r="BH350" s="186">
        <f>IF(N350="sníž. přenesená",J350,0)</f>
        <v>0</v>
      </c>
      <c r="BI350" s="186">
        <f>IF(N350="nulová",J350,0)</f>
        <v>0</v>
      </c>
      <c r="BJ350" s="18" t="s">
        <v>80</v>
      </c>
      <c r="BK350" s="186">
        <f>ROUND(I350*H350,2)</f>
        <v>0</v>
      </c>
      <c r="BL350" s="18" t="s">
        <v>140</v>
      </c>
      <c r="BM350" s="185" t="s">
        <v>434</v>
      </c>
    </row>
    <row r="351" spans="1:47" s="2" customFormat="1" ht="12">
      <c r="A351" s="35"/>
      <c r="B351" s="36"/>
      <c r="C351" s="37"/>
      <c r="D351" s="187" t="s">
        <v>143</v>
      </c>
      <c r="E351" s="37"/>
      <c r="F351" s="188" t="s">
        <v>435</v>
      </c>
      <c r="G351" s="37"/>
      <c r="H351" s="37"/>
      <c r="I351" s="189"/>
      <c r="J351" s="37"/>
      <c r="K351" s="37"/>
      <c r="L351" s="40"/>
      <c r="M351" s="190"/>
      <c r="N351" s="191"/>
      <c r="O351" s="65"/>
      <c r="P351" s="65"/>
      <c r="Q351" s="65"/>
      <c r="R351" s="65"/>
      <c r="S351" s="65"/>
      <c r="T351" s="66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8" t="s">
        <v>143</v>
      </c>
      <c r="AU351" s="18" t="s">
        <v>141</v>
      </c>
    </row>
    <row r="352" spans="2:51" s="13" customFormat="1" ht="12">
      <c r="B352" s="192"/>
      <c r="C352" s="193"/>
      <c r="D352" s="194" t="s">
        <v>145</v>
      </c>
      <c r="E352" s="195" t="s">
        <v>19</v>
      </c>
      <c r="F352" s="196" t="s">
        <v>436</v>
      </c>
      <c r="G352" s="193"/>
      <c r="H352" s="195" t="s">
        <v>19</v>
      </c>
      <c r="I352" s="197"/>
      <c r="J352" s="193"/>
      <c r="K352" s="193"/>
      <c r="L352" s="198"/>
      <c r="M352" s="199"/>
      <c r="N352" s="200"/>
      <c r="O352" s="200"/>
      <c r="P352" s="200"/>
      <c r="Q352" s="200"/>
      <c r="R352" s="200"/>
      <c r="S352" s="200"/>
      <c r="T352" s="201"/>
      <c r="AT352" s="202" t="s">
        <v>145</v>
      </c>
      <c r="AU352" s="202" t="s">
        <v>141</v>
      </c>
      <c r="AV352" s="13" t="s">
        <v>80</v>
      </c>
      <c r="AW352" s="13" t="s">
        <v>33</v>
      </c>
      <c r="AX352" s="13" t="s">
        <v>72</v>
      </c>
      <c r="AY352" s="202" t="s">
        <v>132</v>
      </c>
    </row>
    <row r="353" spans="2:51" s="14" customFormat="1" ht="12">
      <c r="B353" s="203"/>
      <c r="C353" s="204"/>
      <c r="D353" s="194" t="s">
        <v>145</v>
      </c>
      <c r="E353" s="205" t="s">
        <v>19</v>
      </c>
      <c r="F353" s="206" t="s">
        <v>140</v>
      </c>
      <c r="G353" s="204"/>
      <c r="H353" s="207">
        <v>4</v>
      </c>
      <c r="I353" s="208"/>
      <c r="J353" s="204"/>
      <c r="K353" s="204"/>
      <c r="L353" s="209"/>
      <c r="M353" s="210"/>
      <c r="N353" s="211"/>
      <c r="O353" s="211"/>
      <c r="P353" s="211"/>
      <c r="Q353" s="211"/>
      <c r="R353" s="211"/>
      <c r="S353" s="211"/>
      <c r="T353" s="212"/>
      <c r="AT353" s="213" t="s">
        <v>145</v>
      </c>
      <c r="AU353" s="213" t="s">
        <v>141</v>
      </c>
      <c r="AV353" s="14" t="s">
        <v>82</v>
      </c>
      <c r="AW353" s="14" t="s">
        <v>33</v>
      </c>
      <c r="AX353" s="14" t="s">
        <v>72</v>
      </c>
      <c r="AY353" s="213" t="s">
        <v>132</v>
      </c>
    </row>
    <row r="354" spans="2:51" s="13" customFormat="1" ht="12">
      <c r="B354" s="192"/>
      <c r="C354" s="193"/>
      <c r="D354" s="194" t="s">
        <v>145</v>
      </c>
      <c r="E354" s="195" t="s">
        <v>19</v>
      </c>
      <c r="F354" s="196" t="s">
        <v>437</v>
      </c>
      <c r="G354" s="193"/>
      <c r="H354" s="195" t="s">
        <v>19</v>
      </c>
      <c r="I354" s="197"/>
      <c r="J354" s="193"/>
      <c r="K354" s="193"/>
      <c r="L354" s="198"/>
      <c r="M354" s="199"/>
      <c r="N354" s="200"/>
      <c r="O354" s="200"/>
      <c r="P354" s="200"/>
      <c r="Q354" s="200"/>
      <c r="R354" s="200"/>
      <c r="S354" s="200"/>
      <c r="T354" s="201"/>
      <c r="AT354" s="202" t="s">
        <v>145</v>
      </c>
      <c r="AU354" s="202" t="s">
        <v>141</v>
      </c>
      <c r="AV354" s="13" t="s">
        <v>80</v>
      </c>
      <c r="AW354" s="13" t="s">
        <v>33</v>
      </c>
      <c r="AX354" s="13" t="s">
        <v>72</v>
      </c>
      <c r="AY354" s="202" t="s">
        <v>132</v>
      </c>
    </row>
    <row r="355" spans="2:51" s="14" customFormat="1" ht="12">
      <c r="B355" s="203"/>
      <c r="C355" s="204"/>
      <c r="D355" s="194" t="s">
        <v>145</v>
      </c>
      <c r="E355" s="205" t="s">
        <v>19</v>
      </c>
      <c r="F355" s="206" t="s">
        <v>140</v>
      </c>
      <c r="G355" s="204"/>
      <c r="H355" s="207">
        <v>4</v>
      </c>
      <c r="I355" s="208"/>
      <c r="J355" s="204"/>
      <c r="K355" s="204"/>
      <c r="L355" s="209"/>
      <c r="M355" s="210"/>
      <c r="N355" s="211"/>
      <c r="O355" s="211"/>
      <c r="P355" s="211"/>
      <c r="Q355" s="211"/>
      <c r="R355" s="211"/>
      <c r="S355" s="211"/>
      <c r="T355" s="212"/>
      <c r="AT355" s="213" t="s">
        <v>145</v>
      </c>
      <c r="AU355" s="213" t="s">
        <v>141</v>
      </c>
      <c r="AV355" s="14" t="s">
        <v>82</v>
      </c>
      <c r="AW355" s="14" t="s">
        <v>33</v>
      </c>
      <c r="AX355" s="14" t="s">
        <v>72</v>
      </c>
      <c r="AY355" s="213" t="s">
        <v>132</v>
      </c>
    </row>
    <row r="356" spans="2:51" s="15" customFormat="1" ht="12">
      <c r="B356" s="224"/>
      <c r="C356" s="225"/>
      <c r="D356" s="194" t="s">
        <v>145</v>
      </c>
      <c r="E356" s="226" t="s">
        <v>19</v>
      </c>
      <c r="F356" s="227" t="s">
        <v>202</v>
      </c>
      <c r="G356" s="225"/>
      <c r="H356" s="228">
        <v>8</v>
      </c>
      <c r="I356" s="229"/>
      <c r="J356" s="225"/>
      <c r="K356" s="225"/>
      <c r="L356" s="230"/>
      <c r="M356" s="231"/>
      <c r="N356" s="232"/>
      <c r="O356" s="232"/>
      <c r="P356" s="232"/>
      <c r="Q356" s="232"/>
      <c r="R356" s="232"/>
      <c r="S356" s="232"/>
      <c r="T356" s="233"/>
      <c r="AT356" s="234" t="s">
        <v>145</v>
      </c>
      <c r="AU356" s="234" t="s">
        <v>141</v>
      </c>
      <c r="AV356" s="15" t="s">
        <v>140</v>
      </c>
      <c r="AW356" s="15" t="s">
        <v>33</v>
      </c>
      <c r="AX356" s="15" t="s">
        <v>80</v>
      </c>
      <c r="AY356" s="234" t="s">
        <v>132</v>
      </c>
    </row>
    <row r="357" spans="1:65" s="2" customFormat="1" ht="44.25" customHeight="1">
      <c r="A357" s="35"/>
      <c r="B357" s="36"/>
      <c r="C357" s="174" t="s">
        <v>438</v>
      </c>
      <c r="D357" s="174" t="s">
        <v>135</v>
      </c>
      <c r="E357" s="175" t="s">
        <v>152</v>
      </c>
      <c r="F357" s="176" t="s">
        <v>153</v>
      </c>
      <c r="G357" s="177" t="s">
        <v>138</v>
      </c>
      <c r="H357" s="178">
        <v>76.97</v>
      </c>
      <c r="I357" s="179"/>
      <c r="J357" s="180">
        <f>ROUND(I357*H357,2)</f>
        <v>0</v>
      </c>
      <c r="K357" s="176" t="s">
        <v>139</v>
      </c>
      <c r="L357" s="40"/>
      <c r="M357" s="181" t="s">
        <v>19</v>
      </c>
      <c r="N357" s="182" t="s">
        <v>43</v>
      </c>
      <c r="O357" s="65"/>
      <c r="P357" s="183">
        <f>O357*H357</f>
        <v>0</v>
      </c>
      <c r="Q357" s="183">
        <v>0</v>
      </c>
      <c r="R357" s="183">
        <f>Q357*H357</f>
        <v>0</v>
      </c>
      <c r="S357" s="183">
        <v>0</v>
      </c>
      <c r="T357" s="184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5" t="s">
        <v>140</v>
      </c>
      <c r="AT357" s="185" t="s">
        <v>135</v>
      </c>
      <c r="AU357" s="185" t="s">
        <v>141</v>
      </c>
      <c r="AY357" s="18" t="s">
        <v>132</v>
      </c>
      <c r="BE357" s="186">
        <f>IF(N357="základní",J357,0)</f>
        <v>0</v>
      </c>
      <c r="BF357" s="186">
        <f>IF(N357="snížená",J357,0)</f>
        <v>0</v>
      </c>
      <c r="BG357" s="186">
        <f>IF(N357="zákl. přenesená",J357,0)</f>
        <v>0</v>
      </c>
      <c r="BH357" s="186">
        <f>IF(N357="sníž. přenesená",J357,0)</f>
        <v>0</v>
      </c>
      <c r="BI357" s="186">
        <f>IF(N357="nulová",J357,0)</f>
        <v>0</v>
      </c>
      <c r="BJ357" s="18" t="s">
        <v>80</v>
      </c>
      <c r="BK357" s="186">
        <f>ROUND(I357*H357,2)</f>
        <v>0</v>
      </c>
      <c r="BL357" s="18" t="s">
        <v>140</v>
      </c>
      <c r="BM357" s="185" t="s">
        <v>439</v>
      </c>
    </row>
    <row r="358" spans="1:47" s="2" customFormat="1" ht="12">
      <c r="A358" s="35"/>
      <c r="B358" s="36"/>
      <c r="C358" s="37"/>
      <c r="D358" s="187" t="s">
        <v>143</v>
      </c>
      <c r="E358" s="37"/>
      <c r="F358" s="188" t="s">
        <v>155</v>
      </c>
      <c r="G358" s="37"/>
      <c r="H358" s="37"/>
      <c r="I358" s="189"/>
      <c r="J358" s="37"/>
      <c r="K358" s="37"/>
      <c r="L358" s="40"/>
      <c r="M358" s="190"/>
      <c r="N358" s="191"/>
      <c r="O358" s="65"/>
      <c r="P358" s="65"/>
      <c r="Q358" s="65"/>
      <c r="R358" s="65"/>
      <c r="S358" s="65"/>
      <c r="T358" s="66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T358" s="18" t="s">
        <v>143</v>
      </c>
      <c r="AU358" s="18" t="s">
        <v>141</v>
      </c>
    </row>
    <row r="359" spans="2:51" s="13" customFormat="1" ht="12">
      <c r="B359" s="192"/>
      <c r="C359" s="193"/>
      <c r="D359" s="194" t="s">
        <v>145</v>
      </c>
      <c r="E359" s="195" t="s">
        <v>19</v>
      </c>
      <c r="F359" s="196" t="s">
        <v>440</v>
      </c>
      <c r="G359" s="193"/>
      <c r="H359" s="195" t="s">
        <v>19</v>
      </c>
      <c r="I359" s="197"/>
      <c r="J359" s="193"/>
      <c r="K359" s="193"/>
      <c r="L359" s="198"/>
      <c r="M359" s="199"/>
      <c r="N359" s="200"/>
      <c r="O359" s="200"/>
      <c r="P359" s="200"/>
      <c r="Q359" s="200"/>
      <c r="R359" s="200"/>
      <c r="S359" s="200"/>
      <c r="T359" s="201"/>
      <c r="AT359" s="202" t="s">
        <v>145</v>
      </c>
      <c r="AU359" s="202" t="s">
        <v>141</v>
      </c>
      <c r="AV359" s="13" t="s">
        <v>80</v>
      </c>
      <c r="AW359" s="13" t="s">
        <v>33</v>
      </c>
      <c r="AX359" s="13" t="s">
        <v>72</v>
      </c>
      <c r="AY359" s="202" t="s">
        <v>132</v>
      </c>
    </row>
    <row r="360" spans="2:51" s="13" customFormat="1" ht="12">
      <c r="B360" s="192"/>
      <c r="C360" s="193"/>
      <c r="D360" s="194" t="s">
        <v>145</v>
      </c>
      <c r="E360" s="195" t="s">
        <v>19</v>
      </c>
      <c r="F360" s="196" t="s">
        <v>441</v>
      </c>
      <c r="G360" s="193"/>
      <c r="H360" s="195" t="s">
        <v>19</v>
      </c>
      <c r="I360" s="197"/>
      <c r="J360" s="193"/>
      <c r="K360" s="193"/>
      <c r="L360" s="198"/>
      <c r="M360" s="199"/>
      <c r="N360" s="200"/>
      <c r="O360" s="200"/>
      <c r="P360" s="200"/>
      <c r="Q360" s="200"/>
      <c r="R360" s="200"/>
      <c r="S360" s="200"/>
      <c r="T360" s="201"/>
      <c r="AT360" s="202" t="s">
        <v>145</v>
      </c>
      <c r="AU360" s="202" t="s">
        <v>141</v>
      </c>
      <c r="AV360" s="13" t="s">
        <v>80</v>
      </c>
      <c r="AW360" s="13" t="s">
        <v>33</v>
      </c>
      <c r="AX360" s="13" t="s">
        <v>72</v>
      </c>
      <c r="AY360" s="202" t="s">
        <v>132</v>
      </c>
    </row>
    <row r="361" spans="2:51" s="14" customFormat="1" ht="12">
      <c r="B361" s="203"/>
      <c r="C361" s="204"/>
      <c r="D361" s="194" t="s">
        <v>145</v>
      </c>
      <c r="E361" s="205" t="s">
        <v>19</v>
      </c>
      <c r="F361" s="206" t="s">
        <v>442</v>
      </c>
      <c r="G361" s="204"/>
      <c r="H361" s="207">
        <v>1</v>
      </c>
      <c r="I361" s="208"/>
      <c r="J361" s="204"/>
      <c r="K361" s="204"/>
      <c r="L361" s="209"/>
      <c r="M361" s="210"/>
      <c r="N361" s="211"/>
      <c r="O361" s="211"/>
      <c r="P361" s="211"/>
      <c r="Q361" s="211"/>
      <c r="R361" s="211"/>
      <c r="S361" s="211"/>
      <c r="T361" s="212"/>
      <c r="AT361" s="213" t="s">
        <v>145</v>
      </c>
      <c r="AU361" s="213" t="s">
        <v>141</v>
      </c>
      <c r="AV361" s="14" t="s">
        <v>82</v>
      </c>
      <c r="AW361" s="14" t="s">
        <v>33</v>
      </c>
      <c r="AX361" s="14" t="s">
        <v>72</v>
      </c>
      <c r="AY361" s="213" t="s">
        <v>132</v>
      </c>
    </row>
    <row r="362" spans="2:51" s="14" customFormat="1" ht="12">
      <c r="B362" s="203"/>
      <c r="C362" s="204"/>
      <c r="D362" s="194" t="s">
        <v>145</v>
      </c>
      <c r="E362" s="205" t="s">
        <v>19</v>
      </c>
      <c r="F362" s="206" t="s">
        <v>443</v>
      </c>
      <c r="G362" s="204"/>
      <c r="H362" s="207">
        <v>6.39</v>
      </c>
      <c r="I362" s="208"/>
      <c r="J362" s="204"/>
      <c r="K362" s="204"/>
      <c r="L362" s="209"/>
      <c r="M362" s="210"/>
      <c r="N362" s="211"/>
      <c r="O362" s="211"/>
      <c r="P362" s="211"/>
      <c r="Q362" s="211"/>
      <c r="R362" s="211"/>
      <c r="S362" s="211"/>
      <c r="T362" s="212"/>
      <c r="AT362" s="213" t="s">
        <v>145</v>
      </c>
      <c r="AU362" s="213" t="s">
        <v>141</v>
      </c>
      <c r="AV362" s="14" t="s">
        <v>82</v>
      </c>
      <c r="AW362" s="14" t="s">
        <v>33</v>
      </c>
      <c r="AX362" s="14" t="s">
        <v>72</v>
      </c>
      <c r="AY362" s="213" t="s">
        <v>132</v>
      </c>
    </row>
    <row r="363" spans="2:51" s="13" customFormat="1" ht="12">
      <c r="B363" s="192"/>
      <c r="C363" s="193"/>
      <c r="D363" s="194" t="s">
        <v>145</v>
      </c>
      <c r="E363" s="195" t="s">
        <v>19</v>
      </c>
      <c r="F363" s="196" t="s">
        <v>444</v>
      </c>
      <c r="G363" s="193"/>
      <c r="H363" s="195" t="s">
        <v>19</v>
      </c>
      <c r="I363" s="197"/>
      <c r="J363" s="193"/>
      <c r="K363" s="193"/>
      <c r="L363" s="198"/>
      <c r="M363" s="199"/>
      <c r="N363" s="200"/>
      <c r="O363" s="200"/>
      <c r="P363" s="200"/>
      <c r="Q363" s="200"/>
      <c r="R363" s="200"/>
      <c r="S363" s="200"/>
      <c r="T363" s="201"/>
      <c r="AT363" s="202" t="s">
        <v>145</v>
      </c>
      <c r="AU363" s="202" t="s">
        <v>141</v>
      </c>
      <c r="AV363" s="13" t="s">
        <v>80</v>
      </c>
      <c r="AW363" s="13" t="s">
        <v>33</v>
      </c>
      <c r="AX363" s="13" t="s">
        <v>72</v>
      </c>
      <c r="AY363" s="202" t="s">
        <v>132</v>
      </c>
    </row>
    <row r="364" spans="2:51" s="14" customFormat="1" ht="12">
      <c r="B364" s="203"/>
      <c r="C364" s="204"/>
      <c r="D364" s="194" t="s">
        <v>145</v>
      </c>
      <c r="E364" s="205" t="s">
        <v>19</v>
      </c>
      <c r="F364" s="206" t="s">
        <v>445</v>
      </c>
      <c r="G364" s="204"/>
      <c r="H364" s="207">
        <v>58.8</v>
      </c>
      <c r="I364" s="208"/>
      <c r="J364" s="204"/>
      <c r="K364" s="204"/>
      <c r="L364" s="209"/>
      <c r="M364" s="210"/>
      <c r="N364" s="211"/>
      <c r="O364" s="211"/>
      <c r="P364" s="211"/>
      <c r="Q364" s="211"/>
      <c r="R364" s="211"/>
      <c r="S364" s="211"/>
      <c r="T364" s="212"/>
      <c r="AT364" s="213" t="s">
        <v>145</v>
      </c>
      <c r="AU364" s="213" t="s">
        <v>141</v>
      </c>
      <c r="AV364" s="14" t="s">
        <v>82</v>
      </c>
      <c r="AW364" s="14" t="s">
        <v>33</v>
      </c>
      <c r="AX364" s="14" t="s">
        <v>72</v>
      </c>
      <c r="AY364" s="213" t="s">
        <v>132</v>
      </c>
    </row>
    <row r="365" spans="2:51" s="14" customFormat="1" ht="12">
      <c r="B365" s="203"/>
      <c r="C365" s="204"/>
      <c r="D365" s="194" t="s">
        <v>145</v>
      </c>
      <c r="E365" s="205" t="s">
        <v>19</v>
      </c>
      <c r="F365" s="206" t="s">
        <v>446</v>
      </c>
      <c r="G365" s="204"/>
      <c r="H365" s="207">
        <v>10.78</v>
      </c>
      <c r="I365" s="208"/>
      <c r="J365" s="204"/>
      <c r="K365" s="204"/>
      <c r="L365" s="209"/>
      <c r="M365" s="210"/>
      <c r="N365" s="211"/>
      <c r="O365" s="211"/>
      <c r="P365" s="211"/>
      <c r="Q365" s="211"/>
      <c r="R365" s="211"/>
      <c r="S365" s="211"/>
      <c r="T365" s="212"/>
      <c r="AT365" s="213" t="s">
        <v>145</v>
      </c>
      <c r="AU365" s="213" t="s">
        <v>141</v>
      </c>
      <c r="AV365" s="14" t="s">
        <v>82</v>
      </c>
      <c r="AW365" s="14" t="s">
        <v>33</v>
      </c>
      <c r="AX365" s="14" t="s">
        <v>72</v>
      </c>
      <c r="AY365" s="213" t="s">
        <v>132</v>
      </c>
    </row>
    <row r="366" spans="2:51" s="15" customFormat="1" ht="12">
      <c r="B366" s="224"/>
      <c r="C366" s="225"/>
      <c r="D366" s="194" t="s">
        <v>145</v>
      </c>
      <c r="E366" s="226" t="s">
        <v>19</v>
      </c>
      <c r="F366" s="227" t="s">
        <v>202</v>
      </c>
      <c r="G366" s="225"/>
      <c r="H366" s="228">
        <v>76.97</v>
      </c>
      <c r="I366" s="229"/>
      <c r="J366" s="225"/>
      <c r="K366" s="225"/>
      <c r="L366" s="230"/>
      <c r="M366" s="231"/>
      <c r="N366" s="232"/>
      <c r="O366" s="232"/>
      <c r="P366" s="232"/>
      <c r="Q366" s="232"/>
      <c r="R366" s="232"/>
      <c r="S366" s="232"/>
      <c r="T366" s="233"/>
      <c r="AT366" s="234" t="s">
        <v>145</v>
      </c>
      <c r="AU366" s="234" t="s">
        <v>141</v>
      </c>
      <c r="AV366" s="15" t="s">
        <v>140</v>
      </c>
      <c r="AW366" s="15" t="s">
        <v>33</v>
      </c>
      <c r="AX366" s="15" t="s">
        <v>80</v>
      </c>
      <c r="AY366" s="234" t="s">
        <v>132</v>
      </c>
    </row>
    <row r="367" spans="1:65" s="2" customFormat="1" ht="16.5" customHeight="1">
      <c r="A367" s="35"/>
      <c r="B367" s="36"/>
      <c r="C367" s="214" t="s">
        <v>447</v>
      </c>
      <c r="D367" s="214" t="s">
        <v>156</v>
      </c>
      <c r="E367" s="215" t="s">
        <v>157</v>
      </c>
      <c r="F367" s="216" t="s">
        <v>158</v>
      </c>
      <c r="G367" s="217" t="s">
        <v>159</v>
      </c>
      <c r="H367" s="218">
        <v>153.94</v>
      </c>
      <c r="I367" s="219"/>
      <c r="J367" s="220">
        <f>ROUND(I367*H367,2)</f>
        <v>0</v>
      </c>
      <c r="K367" s="216" t="s">
        <v>139</v>
      </c>
      <c r="L367" s="221"/>
      <c r="M367" s="222" t="s">
        <v>19</v>
      </c>
      <c r="N367" s="223" t="s">
        <v>43</v>
      </c>
      <c r="O367" s="65"/>
      <c r="P367" s="183">
        <f>O367*H367</f>
        <v>0</v>
      </c>
      <c r="Q367" s="183">
        <v>1</v>
      </c>
      <c r="R367" s="183">
        <f>Q367*H367</f>
        <v>153.94</v>
      </c>
      <c r="S367" s="183">
        <v>0</v>
      </c>
      <c r="T367" s="184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85" t="s">
        <v>160</v>
      </c>
      <c r="AT367" s="185" t="s">
        <v>156</v>
      </c>
      <c r="AU367" s="185" t="s">
        <v>141</v>
      </c>
      <c r="AY367" s="18" t="s">
        <v>132</v>
      </c>
      <c r="BE367" s="186">
        <f>IF(N367="základní",J367,0)</f>
        <v>0</v>
      </c>
      <c r="BF367" s="186">
        <f>IF(N367="snížená",J367,0)</f>
        <v>0</v>
      </c>
      <c r="BG367" s="186">
        <f>IF(N367="zákl. přenesená",J367,0)</f>
        <v>0</v>
      </c>
      <c r="BH367" s="186">
        <f>IF(N367="sníž. přenesená",J367,0)</f>
        <v>0</v>
      </c>
      <c r="BI367" s="186">
        <f>IF(N367="nulová",J367,0)</f>
        <v>0</v>
      </c>
      <c r="BJ367" s="18" t="s">
        <v>80</v>
      </c>
      <c r="BK367" s="186">
        <f>ROUND(I367*H367,2)</f>
        <v>0</v>
      </c>
      <c r="BL367" s="18" t="s">
        <v>140</v>
      </c>
      <c r="BM367" s="185" t="s">
        <v>448</v>
      </c>
    </row>
    <row r="368" spans="2:51" s="14" customFormat="1" ht="12">
      <c r="B368" s="203"/>
      <c r="C368" s="204"/>
      <c r="D368" s="194" t="s">
        <v>145</v>
      </c>
      <c r="E368" s="205" t="s">
        <v>19</v>
      </c>
      <c r="F368" s="206" t="s">
        <v>449</v>
      </c>
      <c r="G368" s="204"/>
      <c r="H368" s="207">
        <v>153.94</v>
      </c>
      <c r="I368" s="208"/>
      <c r="J368" s="204"/>
      <c r="K368" s="204"/>
      <c r="L368" s="209"/>
      <c r="M368" s="210"/>
      <c r="N368" s="211"/>
      <c r="O368" s="211"/>
      <c r="P368" s="211"/>
      <c r="Q368" s="211"/>
      <c r="R368" s="211"/>
      <c r="S368" s="211"/>
      <c r="T368" s="212"/>
      <c r="AT368" s="213" t="s">
        <v>145</v>
      </c>
      <c r="AU368" s="213" t="s">
        <v>141</v>
      </c>
      <c r="AV368" s="14" t="s">
        <v>82</v>
      </c>
      <c r="AW368" s="14" t="s">
        <v>33</v>
      </c>
      <c r="AX368" s="14" t="s">
        <v>80</v>
      </c>
      <c r="AY368" s="213" t="s">
        <v>132</v>
      </c>
    </row>
    <row r="369" spans="1:65" s="2" customFormat="1" ht="44.25" customHeight="1">
      <c r="A369" s="35"/>
      <c r="B369" s="36"/>
      <c r="C369" s="174" t="s">
        <v>450</v>
      </c>
      <c r="D369" s="174" t="s">
        <v>135</v>
      </c>
      <c r="E369" s="175" t="s">
        <v>451</v>
      </c>
      <c r="F369" s="176" t="s">
        <v>452</v>
      </c>
      <c r="G369" s="177" t="s">
        <v>138</v>
      </c>
      <c r="H369" s="178">
        <v>51</v>
      </c>
      <c r="I369" s="179"/>
      <c r="J369" s="180">
        <f>ROUND(I369*H369,2)</f>
        <v>0</v>
      </c>
      <c r="K369" s="176" t="s">
        <v>139</v>
      </c>
      <c r="L369" s="40"/>
      <c r="M369" s="181" t="s">
        <v>19</v>
      </c>
      <c r="N369" s="182" t="s">
        <v>43</v>
      </c>
      <c r="O369" s="65"/>
      <c r="P369" s="183">
        <f>O369*H369</f>
        <v>0</v>
      </c>
      <c r="Q369" s="183">
        <v>0</v>
      </c>
      <c r="R369" s="183">
        <f>Q369*H369</f>
        <v>0</v>
      </c>
      <c r="S369" s="183">
        <v>0</v>
      </c>
      <c r="T369" s="184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5" t="s">
        <v>140</v>
      </c>
      <c r="AT369" s="185" t="s">
        <v>135</v>
      </c>
      <c r="AU369" s="185" t="s">
        <v>141</v>
      </c>
      <c r="AY369" s="18" t="s">
        <v>132</v>
      </c>
      <c r="BE369" s="186">
        <f>IF(N369="základní",J369,0)</f>
        <v>0</v>
      </c>
      <c r="BF369" s="186">
        <f>IF(N369="snížená",J369,0)</f>
        <v>0</v>
      </c>
      <c r="BG369" s="186">
        <f>IF(N369="zákl. přenesená",J369,0)</f>
        <v>0</v>
      </c>
      <c r="BH369" s="186">
        <f>IF(N369="sníž. přenesená",J369,0)</f>
        <v>0</v>
      </c>
      <c r="BI369" s="186">
        <f>IF(N369="nulová",J369,0)</f>
        <v>0</v>
      </c>
      <c r="BJ369" s="18" t="s">
        <v>80</v>
      </c>
      <c r="BK369" s="186">
        <f>ROUND(I369*H369,2)</f>
        <v>0</v>
      </c>
      <c r="BL369" s="18" t="s">
        <v>140</v>
      </c>
      <c r="BM369" s="185" t="s">
        <v>453</v>
      </c>
    </row>
    <row r="370" spans="1:47" s="2" customFormat="1" ht="12">
      <c r="A370" s="35"/>
      <c r="B370" s="36"/>
      <c r="C370" s="37"/>
      <c r="D370" s="187" t="s">
        <v>143</v>
      </c>
      <c r="E370" s="37"/>
      <c r="F370" s="188" t="s">
        <v>454</v>
      </c>
      <c r="G370" s="37"/>
      <c r="H370" s="37"/>
      <c r="I370" s="189"/>
      <c r="J370" s="37"/>
      <c r="K370" s="37"/>
      <c r="L370" s="40"/>
      <c r="M370" s="190"/>
      <c r="N370" s="191"/>
      <c r="O370" s="65"/>
      <c r="P370" s="65"/>
      <c r="Q370" s="65"/>
      <c r="R370" s="65"/>
      <c r="S370" s="65"/>
      <c r="T370" s="66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T370" s="18" t="s">
        <v>143</v>
      </c>
      <c r="AU370" s="18" t="s">
        <v>141</v>
      </c>
    </row>
    <row r="371" spans="2:51" s="13" customFormat="1" ht="12">
      <c r="B371" s="192"/>
      <c r="C371" s="193"/>
      <c r="D371" s="194" t="s">
        <v>145</v>
      </c>
      <c r="E371" s="195" t="s">
        <v>19</v>
      </c>
      <c r="F371" s="196" t="s">
        <v>455</v>
      </c>
      <c r="G371" s="193"/>
      <c r="H371" s="195" t="s">
        <v>19</v>
      </c>
      <c r="I371" s="197"/>
      <c r="J371" s="193"/>
      <c r="K371" s="193"/>
      <c r="L371" s="198"/>
      <c r="M371" s="199"/>
      <c r="N371" s="200"/>
      <c r="O371" s="200"/>
      <c r="P371" s="200"/>
      <c r="Q371" s="200"/>
      <c r="R371" s="200"/>
      <c r="S371" s="200"/>
      <c r="T371" s="201"/>
      <c r="AT371" s="202" t="s">
        <v>145</v>
      </c>
      <c r="AU371" s="202" t="s">
        <v>141</v>
      </c>
      <c r="AV371" s="13" t="s">
        <v>80</v>
      </c>
      <c r="AW371" s="13" t="s">
        <v>33</v>
      </c>
      <c r="AX371" s="13" t="s">
        <v>72</v>
      </c>
      <c r="AY371" s="202" t="s">
        <v>132</v>
      </c>
    </row>
    <row r="372" spans="2:51" s="14" customFormat="1" ht="12">
      <c r="B372" s="203"/>
      <c r="C372" s="204"/>
      <c r="D372" s="194" t="s">
        <v>145</v>
      </c>
      <c r="E372" s="205" t="s">
        <v>19</v>
      </c>
      <c r="F372" s="206" t="s">
        <v>322</v>
      </c>
      <c r="G372" s="204"/>
      <c r="H372" s="207">
        <v>51</v>
      </c>
      <c r="I372" s="208"/>
      <c r="J372" s="204"/>
      <c r="K372" s="204"/>
      <c r="L372" s="209"/>
      <c r="M372" s="210"/>
      <c r="N372" s="211"/>
      <c r="O372" s="211"/>
      <c r="P372" s="211"/>
      <c r="Q372" s="211"/>
      <c r="R372" s="211"/>
      <c r="S372" s="211"/>
      <c r="T372" s="212"/>
      <c r="AT372" s="213" t="s">
        <v>145</v>
      </c>
      <c r="AU372" s="213" t="s">
        <v>141</v>
      </c>
      <c r="AV372" s="14" t="s">
        <v>82</v>
      </c>
      <c r="AW372" s="14" t="s">
        <v>33</v>
      </c>
      <c r="AX372" s="14" t="s">
        <v>80</v>
      </c>
      <c r="AY372" s="213" t="s">
        <v>132</v>
      </c>
    </row>
    <row r="373" spans="1:65" s="2" customFormat="1" ht="44.25" customHeight="1">
      <c r="A373" s="35"/>
      <c r="B373" s="36"/>
      <c r="C373" s="174" t="s">
        <v>456</v>
      </c>
      <c r="D373" s="174" t="s">
        <v>135</v>
      </c>
      <c r="E373" s="175" t="s">
        <v>457</v>
      </c>
      <c r="F373" s="176" t="s">
        <v>458</v>
      </c>
      <c r="G373" s="177" t="s">
        <v>138</v>
      </c>
      <c r="H373" s="178">
        <v>32.08</v>
      </c>
      <c r="I373" s="179"/>
      <c r="J373" s="180">
        <f>ROUND(I373*H373,2)</f>
        <v>0</v>
      </c>
      <c r="K373" s="176" t="s">
        <v>139</v>
      </c>
      <c r="L373" s="40"/>
      <c r="M373" s="181" t="s">
        <v>19</v>
      </c>
      <c r="N373" s="182" t="s">
        <v>43</v>
      </c>
      <c r="O373" s="65"/>
      <c r="P373" s="183">
        <f>O373*H373</f>
        <v>0</v>
      </c>
      <c r="Q373" s="183">
        <v>0</v>
      </c>
      <c r="R373" s="183">
        <f>Q373*H373</f>
        <v>0</v>
      </c>
      <c r="S373" s="183">
        <v>0</v>
      </c>
      <c r="T373" s="184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5" t="s">
        <v>140</v>
      </c>
      <c r="AT373" s="185" t="s">
        <v>135</v>
      </c>
      <c r="AU373" s="185" t="s">
        <v>141</v>
      </c>
      <c r="AY373" s="18" t="s">
        <v>132</v>
      </c>
      <c r="BE373" s="186">
        <f>IF(N373="základní",J373,0)</f>
        <v>0</v>
      </c>
      <c r="BF373" s="186">
        <f>IF(N373="snížená",J373,0)</f>
        <v>0</v>
      </c>
      <c r="BG373" s="186">
        <f>IF(N373="zákl. přenesená",J373,0)</f>
        <v>0</v>
      </c>
      <c r="BH373" s="186">
        <f>IF(N373="sníž. přenesená",J373,0)</f>
        <v>0</v>
      </c>
      <c r="BI373" s="186">
        <f>IF(N373="nulová",J373,0)</f>
        <v>0</v>
      </c>
      <c r="BJ373" s="18" t="s">
        <v>80</v>
      </c>
      <c r="BK373" s="186">
        <f>ROUND(I373*H373,2)</f>
        <v>0</v>
      </c>
      <c r="BL373" s="18" t="s">
        <v>140</v>
      </c>
      <c r="BM373" s="185" t="s">
        <v>459</v>
      </c>
    </row>
    <row r="374" spans="1:47" s="2" customFormat="1" ht="12">
      <c r="A374" s="35"/>
      <c r="B374" s="36"/>
      <c r="C374" s="37"/>
      <c r="D374" s="187" t="s">
        <v>143</v>
      </c>
      <c r="E374" s="37"/>
      <c r="F374" s="188" t="s">
        <v>460</v>
      </c>
      <c r="G374" s="37"/>
      <c r="H374" s="37"/>
      <c r="I374" s="189"/>
      <c r="J374" s="37"/>
      <c r="K374" s="37"/>
      <c r="L374" s="40"/>
      <c r="M374" s="190"/>
      <c r="N374" s="191"/>
      <c r="O374" s="65"/>
      <c r="P374" s="65"/>
      <c r="Q374" s="65"/>
      <c r="R374" s="65"/>
      <c r="S374" s="65"/>
      <c r="T374" s="66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T374" s="18" t="s">
        <v>143</v>
      </c>
      <c r="AU374" s="18" t="s">
        <v>141</v>
      </c>
    </row>
    <row r="375" spans="2:51" s="13" customFormat="1" ht="12">
      <c r="B375" s="192"/>
      <c r="C375" s="193"/>
      <c r="D375" s="194" t="s">
        <v>145</v>
      </c>
      <c r="E375" s="195" t="s">
        <v>19</v>
      </c>
      <c r="F375" s="196" t="s">
        <v>461</v>
      </c>
      <c r="G375" s="193"/>
      <c r="H375" s="195" t="s">
        <v>19</v>
      </c>
      <c r="I375" s="197"/>
      <c r="J375" s="193"/>
      <c r="K375" s="193"/>
      <c r="L375" s="198"/>
      <c r="M375" s="199"/>
      <c r="N375" s="200"/>
      <c r="O375" s="200"/>
      <c r="P375" s="200"/>
      <c r="Q375" s="200"/>
      <c r="R375" s="200"/>
      <c r="S375" s="200"/>
      <c r="T375" s="201"/>
      <c r="AT375" s="202" t="s">
        <v>145</v>
      </c>
      <c r="AU375" s="202" t="s">
        <v>141</v>
      </c>
      <c r="AV375" s="13" t="s">
        <v>80</v>
      </c>
      <c r="AW375" s="13" t="s">
        <v>33</v>
      </c>
      <c r="AX375" s="13" t="s">
        <v>72</v>
      </c>
      <c r="AY375" s="202" t="s">
        <v>132</v>
      </c>
    </row>
    <row r="376" spans="2:51" s="13" customFormat="1" ht="12">
      <c r="B376" s="192"/>
      <c r="C376" s="193"/>
      <c r="D376" s="194" t="s">
        <v>145</v>
      </c>
      <c r="E376" s="195" t="s">
        <v>19</v>
      </c>
      <c r="F376" s="196" t="s">
        <v>358</v>
      </c>
      <c r="G376" s="193"/>
      <c r="H376" s="195" t="s">
        <v>19</v>
      </c>
      <c r="I376" s="197"/>
      <c r="J376" s="193"/>
      <c r="K376" s="193"/>
      <c r="L376" s="198"/>
      <c r="M376" s="199"/>
      <c r="N376" s="200"/>
      <c r="O376" s="200"/>
      <c r="P376" s="200"/>
      <c r="Q376" s="200"/>
      <c r="R376" s="200"/>
      <c r="S376" s="200"/>
      <c r="T376" s="201"/>
      <c r="AT376" s="202" t="s">
        <v>145</v>
      </c>
      <c r="AU376" s="202" t="s">
        <v>141</v>
      </c>
      <c r="AV376" s="13" t="s">
        <v>80</v>
      </c>
      <c r="AW376" s="13" t="s">
        <v>33</v>
      </c>
      <c r="AX376" s="13" t="s">
        <v>72</v>
      </c>
      <c r="AY376" s="202" t="s">
        <v>132</v>
      </c>
    </row>
    <row r="377" spans="2:51" s="14" customFormat="1" ht="12">
      <c r="B377" s="203"/>
      <c r="C377" s="204"/>
      <c r="D377" s="194" t="s">
        <v>145</v>
      </c>
      <c r="E377" s="205" t="s">
        <v>19</v>
      </c>
      <c r="F377" s="206" t="s">
        <v>462</v>
      </c>
      <c r="G377" s="204"/>
      <c r="H377" s="207">
        <v>10.08</v>
      </c>
      <c r="I377" s="208"/>
      <c r="J377" s="204"/>
      <c r="K377" s="204"/>
      <c r="L377" s="209"/>
      <c r="M377" s="210"/>
      <c r="N377" s="211"/>
      <c r="O377" s="211"/>
      <c r="P377" s="211"/>
      <c r="Q377" s="211"/>
      <c r="R377" s="211"/>
      <c r="S377" s="211"/>
      <c r="T377" s="212"/>
      <c r="AT377" s="213" t="s">
        <v>145</v>
      </c>
      <c r="AU377" s="213" t="s">
        <v>141</v>
      </c>
      <c r="AV377" s="14" t="s">
        <v>82</v>
      </c>
      <c r="AW377" s="14" t="s">
        <v>33</v>
      </c>
      <c r="AX377" s="14" t="s">
        <v>72</v>
      </c>
      <c r="AY377" s="213" t="s">
        <v>132</v>
      </c>
    </row>
    <row r="378" spans="2:51" s="13" customFormat="1" ht="12">
      <c r="B378" s="192"/>
      <c r="C378" s="193"/>
      <c r="D378" s="194" t="s">
        <v>145</v>
      </c>
      <c r="E378" s="195" t="s">
        <v>19</v>
      </c>
      <c r="F378" s="196" t="s">
        <v>347</v>
      </c>
      <c r="G378" s="193"/>
      <c r="H378" s="195" t="s">
        <v>19</v>
      </c>
      <c r="I378" s="197"/>
      <c r="J378" s="193"/>
      <c r="K378" s="193"/>
      <c r="L378" s="198"/>
      <c r="M378" s="199"/>
      <c r="N378" s="200"/>
      <c r="O378" s="200"/>
      <c r="P378" s="200"/>
      <c r="Q378" s="200"/>
      <c r="R378" s="200"/>
      <c r="S378" s="200"/>
      <c r="T378" s="201"/>
      <c r="AT378" s="202" t="s">
        <v>145</v>
      </c>
      <c r="AU378" s="202" t="s">
        <v>141</v>
      </c>
      <c r="AV378" s="13" t="s">
        <v>80</v>
      </c>
      <c r="AW378" s="13" t="s">
        <v>33</v>
      </c>
      <c r="AX378" s="13" t="s">
        <v>72</v>
      </c>
      <c r="AY378" s="202" t="s">
        <v>132</v>
      </c>
    </row>
    <row r="379" spans="2:51" s="14" customFormat="1" ht="12">
      <c r="B379" s="203"/>
      <c r="C379" s="204"/>
      <c r="D379" s="194" t="s">
        <v>145</v>
      </c>
      <c r="E379" s="205" t="s">
        <v>19</v>
      </c>
      <c r="F379" s="206" t="s">
        <v>348</v>
      </c>
      <c r="G379" s="204"/>
      <c r="H379" s="207">
        <v>12</v>
      </c>
      <c r="I379" s="208"/>
      <c r="J379" s="204"/>
      <c r="K379" s="204"/>
      <c r="L379" s="209"/>
      <c r="M379" s="210"/>
      <c r="N379" s="211"/>
      <c r="O379" s="211"/>
      <c r="P379" s="211"/>
      <c r="Q379" s="211"/>
      <c r="R379" s="211"/>
      <c r="S379" s="211"/>
      <c r="T379" s="212"/>
      <c r="AT379" s="213" t="s">
        <v>145</v>
      </c>
      <c r="AU379" s="213" t="s">
        <v>141</v>
      </c>
      <c r="AV379" s="14" t="s">
        <v>82</v>
      </c>
      <c r="AW379" s="14" t="s">
        <v>33</v>
      </c>
      <c r="AX379" s="14" t="s">
        <v>72</v>
      </c>
      <c r="AY379" s="213" t="s">
        <v>132</v>
      </c>
    </row>
    <row r="380" spans="2:51" s="13" customFormat="1" ht="22.5">
      <c r="B380" s="192"/>
      <c r="C380" s="193"/>
      <c r="D380" s="194" t="s">
        <v>145</v>
      </c>
      <c r="E380" s="195" t="s">
        <v>19</v>
      </c>
      <c r="F380" s="196" t="s">
        <v>349</v>
      </c>
      <c r="G380" s="193"/>
      <c r="H380" s="195" t="s">
        <v>19</v>
      </c>
      <c r="I380" s="197"/>
      <c r="J380" s="193"/>
      <c r="K380" s="193"/>
      <c r="L380" s="198"/>
      <c r="M380" s="199"/>
      <c r="N380" s="200"/>
      <c r="O380" s="200"/>
      <c r="P380" s="200"/>
      <c r="Q380" s="200"/>
      <c r="R380" s="200"/>
      <c r="S380" s="200"/>
      <c r="T380" s="201"/>
      <c r="AT380" s="202" t="s">
        <v>145</v>
      </c>
      <c r="AU380" s="202" t="s">
        <v>141</v>
      </c>
      <c r="AV380" s="13" t="s">
        <v>80</v>
      </c>
      <c r="AW380" s="13" t="s">
        <v>33</v>
      </c>
      <c r="AX380" s="13" t="s">
        <v>72</v>
      </c>
      <c r="AY380" s="202" t="s">
        <v>132</v>
      </c>
    </row>
    <row r="381" spans="2:51" s="14" customFormat="1" ht="12">
      <c r="B381" s="203"/>
      <c r="C381" s="204"/>
      <c r="D381" s="194" t="s">
        <v>145</v>
      </c>
      <c r="E381" s="205" t="s">
        <v>19</v>
      </c>
      <c r="F381" s="206" t="s">
        <v>350</v>
      </c>
      <c r="G381" s="204"/>
      <c r="H381" s="207">
        <v>10</v>
      </c>
      <c r="I381" s="208"/>
      <c r="J381" s="204"/>
      <c r="K381" s="204"/>
      <c r="L381" s="209"/>
      <c r="M381" s="210"/>
      <c r="N381" s="211"/>
      <c r="O381" s="211"/>
      <c r="P381" s="211"/>
      <c r="Q381" s="211"/>
      <c r="R381" s="211"/>
      <c r="S381" s="211"/>
      <c r="T381" s="212"/>
      <c r="AT381" s="213" t="s">
        <v>145</v>
      </c>
      <c r="AU381" s="213" t="s">
        <v>141</v>
      </c>
      <c r="AV381" s="14" t="s">
        <v>82</v>
      </c>
      <c r="AW381" s="14" t="s">
        <v>33</v>
      </c>
      <c r="AX381" s="14" t="s">
        <v>72</v>
      </c>
      <c r="AY381" s="213" t="s">
        <v>132</v>
      </c>
    </row>
    <row r="382" spans="2:51" s="15" customFormat="1" ht="12">
      <c r="B382" s="224"/>
      <c r="C382" s="225"/>
      <c r="D382" s="194" t="s">
        <v>145</v>
      </c>
      <c r="E382" s="226" t="s">
        <v>19</v>
      </c>
      <c r="F382" s="227" t="s">
        <v>202</v>
      </c>
      <c r="G382" s="225"/>
      <c r="H382" s="228">
        <v>32.08</v>
      </c>
      <c r="I382" s="229"/>
      <c r="J382" s="225"/>
      <c r="K382" s="225"/>
      <c r="L382" s="230"/>
      <c r="M382" s="231"/>
      <c r="N382" s="232"/>
      <c r="O382" s="232"/>
      <c r="P382" s="232"/>
      <c r="Q382" s="232"/>
      <c r="R382" s="232"/>
      <c r="S382" s="232"/>
      <c r="T382" s="233"/>
      <c r="AT382" s="234" t="s">
        <v>145</v>
      </c>
      <c r="AU382" s="234" t="s">
        <v>141</v>
      </c>
      <c r="AV382" s="15" t="s">
        <v>140</v>
      </c>
      <c r="AW382" s="15" t="s">
        <v>33</v>
      </c>
      <c r="AX382" s="15" t="s">
        <v>80</v>
      </c>
      <c r="AY382" s="234" t="s">
        <v>132</v>
      </c>
    </row>
    <row r="383" spans="1:65" s="2" customFormat="1" ht="16.5" customHeight="1">
      <c r="A383" s="35"/>
      <c r="B383" s="36"/>
      <c r="C383" s="214" t="s">
        <v>463</v>
      </c>
      <c r="D383" s="214" t="s">
        <v>156</v>
      </c>
      <c r="E383" s="215" t="s">
        <v>464</v>
      </c>
      <c r="F383" s="216" t="s">
        <v>465</v>
      </c>
      <c r="G383" s="217" t="s">
        <v>159</v>
      </c>
      <c r="H383" s="218">
        <v>64.16</v>
      </c>
      <c r="I383" s="219"/>
      <c r="J383" s="220">
        <f>ROUND(I383*H383,2)</f>
        <v>0</v>
      </c>
      <c r="K383" s="216" t="s">
        <v>139</v>
      </c>
      <c r="L383" s="221"/>
      <c r="M383" s="222" t="s">
        <v>19</v>
      </c>
      <c r="N383" s="223" t="s">
        <v>43</v>
      </c>
      <c r="O383" s="65"/>
      <c r="P383" s="183">
        <f>O383*H383</f>
        <v>0</v>
      </c>
      <c r="Q383" s="183">
        <v>1</v>
      </c>
      <c r="R383" s="183">
        <f>Q383*H383</f>
        <v>64.16</v>
      </c>
      <c r="S383" s="183">
        <v>0</v>
      </c>
      <c r="T383" s="184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5" t="s">
        <v>160</v>
      </c>
      <c r="AT383" s="185" t="s">
        <v>156</v>
      </c>
      <c r="AU383" s="185" t="s">
        <v>141</v>
      </c>
      <c r="AY383" s="18" t="s">
        <v>132</v>
      </c>
      <c r="BE383" s="186">
        <f>IF(N383="základní",J383,0)</f>
        <v>0</v>
      </c>
      <c r="BF383" s="186">
        <f>IF(N383="snížená",J383,0)</f>
        <v>0</v>
      </c>
      <c r="BG383" s="186">
        <f>IF(N383="zákl. přenesená",J383,0)</f>
        <v>0</v>
      </c>
      <c r="BH383" s="186">
        <f>IF(N383="sníž. přenesená",J383,0)</f>
        <v>0</v>
      </c>
      <c r="BI383" s="186">
        <f>IF(N383="nulová",J383,0)</f>
        <v>0</v>
      </c>
      <c r="BJ383" s="18" t="s">
        <v>80</v>
      </c>
      <c r="BK383" s="186">
        <f>ROUND(I383*H383,2)</f>
        <v>0</v>
      </c>
      <c r="BL383" s="18" t="s">
        <v>140</v>
      </c>
      <c r="BM383" s="185" t="s">
        <v>466</v>
      </c>
    </row>
    <row r="384" spans="2:51" s="14" customFormat="1" ht="12">
      <c r="B384" s="203"/>
      <c r="C384" s="204"/>
      <c r="D384" s="194" t="s">
        <v>145</v>
      </c>
      <c r="E384" s="205" t="s">
        <v>19</v>
      </c>
      <c r="F384" s="206" t="s">
        <v>467</v>
      </c>
      <c r="G384" s="204"/>
      <c r="H384" s="207">
        <v>64.16</v>
      </c>
      <c r="I384" s="208"/>
      <c r="J384" s="204"/>
      <c r="K384" s="204"/>
      <c r="L384" s="209"/>
      <c r="M384" s="210"/>
      <c r="N384" s="211"/>
      <c r="O384" s="211"/>
      <c r="P384" s="211"/>
      <c r="Q384" s="211"/>
      <c r="R384" s="211"/>
      <c r="S384" s="211"/>
      <c r="T384" s="212"/>
      <c r="AT384" s="213" t="s">
        <v>145</v>
      </c>
      <c r="AU384" s="213" t="s">
        <v>141</v>
      </c>
      <c r="AV384" s="14" t="s">
        <v>82</v>
      </c>
      <c r="AW384" s="14" t="s">
        <v>33</v>
      </c>
      <c r="AX384" s="14" t="s">
        <v>80</v>
      </c>
      <c r="AY384" s="213" t="s">
        <v>132</v>
      </c>
    </row>
    <row r="385" spans="1:65" s="2" customFormat="1" ht="33" customHeight="1">
      <c r="A385" s="35"/>
      <c r="B385" s="36"/>
      <c r="C385" s="174" t="s">
        <v>468</v>
      </c>
      <c r="D385" s="174" t="s">
        <v>135</v>
      </c>
      <c r="E385" s="175" t="s">
        <v>469</v>
      </c>
      <c r="F385" s="176" t="s">
        <v>470</v>
      </c>
      <c r="G385" s="177" t="s">
        <v>166</v>
      </c>
      <c r="H385" s="178">
        <v>1588.944</v>
      </c>
      <c r="I385" s="179"/>
      <c r="J385" s="180">
        <f>ROUND(I385*H385,2)</f>
        <v>0</v>
      </c>
      <c r="K385" s="176" t="s">
        <v>139</v>
      </c>
      <c r="L385" s="40"/>
      <c r="M385" s="181" t="s">
        <v>19</v>
      </c>
      <c r="N385" s="182" t="s">
        <v>43</v>
      </c>
      <c r="O385" s="65"/>
      <c r="P385" s="183">
        <f>O385*H385</f>
        <v>0</v>
      </c>
      <c r="Q385" s="183">
        <v>0</v>
      </c>
      <c r="R385" s="183">
        <f>Q385*H385</f>
        <v>0</v>
      </c>
      <c r="S385" s="183">
        <v>0</v>
      </c>
      <c r="T385" s="184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5" t="s">
        <v>140</v>
      </c>
      <c r="AT385" s="185" t="s">
        <v>135</v>
      </c>
      <c r="AU385" s="185" t="s">
        <v>141</v>
      </c>
      <c r="AY385" s="18" t="s">
        <v>132</v>
      </c>
      <c r="BE385" s="186">
        <f>IF(N385="základní",J385,0)</f>
        <v>0</v>
      </c>
      <c r="BF385" s="186">
        <f>IF(N385="snížená",J385,0)</f>
        <v>0</v>
      </c>
      <c r="BG385" s="186">
        <f>IF(N385="zákl. přenesená",J385,0)</f>
        <v>0</v>
      </c>
      <c r="BH385" s="186">
        <f>IF(N385="sníž. přenesená",J385,0)</f>
        <v>0</v>
      </c>
      <c r="BI385" s="186">
        <f>IF(N385="nulová",J385,0)</f>
        <v>0</v>
      </c>
      <c r="BJ385" s="18" t="s">
        <v>80</v>
      </c>
      <c r="BK385" s="186">
        <f>ROUND(I385*H385,2)</f>
        <v>0</v>
      </c>
      <c r="BL385" s="18" t="s">
        <v>140</v>
      </c>
      <c r="BM385" s="185" t="s">
        <v>471</v>
      </c>
    </row>
    <row r="386" spans="1:47" s="2" customFormat="1" ht="12">
      <c r="A386" s="35"/>
      <c r="B386" s="36"/>
      <c r="C386" s="37"/>
      <c r="D386" s="187" t="s">
        <v>143</v>
      </c>
      <c r="E386" s="37"/>
      <c r="F386" s="188" t="s">
        <v>472</v>
      </c>
      <c r="G386" s="37"/>
      <c r="H386" s="37"/>
      <c r="I386" s="189"/>
      <c r="J386" s="37"/>
      <c r="K386" s="37"/>
      <c r="L386" s="40"/>
      <c r="M386" s="190"/>
      <c r="N386" s="191"/>
      <c r="O386" s="65"/>
      <c r="P386" s="65"/>
      <c r="Q386" s="65"/>
      <c r="R386" s="65"/>
      <c r="S386" s="65"/>
      <c r="T386" s="66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T386" s="18" t="s">
        <v>143</v>
      </c>
      <c r="AU386" s="18" t="s">
        <v>141</v>
      </c>
    </row>
    <row r="387" spans="2:51" s="13" customFormat="1" ht="12">
      <c r="B387" s="192"/>
      <c r="C387" s="193"/>
      <c r="D387" s="194" t="s">
        <v>145</v>
      </c>
      <c r="E387" s="195" t="s">
        <v>19</v>
      </c>
      <c r="F387" s="196" t="s">
        <v>256</v>
      </c>
      <c r="G387" s="193"/>
      <c r="H387" s="195" t="s">
        <v>19</v>
      </c>
      <c r="I387" s="197"/>
      <c r="J387" s="193"/>
      <c r="K387" s="193"/>
      <c r="L387" s="198"/>
      <c r="M387" s="199"/>
      <c r="N387" s="200"/>
      <c r="O387" s="200"/>
      <c r="P387" s="200"/>
      <c r="Q387" s="200"/>
      <c r="R387" s="200"/>
      <c r="S387" s="200"/>
      <c r="T387" s="201"/>
      <c r="AT387" s="202" t="s">
        <v>145</v>
      </c>
      <c r="AU387" s="202" t="s">
        <v>141</v>
      </c>
      <c r="AV387" s="13" t="s">
        <v>80</v>
      </c>
      <c r="AW387" s="13" t="s">
        <v>33</v>
      </c>
      <c r="AX387" s="13" t="s">
        <v>72</v>
      </c>
      <c r="AY387" s="202" t="s">
        <v>132</v>
      </c>
    </row>
    <row r="388" spans="2:51" s="14" customFormat="1" ht="12">
      <c r="B388" s="203"/>
      <c r="C388" s="204"/>
      <c r="D388" s="194" t="s">
        <v>145</v>
      </c>
      <c r="E388" s="205" t="s">
        <v>19</v>
      </c>
      <c r="F388" s="206" t="s">
        <v>257</v>
      </c>
      <c r="G388" s="204"/>
      <c r="H388" s="207">
        <v>1120</v>
      </c>
      <c r="I388" s="208"/>
      <c r="J388" s="204"/>
      <c r="K388" s="204"/>
      <c r="L388" s="209"/>
      <c r="M388" s="210"/>
      <c r="N388" s="211"/>
      <c r="O388" s="211"/>
      <c r="P388" s="211"/>
      <c r="Q388" s="211"/>
      <c r="R388" s="211"/>
      <c r="S388" s="211"/>
      <c r="T388" s="212"/>
      <c r="AT388" s="213" t="s">
        <v>145</v>
      </c>
      <c r="AU388" s="213" t="s">
        <v>141</v>
      </c>
      <c r="AV388" s="14" t="s">
        <v>82</v>
      </c>
      <c r="AW388" s="14" t="s">
        <v>33</v>
      </c>
      <c r="AX388" s="14" t="s">
        <v>72</v>
      </c>
      <c r="AY388" s="213" t="s">
        <v>132</v>
      </c>
    </row>
    <row r="389" spans="2:51" s="13" customFormat="1" ht="12">
      <c r="B389" s="192"/>
      <c r="C389" s="193"/>
      <c r="D389" s="194" t="s">
        <v>145</v>
      </c>
      <c r="E389" s="195" t="s">
        <v>19</v>
      </c>
      <c r="F389" s="196" t="s">
        <v>327</v>
      </c>
      <c r="G389" s="193"/>
      <c r="H389" s="195" t="s">
        <v>19</v>
      </c>
      <c r="I389" s="197"/>
      <c r="J389" s="193"/>
      <c r="K389" s="193"/>
      <c r="L389" s="198"/>
      <c r="M389" s="199"/>
      <c r="N389" s="200"/>
      <c r="O389" s="200"/>
      <c r="P389" s="200"/>
      <c r="Q389" s="200"/>
      <c r="R389" s="200"/>
      <c r="S389" s="200"/>
      <c r="T389" s="201"/>
      <c r="AT389" s="202" t="s">
        <v>145</v>
      </c>
      <c r="AU389" s="202" t="s">
        <v>141</v>
      </c>
      <c r="AV389" s="13" t="s">
        <v>80</v>
      </c>
      <c r="AW389" s="13" t="s">
        <v>33</v>
      </c>
      <c r="AX389" s="13" t="s">
        <v>72</v>
      </c>
      <c r="AY389" s="202" t="s">
        <v>132</v>
      </c>
    </row>
    <row r="390" spans="2:51" s="13" customFormat="1" ht="12">
      <c r="B390" s="192"/>
      <c r="C390" s="193"/>
      <c r="D390" s="194" t="s">
        <v>145</v>
      </c>
      <c r="E390" s="195" t="s">
        <v>19</v>
      </c>
      <c r="F390" s="196" t="s">
        <v>328</v>
      </c>
      <c r="G390" s="193"/>
      <c r="H390" s="195" t="s">
        <v>19</v>
      </c>
      <c r="I390" s="197"/>
      <c r="J390" s="193"/>
      <c r="K390" s="193"/>
      <c r="L390" s="198"/>
      <c r="M390" s="199"/>
      <c r="N390" s="200"/>
      <c r="O390" s="200"/>
      <c r="P390" s="200"/>
      <c r="Q390" s="200"/>
      <c r="R390" s="200"/>
      <c r="S390" s="200"/>
      <c r="T390" s="201"/>
      <c r="AT390" s="202" t="s">
        <v>145</v>
      </c>
      <c r="AU390" s="202" t="s">
        <v>141</v>
      </c>
      <c r="AV390" s="13" t="s">
        <v>80</v>
      </c>
      <c r="AW390" s="13" t="s">
        <v>33</v>
      </c>
      <c r="AX390" s="13" t="s">
        <v>72</v>
      </c>
      <c r="AY390" s="202" t="s">
        <v>132</v>
      </c>
    </row>
    <row r="391" spans="2:51" s="14" customFormat="1" ht="12">
      <c r="B391" s="203"/>
      <c r="C391" s="204"/>
      <c r="D391" s="194" t="s">
        <v>145</v>
      </c>
      <c r="E391" s="205" t="s">
        <v>19</v>
      </c>
      <c r="F391" s="206" t="s">
        <v>246</v>
      </c>
      <c r="G391" s="204"/>
      <c r="H391" s="207">
        <v>215.6</v>
      </c>
      <c r="I391" s="208"/>
      <c r="J391" s="204"/>
      <c r="K391" s="204"/>
      <c r="L391" s="209"/>
      <c r="M391" s="210"/>
      <c r="N391" s="211"/>
      <c r="O391" s="211"/>
      <c r="P391" s="211"/>
      <c r="Q391" s="211"/>
      <c r="R391" s="211"/>
      <c r="S391" s="211"/>
      <c r="T391" s="212"/>
      <c r="AT391" s="213" t="s">
        <v>145</v>
      </c>
      <c r="AU391" s="213" t="s">
        <v>141</v>
      </c>
      <c r="AV391" s="14" t="s">
        <v>82</v>
      </c>
      <c r="AW391" s="14" t="s">
        <v>33</v>
      </c>
      <c r="AX391" s="14" t="s">
        <v>72</v>
      </c>
      <c r="AY391" s="213" t="s">
        <v>132</v>
      </c>
    </row>
    <row r="392" spans="2:51" s="16" customFormat="1" ht="12">
      <c r="B392" s="235"/>
      <c r="C392" s="236"/>
      <c r="D392" s="194" t="s">
        <v>145</v>
      </c>
      <c r="E392" s="237" t="s">
        <v>19</v>
      </c>
      <c r="F392" s="238" t="s">
        <v>330</v>
      </c>
      <c r="G392" s="236"/>
      <c r="H392" s="239">
        <v>1335.6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AT392" s="245" t="s">
        <v>145</v>
      </c>
      <c r="AU392" s="245" t="s">
        <v>141</v>
      </c>
      <c r="AV392" s="16" t="s">
        <v>141</v>
      </c>
      <c r="AW392" s="16" t="s">
        <v>33</v>
      </c>
      <c r="AX392" s="16" t="s">
        <v>72</v>
      </c>
      <c r="AY392" s="245" t="s">
        <v>132</v>
      </c>
    </row>
    <row r="393" spans="2:51" s="13" customFormat="1" ht="12">
      <c r="B393" s="192"/>
      <c r="C393" s="193"/>
      <c r="D393" s="194" t="s">
        <v>145</v>
      </c>
      <c r="E393" s="195" t="s">
        <v>19</v>
      </c>
      <c r="F393" s="196" t="s">
        <v>228</v>
      </c>
      <c r="G393" s="193"/>
      <c r="H393" s="195" t="s">
        <v>19</v>
      </c>
      <c r="I393" s="197"/>
      <c r="J393" s="193"/>
      <c r="K393" s="193"/>
      <c r="L393" s="198"/>
      <c r="M393" s="199"/>
      <c r="N393" s="200"/>
      <c r="O393" s="200"/>
      <c r="P393" s="200"/>
      <c r="Q393" s="200"/>
      <c r="R393" s="200"/>
      <c r="S393" s="200"/>
      <c r="T393" s="201"/>
      <c r="AT393" s="202" t="s">
        <v>145</v>
      </c>
      <c r="AU393" s="202" t="s">
        <v>141</v>
      </c>
      <c r="AV393" s="13" t="s">
        <v>80</v>
      </c>
      <c r="AW393" s="13" t="s">
        <v>33</v>
      </c>
      <c r="AX393" s="13" t="s">
        <v>72</v>
      </c>
      <c r="AY393" s="202" t="s">
        <v>132</v>
      </c>
    </row>
    <row r="394" spans="2:51" s="13" customFormat="1" ht="12">
      <c r="B394" s="192"/>
      <c r="C394" s="193"/>
      <c r="D394" s="194" t="s">
        <v>145</v>
      </c>
      <c r="E394" s="195" t="s">
        <v>19</v>
      </c>
      <c r="F394" s="196" t="s">
        <v>229</v>
      </c>
      <c r="G394" s="193"/>
      <c r="H394" s="195" t="s">
        <v>19</v>
      </c>
      <c r="I394" s="197"/>
      <c r="J394" s="193"/>
      <c r="K394" s="193"/>
      <c r="L394" s="198"/>
      <c r="M394" s="199"/>
      <c r="N394" s="200"/>
      <c r="O394" s="200"/>
      <c r="P394" s="200"/>
      <c r="Q394" s="200"/>
      <c r="R394" s="200"/>
      <c r="S394" s="200"/>
      <c r="T394" s="201"/>
      <c r="AT394" s="202" t="s">
        <v>145</v>
      </c>
      <c r="AU394" s="202" t="s">
        <v>141</v>
      </c>
      <c r="AV394" s="13" t="s">
        <v>80</v>
      </c>
      <c r="AW394" s="13" t="s">
        <v>33</v>
      </c>
      <c r="AX394" s="13" t="s">
        <v>72</v>
      </c>
      <c r="AY394" s="202" t="s">
        <v>132</v>
      </c>
    </row>
    <row r="395" spans="2:51" s="14" customFormat="1" ht="12">
      <c r="B395" s="203"/>
      <c r="C395" s="204"/>
      <c r="D395" s="194" t="s">
        <v>145</v>
      </c>
      <c r="E395" s="205" t="s">
        <v>19</v>
      </c>
      <c r="F395" s="206" t="s">
        <v>230</v>
      </c>
      <c r="G395" s="204"/>
      <c r="H395" s="207">
        <v>16</v>
      </c>
      <c r="I395" s="208"/>
      <c r="J395" s="204"/>
      <c r="K395" s="204"/>
      <c r="L395" s="209"/>
      <c r="M395" s="210"/>
      <c r="N395" s="211"/>
      <c r="O395" s="211"/>
      <c r="P395" s="211"/>
      <c r="Q395" s="211"/>
      <c r="R395" s="211"/>
      <c r="S395" s="211"/>
      <c r="T395" s="212"/>
      <c r="AT395" s="213" t="s">
        <v>145</v>
      </c>
      <c r="AU395" s="213" t="s">
        <v>141</v>
      </c>
      <c r="AV395" s="14" t="s">
        <v>82</v>
      </c>
      <c r="AW395" s="14" t="s">
        <v>33</v>
      </c>
      <c r="AX395" s="14" t="s">
        <v>72</v>
      </c>
      <c r="AY395" s="213" t="s">
        <v>132</v>
      </c>
    </row>
    <row r="396" spans="2:51" s="13" customFormat="1" ht="12">
      <c r="B396" s="192"/>
      <c r="C396" s="193"/>
      <c r="D396" s="194" t="s">
        <v>145</v>
      </c>
      <c r="E396" s="195" t="s">
        <v>19</v>
      </c>
      <c r="F396" s="196" t="s">
        <v>231</v>
      </c>
      <c r="G396" s="193"/>
      <c r="H396" s="195" t="s">
        <v>19</v>
      </c>
      <c r="I396" s="197"/>
      <c r="J396" s="193"/>
      <c r="K396" s="193"/>
      <c r="L396" s="198"/>
      <c r="M396" s="199"/>
      <c r="N396" s="200"/>
      <c r="O396" s="200"/>
      <c r="P396" s="200"/>
      <c r="Q396" s="200"/>
      <c r="R396" s="200"/>
      <c r="S396" s="200"/>
      <c r="T396" s="201"/>
      <c r="AT396" s="202" t="s">
        <v>145</v>
      </c>
      <c r="AU396" s="202" t="s">
        <v>141</v>
      </c>
      <c r="AV396" s="13" t="s">
        <v>80</v>
      </c>
      <c r="AW396" s="13" t="s">
        <v>33</v>
      </c>
      <c r="AX396" s="13" t="s">
        <v>72</v>
      </c>
      <c r="AY396" s="202" t="s">
        <v>132</v>
      </c>
    </row>
    <row r="397" spans="2:51" s="14" customFormat="1" ht="12">
      <c r="B397" s="203"/>
      <c r="C397" s="204"/>
      <c r="D397" s="194" t="s">
        <v>145</v>
      </c>
      <c r="E397" s="205" t="s">
        <v>19</v>
      </c>
      <c r="F397" s="206" t="s">
        <v>199</v>
      </c>
      <c r="G397" s="204"/>
      <c r="H397" s="207">
        <v>86.7</v>
      </c>
      <c r="I397" s="208"/>
      <c r="J397" s="204"/>
      <c r="K397" s="204"/>
      <c r="L397" s="209"/>
      <c r="M397" s="210"/>
      <c r="N397" s="211"/>
      <c r="O397" s="211"/>
      <c r="P397" s="211"/>
      <c r="Q397" s="211"/>
      <c r="R397" s="211"/>
      <c r="S397" s="211"/>
      <c r="T397" s="212"/>
      <c r="AT397" s="213" t="s">
        <v>145</v>
      </c>
      <c r="AU397" s="213" t="s">
        <v>141</v>
      </c>
      <c r="AV397" s="14" t="s">
        <v>82</v>
      </c>
      <c r="AW397" s="14" t="s">
        <v>33</v>
      </c>
      <c r="AX397" s="14" t="s">
        <v>72</v>
      </c>
      <c r="AY397" s="213" t="s">
        <v>132</v>
      </c>
    </row>
    <row r="398" spans="2:51" s="14" customFormat="1" ht="12">
      <c r="B398" s="203"/>
      <c r="C398" s="204"/>
      <c r="D398" s="194" t="s">
        <v>145</v>
      </c>
      <c r="E398" s="205" t="s">
        <v>19</v>
      </c>
      <c r="F398" s="206" t="s">
        <v>201</v>
      </c>
      <c r="G398" s="204"/>
      <c r="H398" s="207">
        <v>48</v>
      </c>
      <c r="I398" s="208"/>
      <c r="J398" s="204"/>
      <c r="K398" s="204"/>
      <c r="L398" s="209"/>
      <c r="M398" s="210"/>
      <c r="N398" s="211"/>
      <c r="O398" s="211"/>
      <c r="P398" s="211"/>
      <c r="Q398" s="211"/>
      <c r="R398" s="211"/>
      <c r="S398" s="211"/>
      <c r="T398" s="212"/>
      <c r="AT398" s="213" t="s">
        <v>145</v>
      </c>
      <c r="AU398" s="213" t="s">
        <v>141</v>
      </c>
      <c r="AV398" s="14" t="s">
        <v>82</v>
      </c>
      <c r="AW398" s="14" t="s">
        <v>33</v>
      </c>
      <c r="AX398" s="14" t="s">
        <v>72</v>
      </c>
      <c r="AY398" s="213" t="s">
        <v>132</v>
      </c>
    </row>
    <row r="399" spans="2:51" s="13" customFormat="1" ht="12">
      <c r="B399" s="192"/>
      <c r="C399" s="193"/>
      <c r="D399" s="194" t="s">
        <v>145</v>
      </c>
      <c r="E399" s="195" t="s">
        <v>19</v>
      </c>
      <c r="F399" s="196" t="s">
        <v>222</v>
      </c>
      <c r="G399" s="193"/>
      <c r="H399" s="195" t="s">
        <v>19</v>
      </c>
      <c r="I399" s="197"/>
      <c r="J399" s="193"/>
      <c r="K399" s="193"/>
      <c r="L399" s="198"/>
      <c r="M399" s="199"/>
      <c r="N399" s="200"/>
      <c r="O399" s="200"/>
      <c r="P399" s="200"/>
      <c r="Q399" s="200"/>
      <c r="R399" s="200"/>
      <c r="S399" s="200"/>
      <c r="T399" s="201"/>
      <c r="AT399" s="202" t="s">
        <v>145</v>
      </c>
      <c r="AU399" s="202" t="s">
        <v>141</v>
      </c>
      <c r="AV399" s="13" t="s">
        <v>80</v>
      </c>
      <c r="AW399" s="13" t="s">
        <v>33</v>
      </c>
      <c r="AX399" s="13" t="s">
        <v>72</v>
      </c>
      <c r="AY399" s="202" t="s">
        <v>132</v>
      </c>
    </row>
    <row r="400" spans="2:51" s="14" customFormat="1" ht="12">
      <c r="B400" s="203"/>
      <c r="C400" s="204"/>
      <c r="D400" s="194" t="s">
        <v>145</v>
      </c>
      <c r="E400" s="205" t="s">
        <v>19</v>
      </c>
      <c r="F400" s="206" t="s">
        <v>163</v>
      </c>
      <c r="G400" s="204"/>
      <c r="H400" s="207">
        <v>5</v>
      </c>
      <c r="I400" s="208"/>
      <c r="J400" s="204"/>
      <c r="K400" s="204"/>
      <c r="L400" s="209"/>
      <c r="M400" s="210"/>
      <c r="N400" s="211"/>
      <c r="O400" s="211"/>
      <c r="P400" s="211"/>
      <c r="Q400" s="211"/>
      <c r="R400" s="211"/>
      <c r="S400" s="211"/>
      <c r="T400" s="212"/>
      <c r="AT400" s="213" t="s">
        <v>145</v>
      </c>
      <c r="AU400" s="213" t="s">
        <v>141</v>
      </c>
      <c r="AV400" s="14" t="s">
        <v>82</v>
      </c>
      <c r="AW400" s="14" t="s">
        <v>33</v>
      </c>
      <c r="AX400" s="14" t="s">
        <v>72</v>
      </c>
      <c r="AY400" s="213" t="s">
        <v>132</v>
      </c>
    </row>
    <row r="401" spans="2:51" s="13" customFormat="1" ht="12">
      <c r="B401" s="192"/>
      <c r="C401" s="193"/>
      <c r="D401" s="194" t="s">
        <v>145</v>
      </c>
      <c r="E401" s="195" t="s">
        <v>19</v>
      </c>
      <c r="F401" s="196" t="s">
        <v>232</v>
      </c>
      <c r="G401" s="193"/>
      <c r="H401" s="195" t="s">
        <v>19</v>
      </c>
      <c r="I401" s="197"/>
      <c r="J401" s="193"/>
      <c r="K401" s="193"/>
      <c r="L401" s="198"/>
      <c r="M401" s="199"/>
      <c r="N401" s="200"/>
      <c r="O401" s="200"/>
      <c r="P401" s="200"/>
      <c r="Q401" s="200"/>
      <c r="R401" s="200"/>
      <c r="S401" s="200"/>
      <c r="T401" s="201"/>
      <c r="AT401" s="202" t="s">
        <v>145</v>
      </c>
      <c r="AU401" s="202" t="s">
        <v>141</v>
      </c>
      <c r="AV401" s="13" t="s">
        <v>80</v>
      </c>
      <c r="AW401" s="13" t="s">
        <v>33</v>
      </c>
      <c r="AX401" s="13" t="s">
        <v>72</v>
      </c>
      <c r="AY401" s="202" t="s">
        <v>132</v>
      </c>
    </row>
    <row r="402" spans="2:51" s="14" customFormat="1" ht="12">
      <c r="B402" s="203"/>
      <c r="C402" s="204"/>
      <c r="D402" s="194" t="s">
        <v>145</v>
      </c>
      <c r="E402" s="205" t="s">
        <v>19</v>
      </c>
      <c r="F402" s="206" t="s">
        <v>214</v>
      </c>
      <c r="G402" s="204"/>
      <c r="H402" s="207">
        <v>10.5</v>
      </c>
      <c r="I402" s="208"/>
      <c r="J402" s="204"/>
      <c r="K402" s="204"/>
      <c r="L402" s="209"/>
      <c r="M402" s="210"/>
      <c r="N402" s="211"/>
      <c r="O402" s="211"/>
      <c r="P402" s="211"/>
      <c r="Q402" s="211"/>
      <c r="R402" s="211"/>
      <c r="S402" s="211"/>
      <c r="T402" s="212"/>
      <c r="AT402" s="213" t="s">
        <v>145</v>
      </c>
      <c r="AU402" s="213" t="s">
        <v>141</v>
      </c>
      <c r="AV402" s="14" t="s">
        <v>82</v>
      </c>
      <c r="AW402" s="14" t="s">
        <v>33</v>
      </c>
      <c r="AX402" s="14" t="s">
        <v>72</v>
      </c>
      <c r="AY402" s="213" t="s">
        <v>132</v>
      </c>
    </row>
    <row r="403" spans="2:51" s="13" customFormat="1" ht="12">
      <c r="B403" s="192"/>
      <c r="C403" s="193"/>
      <c r="D403" s="194" t="s">
        <v>145</v>
      </c>
      <c r="E403" s="195" t="s">
        <v>19</v>
      </c>
      <c r="F403" s="196" t="s">
        <v>233</v>
      </c>
      <c r="G403" s="193"/>
      <c r="H403" s="195" t="s">
        <v>19</v>
      </c>
      <c r="I403" s="197"/>
      <c r="J403" s="193"/>
      <c r="K403" s="193"/>
      <c r="L403" s="198"/>
      <c r="M403" s="199"/>
      <c r="N403" s="200"/>
      <c r="O403" s="200"/>
      <c r="P403" s="200"/>
      <c r="Q403" s="200"/>
      <c r="R403" s="200"/>
      <c r="S403" s="200"/>
      <c r="T403" s="201"/>
      <c r="AT403" s="202" t="s">
        <v>145</v>
      </c>
      <c r="AU403" s="202" t="s">
        <v>141</v>
      </c>
      <c r="AV403" s="13" t="s">
        <v>80</v>
      </c>
      <c r="AW403" s="13" t="s">
        <v>33</v>
      </c>
      <c r="AX403" s="13" t="s">
        <v>72</v>
      </c>
      <c r="AY403" s="202" t="s">
        <v>132</v>
      </c>
    </row>
    <row r="404" spans="2:51" s="13" customFormat="1" ht="12">
      <c r="B404" s="192"/>
      <c r="C404" s="193"/>
      <c r="D404" s="194" t="s">
        <v>145</v>
      </c>
      <c r="E404" s="195" t="s">
        <v>19</v>
      </c>
      <c r="F404" s="196" t="s">
        <v>228</v>
      </c>
      <c r="G404" s="193"/>
      <c r="H404" s="195" t="s">
        <v>19</v>
      </c>
      <c r="I404" s="197"/>
      <c r="J404" s="193"/>
      <c r="K404" s="193"/>
      <c r="L404" s="198"/>
      <c r="M404" s="199"/>
      <c r="N404" s="200"/>
      <c r="O404" s="200"/>
      <c r="P404" s="200"/>
      <c r="Q404" s="200"/>
      <c r="R404" s="200"/>
      <c r="S404" s="200"/>
      <c r="T404" s="201"/>
      <c r="AT404" s="202" t="s">
        <v>145</v>
      </c>
      <c r="AU404" s="202" t="s">
        <v>141</v>
      </c>
      <c r="AV404" s="13" t="s">
        <v>80</v>
      </c>
      <c r="AW404" s="13" t="s">
        <v>33</v>
      </c>
      <c r="AX404" s="13" t="s">
        <v>72</v>
      </c>
      <c r="AY404" s="202" t="s">
        <v>132</v>
      </c>
    </row>
    <row r="405" spans="2:51" s="14" customFormat="1" ht="12">
      <c r="B405" s="203"/>
      <c r="C405" s="204"/>
      <c r="D405" s="194" t="s">
        <v>145</v>
      </c>
      <c r="E405" s="205" t="s">
        <v>19</v>
      </c>
      <c r="F405" s="206" t="s">
        <v>473</v>
      </c>
      <c r="G405" s="204"/>
      <c r="H405" s="207">
        <v>72</v>
      </c>
      <c r="I405" s="208"/>
      <c r="J405" s="204"/>
      <c r="K405" s="204"/>
      <c r="L405" s="209"/>
      <c r="M405" s="210"/>
      <c r="N405" s="211"/>
      <c r="O405" s="211"/>
      <c r="P405" s="211"/>
      <c r="Q405" s="211"/>
      <c r="R405" s="211"/>
      <c r="S405" s="211"/>
      <c r="T405" s="212"/>
      <c r="AT405" s="213" t="s">
        <v>145</v>
      </c>
      <c r="AU405" s="213" t="s">
        <v>141</v>
      </c>
      <c r="AV405" s="14" t="s">
        <v>82</v>
      </c>
      <c r="AW405" s="14" t="s">
        <v>33</v>
      </c>
      <c r="AX405" s="14" t="s">
        <v>72</v>
      </c>
      <c r="AY405" s="213" t="s">
        <v>132</v>
      </c>
    </row>
    <row r="406" spans="2:51" s="13" customFormat="1" ht="12">
      <c r="B406" s="192"/>
      <c r="C406" s="193"/>
      <c r="D406" s="194" t="s">
        <v>145</v>
      </c>
      <c r="E406" s="195" t="s">
        <v>19</v>
      </c>
      <c r="F406" s="196" t="s">
        <v>235</v>
      </c>
      <c r="G406" s="193"/>
      <c r="H406" s="195" t="s">
        <v>19</v>
      </c>
      <c r="I406" s="197"/>
      <c r="J406" s="193"/>
      <c r="K406" s="193"/>
      <c r="L406" s="198"/>
      <c r="M406" s="199"/>
      <c r="N406" s="200"/>
      <c r="O406" s="200"/>
      <c r="P406" s="200"/>
      <c r="Q406" s="200"/>
      <c r="R406" s="200"/>
      <c r="S406" s="200"/>
      <c r="T406" s="201"/>
      <c r="AT406" s="202" t="s">
        <v>145</v>
      </c>
      <c r="AU406" s="202" t="s">
        <v>141</v>
      </c>
      <c r="AV406" s="13" t="s">
        <v>80</v>
      </c>
      <c r="AW406" s="13" t="s">
        <v>33</v>
      </c>
      <c r="AX406" s="13" t="s">
        <v>72</v>
      </c>
      <c r="AY406" s="202" t="s">
        <v>132</v>
      </c>
    </row>
    <row r="407" spans="2:51" s="14" customFormat="1" ht="12">
      <c r="B407" s="203"/>
      <c r="C407" s="204"/>
      <c r="D407" s="194" t="s">
        <v>145</v>
      </c>
      <c r="E407" s="205" t="s">
        <v>19</v>
      </c>
      <c r="F407" s="206" t="s">
        <v>141</v>
      </c>
      <c r="G407" s="204"/>
      <c r="H407" s="207">
        <v>3</v>
      </c>
      <c r="I407" s="208"/>
      <c r="J407" s="204"/>
      <c r="K407" s="204"/>
      <c r="L407" s="209"/>
      <c r="M407" s="210"/>
      <c r="N407" s="211"/>
      <c r="O407" s="211"/>
      <c r="P407" s="211"/>
      <c r="Q407" s="211"/>
      <c r="R407" s="211"/>
      <c r="S407" s="211"/>
      <c r="T407" s="212"/>
      <c r="AT407" s="213" t="s">
        <v>145</v>
      </c>
      <c r="AU407" s="213" t="s">
        <v>141</v>
      </c>
      <c r="AV407" s="14" t="s">
        <v>82</v>
      </c>
      <c r="AW407" s="14" t="s">
        <v>33</v>
      </c>
      <c r="AX407" s="14" t="s">
        <v>72</v>
      </c>
      <c r="AY407" s="213" t="s">
        <v>132</v>
      </c>
    </row>
    <row r="408" spans="2:51" s="13" customFormat="1" ht="12">
      <c r="B408" s="192"/>
      <c r="C408" s="193"/>
      <c r="D408" s="194" t="s">
        <v>145</v>
      </c>
      <c r="E408" s="195" t="s">
        <v>19</v>
      </c>
      <c r="F408" s="196" t="s">
        <v>236</v>
      </c>
      <c r="G408" s="193"/>
      <c r="H408" s="195" t="s">
        <v>19</v>
      </c>
      <c r="I408" s="197"/>
      <c r="J408" s="193"/>
      <c r="K408" s="193"/>
      <c r="L408" s="198"/>
      <c r="M408" s="199"/>
      <c r="N408" s="200"/>
      <c r="O408" s="200"/>
      <c r="P408" s="200"/>
      <c r="Q408" s="200"/>
      <c r="R408" s="200"/>
      <c r="S408" s="200"/>
      <c r="T408" s="201"/>
      <c r="AT408" s="202" t="s">
        <v>145</v>
      </c>
      <c r="AU408" s="202" t="s">
        <v>141</v>
      </c>
      <c r="AV408" s="13" t="s">
        <v>80</v>
      </c>
      <c r="AW408" s="13" t="s">
        <v>33</v>
      </c>
      <c r="AX408" s="13" t="s">
        <v>72</v>
      </c>
      <c r="AY408" s="202" t="s">
        <v>132</v>
      </c>
    </row>
    <row r="409" spans="2:51" s="13" customFormat="1" ht="12">
      <c r="B409" s="192"/>
      <c r="C409" s="193"/>
      <c r="D409" s="194" t="s">
        <v>145</v>
      </c>
      <c r="E409" s="195" t="s">
        <v>19</v>
      </c>
      <c r="F409" s="196" t="s">
        <v>237</v>
      </c>
      <c r="G409" s="193"/>
      <c r="H409" s="195" t="s">
        <v>19</v>
      </c>
      <c r="I409" s="197"/>
      <c r="J409" s="193"/>
      <c r="K409" s="193"/>
      <c r="L409" s="198"/>
      <c r="M409" s="199"/>
      <c r="N409" s="200"/>
      <c r="O409" s="200"/>
      <c r="P409" s="200"/>
      <c r="Q409" s="200"/>
      <c r="R409" s="200"/>
      <c r="S409" s="200"/>
      <c r="T409" s="201"/>
      <c r="AT409" s="202" t="s">
        <v>145</v>
      </c>
      <c r="AU409" s="202" t="s">
        <v>141</v>
      </c>
      <c r="AV409" s="13" t="s">
        <v>80</v>
      </c>
      <c r="AW409" s="13" t="s">
        <v>33</v>
      </c>
      <c r="AX409" s="13" t="s">
        <v>72</v>
      </c>
      <c r="AY409" s="202" t="s">
        <v>132</v>
      </c>
    </row>
    <row r="410" spans="2:51" s="14" customFormat="1" ht="12">
      <c r="B410" s="203"/>
      <c r="C410" s="204"/>
      <c r="D410" s="194" t="s">
        <v>145</v>
      </c>
      <c r="E410" s="205" t="s">
        <v>19</v>
      </c>
      <c r="F410" s="206" t="s">
        <v>238</v>
      </c>
      <c r="G410" s="204"/>
      <c r="H410" s="207">
        <v>7.8</v>
      </c>
      <c r="I410" s="208"/>
      <c r="J410" s="204"/>
      <c r="K410" s="204"/>
      <c r="L410" s="209"/>
      <c r="M410" s="210"/>
      <c r="N410" s="211"/>
      <c r="O410" s="211"/>
      <c r="P410" s="211"/>
      <c r="Q410" s="211"/>
      <c r="R410" s="211"/>
      <c r="S410" s="211"/>
      <c r="T410" s="212"/>
      <c r="AT410" s="213" t="s">
        <v>145</v>
      </c>
      <c r="AU410" s="213" t="s">
        <v>141</v>
      </c>
      <c r="AV410" s="14" t="s">
        <v>82</v>
      </c>
      <c r="AW410" s="14" t="s">
        <v>33</v>
      </c>
      <c r="AX410" s="14" t="s">
        <v>72</v>
      </c>
      <c r="AY410" s="213" t="s">
        <v>132</v>
      </c>
    </row>
    <row r="411" spans="2:51" s="13" customFormat="1" ht="12">
      <c r="B411" s="192"/>
      <c r="C411" s="193"/>
      <c r="D411" s="194" t="s">
        <v>145</v>
      </c>
      <c r="E411" s="195" t="s">
        <v>19</v>
      </c>
      <c r="F411" s="196" t="s">
        <v>239</v>
      </c>
      <c r="G411" s="193"/>
      <c r="H411" s="195" t="s">
        <v>19</v>
      </c>
      <c r="I411" s="197"/>
      <c r="J411" s="193"/>
      <c r="K411" s="193"/>
      <c r="L411" s="198"/>
      <c r="M411" s="199"/>
      <c r="N411" s="200"/>
      <c r="O411" s="200"/>
      <c r="P411" s="200"/>
      <c r="Q411" s="200"/>
      <c r="R411" s="200"/>
      <c r="S411" s="200"/>
      <c r="T411" s="201"/>
      <c r="AT411" s="202" t="s">
        <v>145</v>
      </c>
      <c r="AU411" s="202" t="s">
        <v>141</v>
      </c>
      <c r="AV411" s="13" t="s">
        <v>80</v>
      </c>
      <c r="AW411" s="13" t="s">
        <v>33</v>
      </c>
      <c r="AX411" s="13" t="s">
        <v>72</v>
      </c>
      <c r="AY411" s="202" t="s">
        <v>132</v>
      </c>
    </row>
    <row r="412" spans="2:51" s="14" customFormat="1" ht="12">
      <c r="B412" s="203"/>
      <c r="C412" s="204"/>
      <c r="D412" s="194" t="s">
        <v>145</v>
      </c>
      <c r="E412" s="205" t="s">
        <v>19</v>
      </c>
      <c r="F412" s="206" t="s">
        <v>240</v>
      </c>
      <c r="G412" s="204"/>
      <c r="H412" s="207">
        <v>4.344</v>
      </c>
      <c r="I412" s="208"/>
      <c r="J412" s="204"/>
      <c r="K412" s="204"/>
      <c r="L412" s="209"/>
      <c r="M412" s="210"/>
      <c r="N412" s="211"/>
      <c r="O412" s="211"/>
      <c r="P412" s="211"/>
      <c r="Q412" s="211"/>
      <c r="R412" s="211"/>
      <c r="S412" s="211"/>
      <c r="T412" s="212"/>
      <c r="AT412" s="213" t="s">
        <v>145</v>
      </c>
      <c r="AU412" s="213" t="s">
        <v>141</v>
      </c>
      <c r="AV412" s="14" t="s">
        <v>82</v>
      </c>
      <c r="AW412" s="14" t="s">
        <v>33</v>
      </c>
      <c r="AX412" s="14" t="s">
        <v>72</v>
      </c>
      <c r="AY412" s="213" t="s">
        <v>132</v>
      </c>
    </row>
    <row r="413" spans="2:51" s="15" customFormat="1" ht="12">
      <c r="B413" s="224"/>
      <c r="C413" s="225"/>
      <c r="D413" s="194" t="s">
        <v>145</v>
      </c>
      <c r="E413" s="226" t="s">
        <v>19</v>
      </c>
      <c r="F413" s="227" t="s">
        <v>202</v>
      </c>
      <c r="G413" s="225"/>
      <c r="H413" s="228">
        <v>1588.944</v>
      </c>
      <c r="I413" s="229"/>
      <c r="J413" s="225"/>
      <c r="K413" s="225"/>
      <c r="L413" s="230"/>
      <c r="M413" s="231"/>
      <c r="N413" s="232"/>
      <c r="O413" s="232"/>
      <c r="P413" s="232"/>
      <c r="Q413" s="232"/>
      <c r="R413" s="232"/>
      <c r="S413" s="232"/>
      <c r="T413" s="233"/>
      <c r="AT413" s="234" t="s">
        <v>145</v>
      </c>
      <c r="AU413" s="234" t="s">
        <v>141</v>
      </c>
      <c r="AV413" s="15" t="s">
        <v>140</v>
      </c>
      <c r="AW413" s="15" t="s">
        <v>33</v>
      </c>
      <c r="AX413" s="15" t="s">
        <v>80</v>
      </c>
      <c r="AY413" s="234" t="s">
        <v>132</v>
      </c>
    </row>
    <row r="414" spans="2:63" s="12" customFormat="1" ht="20.85" customHeight="1">
      <c r="B414" s="158"/>
      <c r="C414" s="159"/>
      <c r="D414" s="160" t="s">
        <v>71</v>
      </c>
      <c r="E414" s="172" t="s">
        <v>258</v>
      </c>
      <c r="F414" s="172" t="s">
        <v>474</v>
      </c>
      <c r="G414" s="159"/>
      <c r="H414" s="159"/>
      <c r="I414" s="162"/>
      <c r="J414" s="173">
        <f>BK414</f>
        <v>0</v>
      </c>
      <c r="K414" s="159"/>
      <c r="L414" s="164"/>
      <c r="M414" s="165"/>
      <c r="N414" s="166"/>
      <c r="O414" s="166"/>
      <c r="P414" s="167">
        <f>SUM(P415:P437)</f>
        <v>0</v>
      </c>
      <c r="Q414" s="166"/>
      <c r="R414" s="167">
        <f>SUM(R415:R437)</f>
        <v>27.217</v>
      </c>
      <c r="S414" s="166"/>
      <c r="T414" s="168">
        <f>SUM(T415:T437)</f>
        <v>0</v>
      </c>
      <c r="AR414" s="169" t="s">
        <v>80</v>
      </c>
      <c r="AT414" s="170" t="s">
        <v>71</v>
      </c>
      <c r="AU414" s="170" t="s">
        <v>82</v>
      </c>
      <c r="AY414" s="169" t="s">
        <v>132</v>
      </c>
      <c r="BK414" s="171">
        <f>SUM(BK415:BK437)</f>
        <v>0</v>
      </c>
    </row>
    <row r="415" spans="1:65" s="2" customFormat="1" ht="24.2" customHeight="1">
      <c r="A415" s="35"/>
      <c r="B415" s="36"/>
      <c r="C415" s="174" t="s">
        <v>475</v>
      </c>
      <c r="D415" s="174" t="s">
        <v>135</v>
      </c>
      <c r="E415" s="175" t="s">
        <v>476</v>
      </c>
      <c r="F415" s="176" t="s">
        <v>477</v>
      </c>
      <c r="G415" s="177" t="s">
        <v>433</v>
      </c>
      <c r="H415" s="178">
        <v>35</v>
      </c>
      <c r="I415" s="179"/>
      <c r="J415" s="180">
        <f>ROUND(I415*H415,2)</f>
        <v>0</v>
      </c>
      <c r="K415" s="176" t="s">
        <v>139</v>
      </c>
      <c r="L415" s="40"/>
      <c r="M415" s="181" t="s">
        <v>19</v>
      </c>
      <c r="N415" s="182" t="s">
        <v>43</v>
      </c>
      <c r="O415" s="65"/>
      <c r="P415" s="183">
        <f>O415*H415</f>
        <v>0</v>
      </c>
      <c r="Q415" s="183">
        <v>0.00034</v>
      </c>
      <c r="R415" s="183">
        <f>Q415*H415</f>
        <v>0.0119</v>
      </c>
      <c r="S415" s="183">
        <v>0</v>
      </c>
      <c r="T415" s="184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85" t="s">
        <v>140</v>
      </c>
      <c r="AT415" s="185" t="s">
        <v>135</v>
      </c>
      <c r="AU415" s="185" t="s">
        <v>141</v>
      </c>
      <c r="AY415" s="18" t="s">
        <v>132</v>
      </c>
      <c r="BE415" s="186">
        <f>IF(N415="základní",J415,0)</f>
        <v>0</v>
      </c>
      <c r="BF415" s="186">
        <f>IF(N415="snížená",J415,0)</f>
        <v>0</v>
      </c>
      <c r="BG415" s="186">
        <f>IF(N415="zákl. přenesená",J415,0)</f>
        <v>0</v>
      </c>
      <c r="BH415" s="186">
        <f>IF(N415="sníž. přenesená",J415,0)</f>
        <v>0</v>
      </c>
      <c r="BI415" s="186">
        <f>IF(N415="nulová",J415,0)</f>
        <v>0</v>
      </c>
      <c r="BJ415" s="18" t="s">
        <v>80</v>
      </c>
      <c r="BK415" s="186">
        <f>ROUND(I415*H415,2)</f>
        <v>0</v>
      </c>
      <c r="BL415" s="18" t="s">
        <v>140</v>
      </c>
      <c r="BM415" s="185" t="s">
        <v>478</v>
      </c>
    </row>
    <row r="416" spans="1:47" s="2" customFormat="1" ht="12">
      <c r="A416" s="35"/>
      <c r="B416" s="36"/>
      <c r="C416" s="37"/>
      <c r="D416" s="187" t="s">
        <v>143</v>
      </c>
      <c r="E416" s="37"/>
      <c r="F416" s="188" t="s">
        <v>479</v>
      </c>
      <c r="G416" s="37"/>
      <c r="H416" s="37"/>
      <c r="I416" s="189"/>
      <c r="J416" s="37"/>
      <c r="K416" s="37"/>
      <c r="L416" s="40"/>
      <c r="M416" s="190"/>
      <c r="N416" s="191"/>
      <c r="O416" s="65"/>
      <c r="P416" s="65"/>
      <c r="Q416" s="65"/>
      <c r="R416" s="65"/>
      <c r="S416" s="65"/>
      <c r="T416" s="66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T416" s="18" t="s">
        <v>143</v>
      </c>
      <c r="AU416" s="18" t="s">
        <v>141</v>
      </c>
    </row>
    <row r="417" spans="1:47" s="2" customFormat="1" ht="29.25">
      <c r="A417" s="35"/>
      <c r="B417" s="36"/>
      <c r="C417" s="37"/>
      <c r="D417" s="194" t="s">
        <v>480</v>
      </c>
      <c r="E417" s="37"/>
      <c r="F417" s="246" t="s">
        <v>481</v>
      </c>
      <c r="G417" s="37"/>
      <c r="H417" s="37"/>
      <c r="I417" s="189"/>
      <c r="J417" s="37"/>
      <c r="K417" s="37"/>
      <c r="L417" s="40"/>
      <c r="M417" s="190"/>
      <c r="N417" s="191"/>
      <c r="O417" s="65"/>
      <c r="P417" s="65"/>
      <c r="Q417" s="65"/>
      <c r="R417" s="65"/>
      <c r="S417" s="65"/>
      <c r="T417" s="66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T417" s="18" t="s">
        <v>480</v>
      </c>
      <c r="AU417" s="18" t="s">
        <v>141</v>
      </c>
    </row>
    <row r="418" spans="2:51" s="13" customFormat="1" ht="12">
      <c r="B418" s="192"/>
      <c r="C418" s="193"/>
      <c r="D418" s="194" t="s">
        <v>145</v>
      </c>
      <c r="E418" s="195" t="s">
        <v>19</v>
      </c>
      <c r="F418" s="196" t="s">
        <v>482</v>
      </c>
      <c r="G418" s="193"/>
      <c r="H418" s="195" t="s">
        <v>19</v>
      </c>
      <c r="I418" s="197"/>
      <c r="J418" s="193"/>
      <c r="K418" s="193"/>
      <c r="L418" s="198"/>
      <c r="M418" s="199"/>
      <c r="N418" s="200"/>
      <c r="O418" s="200"/>
      <c r="P418" s="200"/>
      <c r="Q418" s="200"/>
      <c r="R418" s="200"/>
      <c r="S418" s="200"/>
      <c r="T418" s="201"/>
      <c r="AT418" s="202" t="s">
        <v>145</v>
      </c>
      <c r="AU418" s="202" t="s">
        <v>141</v>
      </c>
      <c r="AV418" s="13" t="s">
        <v>80</v>
      </c>
      <c r="AW418" s="13" t="s">
        <v>33</v>
      </c>
      <c r="AX418" s="13" t="s">
        <v>72</v>
      </c>
      <c r="AY418" s="202" t="s">
        <v>132</v>
      </c>
    </row>
    <row r="419" spans="2:51" s="14" customFormat="1" ht="12">
      <c r="B419" s="203"/>
      <c r="C419" s="204"/>
      <c r="D419" s="194" t="s">
        <v>145</v>
      </c>
      <c r="E419" s="205" t="s">
        <v>19</v>
      </c>
      <c r="F419" s="206" t="s">
        <v>410</v>
      </c>
      <c r="G419" s="204"/>
      <c r="H419" s="207">
        <v>35</v>
      </c>
      <c r="I419" s="208"/>
      <c r="J419" s="204"/>
      <c r="K419" s="204"/>
      <c r="L419" s="209"/>
      <c r="M419" s="210"/>
      <c r="N419" s="211"/>
      <c r="O419" s="211"/>
      <c r="P419" s="211"/>
      <c r="Q419" s="211"/>
      <c r="R419" s="211"/>
      <c r="S419" s="211"/>
      <c r="T419" s="212"/>
      <c r="AT419" s="213" t="s">
        <v>145</v>
      </c>
      <c r="AU419" s="213" t="s">
        <v>141</v>
      </c>
      <c r="AV419" s="14" t="s">
        <v>82</v>
      </c>
      <c r="AW419" s="14" t="s">
        <v>33</v>
      </c>
      <c r="AX419" s="14" t="s">
        <v>80</v>
      </c>
      <c r="AY419" s="213" t="s">
        <v>132</v>
      </c>
    </row>
    <row r="420" spans="1:65" s="2" customFormat="1" ht="24.2" customHeight="1">
      <c r="A420" s="35"/>
      <c r="B420" s="36"/>
      <c r="C420" s="174" t="s">
        <v>483</v>
      </c>
      <c r="D420" s="174" t="s">
        <v>135</v>
      </c>
      <c r="E420" s="175" t="s">
        <v>484</v>
      </c>
      <c r="F420" s="176" t="s">
        <v>485</v>
      </c>
      <c r="G420" s="177" t="s">
        <v>190</v>
      </c>
      <c r="H420" s="178">
        <v>1</v>
      </c>
      <c r="I420" s="179"/>
      <c r="J420" s="180">
        <f>ROUND(I420*H420,2)</f>
        <v>0</v>
      </c>
      <c r="K420" s="176" t="s">
        <v>19</v>
      </c>
      <c r="L420" s="40"/>
      <c r="M420" s="181" t="s">
        <v>19</v>
      </c>
      <c r="N420" s="182" t="s">
        <v>43</v>
      </c>
      <c r="O420" s="65"/>
      <c r="P420" s="183">
        <f>O420*H420</f>
        <v>0</v>
      </c>
      <c r="Q420" s="183">
        <v>0</v>
      </c>
      <c r="R420" s="183">
        <f>Q420*H420</f>
        <v>0</v>
      </c>
      <c r="S420" s="183">
        <v>0</v>
      </c>
      <c r="T420" s="184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5" t="s">
        <v>140</v>
      </c>
      <c r="AT420" s="185" t="s">
        <v>135</v>
      </c>
      <c r="AU420" s="185" t="s">
        <v>141</v>
      </c>
      <c r="AY420" s="18" t="s">
        <v>132</v>
      </c>
      <c r="BE420" s="186">
        <f>IF(N420="základní",J420,0)</f>
        <v>0</v>
      </c>
      <c r="BF420" s="186">
        <f>IF(N420="snížená",J420,0)</f>
        <v>0</v>
      </c>
      <c r="BG420" s="186">
        <f>IF(N420="zákl. přenesená",J420,0)</f>
        <v>0</v>
      </c>
      <c r="BH420" s="186">
        <f>IF(N420="sníž. přenesená",J420,0)</f>
        <v>0</v>
      </c>
      <c r="BI420" s="186">
        <f>IF(N420="nulová",J420,0)</f>
        <v>0</v>
      </c>
      <c r="BJ420" s="18" t="s">
        <v>80</v>
      </c>
      <c r="BK420" s="186">
        <f>ROUND(I420*H420,2)</f>
        <v>0</v>
      </c>
      <c r="BL420" s="18" t="s">
        <v>140</v>
      </c>
      <c r="BM420" s="185" t="s">
        <v>486</v>
      </c>
    </row>
    <row r="421" spans="1:47" s="2" customFormat="1" ht="29.25">
      <c r="A421" s="35"/>
      <c r="B421" s="36"/>
      <c r="C421" s="37"/>
      <c r="D421" s="194" t="s">
        <v>480</v>
      </c>
      <c r="E421" s="37"/>
      <c r="F421" s="246" t="s">
        <v>481</v>
      </c>
      <c r="G421" s="37"/>
      <c r="H421" s="37"/>
      <c r="I421" s="189"/>
      <c r="J421" s="37"/>
      <c r="K421" s="37"/>
      <c r="L421" s="40"/>
      <c r="M421" s="190"/>
      <c r="N421" s="191"/>
      <c r="O421" s="65"/>
      <c r="P421" s="65"/>
      <c r="Q421" s="65"/>
      <c r="R421" s="65"/>
      <c r="S421" s="65"/>
      <c r="T421" s="66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T421" s="18" t="s">
        <v>480</v>
      </c>
      <c r="AU421" s="18" t="s">
        <v>141</v>
      </c>
    </row>
    <row r="422" spans="1:65" s="2" customFormat="1" ht="37.9" customHeight="1">
      <c r="A422" s="35"/>
      <c r="B422" s="36"/>
      <c r="C422" s="174" t="s">
        <v>487</v>
      </c>
      <c r="D422" s="174" t="s">
        <v>135</v>
      </c>
      <c r="E422" s="175" t="s">
        <v>488</v>
      </c>
      <c r="F422" s="176" t="s">
        <v>489</v>
      </c>
      <c r="G422" s="177" t="s">
        <v>166</v>
      </c>
      <c r="H422" s="178">
        <v>170</v>
      </c>
      <c r="I422" s="179"/>
      <c r="J422" s="180">
        <f>ROUND(I422*H422,2)</f>
        <v>0</v>
      </c>
      <c r="K422" s="176" t="s">
        <v>139</v>
      </c>
      <c r="L422" s="40"/>
      <c r="M422" s="181" t="s">
        <v>19</v>
      </c>
      <c r="N422" s="182" t="s">
        <v>43</v>
      </c>
      <c r="O422" s="65"/>
      <c r="P422" s="183">
        <f>O422*H422</f>
        <v>0</v>
      </c>
      <c r="Q422" s="183">
        <v>0</v>
      </c>
      <c r="R422" s="183">
        <f>Q422*H422</f>
        <v>0</v>
      </c>
      <c r="S422" s="183">
        <v>0</v>
      </c>
      <c r="T422" s="184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85" t="s">
        <v>140</v>
      </c>
      <c r="AT422" s="185" t="s">
        <v>135</v>
      </c>
      <c r="AU422" s="185" t="s">
        <v>141</v>
      </c>
      <c r="AY422" s="18" t="s">
        <v>132</v>
      </c>
      <c r="BE422" s="186">
        <f>IF(N422="základní",J422,0)</f>
        <v>0</v>
      </c>
      <c r="BF422" s="186">
        <f>IF(N422="snížená",J422,0)</f>
        <v>0</v>
      </c>
      <c r="BG422" s="186">
        <f>IF(N422="zákl. přenesená",J422,0)</f>
        <v>0</v>
      </c>
      <c r="BH422" s="186">
        <f>IF(N422="sníž. přenesená",J422,0)</f>
        <v>0</v>
      </c>
      <c r="BI422" s="186">
        <f>IF(N422="nulová",J422,0)</f>
        <v>0</v>
      </c>
      <c r="BJ422" s="18" t="s">
        <v>80</v>
      </c>
      <c r="BK422" s="186">
        <f>ROUND(I422*H422,2)</f>
        <v>0</v>
      </c>
      <c r="BL422" s="18" t="s">
        <v>140</v>
      </c>
      <c r="BM422" s="185" t="s">
        <v>490</v>
      </c>
    </row>
    <row r="423" spans="1:47" s="2" customFormat="1" ht="12">
      <c r="A423" s="35"/>
      <c r="B423" s="36"/>
      <c r="C423" s="37"/>
      <c r="D423" s="187" t="s">
        <v>143</v>
      </c>
      <c r="E423" s="37"/>
      <c r="F423" s="188" t="s">
        <v>491</v>
      </c>
      <c r="G423" s="37"/>
      <c r="H423" s="37"/>
      <c r="I423" s="189"/>
      <c r="J423" s="37"/>
      <c r="K423" s="37"/>
      <c r="L423" s="40"/>
      <c r="M423" s="190"/>
      <c r="N423" s="191"/>
      <c r="O423" s="65"/>
      <c r="P423" s="65"/>
      <c r="Q423" s="65"/>
      <c r="R423" s="65"/>
      <c r="S423" s="65"/>
      <c r="T423" s="66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T423" s="18" t="s">
        <v>143</v>
      </c>
      <c r="AU423" s="18" t="s">
        <v>141</v>
      </c>
    </row>
    <row r="424" spans="2:51" s="13" customFormat="1" ht="12">
      <c r="B424" s="192"/>
      <c r="C424" s="193"/>
      <c r="D424" s="194" t="s">
        <v>145</v>
      </c>
      <c r="E424" s="195" t="s">
        <v>19</v>
      </c>
      <c r="F424" s="196" t="s">
        <v>492</v>
      </c>
      <c r="G424" s="193"/>
      <c r="H424" s="195" t="s">
        <v>19</v>
      </c>
      <c r="I424" s="197"/>
      <c r="J424" s="193"/>
      <c r="K424" s="193"/>
      <c r="L424" s="198"/>
      <c r="M424" s="199"/>
      <c r="N424" s="200"/>
      <c r="O424" s="200"/>
      <c r="P424" s="200"/>
      <c r="Q424" s="200"/>
      <c r="R424" s="200"/>
      <c r="S424" s="200"/>
      <c r="T424" s="201"/>
      <c r="AT424" s="202" t="s">
        <v>145</v>
      </c>
      <c r="AU424" s="202" t="s">
        <v>141</v>
      </c>
      <c r="AV424" s="13" t="s">
        <v>80</v>
      </c>
      <c r="AW424" s="13" t="s">
        <v>33</v>
      </c>
      <c r="AX424" s="13" t="s">
        <v>72</v>
      </c>
      <c r="AY424" s="202" t="s">
        <v>132</v>
      </c>
    </row>
    <row r="425" spans="2:51" s="14" customFormat="1" ht="12">
      <c r="B425" s="203"/>
      <c r="C425" s="204"/>
      <c r="D425" s="194" t="s">
        <v>145</v>
      </c>
      <c r="E425" s="205" t="s">
        <v>19</v>
      </c>
      <c r="F425" s="206" t="s">
        <v>309</v>
      </c>
      <c r="G425" s="204"/>
      <c r="H425" s="207">
        <v>170</v>
      </c>
      <c r="I425" s="208"/>
      <c r="J425" s="204"/>
      <c r="K425" s="204"/>
      <c r="L425" s="209"/>
      <c r="M425" s="210"/>
      <c r="N425" s="211"/>
      <c r="O425" s="211"/>
      <c r="P425" s="211"/>
      <c r="Q425" s="211"/>
      <c r="R425" s="211"/>
      <c r="S425" s="211"/>
      <c r="T425" s="212"/>
      <c r="AT425" s="213" t="s">
        <v>145</v>
      </c>
      <c r="AU425" s="213" t="s">
        <v>141</v>
      </c>
      <c r="AV425" s="14" t="s">
        <v>82</v>
      </c>
      <c r="AW425" s="14" t="s">
        <v>33</v>
      </c>
      <c r="AX425" s="14" t="s">
        <v>80</v>
      </c>
      <c r="AY425" s="213" t="s">
        <v>132</v>
      </c>
    </row>
    <row r="426" spans="1:65" s="2" customFormat="1" ht="16.5" customHeight="1">
      <c r="A426" s="35"/>
      <c r="B426" s="36"/>
      <c r="C426" s="214" t="s">
        <v>493</v>
      </c>
      <c r="D426" s="214" t="s">
        <v>156</v>
      </c>
      <c r="E426" s="215" t="s">
        <v>494</v>
      </c>
      <c r="F426" s="216" t="s">
        <v>495</v>
      </c>
      <c r="G426" s="217" t="s">
        <v>496</v>
      </c>
      <c r="H426" s="218">
        <v>5.1</v>
      </c>
      <c r="I426" s="219"/>
      <c r="J426" s="220">
        <f>ROUND(I426*H426,2)</f>
        <v>0</v>
      </c>
      <c r="K426" s="216" t="s">
        <v>139</v>
      </c>
      <c r="L426" s="221"/>
      <c r="M426" s="222" t="s">
        <v>19</v>
      </c>
      <c r="N426" s="223" t="s">
        <v>43</v>
      </c>
      <c r="O426" s="65"/>
      <c r="P426" s="183">
        <f>O426*H426</f>
        <v>0</v>
      </c>
      <c r="Q426" s="183">
        <v>0.001</v>
      </c>
      <c r="R426" s="183">
        <f>Q426*H426</f>
        <v>0.0050999999999999995</v>
      </c>
      <c r="S426" s="183">
        <v>0</v>
      </c>
      <c r="T426" s="184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85" t="s">
        <v>160</v>
      </c>
      <c r="AT426" s="185" t="s">
        <v>156</v>
      </c>
      <c r="AU426" s="185" t="s">
        <v>141</v>
      </c>
      <c r="AY426" s="18" t="s">
        <v>132</v>
      </c>
      <c r="BE426" s="186">
        <f>IF(N426="základní",J426,0)</f>
        <v>0</v>
      </c>
      <c r="BF426" s="186">
        <f>IF(N426="snížená",J426,0)</f>
        <v>0</v>
      </c>
      <c r="BG426" s="186">
        <f>IF(N426="zákl. přenesená",J426,0)</f>
        <v>0</v>
      </c>
      <c r="BH426" s="186">
        <f>IF(N426="sníž. přenesená",J426,0)</f>
        <v>0</v>
      </c>
      <c r="BI426" s="186">
        <f>IF(N426="nulová",J426,0)</f>
        <v>0</v>
      </c>
      <c r="BJ426" s="18" t="s">
        <v>80</v>
      </c>
      <c r="BK426" s="186">
        <f>ROUND(I426*H426,2)</f>
        <v>0</v>
      </c>
      <c r="BL426" s="18" t="s">
        <v>140</v>
      </c>
      <c r="BM426" s="185" t="s">
        <v>497</v>
      </c>
    </row>
    <row r="427" spans="2:51" s="14" customFormat="1" ht="12">
      <c r="B427" s="203"/>
      <c r="C427" s="204"/>
      <c r="D427" s="194" t="s">
        <v>145</v>
      </c>
      <c r="E427" s="205" t="s">
        <v>19</v>
      </c>
      <c r="F427" s="206" t="s">
        <v>498</v>
      </c>
      <c r="G427" s="204"/>
      <c r="H427" s="207">
        <v>5.1</v>
      </c>
      <c r="I427" s="208"/>
      <c r="J427" s="204"/>
      <c r="K427" s="204"/>
      <c r="L427" s="209"/>
      <c r="M427" s="210"/>
      <c r="N427" s="211"/>
      <c r="O427" s="211"/>
      <c r="P427" s="211"/>
      <c r="Q427" s="211"/>
      <c r="R427" s="211"/>
      <c r="S427" s="211"/>
      <c r="T427" s="212"/>
      <c r="AT427" s="213" t="s">
        <v>145</v>
      </c>
      <c r="AU427" s="213" t="s">
        <v>141</v>
      </c>
      <c r="AV427" s="14" t="s">
        <v>82</v>
      </c>
      <c r="AW427" s="14" t="s">
        <v>33</v>
      </c>
      <c r="AX427" s="14" t="s">
        <v>80</v>
      </c>
      <c r="AY427" s="213" t="s">
        <v>132</v>
      </c>
    </row>
    <row r="428" spans="1:65" s="2" customFormat="1" ht="33" customHeight="1">
      <c r="A428" s="35"/>
      <c r="B428" s="36"/>
      <c r="C428" s="174" t="s">
        <v>499</v>
      </c>
      <c r="D428" s="174" t="s">
        <v>135</v>
      </c>
      <c r="E428" s="175" t="s">
        <v>500</v>
      </c>
      <c r="F428" s="176" t="s">
        <v>501</v>
      </c>
      <c r="G428" s="177" t="s">
        <v>166</v>
      </c>
      <c r="H428" s="178">
        <v>170</v>
      </c>
      <c r="I428" s="179"/>
      <c r="J428" s="180">
        <f>ROUND(I428*H428,2)</f>
        <v>0</v>
      </c>
      <c r="K428" s="176" t="s">
        <v>139</v>
      </c>
      <c r="L428" s="40"/>
      <c r="M428" s="181" t="s">
        <v>19</v>
      </c>
      <c r="N428" s="182" t="s">
        <v>43</v>
      </c>
      <c r="O428" s="65"/>
      <c r="P428" s="183">
        <f>O428*H428</f>
        <v>0</v>
      </c>
      <c r="Q428" s="183">
        <v>0</v>
      </c>
      <c r="R428" s="183">
        <f>Q428*H428</f>
        <v>0</v>
      </c>
      <c r="S428" s="183">
        <v>0</v>
      </c>
      <c r="T428" s="184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5" t="s">
        <v>140</v>
      </c>
      <c r="AT428" s="185" t="s">
        <v>135</v>
      </c>
      <c r="AU428" s="185" t="s">
        <v>141</v>
      </c>
      <c r="AY428" s="18" t="s">
        <v>132</v>
      </c>
      <c r="BE428" s="186">
        <f>IF(N428="základní",J428,0)</f>
        <v>0</v>
      </c>
      <c r="BF428" s="186">
        <f>IF(N428="snížená",J428,0)</f>
        <v>0</v>
      </c>
      <c r="BG428" s="186">
        <f>IF(N428="zákl. přenesená",J428,0)</f>
        <v>0</v>
      </c>
      <c r="BH428" s="186">
        <f>IF(N428="sníž. přenesená",J428,0)</f>
        <v>0</v>
      </c>
      <c r="BI428" s="186">
        <f>IF(N428="nulová",J428,0)</f>
        <v>0</v>
      </c>
      <c r="BJ428" s="18" t="s">
        <v>80</v>
      </c>
      <c r="BK428" s="186">
        <f>ROUND(I428*H428,2)</f>
        <v>0</v>
      </c>
      <c r="BL428" s="18" t="s">
        <v>140</v>
      </c>
      <c r="BM428" s="185" t="s">
        <v>502</v>
      </c>
    </row>
    <row r="429" spans="1:47" s="2" customFormat="1" ht="12">
      <c r="A429" s="35"/>
      <c r="B429" s="36"/>
      <c r="C429" s="37"/>
      <c r="D429" s="187" t="s">
        <v>143</v>
      </c>
      <c r="E429" s="37"/>
      <c r="F429" s="188" t="s">
        <v>503</v>
      </c>
      <c r="G429" s="37"/>
      <c r="H429" s="37"/>
      <c r="I429" s="189"/>
      <c r="J429" s="37"/>
      <c r="K429" s="37"/>
      <c r="L429" s="40"/>
      <c r="M429" s="190"/>
      <c r="N429" s="191"/>
      <c r="O429" s="65"/>
      <c r="P429" s="65"/>
      <c r="Q429" s="65"/>
      <c r="R429" s="65"/>
      <c r="S429" s="65"/>
      <c r="T429" s="66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T429" s="18" t="s">
        <v>143</v>
      </c>
      <c r="AU429" s="18" t="s">
        <v>141</v>
      </c>
    </row>
    <row r="430" spans="1:65" s="2" customFormat="1" ht="33" customHeight="1">
      <c r="A430" s="35"/>
      <c r="B430" s="36"/>
      <c r="C430" s="174" t="s">
        <v>504</v>
      </c>
      <c r="D430" s="174" t="s">
        <v>135</v>
      </c>
      <c r="E430" s="175" t="s">
        <v>505</v>
      </c>
      <c r="F430" s="176" t="s">
        <v>506</v>
      </c>
      <c r="G430" s="177" t="s">
        <v>166</v>
      </c>
      <c r="H430" s="178">
        <v>170</v>
      </c>
      <c r="I430" s="179"/>
      <c r="J430" s="180">
        <f>ROUND(I430*H430,2)</f>
        <v>0</v>
      </c>
      <c r="K430" s="176" t="s">
        <v>139</v>
      </c>
      <c r="L430" s="40"/>
      <c r="M430" s="181" t="s">
        <v>19</v>
      </c>
      <c r="N430" s="182" t="s">
        <v>43</v>
      </c>
      <c r="O430" s="65"/>
      <c r="P430" s="183">
        <f>O430*H430</f>
        <v>0</v>
      </c>
      <c r="Q430" s="183">
        <v>0</v>
      </c>
      <c r="R430" s="183">
        <f>Q430*H430</f>
        <v>0</v>
      </c>
      <c r="S430" s="183">
        <v>0</v>
      </c>
      <c r="T430" s="184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85" t="s">
        <v>140</v>
      </c>
      <c r="AT430" s="185" t="s">
        <v>135</v>
      </c>
      <c r="AU430" s="185" t="s">
        <v>141</v>
      </c>
      <c r="AY430" s="18" t="s">
        <v>132</v>
      </c>
      <c r="BE430" s="186">
        <f>IF(N430="základní",J430,0)</f>
        <v>0</v>
      </c>
      <c r="BF430" s="186">
        <f>IF(N430="snížená",J430,0)</f>
        <v>0</v>
      </c>
      <c r="BG430" s="186">
        <f>IF(N430="zákl. přenesená",J430,0)</f>
        <v>0</v>
      </c>
      <c r="BH430" s="186">
        <f>IF(N430="sníž. přenesená",J430,0)</f>
        <v>0</v>
      </c>
      <c r="BI430" s="186">
        <f>IF(N430="nulová",J430,0)</f>
        <v>0</v>
      </c>
      <c r="BJ430" s="18" t="s">
        <v>80</v>
      </c>
      <c r="BK430" s="186">
        <f>ROUND(I430*H430,2)</f>
        <v>0</v>
      </c>
      <c r="BL430" s="18" t="s">
        <v>140</v>
      </c>
      <c r="BM430" s="185" t="s">
        <v>507</v>
      </c>
    </row>
    <row r="431" spans="1:47" s="2" customFormat="1" ht="12">
      <c r="A431" s="35"/>
      <c r="B431" s="36"/>
      <c r="C431" s="37"/>
      <c r="D431" s="187" t="s">
        <v>143</v>
      </c>
      <c r="E431" s="37"/>
      <c r="F431" s="188" t="s">
        <v>508</v>
      </c>
      <c r="G431" s="37"/>
      <c r="H431" s="37"/>
      <c r="I431" s="189"/>
      <c r="J431" s="37"/>
      <c r="K431" s="37"/>
      <c r="L431" s="40"/>
      <c r="M431" s="190"/>
      <c r="N431" s="191"/>
      <c r="O431" s="65"/>
      <c r="P431" s="65"/>
      <c r="Q431" s="65"/>
      <c r="R431" s="65"/>
      <c r="S431" s="65"/>
      <c r="T431" s="66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T431" s="18" t="s">
        <v>143</v>
      </c>
      <c r="AU431" s="18" t="s">
        <v>141</v>
      </c>
    </row>
    <row r="432" spans="2:51" s="14" customFormat="1" ht="12">
      <c r="B432" s="203"/>
      <c r="C432" s="204"/>
      <c r="D432" s="194" t="s">
        <v>145</v>
      </c>
      <c r="E432" s="205" t="s">
        <v>19</v>
      </c>
      <c r="F432" s="206" t="s">
        <v>309</v>
      </c>
      <c r="G432" s="204"/>
      <c r="H432" s="207">
        <v>170</v>
      </c>
      <c r="I432" s="208"/>
      <c r="J432" s="204"/>
      <c r="K432" s="204"/>
      <c r="L432" s="209"/>
      <c r="M432" s="210"/>
      <c r="N432" s="211"/>
      <c r="O432" s="211"/>
      <c r="P432" s="211"/>
      <c r="Q432" s="211"/>
      <c r="R432" s="211"/>
      <c r="S432" s="211"/>
      <c r="T432" s="212"/>
      <c r="AT432" s="213" t="s">
        <v>145</v>
      </c>
      <c r="AU432" s="213" t="s">
        <v>141</v>
      </c>
      <c r="AV432" s="14" t="s">
        <v>82</v>
      </c>
      <c r="AW432" s="14" t="s">
        <v>33</v>
      </c>
      <c r="AX432" s="14" t="s">
        <v>80</v>
      </c>
      <c r="AY432" s="213" t="s">
        <v>132</v>
      </c>
    </row>
    <row r="433" spans="1:65" s="2" customFormat="1" ht="16.5" customHeight="1">
      <c r="A433" s="35"/>
      <c r="B433" s="36"/>
      <c r="C433" s="214" t="s">
        <v>390</v>
      </c>
      <c r="D433" s="214" t="s">
        <v>156</v>
      </c>
      <c r="E433" s="215" t="s">
        <v>509</v>
      </c>
      <c r="F433" s="216" t="s">
        <v>510</v>
      </c>
      <c r="G433" s="217" t="s">
        <v>159</v>
      </c>
      <c r="H433" s="218">
        <v>27.2</v>
      </c>
      <c r="I433" s="219"/>
      <c r="J433" s="220">
        <f>ROUND(I433*H433,2)</f>
        <v>0</v>
      </c>
      <c r="K433" s="216" t="s">
        <v>139</v>
      </c>
      <c r="L433" s="221"/>
      <c r="M433" s="222" t="s">
        <v>19</v>
      </c>
      <c r="N433" s="223" t="s">
        <v>43</v>
      </c>
      <c r="O433" s="65"/>
      <c r="P433" s="183">
        <f>O433*H433</f>
        <v>0</v>
      </c>
      <c r="Q433" s="183">
        <v>1</v>
      </c>
      <c r="R433" s="183">
        <f>Q433*H433</f>
        <v>27.2</v>
      </c>
      <c r="S433" s="183">
        <v>0</v>
      </c>
      <c r="T433" s="184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85" t="s">
        <v>160</v>
      </c>
      <c r="AT433" s="185" t="s">
        <v>156</v>
      </c>
      <c r="AU433" s="185" t="s">
        <v>141</v>
      </c>
      <c r="AY433" s="18" t="s">
        <v>132</v>
      </c>
      <c r="BE433" s="186">
        <f>IF(N433="základní",J433,0)</f>
        <v>0</v>
      </c>
      <c r="BF433" s="186">
        <f>IF(N433="snížená",J433,0)</f>
        <v>0</v>
      </c>
      <c r="BG433" s="186">
        <f>IF(N433="zákl. přenesená",J433,0)</f>
        <v>0</v>
      </c>
      <c r="BH433" s="186">
        <f>IF(N433="sníž. přenesená",J433,0)</f>
        <v>0</v>
      </c>
      <c r="BI433" s="186">
        <f>IF(N433="nulová",J433,0)</f>
        <v>0</v>
      </c>
      <c r="BJ433" s="18" t="s">
        <v>80</v>
      </c>
      <c r="BK433" s="186">
        <f>ROUND(I433*H433,2)</f>
        <v>0</v>
      </c>
      <c r="BL433" s="18" t="s">
        <v>140</v>
      </c>
      <c r="BM433" s="185" t="s">
        <v>511</v>
      </c>
    </row>
    <row r="434" spans="2:51" s="13" customFormat="1" ht="12">
      <c r="B434" s="192"/>
      <c r="C434" s="193"/>
      <c r="D434" s="194" t="s">
        <v>145</v>
      </c>
      <c r="E434" s="195" t="s">
        <v>19</v>
      </c>
      <c r="F434" s="196" t="s">
        <v>512</v>
      </c>
      <c r="G434" s="193"/>
      <c r="H434" s="195" t="s">
        <v>19</v>
      </c>
      <c r="I434" s="197"/>
      <c r="J434" s="193"/>
      <c r="K434" s="193"/>
      <c r="L434" s="198"/>
      <c r="M434" s="199"/>
      <c r="N434" s="200"/>
      <c r="O434" s="200"/>
      <c r="P434" s="200"/>
      <c r="Q434" s="200"/>
      <c r="R434" s="200"/>
      <c r="S434" s="200"/>
      <c r="T434" s="201"/>
      <c r="AT434" s="202" t="s">
        <v>145</v>
      </c>
      <c r="AU434" s="202" t="s">
        <v>141</v>
      </c>
      <c r="AV434" s="13" t="s">
        <v>80</v>
      </c>
      <c r="AW434" s="13" t="s">
        <v>33</v>
      </c>
      <c r="AX434" s="13" t="s">
        <v>72</v>
      </c>
      <c r="AY434" s="202" t="s">
        <v>132</v>
      </c>
    </row>
    <row r="435" spans="2:51" s="14" customFormat="1" ht="12">
      <c r="B435" s="203"/>
      <c r="C435" s="204"/>
      <c r="D435" s="194" t="s">
        <v>145</v>
      </c>
      <c r="E435" s="205" t="s">
        <v>19</v>
      </c>
      <c r="F435" s="206" t="s">
        <v>513</v>
      </c>
      <c r="G435" s="204"/>
      <c r="H435" s="207">
        <v>27.2</v>
      </c>
      <c r="I435" s="208"/>
      <c r="J435" s="204"/>
      <c r="K435" s="204"/>
      <c r="L435" s="209"/>
      <c r="M435" s="210"/>
      <c r="N435" s="211"/>
      <c r="O435" s="211"/>
      <c r="P435" s="211"/>
      <c r="Q435" s="211"/>
      <c r="R435" s="211"/>
      <c r="S435" s="211"/>
      <c r="T435" s="212"/>
      <c r="AT435" s="213" t="s">
        <v>145</v>
      </c>
      <c r="AU435" s="213" t="s">
        <v>141</v>
      </c>
      <c r="AV435" s="14" t="s">
        <v>82</v>
      </c>
      <c r="AW435" s="14" t="s">
        <v>33</v>
      </c>
      <c r="AX435" s="14" t="s">
        <v>80</v>
      </c>
      <c r="AY435" s="213" t="s">
        <v>132</v>
      </c>
    </row>
    <row r="436" spans="1:65" s="2" customFormat="1" ht="37.9" customHeight="1">
      <c r="A436" s="35"/>
      <c r="B436" s="36"/>
      <c r="C436" s="174" t="s">
        <v>514</v>
      </c>
      <c r="D436" s="174" t="s">
        <v>135</v>
      </c>
      <c r="E436" s="175" t="s">
        <v>515</v>
      </c>
      <c r="F436" s="176" t="s">
        <v>516</v>
      </c>
      <c r="G436" s="177" t="s">
        <v>166</v>
      </c>
      <c r="H436" s="178">
        <v>170</v>
      </c>
      <c r="I436" s="179"/>
      <c r="J436" s="180">
        <f>ROUND(I436*H436,2)</f>
        <v>0</v>
      </c>
      <c r="K436" s="176" t="s">
        <v>139</v>
      </c>
      <c r="L436" s="40"/>
      <c r="M436" s="181" t="s">
        <v>19</v>
      </c>
      <c r="N436" s="182" t="s">
        <v>43</v>
      </c>
      <c r="O436" s="65"/>
      <c r="P436" s="183">
        <f>O436*H436</f>
        <v>0</v>
      </c>
      <c r="Q436" s="183">
        <v>0</v>
      </c>
      <c r="R436" s="183">
        <f>Q436*H436</f>
        <v>0</v>
      </c>
      <c r="S436" s="183">
        <v>0</v>
      </c>
      <c r="T436" s="184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85" t="s">
        <v>140</v>
      </c>
      <c r="AT436" s="185" t="s">
        <v>135</v>
      </c>
      <c r="AU436" s="185" t="s">
        <v>141</v>
      </c>
      <c r="AY436" s="18" t="s">
        <v>132</v>
      </c>
      <c r="BE436" s="186">
        <f>IF(N436="základní",J436,0)</f>
        <v>0</v>
      </c>
      <c r="BF436" s="186">
        <f>IF(N436="snížená",J436,0)</f>
        <v>0</v>
      </c>
      <c r="BG436" s="186">
        <f>IF(N436="zákl. přenesená",J436,0)</f>
        <v>0</v>
      </c>
      <c r="BH436" s="186">
        <f>IF(N436="sníž. přenesená",J436,0)</f>
        <v>0</v>
      </c>
      <c r="BI436" s="186">
        <f>IF(N436="nulová",J436,0)</f>
        <v>0</v>
      </c>
      <c r="BJ436" s="18" t="s">
        <v>80</v>
      </c>
      <c r="BK436" s="186">
        <f>ROUND(I436*H436,2)</f>
        <v>0</v>
      </c>
      <c r="BL436" s="18" t="s">
        <v>140</v>
      </c>
      <c r="BM436" s="185" t="s">
        <v>517</v>
      </c>
    </row>
    <row r="437" spans="1:47" s="2" customFormat="1" ht="12">
      <c r="A437" s="35"/>
      <c r="B437" s="36"/>
      <c r="C437" s="37"/>
      <c r="D437" s="187" t="s">
        <v>143</v>
      </c>
      <c r="E437" s="37"/>
      <c r="F437" s="188" t="s">
        <v>518</v>
      </c>
      <c r="G437" s="37"/>
      <c r="H437" s="37"/>
      <c r="I437" s="189"/>
      <c r="J437" s="37"/>
      <c r="K437" s="37"/>
      <c r="L437" s="40"/>
      <c r="M437" s="190"/>
      <c r="N437" s="191"/>
      <c r="O437" s="65"/>
      <c r="P437" s="65"/>
      <c r="Q437" s="65"/>
      <c r="R437" s="65"/>
      <c r="S437" s="65"/>
      <c r="T437" s="66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T437" s="18" t="s">
        <v>143</v>
      </c>
      <c r="AU437" s="18" t="s">
        <v>141</v>
      </c>
    </row>
    <row r="438" spans="2:63" s="12" customFormat="1" ht="22.9" customHeight="1">
      <c r="B438" s="158"/>
      <c r="C438" s="159"/>
      <c r="D438" s="160" t="s">
        <v>71</v>
      </c>
      <c r="E438" s="172" t="s">
        <v>82</v>
      </c>
      <c r="F438" s="172" t="s">
        <v>519</v>
      </c>
      <c r="G438" s="159"/>
      <c r="H438" s="159"/>
      <c r="I438" s="162"/>
      <c r="J438" s="173">
        <f>BK438</f>
        <v>0</v>
      </c>
      <c r="K438" s="159"/>
      <c r="L438" s="164"/>
      <c r="M438" s="165"/>
      <c r="N438" s="166"/>
      <c r="O438" s="166"/>
      <c r="P438" s="167">
        <f>SUM(P439:P452)</f>
        <v>0</v>
      </c>
      <c r="Q438" s="166"/>
      <c r="R438" s="167">
        <f>SUM(R439:R452)</f>
        <v>129.8240984</v>
      </c>
      <c r="S438" s="166"/>
      <c r="T438" s="168">
        <f>SUM(T439:T452)</f>
        <v>0</v>
      </c>
      <c r="AR438" s="169" t="s">
        <v>80</v>
      </c>
      <c r="AT438" s="170" t="s">
        <v>71</v>
      </c>
      <c r="AU438" s="170" t="s">
        <v>80</v>
      </c>
      <c r="AY438" s="169" t="s">
        <v>132</v>
      </c>
      <c r="BK438" s="171">
        <f>SUM(BK439:BK452)</f>
        <v>0</v>
      </c>
    </row>
    <row r="439" spans="1:65" s="2" customFormat="1" ht="44.25" customHeight="1">
      <c r="A439" s="35"/>
      <c r="B439" s="36"/>
      <c r="C439" s="174" t="s">
        <v>520</v>
      </c>
      <c r="D439" s="174" t="s">
        <v>135</v>
      </c>
      <c r="E439" s="175" t="s">
        <v>521</v>
      </c>
      <c r="F439" s="176" t="s">
        <v>522</v>
      </c>
      <c r="G439" s="177" t="s">
        <v>138</v>
      </c>
      <c r="H439" s="178">
        <v>44</v>
      </c>
      <c r="I439" s="179"/>
      <c r="J439" s="180">
        <f>ROUND(I439*H439,2)</f>
        <v>0</v>
      </c>
      <c r="K439" s="176" t="s">
        <v>139</v>
      </c>
      <c r="L439" s="40"/>
      <c r="M439" s="181" t="s">
        <v>19</v>
      </c>
      <c r="N439" s="182" t="s">
        <v>43</v>
      </c>
      <c r="O439" s="65"/>
      <c r="P439" s="183">
        <f>O439*H439</f>
        <v>0</v>
      </c>
      <c r="Q439" s="183">
        <v>1.665</v>
      </c>
      <c r="R439" s="183">
        <f>Q439*H439</f>
        <v>73.26</v>
      </c>
      <c r="S439" s="183">
        <v>0</v>
      </c>
      <c r="T439" s="184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85" t="s">
        <v>140</v>
      </c>
      <c r="AT439" s="185" t="s">
        <v>135</v>
      </c>
      <c r="AU439" s="185" t="s">
        <v>82</v>
      </c>
      <c r="AY439" s="18" t="s">
        <v>132</v>
      </c>
      <c r="BE439" s="186">
        <f>IF(N439="základní",J439,0)</f>
        <v>0</v>
      </c>
      <c r="BF439" s="186">
        <f>IF(N439="snížená",J439,0)</f>
        <v>0</v>
      </c>
      <c r="BG439" s="186">
        <f>IF(N439="zákl. přenesená",J439,0)</f>
        <v>0</v>
      </c>
      <c r="BH439" s="186">
        <f>IF(N439="sníž. přenesená",J439,0)</f>
        <v>0</v>
      </c>
      <c r="BI439" s="186">
        <f>IF(N439="nulová",J439,0)</f>
        <v>0</v>
      </c>
      <c r="BJ439" s="18" t="s">
        <v>80</v>
      </c>
      <c r="BK439" s="186">
        <f>ROUND(I439*H439,2)</f>
        <v>0</v>
      </c>
      <c r="BL439" s="18" t="s">
        <v>140</v>
      </c>
      <c r="BM439" s="185" t="s">
        <v>523</v>
      </c>
    </row>
    <row r="440" spans="1:47" s="2" customFormat="1" ht="12">
      <c r="A440" s="35"/>
      <c r="B440" s="36"/>
      <c r="C440" s="37"/>
      <c r="D440" s="187" t="s">
        <v>143</v>
      </c>
      <c r="E440" s="37"/>
      <c r="F440" s="188" t="s">
        <v>524</v>
      </c>
      <c r="G440" s="37"/>
      <c r="H440" s="37"/>
      <c r="I440" s="189"/>
      <c r="J440" s="37"/>
      <c r="K440" s="37"/>
      <c r="L440" s="40"/>
      <c r="M440" s="190"/>
      <c r="N440" s="191"/>
      <c r="O440" s="65"/>
      <c r="P440" s="65"/>
      <c r="Q440" s="65"/>
      <c r="R440" s="65"/>
      <c r="S440" s="65"/>
      <c r="T440" s="66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T440" s="18" t="s">
        <v>143</v>
      </c>
      <c r="AU440" s="18" t="s">
        <v>82</v>
      </c>
    </row>
    <row r="441" spans="2:51" s="13" customFormat="1" ht="12">
      <c r="B441" s="192"/>
      <c r="C441" s="193"/>
      <c r="D441" s="194" t="s">
        <v>145</v>
      </c>
      <c r="E441" s="195" t="s">
        <v>19</v>
      </c>
      <c r="F441" s="196" t="s">
        <v>525</v>
      </c>
      <c r="G441" s="193"/>
      <c r="H441" s="195" t="s">
        <v>19</v>
      </c>
      <c r="I441" s="197"/>
      <c r="J441" s="193"/>
      <c r="K441" s="193"/>
      <c r="L441" s="198"/>
      <c r="M441" s="199"/>
      <c r="N441" s="200"/>
      <c r="O441" s="200"/>
      <c r="P441" s="200"/>
      <c r="Q441" s="200"/>
      <c r="R441" s="200"/>
      <c r="S441" s="200"/>
      <c r="T441" s="201"/>
      <c r="AT441" s="202" t="s">
        <v>145</v>
      </c>
      <c r="AU441" s="202" t="s">
        <v>82</v>
      </c>
      <c r="AV441" s="13" t="s">
        <v>80</v>
      </c>
      <c r="AW441" s="13" t="s">
        <v>33</v>
      </c>
      <c r="AX441" s="13" t="s">
        <v>72</v>
      </c>
      <c r="AY441" s="202" t="s">
        <v>132</v>
      </c>
    </row>
    <row r="442" spans="2:51" s="13" customFormat="1" ht="12">
      <c r="B442" s="192"/>
      <c r="C442" s="193"/>
      <c r="D442" s="194" t="s">
        <v>145</v>
      </c>
      <c r="E442" s="195" t="s">
        <v>19</v>
      </c>
      <c r="F442" s="196" t="s">
        <v>526</v>
      </c>
      <c r="G442" s="193"/>
      <c r="H442" s="195" t="s">
        <v>19</v>
      </c>
      <c r="I442" s="197"/>
      <c r="J442" s="193"/>
      <c r="K442" s="193"/>
      <c r="L442" s="198"/>
      <c r="M442" s="199"/>
      <c r="N442" s="200"/>
      <c r="O442" s="200"/>
      <c r="P442" s="200"/>
      <c r="Q442" s="200"/>
      <c r="R442" s="200"/>
      <c r="S442" s="200"/>
      <c r="T442" s="201"/>
      <c r="AT442" s="202" t="s">
        <v>145</v>
      </c>
      <c r="AU442" s="202" t="s">
        <v>82</v>
      </c>
      <c r="AV442" s="13" t="s">
        <v>80</v>
      </c>
      <c r="AW442" s="13" t="s">
        <v>33</v>
      </c>
      <c r="AX442" s="13" t="s">
        <v>72</v>
      </c>
      <c r="AY442" s="202" t="s">
        <v>132</v>
      </c>
    </row>
    <row r="443" spans="2:51" s="14" customFormat="1" ht="12">
      <c r="B443" s="203"/>
      <c r="C443" s="204"/>
      <c r="D443" s="194" t="s">
        <v>145</v>
      </c>
      <c r="E443" s="205" t="s">
        <v>19</v>
      </c>
      <c r="F443" s="206" t="s">
        <v>527</v>
      </c>
      <c r="G443" s="204"/>
      <c r="H443" s="207">
        <v>44</v>
      </c>
      <c r="I443" s="208"/>
      <c r="J443" s="204"/>
      <c r="K443" s="204"/>
      <c r="L443" s="209"/>
      <c r="M443" s="210"/>
      <c r="N443" s="211"/>
      <c r="O443" s="211"/>
      <c r="P443" s="211"/>
      <c r="Q443" s="211"/>
      <c r="R443" s="211"/>
      <c r="S443" s="211"/>
      <c r="T443" s="212"/>
      <c r="AT443" s="213" t="s">
        <v>145</v>
      </c>
      <c r="AU443" s="213" t="s">
        <v>82</v>
      </c>
      <c r="AV443" s="14" t="s">
        <v>82</v>
      </c>
      <c r="AW443" s="14" t="s">
        <v>33</v>
      </c>
      <c r="AX443" s="14" t="s">
        <v>80</v>
      </c>
      <c r="AY443" s="213" t="s">
        <v>132</v>
      </c>
    </row>
    <row r="444" spans="1:65" s="2" customFormat="1" ht="55.5" customHeight="1">
      <c r="A444" s="35"/>
      <c r="B444" s="36"/>
      <c r="C444" s="174" t="s">
        <v>528</v>
      </c>
      <c r="D444" s="174" t="s">
        <v>135</v>
      </c>
      <c r="E444" s="175" t="s">
        <v>529</v>
      </c>
      <c r="F444" s="176" t="s">
        <v>530</v>
      </c>
      <c r="G444" s="177" t="s">
        <v>166</v>
      </c>
      <c r="H444" s="178">
        <v>495</v>
      </c>
      <c r="I444" s="179"/>
      <c r="J444" s="180">
        <f>ROUND(I444*H444,2)</f>
        <v>0</v>
      </c>
      <c r="K444" s="176" t="s">
        <v>139</v>
      </c>
      <c r="L444" s="40"/>
      <c r="M444" s="181" t="s">
        <v>19</v>
      </c>
      <c r="N444" s="182" t="s">
        <v>43</v>
      </c>
      <c r="O444" s="65"/>
      <c r="P444" s="183">
        <f>O444*H444</f>
        <v>0</v>
      </c>
      <c r="Q444" s="183">
        <v>0.00031</v>
      </c>
      <c r="R444" s="183">
        <f>Q444*H444</f>
        <v>0.15345</v>
      </c>
      <c r="S444" s="183">
        <v>0</v>
      </c>
      <c r="T444" s="184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85" t="s">
        <v>140</v>
      </c>
      <c r="AT444" s="185" t="s">
        <v>135</v>
      </c>
      <c r="AU444" s="185" t="s">
        <v>82</v>
      </c>
      <c r="AY444" s="18" t="s">
        <v>132</v>
      </c>
      <c r="BE444" s="186">
        <f>IF(N444="základní",J444,0)</f>
        <v>0</v>
      </c>
      <c r="BF444" s="186">
        <f>IF(N444="snížená",J444,0)</f>
        <v>0</v>
      </c>
      <c r="BG444" s="186">
        <f>IF(N444="zákl. přenesená",J444,0)</f>
        <v>0</v>
      </c>
      <c r="BH444" s="186">
        <f>IF(N444="sníž. přenesená",J444,0)</f>
        <v>0</v>
      </c>
      <c r="BI444" s="186">
        <f>IF(N444="nulová",J444,0)</f>
        <v>0</v>
      </c>
      <c r="BJ444" s="18" t="s">
        <v>80</v>
      </c>
      <c r="BK444" s="186">
        <f>ROUND(I444*H444,2)</f>
        <v>0</v>
      </c>
      <c r="BL444" s="18" t="s">
        <v>140</v>
      </c>
      <c r="BM444" s="185" t="s">
        <v>531</v>
      </c>
    </row>
    <row r="445" spans="1:47" s="2" customFormat="1" ht="12">
      <c r="A445" s="35"/>
      <c r="B445" s="36"/>
      <c r="C445" s="37"/>
      <c r="D445" s="187" t="s">
        <v>143</v>
      </c>
      <c r="E445" s="37"/>
      <c r="F445" s="188" t="s">
        <v>532</v>
      </c>
      <c r="G445" s="37"/>
      <c r="H445" s="37"/>
      <c r="I445" s="189"/>
      <c r="J445" s="37"/>
      <c r="K445" s="37"/>
      <c r="L445" s="40"/>
      <c r="M445" s="190"/>
      <c r="N445" s="191"/>
      <c r="O445" s="65"/>
      <c r="P445" s="65"/>
      <c r="Q445" s="65"/>
      <c r="R445" s="65"/>
      <c r="S445" s="65"/>
      <c r="T445" s="66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T445" s="18" t="s">
        <v>143</v>
      </c>
      <c r="AU445" s="18" t="s">
        <v>82</v>
      </c>
    </row>
    <row r="446" spans="2:51" s="14" customFormat="1" ht="12">
      <c r="B446" s="203"/>
      <c r="C446" s="204"/>
      <c r="D446" s="194" t="s">
        <v>145</v>
      </c>
      <c r="E446" s="205" t="s">
        <v>19</v>
      </c>
      <c r="F446" s="206" t="s">
        <v>533</v>
      </c>
      <c r="G446" s="204"/>
      <c r="H446" s="207">
        <v>495</v>
      </c>
      <c r="I446" s="208"/>
      <c r="J446" s="204"/>
      <c r="K446" s="204"/>
      <c r="L446" s="209"/>
      <c r="M446" s="210"/>
      <c r="N446" s="211"/>
      <c r="O446" s="211"/>
      <c r="P446" s="211"/>
      <c r="Q446" s="211"/>
      <c r="R446" s="211"/>
      <c r="S446" s="211"/>
      <c r="T446" s="212"/>
      <c r="AT446" s="213" t="s">
        <v>145</v>
      </c>
      <c r="AU446" s="213" t="s">
        <v>82</v>
      </c>
      <c r="AV446" s="14" t="s">
        <v>82</v>
      </c>
      <c r="AW446" s="14" t="s">
        <v>33</v>
      </c>
      <c r="AX446" s="14" t="s">
        <v>80</v>
      </c>
      <c r="AY446" s="213" t="s">
        <v>132</v>
      </c>
    </row>
    <row r="447" spans="1:65" s="2" customFormat="1" ht="24.2" customHeight="1">
      <c r="A447" s="35"/>
      <c r="B447" s="36"/>
      <c r="C447" s="214" t="s">
        <v>534</v>
      </c>
      <c r="D447" s="214" t="s">
        <v>156</v>
      </c>
      <c r="E447" s="215" t="s">
        <v>535</v>
      </c>
      <c r="F447" s="216" t="s">
        <v>172</v>
      </c>
      <c r="G447" s="217" t="s">
        <v>166</v>
      </c>
      <c r="H447" s="218">
        <v>586.328</v>
      </c>
      <c r="I447" s="219"/>
      <c r="J447" s="220">
        <f>ROUND(I447*H447,2)</f>
        <v>0</v>
      </c>
      <c r="K447" s="216" t="s">
        <v>139</v>
      </c>
      <c r="L447" s="221"/>
      <c r="M447" s="222" t="s">
        <v>19</v>
      </c>
      <c r="N447" s="223" t="s">
        <v>43</v>
      </c>
      <c r="O447" s="65"/>
      <c r="P447" s="183">
        <f>O447*H447</f>
        <v>0</v>
      </c>
      <c r="Q447" s="183">
        <v>0.0003</v>
      </c>
      <c r="R447" s="183">
        <f>Q447*H447</f>
        <v>0.17589839999999998</v>
      </c>
      <c r="S447" s="183">
        <v>0</v>
      </c>
      <c r="T447" s="184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85" t="s">
        <v>160</v>
      </c>
      <c r="AT447" s="185" t="s">
        <v>156</v>
      </c>
      <c r="AU447" s="185" t="s">
        <v>82</v>
      </c>
      <c r="AY447" s="18" t="s">
        <v>132</v>
      </c>
      <c r="BE447" s="186">
        <f>IF(N447="základní",J447,0)</f>
        <v>0</v>
      </c>
      <c r="BF447" s="186">
        <f>IF(N447="snížená",J447,0)</f>
        <v>0</v>
      </c>
      <c r="BG447" s="186">
        <f>IF(N447="zákl. přenesená",J447,0)</f>
        <v>0</v>
      </c>
      <c r="BH447" s="186">
        <f>IF(N447="sníž. přenesená",J447,0)</f>
        <v>0</v>
      </c>
      <c r="BI447" s="186">
        <f>IF(N447="nulová",J447,0)</f>
        <v>0</v>
      </c>
      <c r="BJ447" s="18" t="s">
        <v>80</v>
      </c>
      <c r="BK447" s="186">
        <f>ROUND(I447*H447,2)</f>
        <v>0</v>
      </c>
      <c r="BL447" s="18" t="s">
        <v>140</v>
      </c>
      <c r="BM447" s="185" t="s">
        <v>536</v>
      </c>
    </row>
    <row r="448" spans="2:51" s="14" customFormat="1" ht="12">
      <c r="B448" s="203"/>
      <c r="C448" s="204"/>
      <c r="D448" s="194" t="s">
        <v>145</v>
      </c>
      <c r="E448" s="205" t="s">
        <v>19</v>
      </c>
      <c r="F448" s="206" t="s">
        <v>537</v>
      </c>
      <c r="G448" s="204"/>
      <c r="H448" s="207">
        <v>495</v>
      </c>
      <c r="I448" s="208"/>
      <c r="J448" s="204"/>
      <c r="K448" s="204"/>
      <c r="L448" s="209"/>
      <c r="M448" s="210"/>
      <c r="N448" s="211"/>
      <c r="O448" s="211"/>
      <c r="P448" s="211"/>
      <c r="Q448" s="211"/>
      <c r="R448" s="211"/>
      <c r="S448" s="211"/>
      <c r="T448" s="212"/>
      <c r="AT448" s="213" t="s">
        <v>145</v>
      </c>
      <c r="AU448" s="213" t="s">
        <v>82</v>
      </c>
      <c r="AV448" s="14" t="s">
        <v>82</v>
      </c>
      <c r="AW448" s="14" t="s">
        <v>33</v>
      </c>
      <c r="AX448" s="14" t="s">
        <v>80</v>
      </c>
      <c r="AY448" s="213" t="s">
        <v>132</v>
      </c>
    </row>
    <row r="449" spans="2:51" s="14" customFormat="1" ht="12">
      <c r="B449" s="203"/>
      <c r="C449" s="204"/>
      <c r="D449" s="194" t="s">
        <v>145</v>
      </c>
      <c r="E449" s="204"/>
      <c r="F449" s="206" t="s">
        <v>538</v>
      </c>
      <c r="G449" s="204"/>
      <c r="H449" s="207">
        <v>586.328</v>
      </c>
      <c r="I449" s="208"/>
      <c r="J449" s="204"/>
      <c r="K449" s="204"/>
      <c r="L449" s="209"/>
      <c r="M449" s="210"/>
      <c r="N449" s="211"/>
      <c r="O449" s="211"/>
      <c r="P449" s="211"/>
      <c r="Q449" s="211"/>
      <c r="R449" s="211"/>
      <c r="S449" s="211"/>
      <c r="T449" s="212"/>
      <c r="AT449" s="213" t="s">
        <v>145</v>
      </c>
      <c r="AU449" s="213" t="s">
        <v>82</v>
      </c>
      <c r="AV449" s="14" t="s">
        <v>82</v>
      </c>
      <c r="AW449" s="14" t="s">
        <v>4</v>
      </c>
      <c r="AX449" s="14" t="s">
        <v>80</v>
      </c>
      <c r="AY449" s="213" t="s">
        <v>132</v>
      </c>
    </row>
    <row r="450" spans="1:65" s="2" customFormat="1" ht="66.75" customHeight="1">
      <c r="A450" s="35"/>
      <c r="B450" s="36"/>
      <c r="C450" s="174" t="s">
        <v>539</v>
      </c>
      <c r="D450" s="174" t="s">
        <v>135</v>
      </c>
      <c r="E450" s="175" t="s">
        <v>540</v>
      </c>
      <c r="F450" s="176" t="s">
        <v>541</v>
      </c>
      <c r="G450" s="177" t="s">
        <v>281</v>
      </c>
      <c r="H450" s="178">
        <v>275</v>
      </c>
      <c r="I450" s="179"/>
      <c r="J450" s="180">
        <f>ROUND(I450*H450,2)</f>
        <v>0</v>
      </c>
      <c r="K450" s="176" t="s">
        <v>139</v>
      </c>
      <c r="L450" s="40"/>
      <c r="M450" s="181" t="s">
        <v>19</v>
      </c>
      <c r="N450" s="182" t="s">
        <v>43</v>
      </c>
      <c r="O450" s="65"/>
      <c r="P450" s="183">
        <f>O450*H450</f>
        <v>0</v>
      </c>
      <c r="Q450" s="183">
        <v>0.20449</v>
      </c>
      <c r="R450" s="183">
        <f>Q450*H450</f>
        <v>56.23475</v>
      </c>
      <c r="S450" s="183">
        <v>0</v>
      </c>
      <c r="T450" s="184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85" t="s">
        <v>140</v>
      </c>
      <c r="AT450" s="185" t="s">
        <v>135</v>
      </c>
      <c r="AU450" s="185" t="s">
        <v>82</v>
      </c>
      <c r="AY450" s="18" t="s">
        <v>132</v>
      </c>
      <c r="BE450" s="186">
        <f>IF(N450="základní",J450,0)</f>
        <v>0</v>
      </c>
      <c r="BF450" s="186">
        <f>IF(N450="snížená",J450,0)</f>
        <v>0</v>
      </c>
      <c r="BG450" s="186">
        <f>IF(N450="zákl. přenesená",J450,0)</f>
        <v>0</v>
      </c>
      <c r="BH450" s="186">
        <f>IF(N450="sníž. přenesená",J450,0)</f>
        <v>0</v>
      </c>
      <c r="BI450" s="186">
        <f>IF(N450="nulová",J450,0)</f>
        <v>0</v>
      </c>
      <c r="BJ450" s="18" t="s">
        <v>80</v>
      </c>
      <c r="BK450" s="186">
        <f>ROUND(I450*H450,2)</f>
        <v>0</v>
      </c>
      <c r="BL450" s="18" t="s">
        <v>140</v>
      </c>
      <c r="BM450" s="185" t="s">
        <v>542</v>
      </c>
    </row>
    <row r="451" spans="1:47" s="2" customFormat="1" ht="12">
      <c r="A451" s="35"/>
      <c r="B451" s="36"/>
      <c r="C451" s="37"/>
      <c r="D451" s="187" t="s">
        <v>143</v>
      </c>
      <c r="E451" s="37"/>
      <c r="F451" s="188" t="s">
        <v>543</v>
      </c>
      <c r="G451" s="37"/>
      <c r="H451" s="37"/>
      <c r="I451" s="189"/>
      <c r="J451" s="37"/>
      <c r="K451" s="37"/>
      <c r="L451" s="40"/>
      <c r="M451" s="190"/>
      <c r="N451" s="191"/>
      <c r="O451" s="65"/>
      <c r="P451" s="65"/>
      <c r="Q451" s="65"/>
      <c r="R451" s="65"/>
      <c r="S451" s="65"/>
      <c r="T451" s="66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T451" s="18" t="s">
        <v>143</v>
      </c>
      <c r="AU451" s="18" t="s">
        <v>82</v>
      </c>
    </row>
    <row r="452" spans="2:51" s="14" customFormat="1" ht="12">
      <c r="B452" s="203"/>
      <c r="C452" s="204"/>
      <c r="D452" s="194" t="s">
        <v>145</v>
      </c>
      <c r="E452" s="205" t="s">
        <v>19</v>
      </c>
      <c r="F452" s="206" t="s">
        <v>544</v>
      </c>
      <c r="G452" s="204"/>
      <c r="H452" s="207">
        <v>275</v>
      </c>
      <c r="I452" s="208"/>
      <c r="J452" s="204"/>
      <c r="K452" s="204"/>
      <c r="L452" s="209"/>
      <c r="M452" s="210"/>
      <c r="N452" s="211"/>
      <c r="O452" s="211"/>
      <c r="P452" s="211"/>
      <c r="Q452" s="211"/>
      <c r="R452" s="211"/>
      <c r="S452" s="211"/>
      <c r="T452" s="212"/>
      <c r="AT452" s="213" t="s">
        <v>145</v>
      </c>
      <c r="AU452" s="213" t="s">
        <v>82</v>
      </c>
      <c r="AV452" s="14" t="s">
        <v>82</v>
      </c>
      <c r="AW452" s="14" t="s">
        <v>33</v>
      </c>
      <c r="AX452" s="14" t="s">
        <v>80</v>
      </c>
      <c r="AY452" s="213" t="s">
        <v>132</v>
      </c>
    </row>
    <row r="453" spans="2:63" s="12" customFormat="1" ht="22.9" customHeight="1">
      <c r="B453" s="158"/>
      <c r="C453" s="159"/>
      <c r="D453" s="160" t="s">
        <v>71</v>
      </c>
      <c r="E453" s="172" t="s">
        <v>141</v>
      </c>
      <c r="F453" s="172" t="s">
        <v>545</v>
      </c>
      <c r="G453" s="159"/>
      <c r="H453" s="159"/>
      <c r="I453" s="162"/>
      <c r="J453" s="173">
        <f>BK453</f>
        <v>0</v>
      </c>
      <c r="K453" s="159"/>
      <c r="L453" s="164"/>
      <c r="M453" s="165"/>
      <c r="N453" s="166"/>
      <c r="O453" s="166"/>
      <c r="P453" s="167">
        <f>SUM(P454:P459)</f>
        <v>0</v>
      </c>
      <c r="Q453" s="166"/>
      <c r="R453" s="167">
        <f>SUM(R454:R459)</f>
        <v>0.44509999999999994</v>
      </c>
      <c r="S453" s="166"/>
      <c r="T453" s="168">
        <f>SUM(T454:T459)</f>
        <v>0</v>
      </c>
      <c r="AR453" s="169" t="s">
        <v>80</v>
      </c>
      <c r="AT453" s="170" t="s">
        <v>71</v>
      </c>
      <c r="AU453" s="170" t="s">
        <v>80</v>
      </c>
      <c r="AY453" s="169" t="s">
        <v>132</v>
      </c>
      <c r="BK453" s="171">
        <f>SUM(BK454:BK459)</f>
        <v>0</v>
      </c>
    </row>
    <row r="454" spans="1:65" s="2" customFormat="1" ht="24.2" customHeight="1">
      <c r="A454" s="35"/>
      <c r="B454" s="36"/>
      <c r="C454" s="174" t="s">
        <v>546</v>
      </c>
      <c r="D454" s="174" t="s">
        <v>135</v>
      </c>
      <c r="E454" s="175" t="s">
        <v>547</v>
      </c>
      <c r="F454" s="176" t="s">
        <v>548</v>
      </c>
      <c r="G454" s="177" t="s">
        <v>433</v>
      </c>
      <c r="H454" s="178">
        <v>10</v>
      </c>
      <c r="I454" s="179"/>
      <c r="J454" s="180">
        <f>ROUND(I454*H454,2)</f>
        <v>0</v>
      </c>
      <c r="K454" s="176" t="s">
        <v>139</v>
      </c>
      <c r="L454" s="40"/>
      <c r="M454" s="181" t="s">
        <v>19</v>
      </c>
      <c r="N454" s="182" t="s">
        <v>43</v>
      </c>
      <c r="O454" s="65"/>
      <c r="P454" s="183">
        <f>O454*H454</f>
        <v>0</v>
      </c>
      <c r="Q454" s="183">
        <v>0.03351</v>
      </c>
      <c r="R454" s="183">
        <f>Q454*H454</f>
        <v>0.33509999999999995</v>
      </c>
      <c r="S454" s="183">
        <v>0</v>
      </c>
      <c r="T454" s="184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85" t="s">
        <v>140</v>
      </c>
      <c r="AT454" s="185" t="s">
        <v>135</v>
      </c>
      <c r="AU454" s="185" t="s">
        <v>82</v>
      </c>
      <c r="AY454" s="18" t="s">
        <v>132</v>
      </c>
      <c r="BE454" s="186">
        <f>IF(N454="základní",J454,0)</f>
        <v>0</v>
      </c>
      <c r="BF454" s="186">
        <f>IF(N454="snížená",J454,0)</f>
        <v>0</v>
      </c>
      <c r="BG454" s="186">
        <f>IF(N454="zákl. přenesená",J454,0)</f>
        <v>0</v>
      </c>
      <c r="BH454" s="186">
        <f>IF(N454="sníž. přenesená",J454,0)</f>
        <v>0</v>
      </c>
      <c r="BI454" s="186">
        <f>IF(N454="nulová",J454,0)</f>
        <v>0</v>
      </c>
      <c r="BJ454" s="18" t="s">
        <v>80</v>
      </c>
      <c r="BK454" s="186">
        <f>ROUND(I454*H454,2)</f>
        <v>0</v>
      </c>
      <c r="BL454" s="18" t="s">
        <v>140</v>
      </c>
      <c r="BM454" s="185" t="s">
        <v>549</v>
      </c>
    </row>
    <row r="455" spans="1:47" s="2" customFormat="1" ht="12">
      <c r="A455" s="35"/>
      <c r="B455" s="36"/>
      <c r="C455" s="37"/>
      <c r="D455" s="187" t="s">
        <v>143</v>
      </c>
      <c r="E455" s="37"/>
      <c r="F455" s="188" t="s">
        <v>550</v>
      </c>
      <c r="G455" s="37"/>
      <c r="H455" s="37"/>
      <c r="I455" s="189"/>
      <c r="J455" s="37"/>
      <c r="K455" s="37"/>
      <c r="L455" s="40"/>
      <c r="M455" s="190"/>
      <c r="N455" s="191"/>
      <c r="O455" s="65"/>
      <c r="P455" s="65"/>
      <c r="Q455" s="65"/>
      <c r="R455" s="65"/>
      <c r="S455" s="65"/>
      <c r="T455" s="66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T455" s="18" t="s">
        <v>143</v>
      </c>
      <c r="AU455" s="18" t="s">
        <v>82</v>
      </c>
    </row>
    <row r="456" spans="2:51" s="13" customFormat="1" ht="12">
      <c r="B456" s="192"/>
      <c r="C456" s="193"/>
      <c r="D456" s="194" t="s">
        <v>145</v>
      </c>
      <c r="E456" s="195" t="s">
        <v>19</v>
      </c>
      <c r="F456" s="196" t="s">
        <v>551</v>
      </c>
      <c r="G456" s="193"/>
      <c r="H456" s="195" t="s">
        <v>19</v>
      </c>
      <c r="I456" s="197"/>
      <c r="J456" s="193"/>
      <c r="K456" s="193"/>
      <c r="L456" s="198"/>
      <c r="M456" s="199"/>
      <c r="N456" s="200"/>
      <c r="O456" s="200"/>
      <c r="P456" s="200"/>
      <c r="Q456" s="200"/>
      <c r="R456" s="200"/>
      <c r="S456" s="200"/>
      <c r="T456" s="201"/>
      <c r="AT456" s="202" t="s">
        <v>145</v>
      </c>
      <c r="AU456" s="202" t="s">
        <v>82</v>
      </c>
      <c r="AV456" s="13" t="s">
        <v>80</v>
      </c>
      <c r="AW456" s="13" t="s">
        <v>33</v>
      </c>
      <c r="AX456" s="13" t="s">
        <v>72</v>
      </c>
      <c r="AY456" s="202" t="s">
        <v>132</v>
      </c>
    </row>
    <row r="457" spans="2:51" s="14" customFormat="1" ht="12">
      <c r="B457" s="203"/>
      <c r="C457" s="204"/>
      <c r="D457" s="194" t="s">
        <v>145</v>
      </c>
      <c r="E457" s="205" t="s">
        <v>19</v>
      </c>
      <c r="F457" s="206" t="s">
        <v>192</v>
      </c>
      <c r="G457" s="204"/>
      <c r="H457" s="207">
        <v>10</v>
      </c>
      <c r="I457" s="208"/>
      <c r="J457" s="204"/>
      <c r="K457" s="204"/>
      <c r="L457" s="209"/>
      <c r="M457" s="210"/>
      <c r="N457" s="211"/>
      <c r="O457" s="211"/>
      <c r="P457" s="211"/>
      <c r="Q457" s="211"/>
      <c r="R457" s="211"/>
      <c r="S457" s="211"/>
      <c r="T457" s="212"/>
      <c r="AT457" s="213" t="s">
        <v>145</v>
      </c>
      <c r="AU457" s="213" t="s">
        <v>82</v>
      </c>
      <c r="AV457" s="14" t="s">
        <v>82</v>
      </c>
      <c r="AW457" s="14" t="s">
        <v>33</v>
      </c>
      <c r="AX457" s="14" t="s">
        <v>80</v>
      </c>
      <c r="AY457" s="213" t="s">
        <v>132</v>
      </c>
    </row>
    <row r="458" spans="1:65" s="2" customFormat="1" ht="16.5" customHeight="1">
      <c r="A458" s="35"/>
      <c r="B458" s="36"/>
      <c r="C458" s="214" t="s">
        <v>552</v>
      </c>
      <c r="D458" s="214" t="s">
        <v>156</v>
      </c>
      <c r="E458" s="215" t="s">
        <v>553</v>
      </c>
      <c r="F458" s="216" t="s">
        <v>554</v>
      </c>
      <c r="G458" s="217" t="s">
        <v>433</v>
      </c>
      <c r="H458" s="218">
        <v>10</v>
      </c>
      <c r="I458" s="219"/>
      <c r="J458" s="220">
        <f>ROUND(I458*H458,2)</f>
        <v>0</v>
      </c>
      <c r="K458" s="216" t="s">
        <v>139</v>
      </c>
      <c r="L458" s="221"/>
      <c r="M458" s="222" t="s">
        <v>19</v>
      </c>
      <c r="N458" s="223" t="s">
        <v>43</v>
      </c>
      <c r="O458" s="65"/>
      <c r="P458" s="183">
        <f>O458*H458</f>
        <v>0</v>
      </c>
      <c r="Q458" s="183">
        <v>0.011</v>
      </c>
      <c r="R458" s="183">
        <f>Q458*H458</f>
        <v>0.10999999999999999</v>
      </c>
      <c r="S458" s="183">
        <v>0</v>
      </c>
      <c r="T458" s="184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85" t="s">
        <v>160</v>
      </c>
      <c r="AT458" s="185" t="s">
        <v>156</v>
      </c>
      <c r="AU458" s="185" t="s">
        <v>82</v>
      </c>
      <c r="AY458" s="18" t="s">
        <v>132</v>
      </c>
      <c r="BE458" s="186">
        <f>IF(N458="základní",J458,0)</f>
        <v>0</v>
      </c>
      <c r="BF458" s="186">
        <f>IF(N458="snížená",J458,0)</f>
        <v>0</v>
      </c>
      <c r="BG458" s="186">
        <f>IF(N458="zákl. přenesená",J458,0)</f>
        <v>0</v>
      </c>
      <c r="BH458" s="186">
        <f>IF(N458="sníž. přenesená",J458,0)</f>
        <v>0</v>
      </c>
      <c r="BI458" s="186">
        <f>IF(N458="nulová",J458,0)</f>
        <v>0</v>
      </c>
      <c r="BJ458" s="18" t="s">
        <v>80</v>
      </c>
      <c r="BK458" s="186">
        <f>ROUND(I458*H458,2)</f>
        <v>0</v>
      </c>
      <c r="BL458" s="18" t="s">
        <v>140</v>
      </c>
      <c r="BM458" s="185" t="s">
        <v>555</v>
      </c>
    </row>
    <row r="459" spans="1:47" s="2" customFormat="1" ht="19.5">
      <c r="A459" s="35"/>
      <c r="B459" s="36"/>
      <c r="C459" s="37"/>
      <c r="D459" s="194" t="s">
        <v>480</v>
      </c>
      <c r="E459" s="37"/>
      <c r="F459" s="246" t="s">
        <v>556</v>
      </c>
      <c r="G459" s="37"/>
      <c r="H459" s="37"/>
      <c r="I459" s="189"/>
      <c r="J459" s="37"/>
      <c r="K459" s="37"/>
      <c r="L459" s="40"/>
      <c r="M459" s="190"/>
      <c r="N459" s="191"/>
      <c r="O459" s="65"/>
      <c r="P459" s="65"/>
      <c r="Q459" s="65"/>
      <c r="R459" s="65"/>
      <c r="S459" s="65"/>
      <c r="T459" s="66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T459" s="18" t="s">
        <v>480</v>
      </c>
      <c r="AU459" s="18" t="s">
        <v>82</v>
      </c>
    </row>
    <row r="460" spans="2:63" s="12" customFormat="1" ht="22.9" customHeight="1">
      <c r="B460" s="158"/>
      <c r="C460" s="159"/>
      <c r="D460" s="160" t="s">
        <v>71</v>
      </c>
      <c r="E460" s="172" t="s">
        <v>140</v>
      </c>
      <c r="F460" s="172" t="s">
        <v>557</v>
      </c>
      <c r="G460" s="159"/>
      <c r="H460" s="159"/>
      <c r="I460" s="162"/>
      <c r="J460" s="173">
        <f>BK460</f>
        <v>0</v>
      </c>
      <c r="K460" s="159"/>
      <c r="L460" s="164"/>
      <c r="M460" s="165"/>
      <c r="N460" s="166"/>
      <c r="O460" s="166"/>
      <c r="P460" s="167">
        <f>SUM(P461:P464)</f>
        <v>0</v>
      </c>
      <c r="Q460" s="166"/>
      <c r="R460" s="167">
        <f>SUM(R461:R464)</f>
        <v>20.798470000000002</v>
      </c>
      <c r="S460" s="166"/>
      <c r="T460" s="168">
        <f>SUM(T461:T464)</f>
        <v>0</v>
      </c>
      <c r="AR460" s="169" t="s">
        <v>80</v>
      </c>
      <c r="AT460" s="170" t="s">
        <v>71</v>
      </c>
      <c r="AU460" s="170" t="s">
        <v>80</v>
      </c>
      <c r="AY460" s="169" t="s">
        <v>132</v>
      </c>
      <c r="BK460" s="171">
        <f>SUM(BK461:BK464)</f>
        <v>0</v>
      </c>
    </row>
    <row r="461" spans="1:65" s="2" customFormat="1" ht="33" customHeight="1">
      <c r="A461" s="35"/>
      <c r="B461" s="36"/>
      <c r="C461" s="174" t="s">
        <v>558</v>
      </c>
      <c r="D461" s="174" t="s">
        <v>135</v>
      </c>
      <c r="E461" s="175" t="s">
        <v>559</v>
      </c>
      <c r="F461" s="176" t="s">
        <v>560</v>
      </c>
      <c r="G461" s="177" t="s">
        <v>138</v>
      </c>
      <c r="H461" s="178">
        <v>11</v>
      </c>
      <c r="I461" s="179"/>
      <c r="J461" s="180">
        <f>ROUND(I461*H461,2)</f>
        <v>0</v>
      </c>
      <c r="K461" s="176" t="s">
        <v>139</v>
      </c>
      <c r="L461" s="40"/>
      <c r="M461" s="181" t="s">
        <v>19</v>
      </c>
      <c r="N461" s="182" t="s">
        <v>43</v>
      </c>
      <c r="O461" s="65"/>
      <c r="P461" s="183">
        <f>O461*H461</f>
        <v>0</v>
      </c>
      <c r="Q461" s="183">
        <v>1.89077</v>
      </c>
      <c r="R461" s="183">
        <f>Q461*H461</f>
        <v>20.798470000000002</v>
      </c>
      <c r="S461" s="183">
        <v>0</v>
      </c>
      <c r="T461" s="184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85" t="s">
        <v>140</v>
      </c>
      <c r="AT461" s="185" t="s">
        <v>135</v>
      </c>
      <c r="AU461" s="185" t="s">
        <v>82</v>
      </c>
      <c r="AY461" s="18" t="s">
        <v>132</v>
      </c>
      <c r="BE461" s="186">
        <f>IF(N461="základní",J461,0)</f>
        <v>0</v>
      </c>
      <c r="BF461" s="186">
        <f>IF(N461="snížená",J461,0)</f>
        <v>0</v>
      </c>
      <c r="BG461" s="186">
        <f>IF(N461="zákl. přenesená",J461,0)</f>
        <v>0</v>
      </c>
      <c r="BH461" s="186">
        <f>IF(N461="sníž. přenesená",J461,0)</f>
        <v>0</v>
      </c>
      <c r="BI461" s="186">
        <f>IF(N461="nulová",J461,0)</f>
        <v>0</v>
      </c>
      <c r="BJ461" s="18" t="s">
        <v>80</v>
      </c>
      <c r="BK461" s="186">
        <f>ROUND(I461*H461,2)</f>
        <v>0</v>
      </c>
      <c r="BL461" s="18" t="s">
        <v>140</v>
      </c>
      <c r="BM461" s="185" t="s">
        <v>561</v>
      </c>
    </row>
    <row r="462" spans="1:47" s="2" customFormat="1" ht="12">
      <c r="A462" s="35"/>
      <c r="B462" s="36"/>
      <c r="C462" s="37"/>
      <c r="D462" s="187" t="s">
        <v>143</v>
      </c>
      <c r="E462" s="37"/>
      <c r="F462" s="188" t="s">
        <v>562</v>
      </c>
      <c r="G462" s="37"/>
      <c r="H462" s="37"/>
      <c r="I462" s="189"/>
      <c r="J462" s="37"/>
      <c r="K462" s="37"/>
      <c r="L462" s="40"/>
      <c r="M462" s="190"/>
      <c r="N462" s="191"/>
      <c r="O462" s="65"/>
      <c r="P462" s="65"/>
      <c r="Q462" s="65"/>
      <c r="R462" s="65"/>
      <c r="S462" s="65"/>
      <c r="T462" s="66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T462" s="18" t="s">
        <v>143</v>
      </c>
      <c r="AU462" s="18" t="s">
        <v>82</v>
      </c>
    </row>
    <row r="463" spans="2:51" s="13" customFormat="1" ht="12">
      <c r="B463" s="192"/>
      <c r="C463" s="193"/>
      <c r="D463" s="194" t="s">
        <v>145</v>
      </c>
      <c r="E463" s="195" t="s">
        <v>19</v>
      </c>
      <c r="F463" s="196" t="s">
        <v>563</v>
      </c>
      <c r="G463" s="193"/>
      <c r="H463" s="195" t="s">
        <v>19</v>
      </c>
      <c r="I463" s="197"/>
      <c r="J463" s="193"/>
      <c r="K463" s="193"/>
      <c r="L463" s="198"/>
      <c r="M463" s="199"/>
      <c r="N463" s="200"/>
      <c r="O463" s="200"/>
      <c r="P463" s="200"/>
      <c r="Q463" s="200"/>
      <c r="R463" s="200"/>
      <c r="S463" s="200"/>
      <c r="T463" s="201"/>
      <c r="AT463" s="202" t="s">
        <v>145</v>
      </c>
      <c r="AU463" s="202" t="s">
        <v>82</v>
      </c>
      <c r="AV463" s="13" t="s">
        <v>80</v>
      </c>
      <c r="AW463" s="13" t="s">
        <v>33</v>
      </c>
      <c r="AX463" s="13" t="s">
        <v>72</v>
      </c>
      <c r="AY463" s="202" t="s">
        <v>132</v>
      </c>
    </row>
    <row r="464" spans="2:51" s="14" customFormat="1" ht="12">
      <c r="B464" s="203"/>
      <c r="C464" s="204"/>
      <c r="D464" s="194" t="s">
        <v>145</v>
      </c>
      <c r="E464" s="205" t="s">
        <v>19</v>
      </c>
      <c r="F464" s="206" t="s">
        <v>564</v>
      </c>
      <c r="G464" s="204"/>
      <c r="H464" s="207">
        <v>11</v>
      </c>
      <c r="I464" s="208"/>
      <c r="J464" s="204"/>
      <c r="K464" s="204"/>
      <c r="L464" s="209"/>
      <c r="M464" s="210"/>
      <c r="N464" s="211"/>
      <c r="O464" s="211"/>
      <c r="P464" s="211"/>
      <c r="Q464" s="211"/>
      <c r="R464" s="211"/>
      <c r="S464" s="211"/>
      <c r="T464" s="212"/>
      <c r="AT464" s="213" t="s">
        <v>145</v>
      </c>
      <c r="AU464" s="213" t="s">
        <v>82</v>
      </c>
      <c r="AV464" s="14" t="s">
        <v>82</v>
      </c>
      <c r="AW464" s="14" t="s">
        <v>33</v>
      </c>
      <c r="AX464" s="14" t="s">
        <v>80</v>
      </c>
      <c r="AY464" s="213" t="s">
        <v>132</v>
      </c>
    </row>
    <row r="465" spans="2:63" s="12" customFormat="1" ht="22.9" customHeight="1">
      <c r="B465" s="158"/>
      <c r="C465" s="159"/>
      <c r="D465" s="160" t="s">
        <v>71</v>
      </c>
      <c r="E465" s="172" t="s">
        <v>163</v>
      </c>
      <c r="F465" s="172" t="s">
        <v>565</v>
      </c>
      <c r="G465" s="159"/>
      <c r="H465" s="159"/>
      <c r="I465" s="162"/>
      <c r="J465" s="173">
        <f>BK465</f>
        <v>0</v>
      </c>
      <c r="K465" s="159"/>
      <c r="L465" s="164"/>
      <c r="M465" s="165"/>
      <c r="N465" s="166"/>
      <c r="O465" s="166"/>
      <c r="P465" s="167">
        <f>SUM(P466:P611)</f>
        <v>0</v>
      </c>
      <c r="Q465" s="166"/>
      <c r="R465" s="167">
        <f>SUM(R466:R611)</f>
        <v>2007.1261463999997</v>
      </c>
      <c r="S465" s="166"/>
      <c r="T465" s="168">
        <f>SUM(T466:T611)</f>
        <v>0</v>
      </c>
      <c r="AR465" s="169" t="s">
        <v>80</v>
      </c>
      <c r="AT465" s="170" t="s">
        <v>71</v>
      </c>
      <c r="AU465" s="170" t="s">
        <v>80</v>
      </c>
      <c r="AY465" s="169" t="s">
        <v>132</v>
      </c>
      <c r="BK465" s="171">
        <f>SUM(BK466:BK611)</f>
        <v>0</v>
      </c>
    </row>
    <row r="466" spans="1:65" s="2" customFormat="1" ht="24.2" customHeight="1">
      <c r="A466" s="35"/>
      <c r="B466" s="36"/>
      <c r="C466" s="174" t="s">
        <v>566</v>
      </c>
      <c r="D466" s="174" t="s">
        <v>135</v>
      </c>
      <c r="E466" s="175" t="s">
        <v>567</v>
      </c>
      <c r="F466" s="176" t="s">
        <v>568</v>
      </c>
      <c r="G466" s="177" t="s">
        <v>166</v>
      </c>
      <c r="H466" s="178">
        <v>46</v>
      </c>
      <c r="I466" s="179"/>
      <c r="J466" s="180">
        <f>ROUND(I466*H466,2)</f>
        <v>0</v>
      </c>
      <c r="K466" s="176" t="s">
        <v>139</v>
      </c>
      <c r="L466" s="40"/>
      <c r="M466" s="181" t="s">
        <v>19</v>
      </c>
      <c r="N466" s="182" t="s">
        <v>43</v>
      </c>
      <c r="O466" s="65"/>
      <c r="P466" s="183">
        <f>O466*H466</f>
        <v>0</v>
      </c>
      <c r="Q466" s="183">
        <v>0.408</v>
      </c>
      <c r="R466" s="183">
        <f>Q466*H466</f>
        <v>18.767999999999997</v>
      </c>
      <c r="S466" s="183">
        <v>0</v>
      </c>
      <c r="T466" s="184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85" t="s">
        <v>140</v>
      </c>
      <c r="AT466" s="185" t="s">
        <v>135</v>
      </c>
      <c r="AU466" s="185" t="s">
        <v>82</v>
      </c>
      <c r="AY466" s="18" t="s">
        <v>132</v>
      </c>
      <c r="BE466" s="186">
        <f>IF(N466="základní",J466,0)</f>
        <v>0</v>
      </c>
      <c r="BF466" s="186">
        <f>IF(N466="snížená",J466,0)</f>
        <v>0</v>
      </c>
      <c r="BG466" s="186">
        <f>IF(N466="zákl. přenesená",J466,0)</f>
        <v>0</v>
      </c>
      <c r="BH466" s="186">
        <f>IF(N466="sníž. přenesená",J466,0)</f>
        <v>0</v>
      </c>
      <c r="BI466" s="186">
        <f>IF(N466="nulová",J466,0)</f>
        <v>0</v>
      </c>
      <c r="BJ466" s="18" t="s">
        <v>80</v>
      </c>
      <c r="BK466" s="186">
        <f>ROUND(I466*H466,2)</f>
        <v>0</v>
      </c>
      <c r="BL466" s="18" t="s">
        <v>140</v>
      </c>
      <c r="BM466" s="185" t="s">
        <v>569</v>
      </c>
    </row>
    <row r="467" spans="1:47" s="2" customFormat="1" ht="12">
      <c r="A467" s="35"/>
      <c r="B467" s="36"/>
      <c r="C467" s="37"/>
      <c r="D467" s="187" t="s">
        <v>143</v>
      </c>
      <c r="E467" s="37"/>
      <c r="F467" s="188" t="s">
        <v>570</v>
      </c>
      <c r="G467" s="37"/>
      <c r="H467" s="37"/>
      <c r="I467" s="189"/>
      <c r="J467" s="37"/>
      <c r="K467" s="37"/>
      <c r="L467" s="40"/>
      <c r="M467" s="190"/>
      <c r="N467" s="191"/>
      <c r="O467" s="65"/>
      <c r="P467" s="65"/>
      <c r="Q467" s="65"/>
      <c r="R467" s="65"/>
      <c r="S467" s="65"/>
      <c r="T467" s="66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T467" s="18" t="s">
        <v>143</v>
      </c>
      <c r="AU467" s="18" t="s">
        <v>82</v>
      </c>
    </row>
    <row r="468" spans="2:51" s="13" customFormat="1" ht="22.5">
      <c r="B468" s="192"/>
      <c r="C468" s="193"/>
      <c r="D468" s="194" t="s">
        <v>145</v>
      </c>
      <c r="E468" s="195" t="s">
        <v>19</v>
      </c>
      <c r="F468" s="196" t="s">
        <v>571</v>
      </c>
      <c r="G468" s="193"/>
      <c r="H468" s="195" t="s">
        <v>19</v>
      </c>
      <c r="I468" s="197"/>
      <c r="J468" s="193"/>
      <c r="K468" s="193"/>
      <c r="L468" s="198"/>
      <c r="M468" s="199"/>
      <c r="N468" s="200"/>
      <c r="O468" s="200"/>
      <c r="P468" s="200"/>
      <c r="Q468" s="200"/>
      <c r="R468" s="200"/>
      <c r="S468" s="200"/>
      <c r="T468" s="201"/>
      <c r="AT468" s="202" t="s">
        <v>145</v>
      </c>
      <c r="AU468" s="202" t="s">
        <v>82</v>
      </c>
      <c r="AV468" s="13" t="s">
        <v>80</v>
      </c>
      <c r="AW468" s="13" t="s">
        <v>33</v>
      </c>
      <c r="AX468" s="13" t="s">
        <v>72</v>
      </c>
      <c r="AY468" s="202" t="s">
        <v>132</v>
      </c>
    </row>
    <row r="469" spans="2:51" s="13" customFormat="1" ht="22.5">
      <c r="B469" s="192"/>
      <c r="C469" s="193"/>
      <c r="D469" s="194" t="s">
        <v>145</v>
      </c>
      <c r="E469" s="195" t="s">
        <v>19</v>
      </c>
      <c r="F469" s="196" t="s">
        <v>572</v>
      </c>
      <c r="G469" s="193"/>
      <c r="H469" s="195" t="s">
        <v>19</v>
      </c>
      <c r="I469" s="197"/>
      <c r="J469" s="193"/>
      <c r="K469" s="193"/>
      <c r="L469" s="198"/>
      <c r="M469" s="199"/>
      <c r="N469" s="200"/>
      <c r="O469" s="200"/>
      <c r="P469" s="200"/>
      <c r="Q469" s="200"/>
      <c r="R469" s="200"/>
      <c r="S469" s="200"/>
      <c r="T469" s="201"/>
      <c r="AT469" s="202" t="s">
        <v>145</v>
      </c>
      <c r="AU469" s="202" t="s">
        <v>82</v>
      </c>
      <c r="AV469" s="13" t="s">
        <v>80</v>
      </c>
      <c r="AW469" s="13" t="s">
        <v>33</v>
      </c>
      <c r="AX469" s="13" t="s">
        <v>72</v>
      </c>
      <c r="AY469" s="202" t="s">
        <v>132</v>
      </c>
    </row>
    <row r="470" spans="2:51" s="14" customFormat="1" ht="12">
      <c r="B470" s="203"/>
      <c r="C470" s="204"/>
      <c r="D470" s="194" t="s">
        <v>145</v>
      </c>
      <c r="E470" s="205" t="s">
        <v>19</v>
      </c>
      <c r="F470" s="206" t="s">
        <v>573</v>
      </c>
      <c r="G470" s="204"/>
      <c r="H470" s="207">
        <v>46</v>
      </c>
      <c r="I470" s="208"/>
      <c r="J470" s="204"/>
      <c r="K470" s="204"/>
      <c r="L470" s="209"/>
      <c r="M470" s="210"/>
      <c r="N470" s="211"/>
      <c r="O470" s="211"/>
      <c r="P470" s="211"/>
      <c r="Q470" s="211"/>
      <c r="R470" s="211"/>
      <c r="S470" s="211"/>
      <c r="T470" s="212"/>
      <c r="AT470" s="213" t="s">
        <v>145</v>
      </c>
      <c r="AU470" s="213" t="s">
        <v>82</v>
      </c>
      <c r="AV470" s="14" t="s">
        <v>82</v>
      </c>
      <c r="AW470" s="14" t="s">
        <v>33</v>
      </c>
      <c r="AX470" s="14" t="s">
        <v>80</v>
      </c>
      <c r="AY470" s="213" t="s">
        <v>132</v>
      </c>
    </row>
    <row r="471" spans="1:65" s="2" customFormat="1" ht="16.5" customHeight="1">
      <c r="A471" s="35"/>
      <c r="B471" s="36"/>
      <c r="C471" s="214" t="s">
        <v>574</v>
      </c>
      <c r="D471" s="214" t="s">
        <v>156</v>
      </c>
      <c r="E471" s="215" t="s">
        <v>575</v>
      </c>
      <c r="F471" s="216" t="s">
        <v>576</v>
      </c>
      <c r="G471" s="217" t="s">
        <v>159</v>
      </c>
      <c r="H471" s="218">
        <v>9.2</v>
      </c>
      <c r="I471" s="219"/>
      <c r="J471" s="220">
        <f>ROUND(I471*H471,2)</f>
        <v>0</v>
      </c>
      <c r="K471" s="216" t="s">
        <v>139</v>
      </c>
      <c r="L471" s="221"/>
      <c r="M471" s="222" t="s">
        <v>19</v>
      </c>
      <c r="N471" s="223" t="s">
        <v>43</v>
      </c>
      <c r="O471" s="65"/>
      <c r="P471" s="183">
        <f>O471*H471</f>
        <v>0</v>
      </c>
      <c r="Q471" s="183">
        <v>1</v>
      </c>
      <c r="R471" s="183">
        <f>Q471*H471</f>
        <v>9.2</v>
      </c>
      <c r="S471" s="183">
        <v>0</v>
      </c>
      <c r="T471" s="184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85" t="s">
        <v>160</v>
      </c>
      <c r="AT471" s="185" t="s">
        <v>156</v>
      </c>
      <c r="AU471" s="185" t="s">
        <v>82</v>
      </c>
      <c r="AY471" s="18" t="s">
        <v>132</v>
      </c>
      <c r="BE471" s="186">
        <f>IF(N471="základní",J471,0)</f>
        <v>0</v>
      </c>
      <c r="BF471" s="186">
        <f>IF(N471="snížená",J471,0)</f>
        <v>0</v>
      </c>
      <c r="BG471" s="186">
        <f>IF(N471="zákl. přenesená",J471,0)</f>
        <v>0</v>
      </c>
      <c r="BH471" s="186">
        <f>IF(N471="sníž. přenesená",J471,0)</f>
        <v>0</v>
      </c>
      <c r="BI471" s="186">
        <f>IF(N471="nulová",J471,0)</f>
        <v>0</v>
      </c>
      <c r="BJ471" s="18" t="s">
        <v>80</v>
      </c>
      <c r="BK471" s="186">
        <f>ROUND(I471*H471,2)</f>
        <v>0</v>
      </c>
      <c r="BL471" s="18" t="s">
        <v>140</v>
      </c>
      <c r="BM471" s="185" t="s">
        <v>577</v>
      </c>
    </row>
    <row r="472" spans="2:51" s="13" customFormat="1" ht="12">
      <c r="B472" s="192"/>
      <c r="C472" s="193"/>
      <c r="D472" s="194" t="s">
        <v>145</v>
      </c>
      <c r="E472" s="195" t="s">
        <v>19</v>
      </c>
      <c r="F472" s="196" t="s">
        <v>578</v>
      </c>
      <c r="G472" s="193"/>
      <c r="H472" s="195" t="s">
        <v>19</v>
      </c>
      <c r="I472" s="197"/>
      <c r="J472" s="193"/>
      <c r="K472" s="193"/>
      <c r="L472" s="198"/>
      <c r="M472" s="199"/>
      <c r="N472" s="200"/>
      <c r="O472" s="200"/>
      <c r="P472" s="200"/>
      <c r="Q472" s="200"/>
      <c r="R472" s="200"/>
      <c r="S472" s="200"/>
      <c r="T472" s="201"/>
      <c r="AT472" s="202" t="s">
        <v>145</v>
      </c>
      <c r="AU472" s="202" t="s">
        <v>82</v>
      </c>
      <c r="AV472" s="13" t="s">
        <v>80</v>
      </c>
      <c r="AW472" s="13" t="s">
        <v>33</v>
      </c>
      <c r="AX472" s="13" t="s">
        <v>72</v>
      </c>
      <c r="AY472" s="202" t="s">
        <v>132</v>
      </c>
    </row>
    <row r="473" spans="2:51" s="14" customFormat="1" ht="12">
      <c r="B473" s="203"/>
      <c r="C473" s="204"/>
      <c r="D473" s="194" t="s">
        <v>145</v>
      </c>
      <c r="E473" s="205" t="s">
        <v>19</v>
      </c>
      <c r="F473" s="206" t="s">
        <v>579</v>
      </c>
      <c r="G473" s="204"/>
      <c r="H473" s="207">
        <v>9.2</v>
      </c>
      <c r="I473" s="208"/>
      <c r="J473" s="204"/>
      <c r="K473" s="204"/>
      <c r="L473" s="209"/>
      <c r="M473" s="210"/>
      <c r="N473" s="211"/>
      <c r="O473" s="211"/>
      <c r="P473" s="211"/>
      <c r="Q473" s="211"/>
      <c r="R473" s="211"/>
      <c r="S473" s="211"/>
      <c r="T473" s="212"/>
      <c r="AT473" s="213" t="s">
        <v>145</v>
      </c>
      <c r="AU473" s="213" t="s">
        <v>82</v>
      </c>
      <c r="AV473" s="14" t="s">
        <v>82</v>
      </c>
      <c r="AW473" s="14" t="s">
        <v>33</v>
      </c>
      <c r="AX473" s="14" t="s">
        <v>80</v>
      </c>
      <c r="AY473" s="213" t="s">
        <v>132</v>
      </c>
    </row>
    <row r="474" spans="1:65" s="2" customFormat="1" ht="33" customHeight="1">
      <c r="A474" s="35"/>
      <c r="B474" s="36"/>
      <c r="C474" s="174" t="s">
        <v>580</v>
      </c>
      <c r="D474" s="174" t="s">
        <v>135</v>
      </c>
      <c r="E474" s="175" t="s">
        <v>581</v>
      </c>
      <c r="F474" s="176" t="s">
        <v>582</v>
      </c>
      <c r="G474" s="177" t="s">
        <v>166</v>
      </c>
      <c r="H474" s="178">
        <v>91.245</v>
      </c>
      <c r="I474" s="179"/>
      <c r="J474" s="180">
        <f>ROUND(I474*H474,2)</f>
        <v>0</v>
      </c>
      <c r="K474" s="176" t="s">
        <v>139</v>
      </c>
      <c r="L474" s="40"/>
      <c r="M474" s="181" t="s">
        <v>19</v>
      </c>
      <c r="N474" s="182" t="s">
        <v>43</v>
      </c>
      <c r="O474" s="65"/>
      <c r="P474" s="183">
        <f>O474*H474</f>
        <v>0</v>
      </c>
      <c r="Q474" s="183">
        <v>0.46</v>
      </c>
      <c r="R474" s="183">
        <f>Q474*H474</f>
        <v>41.9727</v>
      </c>
      <c r="S474" s="183">
        <v>0</v>
      </c>
      <c r="T474" s="184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185" t="s">
        <v>140</v>
      </c>
      <c r="AT474" s="185" t="s">
        <v>135</v>
      </c>
      <c r="AU474" s="185" t="s">
        <v>82</v>
      </c>
      <c r="AY474" s="18" t="s">
        <v>132</v>
      </c>
      <c r="BE474" s="186">
        <f>IF(N474="základní",J474,0)</f>
        <v>0</v>
      </c>
      <c r="BF474" s="186">
        <f>IF(N474="snížená",J474,0)</f>
        <v>0</v>
      </c>
      <c r="BG474" s="186">
        <f>IF(N474="zákl. přenesená",J474,0)</f>
        <v>0</v>
      </c>
      <c r="BH474" s="186">
        <f>IF(N474="sníž. přenesená",J474,0)</f>
        <v>0</v>
      </c>
      <c r="BI474" s="186">
        <f>IF(N474="nulová",J474,0)</f>
        <v>0</v>
      </c>
      <c r="BJ474" s="18" t="s">
        <v>80</v>
      </c>
      <c r="BK474" s="186">
        <f>ROUND(I474*H474,2)</f>
        <v>0</v>
      </c>
      <c r="BL474" s="18" t="s">
        <v>140</v>
      </c>
      <c r="BM474" s="185" t="s">
        <v>583</v>
      </c>
    </row>
    <row r="475" spans="1:47" s="2" customFormat="1" ht="12">
      <c r="A475" s="35"/>
      <c r="B475" s="36"/>
      <c r="C475" s="37"/>
      <c r="D475" s="187" t="s">
        <v>143</v>
      </c>
      <c r="E475" s="37"/>
      <c r="F475" s="188" t="s">
        <v>584</v>
      </c>
      <c r="G475" s="37"/>
      <c r="H475" s="37"/>
      <c r="I475" s="189"/>
      <c r="J475" s="37"/>
      <c r="K475" s="37"/>
      <c r="L475" s="40"/>
      <c r="M475" s="190"/>
      <c r="N475" s="191"/>
      <c r="O475" s="65"/>
      <c r="P475" s="65"/>
      <c r="Q475" s="65"/>
      <c r="R475" s="65"/>
      <c r="S475" s="65"/>
      <c r="T475" s="66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T475" s="18" t="s">
        <v>143</v>
      </c>
      <c r="AU475" s="18" t="s">
        <v>82</v>
      </c>
    </row>
    <row r="476" spans="2:51" s="13" customFormat="1" ht="12">
      <c r="B476" s="192"/>
      <c r="C476" s="193"/>
      <c r="D476" s="194" t="s">
        <v>145</v>
      </c>
      <c r="E476" s="195" t="s">
        <v>19</v>
      </c>
      <c r="F476" s="196" t="s">
        <v>585</v>
      </c>
      <c r="G476" s="193"/>
      <c r="H476" s="195" t="s">
        <v>19</v>
      </c>
      <c r="I476" s="197"/>
      <c r="J476" s="193"/>
      <c r="K476" s="193"/>
      <c r="L476" s="198"/>
      <c r="M476" s="199"/>
      <c r="N476" s="200"/>
      <c r="O476" s="200"/>
      <c r="P476" s="200"/>
      <c r="Q476" s="200"/>
      <c r="R476" s="200"/>
      <c r="S476" s="200"/>
      <c r="T476" s="201"/>
      <c r="AT476" s="202" t="s">
        <v>145</v>
      </c>
      <c r="AU476" s="202" t="s">
        <v>82</v>
      </c>
      <c r="AV476" s="13" t="s">
        <v>80</v>
      </c>
      <c r="AW476" s="13" t="s">
        <v>33</v>
      </c>
      <c r="AX476" s="13" t="s">
        <v>72</v>
      </c>
      <c r="AY476" s="202" t="s">
        <v>132</v>
      </c>
    </row>
    <row r="477" spans="2:51" s="14" customFormat="1" ht="12">
      <c r="B477" s="203"/>
      <c r="C477" s="204"/>
      <c r="D477" s="194" t="s">
        <v>145</v>
      </c>
      <c r="E477" s="205" t="s">
        <v>19</v>
      </c>
      <c r="F477" s="206" t="s">
        <v>586</v>
      </c>
      <c r="G477" s="204"/>
      <c r="H477" s="207">
        <v>50.6</v>
      </c>
      <c r="I477" s="208"/>
      <c r="J477" s="204"/>
      <c r="K477" s="204"/>
      <c r="L477" s="209"/>
      <c r="M477" s="210"/>
      <c r="N477" s="211"/>
      <c r="O477" s="211"/>
      <c r="P477" s="211"/>
      <c r="Q477" s="211"/>
      <c r="R477" s="211"/>
      <c r="S477" s="211"/>
      <c r="T477" s="212"/>
      <c r="AT477" s="213" t="s">
        <v>145</v>
      </c>
      <c r="AU477" s="213" t="s">
        <v>82</v>
      </c>
      <c r="AV477" s="14" t="s">
        <v>82</v>
      </c>
      <c r="AW477" s="14" t="s">
        <v>33</v>
      </c>
      <c r="AX477" s="14" t="s">
        <v>72</v>
      </c>
      <c r="AY477" s="213" t="s">
        <v>132</v>
      </c>
    </row>
    <row r="478" spans="2:51" s="13" customFormat="1" ht="22.5">
      <c r="B478" s="192"/>
      <c r="C478" s="193"/>
      <c r="D478" s="194" t="s">
        <v>145</v>
      </c>
      <c r="E478" s="195" t="s">
        <v>19</v>
      </c>
      <c r="F478" s="196" t="s">
        <v>587</v>
      </c>
      <c r="G478" s="193"/>
      <c r="H478" s="195" t="s">
        <v>19</v>
      </c>
      <c r="I478" s="197"/>
      <c r="J478" s="193"/>
      <c r="K478" s="193"/>
      <c r="L478" s="198"/>
      <c r="M478" s="199"/>
      <c r="N478" s="200"/>
      <c r="O478" s="200"/>
      <c r="P478" s="200"/>
      <c r="Q478" s="200"/>
      <c r="R478" s="200"/>
      <c r="S478" s="200"/>
      <c r="T478" s="201"/>
      <c r="AT478" s="202" t="s">
        <v>145</v>
      </c>
      <c r="AU478" s="202" t="s">
        <v>82</v>
      </c>
      <c r="AV478" s="13" t="s">
        <v>80</v>
      </c>
      <c r="AW478" s="13" t="s">
        <v>33</v>
      </c>
      <c r="AX478" s="13" t="s">
        <v>72</v>
      </c>
      <c r="AY478" s="202" t="s">
        <v>132</v>
      </c>
    </row>
    <row r="479" spans="2:51" s="14" customFormat="1" ht="12">
      <c r="B479" s="203"/>
      <c r="C479" s="204"/>
      <c r="D479" s="194" t="s">
        <v>145</v>
      </c>
      <c r="E479" s="205" t="s">
        <v>19</v>
      </c>
      <c r="F479" s="206" t="s">
        <v>588</v>
      </c>
      <c r="G479" s="204"/>
      <c r="H479" s="207">
        <v>5.5</v>
      </c>
      <c r="I479" s="208"/>
      <c r="J479" s="204"/>
      <c r="K479" s="204"/>
      <c r="L479" s="209"/>
      <c r="M479" s="210"/>
      <c r="N479" s="211"/>
      <c r="O479" s="211"/>
      <c r="P479" s="211"/>
      <c r="Q479" s="211"/>
      <c r="R479" s="211"/>
      <c r="S479" s="211"/>
      <c r="T479" s="212"/>
      <c r="AT479" s="213" t="s">
        <v>145</v>
      </c>
      <c r="AU479" s="213" t="s">
        <v>82</v>
      </c>
      <c r="AV479" s="14" t="s">
        <v>82</v>
      </c>
      <c r="AW479" s="14" t="s">
        <v>33</v>
      </c>
      <c r="AX479" s="14" t="s">
        <v>72</v>
      </c>
      <c r="AY479" s="213" t="s">
        <v>132</v>
      </c>
    </row>
    <row r="480" spans="2:51" s="14" customFormat="1" ht="12">
      <c r="B480" s="203"/>
      <c r="C480" s="204"/>
      <c r="D480" s="194" t="s">
        <v>145</v>
      </c>
      <c r="E480" s="205" t="s">
        <v>19</v>
      </c>
      <c r="F480" s="206" t="s">
        <v>589</v>
      </c>
      <c r="G480" s="204"/>
      <c r="H480" s="207">
        <v>35.145</v>
      </c>
      <c r="I480" s="208"/>
      <c r="J480" s="204"/>
      <c r="K480" s="204"/>
      <c r="L480" s="209"/>
      <c r="M480" s="210"/>
      <c r="N480" s="211"/>
      <c r="O480" s="211"/>
      <c r="P480" s="211"/>
      <c r="Q480" s="211"/>
      <c r="R480" s="211"/>
      <c r="S480" s="211"/>
      <c r="T480" s="212"/>
      <c r="AT480" s="213" t="s">
        <v>145</v>
      </c>
      <c r="AU480" s="213" t="s">
        <v>82</v>
      </c>
      <c r="AV480" s="14" t="s">
        <v>82</v>
      </c>
      <c r="AW480" s="14" t="s">
        <v>33</v>
      </c>
      <c r="AX480" s="14" t="s">
        <v>72</v>
      </c>
      <c r="AY480" s="213" t="s">
        <v>132</v>
      </c>
    </row>
    <row r="481" spans="2:51" s="15" customFormat="1" ht="12">
      <c r="B481" s="224"/>
      <c r="C481" s="225"/>
      <c r="D481" s="194" t="s">
        <v>145</v>
      </c>
      <c r="E481" s="226" t="s">
        <v>19</v>
      </c>
      <c r="F481" s="227" t="s">
        <v>202</v>
      </c>
      <c r="G481" s="225"/>
      <c r="H481" s="228">
        <v>91.245</v>
      </c>
      <c r="I481" s="229"/>
      <c r="J481" s="225"/>
      <c r="K481" s="225"/>
      <c r="L481" s="230"/>
      <c r="M481" s="231"/>
      <c r="N481" s="232"/>
      <c r="O481" s="232"/>
      <c r="P481" s="232"/>
      <c r="Q481" s="232"/>
      <c r="R481" s="232"/>
      <c r="S481" s="232"/>
      <c r="T481" s="233"/>
      <c r="AT481" s="234" t="s">
        <v>145</v>
      </c>
      <c r="AU481" s="234" t="s">
        <v>82</v>
      </c>
      <c r="AV481" s="15" t="s">
        <v>140</v>
      </c>
      <c r="AW481" s="15" t="s">
        <v>33</v>
      </c>
      <c r="AX481" s="15" t="s">
        <v>80</v>
      </c>
      <c r="AY481" s="234" t="s">
        <v>132</v>
      </c>
    </row>
    <row r="482" spans="1:65" s="2" customFormat="1" ht="37.9" customHeight="1">
      <c r="A482" s="35"/>
      <c r="B482" s="36"/>
      <c r="C482" s="174" t="s">
        <v>590</v>
      </c>
      <c r="D482" s="174" t="s">
        <v>135</v>
      </c>
      <c r="E482" s="175" t="s">
        <v>591</v>
      </c>
      <c r="F482" s="176" t="s">
        <v>592</v>
      </c>
      <c r="G482" s="177" t="s">
        <v>166</v>
      </c>
      <c r="H482" s="178">
        <v>36.95</v>
      </c>
      <c r="I482" s="179"/>
      <c r="J482" s="180">
        <f>ROUND(I482*H482,2)</f>
        <v>0</v>
      </c>
      <c r="K482" s="176" t="s">
        <v>139</v>
      </c>
      <c r="L482" s="40"/>
      <c r="M482" s="181" t="s">
        <v>19</v>
      </c>
      <c r="N482" s="182" t="s">
        <v>43</v>
      </c>
      <c r="O482" s="65"/>
      <c r="P482" s="183">
        <f>O482*H482</f>
        <v>0</v>
      </c>
      <c r="Q482" s="183">
        <v>0.48574</v>
      </c>
      <c r="R482" s="183">
        <f>Q482*H482</f>
        <v>17.948093</v>
      </c>
      <c r="S482" s="183">
        <v>0</v>
      </c>
      <c r="T482" s="184">
        <f>S482*H482</f>
        <v>0</v>
      </c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R482" s="185" t="s">
        <v>140</v>
      </c>
      <c r="AT482" s="185" t="s">
        <v>135</v>
      </c>
      <c r="AU482" s="185" t="s">
        <v>82</v>
      </c>
      <c r="AY482" s="18" t="s">
        <v>132</v>
      </c>
      <c r="BE482" s="186">
        <f>IF(N482="základní",J482,0)</f>
        <v>0</v>
      </c>
      <c r="BF482" s="186">
        <f>IF(N482="snížená",J482,0)</f>
        <v>0</v>
      </c>
      <c r="BG482" s="186">
        <f>IF(N482="zákl. přenesená",J482,0)</f>
        <v>0</v>
      </c>
      <c r="BH482" s="186">
        <f>IF(N482="sníž. přenesená",J482,0)</f>
        <v>0</v>
      </c>
      <c r="BI482" s="186">
        <f>IF(N482="nulová",J482,0)</f>
        <v>0</v>
      </c>
      <c r="BJ482" s="18" t="s">
        <v>80</v>
      </c>
      <c r="BK482" s="186">
        <f>ROUND(I482*H482,2)</f>
        <v>0</v>
      </c>
      <c r="BL482" s="18" t="s">
        <v>140</v>
      </c>
      <c r="BM482" s="185" t="s">
        <v>593</v>
      </c>
    </row>
    <row r="483" spans="1:47" s="2" customFormat="1" ht="12">
      <c r="A483" s="35"/>
      <c r="B483" s="36"/>
      <c r="C483" s="37"/>
      <c r="D483" s="187" t="s">
        <v>143</v>
      </c>
      <c r="E483" s="37"/>
      <c r="F483" s="188" t="s">
        <v>594</v>
      </c>
      <c r="G483" s="37"/>
      <c r="H483" s="37"/>
      <c r="I483" s="189"/>
      <c r="J483" s="37"/>
      <c r="K483" s="37"/>
      <c r="L483" s="40"/>
      <c r="M483" s="190"/>
      <c r="N483" s="191"/>
      <c r="O483" s="65"/>
      <c r="P483" s="65"/>
      <c r="Q483" s="65"/>
      <c r="R483" s="65"/>
      <c r="S483" s="65"/>
      <c r="T483" s="66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T483" s="18" t="s">
        <v>143</v>
      </c>
      <c r="AU483" s="18" t="s">
        <v>82</v>
      </c>
    </row>
    <row r="484" spans="2:51" s="13" customFormat="1" ht="22.5">
      <c r="B484" s="192"/>
      <c r="C484" s="193"/>
      <c r="D484" s="194" t="s">
        <v>145</v>
      </c>
      <c r="E484" s="195" t="s">
        <v>19</v>
      </c>
      <c r="F484" s="196" t="s">
        <v>595</v>
      </c>
      <c r="G484" s="193"/>
      <c r="H484" s="195" t="s">
        <v>19</v>
      </c>
      <c r="I484" s="197"/>
      <c r="J484" s="193"/>
      <c r="K484" s="193"/>
      <c r="L484" s="198"/>
      <c r="M484" s="199"/>
      <c r="N484" s="200"/>
      <c r="O484" s="200"/>
      <c r="P484" s="200"/>
      <c r="Q484" s="200"/>
      <c r="R484" s="200"/>
      <c r="S484" s="200"/>
      <c r="T484" s="201"/>
      <c r="AT484" s="202" t="s">
        <v>145</v>
      </c>
      <c r="AU484" s="202" t="s">
        <v>82</v>
      </c>
      <c r="AV484" s="13" t="s">
        <v>80</v>
      </c>
      <c r="AW484" s="13" t="s">
        <v>33</v>
      </c>
      <c r="AX484" s="13" t="s">
        <v>72</v>
      </c>
      <c r="AY484" s="202" t="s">
        <v>132</v>
      </c>
    </row>
    <row r="485" spans="2:51" s="14" customFormat="1" ht="12">
      <c r="B485" s="203"/>
      <c r="C485" s="204"/>
      <c r="D485" s="194" t="s">
        <v>145</v>
      </c>
      <c r="E485" s="205" t="s">
        <v>19</v>
      </c>
      <c r="F485" s="206" t="s">
        <v>163</v>
      </c>
      <c r="G485" s="204"/>
      <c r="H485" s="207">
        <v>5</v>
      </c>
      <c r="I485" s="208"/>
      <c r="J485" s="204"/>
      <c r="K485" s="204"/>
      <c r="L485" s="209"/>
      <c r="M485" s="210"/>
      <c r="N485" s="211"/>
      <c r="O485" s="211"/>
      <c r="P485" s="211"/>
      <c r="Q485" s="211"/>
      <c r="R485" s="211"/>
      <c r="S485" s="211"/>
      <c r="T485" s="212"/>
      <c r="AT485" s="213" t="s">
        <v>145</v>
      </c>
      <c r="AU485" s="213" t="s">
        <v>82</v>
      </c>
      <c r="AV485" s="14" t="s">
        <v>82</v>
      </c>
      <c r="AW485" s="14" t="s">
        <v>33</v>
      </c>
      <c r="AX485" s="14" t="s">
        <v>72</v>
      </c>
      <c r="AY485" s="213" t="s">
        <v>132</v>
      </c>
    </row>
    <row r="486" spans="2:51" s="14" customFormat="1" ht="12">
      <c r="B486" s="203"/>
      <c r="C486" s="204"/>
      <c r="D486" s="194" t="s">
        <v>145</v>
      </c>
      <c r="E486" s="205" t="s">
        <v>19</v>
      </c>
      <c r="F486" s="206" t="s">
        <v>250</v>
      </c>
      <c r="G486" s="204"/>
      <c r="H486" s="207">
        <v>31.95</v>
      </c>
      <c r="I486" s="208"/>
      <c r="J486" s="204"/>
      <c r="K486" s="204"/>
      <c r="L486" s="209"/>
      <c r="M486" s="210"/>
      <c r="N486" s="211"/>
      <c r="O486" s="211"/>
      <c r="P486" s="211"/>
      <c r="Q486" s="211"/>
      <c r="R486" s="211"/>
      <c r="S486" s="211"/>
      <c r="T486" s="212"/>
      <c r="AT486" s="213" t="s">
        <v>145</v>
      </c>
      <c r="AU486" s="213" t="s">
        <v>82</v>
      </c>
      <c r="AV486" s="14" t="s">
        <v>82</v>
      </c>
      <c r="AW486" s="14" t="s">
        <v>33</v>
      </c>
      <c r="AX486" s="14" t="s">
        <v>72</v>
      </c>
      <c r="AY486" s="213" t="s">
        <v>132</v>
      </c>
    </row>
    <row r="487" spans="2:51" s="15" customFormat="1" ht="12">
      <c r="B487" s="224"/>
      <c r="C487" s="225"/>
      <c r="D487" s="194" t="s">
        <v>145</v>
      </c>
      <c r="E487" s="226" t="s">
        <v>19</v>
      </c>
      <c r="F487" s="227" t="s">
        <v>202</v>
      </c>
      <c r="G487" s="225"/>
      <c r="H487" s="228">
        <v>36.95</v>
      </c>
      <c r="I487" s="229"/>
      <c r="J487" s="225"/>
      <c r="K487" s="225"/>
      <c r="L487" s="230"/>
      <c r="M487" s="231"/>
      <c r="N487" s="232"/>
      <c r="O487" s="232"/>
      <c r="P487" s="232"/>
      <c r="Q487" s="232"/>
      <c r="R487" s="232"/>
      <c r="S487" s="232"/>
      <c r="T487" s="233"/>
      <c r="AT487" s="234" t="s">
        <v>145</v>
      </c>
      <c r="AU487" s="234" t="s">
        <v>82</v>
      </c>
      <c r="AV487" s="15" t="s">
        <v>140</v>
      </c>
      <c r="AW487" s="15" t="s">
        <v>33</v>
      </c>
      <c r="AX487" s="15" t="s">
        <v>80</v>
      </c>
      <c r="AY487" s="234" t="s">
        <v>132</v>
      </c>
    </row>
    <row r="488" spans="1:65" s="2" customFormat="1" ht="24.2" customHeight="1">
      <c r="A488" s="35"/>
      <c r="B488" s="36"/>
      <c r="C488" s="174" t="s">
        <v>596</v>
      </c>
      <c r="D488" s="174" t="s">
        <v>135</v>
      </c>
      <c r="E488" s="175" t="s">
        <v>567</v>
      </c>
      <c r="F488" s="176" t="s">
        <v>568</v>
      </c>
      <c r="G488" s="177" t="s">
        <v>166</v>
      </c>
      <c r="H488" s="178">
        <v>21.72</v>
      </c>
      <c r="I488" s="179"/>
      <c r="J488" s="180">
        <f>ROUND(I488*H488,2)</f>
        <v>0</v>
      </c>
      <c r="K488" s="176" t="s">
        <v>139</v>
      </c>
      <c r="L488" s="40"/>
      <c r="M488" s="181" t="s">
        <v>19</v>
      </c>
      <c r="N488" s="182" t="s">
        <v>43</v>
      </c>
      <c r="O488" s="65"/>
      <c r="P488" s="183">
        <f>O488*H488</f>
        <v>0</v>
      </c>
      <c r="Q488" s="183">
        <v>0.408</v>
      </c>
      <c r="R488" s="183">
        <f>Q488*H488</f>
        <v>8.861759999999999</v>
      </c>
      <c r="S488" s="183">
        <v>0</v>
      </c>
      <c r="T488" s="184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85" t="s">
        <v>140</v>
      </c>
      <c r="AT488" s="185" t="s">
        <v>135</v>
      </c>
      <c r="AU488" s="185" t="s">
        <v>82</v>
      </c>
      <c r="AY488" s="18" t="s">
        <v>132</v>
      </c>
      <c r="BE488" s="186">
        <f>IF(N488="základní",J488,0)</f>
        <v>0</v>
      </c>
      <c r="BF488" s="186">
        <f>IF(N488="snížená",J488,0)</f>
        <v>0</v>
      </c>
      <c r="BG488" s="186">
        <f>IF(N488="zákl. přenesená",J488,0)</f>
        <v>0</v>
      </c>
      <c r="BH488" s="186">
        <f>IF(N488="sníž. přenesená",J488,0)</f>
        <v>0</v>
      </c>
      <c r="BI488" s="186">
        <f>IF(N488="nulová",J488,0)</f>
        <v>0</v>
      </c>
      <c r="BJ488" s="18" t="s">
        <v>80</v>
      </c>
      <c r="BK488" s="186">
        <f>ROUND(I488*H488,2)</f>
        <v>0</v>
      </c>
      <c r="BL488" s="18" t="s">
        <v>140</v>
      </c>
      <c r="BM488" s="185" t="s">
        <v>597</v>
      </c>
    </row>
    <row r="489" spans="1:47" s="2" customFormat="1" ht="12">
      <c r="A489" s="35"/>
      <c r="B489" s="36"/>
      <c r="C489" s="37"/>
      <c r="D489" s="187" t="s">
        <v>143</v>
      </c>
      <c r="E489" s="37"/>
      <c r="F489" s="188" t="s">
        <v>570</v>
      </c>
      <c r="G489" s="37"/>
      <c r="H489" s="37"/>
      <c r="I489" s="189"/>
      <c r="J489" s="37"/>
      <c r="K489" s="37"/>
      <c r="L489" s="40"/>
      <c r="M489" s="190"/>
      <c r="N489" s="191"/>
      <c r="O489" s="65"/>
      <c r="P489" s="65"/>
      <c r="Q489" s="65"/>
      <c r="R489" s="65"/>
      <c r="S489" s="65"/>
      <c r="T489" s="66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T489" s="18" t="s">
        <v>143</v>
      </c>
      <c r="AU489" s="18" t="s">
        <v>82</v>
      </c>
    </row>
    <row r="490" spans="2:51" s="13" customFormat="1" ht="22.5">
      <c r="B490" s="192"/>
      <c r="C490" s="193"/>
      <c r="D490" s="194" t="s">
        <v>145</v>
      </c>
      <c r="E490" s="195" t="s">
        <v>19</v>
      </c>
      <c r="F490" s="196" t="s">
        <v>598</v>
      </c>
      <c r="G490" s="193"/>
      <c r="H490" s="195" t="s">
        <v>19</v>
      </c>
      <c r="I490" s="197"/>
      <c r="J490" s="193"/>
      <c r="K490" s="193"/>
      <c r="L490" s="198"/>
      <c r="M490" s="199"/>
      <c r="N490" s="200"/>
      <c r="O490" s="200"/>
      <c r="P490" s="200"/>
      <c r="Q490" s="200"/>
      <c r="R490" s="200"/>
      <c r="S490" s="200"/>
      <c r="T490" s="201"/>
      <c r="AT490" s="202" t="s">
        <v>145</v>
      </c>
      <c r="AU490" s="202" t="s">
        <v>82</v>
      </c>
      <c r="AV490" s="13" t="s">
        <v>80</v>
      </c>
      <c r="AW490" s="13" t="s">
        <v>33</v>
      </c>
      <c r="AX490" s="13" t="s">
        <v>72</v>
      </c>
      <c r="AY490" s="202" t="s">
        <v>132</v>
      </c>
    </row>
    <row r="491" spans="2:51" s="14" customFormat="1" ht="12">
      <c r="B491" s="203"/>
      <c r="C491" s="204"/>
      <c r="D491" s="194" t="s">
        <v>145</v>
      </c>
      <c r="E491" s="205" t="s">
        <v>19</v>
      </c>
      <c r="F491" s="206" t="s">
        <v>599</v>
      </c>
      <c r="G491" s="204"/>
      <c r="H491" s="207">
        <v>21.72</v>
      </c>
      <c r="I491" s="208"/>
      <c r="J491" s="204"/>
      <c r="K491" s="204"/>
      <c r="L491" s="209"/>
      <c r="M491" s="210"/>
      <c r="N491" s="211"/>
      <c r="O491" s="211"/>
      <c r="P491" s="211"/>
      <c r="Q491" s="211"/>
      <c r="R491" s="211"/>
      <c r="S491" s="211"/>
      <c r="T491" s="212"/>
      <c r="AT491" s="213" t="s">
        <v>145</v>
      </c>
      <c r="AU491" s="213" t="s">
        <v>82</v>
      </c>
      <c r="AV491" s="14" t="s">
        <v>82</v>
      </c>
      <c r="AW491" s="14" t="s">
        <v>33</v>
      </c>
      <c r="AX491" s="14" t="s">
        <v>80</v>
      </c>
      <c r="AY491" s="213" t="s">
        <v>132</v>
      </c>
    </row>
    <row r="492" spans="1:65" s="2" customFormat="1" ht="33" customHeight="1">
      <c r="A492" s="35"/>
      <c r="B492" s="36"/>
      <c r="C492" s="174" t="s">
        <v>600</v>
      </c>
      <c r="D492" s="174" t="s">
        <v>135</v>
      </c>
      <c r="E492" s="175" t="s">
        <v>601</v>
      </c>
      <c r="F492" s="176" t="s">
        <v>602</v>
      </c>
      <c r="G492" s="177" t="s">
        <v>166</v>
      </c>
      <c r="H492" s="178">
        <v>1701.452</v>
      </c>
      <c r="I492" s="179"/>
      <c r="J492" s="180">
        <f>ROUND(I492*H492,2)</f>
        <v>0</v>
      </c>
      <c r="K492" s="176" t="s">
        <v>139</v>
      </c>
      <c r="L492" s="40"/>
      <c r="M492" s="181" t="s">
        <v>19</v>
      </c>
      <c r="N492" s="182" t="s">
        <v>43</v>
      </c>
      <c r="O492" s="65"/>
      <c r="P492" s="183">
        <f>O492*H492</f>
        <v>0</v>
      </c>
      <c r="Q492" s="183">
        <v>0.46</v>
      </c>
      <c r="R492" s="183">
        <f>Q492*H492</f>
        <v>782.66792</v>
      </c>
      <c r="S492" s="183">
        <v>0</v>
      </c>
      <c r="T492" s="184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85" t="s">
        <v>140</v>
      </c>
      <c r="AT492" s="185" t="s">
        <v>135</v>
      </c>
      <c r="AU492" s="185" t="s">
        <v>82</v>
      </c>
      <c r="AY492" s="18" t="s">
        <v>132</v>
      </c>
      <c r="BE492" s="186">
        <f>IF(N492="základní",J492,0)</f>
        <v>0</v>
      </c>
      <c r="BF492" s="186">
        <f>IF(N492="snížená",J492,0)</f>
        <v>0</v>
      </c>
      <c r="BG492" s="186">
        <f>IF(N492="zákl. přenesená",J492,0)</f>
        <v>0</v>
      </c>
      <c r="BH492" s="186">
        <f>IF(N492="sníž. přenesená",J492,0)</f>
        <v>0</v>
      </c>
      <c r="BI492" s="186">
        <f>IF(N492="nulová",J492,0)</f>
        <v>0</v>
      </c>
      <c r="BJ492" s="18" t="s">
        <v>80</v>
      </c>
      <c r="BK492" s="186">
        <f>ROUND(I492*H492,2)</f>
        <v>0</v>
      </c>
      <c r="BL492" s="18" t="s">
        <v>140</v>
      </c>
      <c r="BM492" s="185" t="s">
        <v>603</v>
      </c>
    </row>
    <row r="493" spans="1:47" s="2" customFormat="1" ht="12">
      <c r="A493" s="35"/>
      <c r="B493" s="36"/>
      <c r="C493" s="37"/>
      <c r="D493" s="187" t="s">
        <v>143</v>
      </c>
      <c r="E493" s="37"/>
      <c r="F493" s="188" t="s">
        <v>604</v>
      </c>
      <c r="G493" s="37"/>
      <c r="H493" s="37"/>
      <c r="I493" s="189"/>
      <c r="J493" s="37"/>
      <c r="K493" s="37"/>
      <c r="L493" s="40"/>
      <c r="M493" s="190"/>
      <c r="N493" s="191"/>
      <c r="O493" s="65"/>
      <c r="P493" s="65"/>
      <c r="Q493" s="65"/>
      <c r="R493" s="65"/>
      <c r="S493" s="65"/>
      <c r="T493" s="66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T493" s="18" t="s">
        <v>143</v>
      </c>
      <c r="AU493" s="18" t="s">
        <v>82</v>
      </c>
    </row>
    <row r="494" spans="2:51" s="13" customFormat="1" ht="12">
      <c r="B494" s="192"/>
      <c r="C494" s="193"/>
      <c r="D494" s="194" t="s">
        <v>145</v>
      </c>
      <c r="E494" s="195" t="s">
        <v>19</v>
      </c>
      <c r="F494" s="196" t="s">
        <v>605</v>
      </c>
      <c r="G494" s="193"/>
      <c r="H494" s="195" t="s">
        <v>19</v>
      </c>
      <c r="I494" s="197"/>
      <c r="J494" s="193"/>
      <c r="K494" s="193"/>
      <c r="L494" s="198"/>
      <c r="M494" s="199"/>
      <c r="N494" s="200"/>
      <c r="O494" s="200"/>
      <c r="P494" s="200"/>
      <c r="Q494" s="200"/>
      <c r="R494" s="200"/>
      <c r="S494" s="200"/>
      <c r="T494" s="201"/>
      <c r="AT494" s="202" t="s">
        <v>145</v>
      </c>
      <c r="AU494" s="202" t="s">
        <v>82</v>
      </c>
      <c r="AV494" s="13" t="s">
        <v>80</v>
      </c>
      <c r="AW494" s="13" t="s">
        <v>33</v>
      </c>
      <c r="AX494" s="13" t="s">
        <v>72</v>
      </c>
      <c r="AY494" s="202" t="s">
        <v>132</v>
      </c>
    </row>
    <row r="495" spans="2:51" s="13" customFormat="1" ht="12">
      <c r="B495" s="192"/>
      <c r="C495" s="193"/>
      <c r="D495" s="194" t="s">
        <v>145</v>
      </c>
      <c r="E495" s="195" t="s">
        <v>19</v>
      </c>
      <c r="F495" s="196" t="s">
        <v>606</v>
      </c>
      <c r="G495" s="193"/>
      <c r="H495" s="195" t="s">
        <v>19</v>
      </c>
      <c r="I495" s="197"/>
      <c r="J495" s="193"/>
      <c r="K495" s="193"/>
      <c r="L495" s="198"/>
      <c r="M495" s="199"/>
      <c r="N495" s="200"/>
      <c r="O495" s="200"/>
      <c r="P495" s="200"/>
      <c r="Q495" s="200"/>
      <c r="R495" s="200"/>
      <c r="S495" s="200"/>
      <c r="T495" s="201"/>
      <c r="AT495" s="202" t="s">
        <v>145</v>
      </c>
      <c r="AU495" s="202" t="s">
        <v>82</v>
      </c>
      <c r="AV495" s="13" t="s">
        <v>80</v>
      </c>
      <c r="AW495" s="13" t="s">
        <v>33</v>
      </c>
      <c r="AX495" s="13" t="s">
        <v>72</v>
      </c>
      <c r="AY495" s="202" t="s">
        <v>132</v>
      </c>
    </row>
    <row r="496" spans="2:51" s="14" customFormat="1" ht="12">
      <c r="B496" s="203"/>
      <c r="C496" s="204"/>
      <c r="D496" s="194" t="s">
        <v>145</v>
      </c>
      <c r="E496" s="205" t="s">
        <v>19</v>
      </c>
      <c r="F496" s="206" t="s">
        <v>607</v>
      </c>
      <c r="G496" s="204"/>
      <c r="H496" s="207">
        <v>1176</v>
      </c>
      <c r="I496" s="208"/>
      <c r="J496" s="204"/>
      <c r="K496" s="204"/>
      <c r="L496" s="209"/>
      <c r="M496" s="210"/>
      <c r="N496" s="211"/>
      <c r="O496" s="211"/>
      <c r="P496" s="211"/>
      <c r="Q496" s="211"/>
      <c r="R496" s="211"/>
      <c r="S496" s="211"/>
      <c r="T496" s="212"/>
      <c r="AT496" s="213" t="s">
        <v>145</v>
      </c>
      <c r="AU496" s="213" t="s">
        <v>82</v>
      </c>
      <c r="AV496" s="14" t="s">
        <v>82</v>
      </c>
      <c r="AW496" s="14" t="s">
        <v>33</v>
      </c>
      <c r="AX496" s="14" t="s">
        <v>72</v>
      </c>
      <c r="AY496" s="213" t="s">
        <v>132</v>
      </c>
    </row>
    <row r="497" spans="2:51" s="13" customFormat="1" ht="12">
      <c r="B497" s="192"/>
      <c r="C497" s="193"/>
      <c r="D497" s="194" t="s">
        <v>145</v>
      </c>
      <c r="E497" s="195" t="s">
        <v>19</v>
      </c>
      <c r="F497" s="196" t="s">
        <v>327</v>
      </c>
      <c r="G497" s="193"/>
      <c r="H497" s="195" t="s">
        <v>19</v>
      </c>
      <c r="I497" s="197"/>
      <c r="J497" s="193"/>
      <c r="K497" s="193"/>
      <c r="L497" s="198"/>
      <c r="M497" s="199"/>
      <c r="N497" s="200"/>
      <c r="O497" s="200"/>
      <c r="P497" s="200"/>
      <c r="Q497" s="200"/>
      <c r="R497" s="200"/>
      <c r="S497" s="200"/>
      <c r="T497" s="201"/>
      <c r="AT497" s="202" t="s">
        <v>145</v>
      </c>
      <c r="AU497" s="202" t="s">
        <v>82</v>
      </c>
      <c r="AV497" s="13" t="s">
        <v>80</v>
      </c>
      <c r="AW497" s="13" t="s">
        <v>33</v>
      </c>
      <c r="AX497" s="13" t="s">
        <v>72</v>
      </c>
      <c r="AY497" s="202" t="s">
        <v>132</v>
      </c>
    </row>
    <row r="498" spans="2:51" s="13" customFormat="1" ht="12">
      <c r="B498" s="192"/>
      <c r="C498" s="193"/>
      <c r="D498" s="194" t="s">
        <v>145</v>
      </c>
      <c r="E498" s="195" t="s">
        <v>19</v>
      </c>
      <c r="F498" s="196" t="s">
        <v>328</v>
      </c>
      <c r="G498" s="193"/>
      <c r="H498" s="195" t="s">
        <v>19</v>
      </c>
      <c r="I498" s="197"/>
      <c r="J498" s="193"/>
      <c r="K498" s="193"/>
      <c r="L498" s="198"/>
      <c r="M498" s="199"/>
      <c r="N498" s="200"/>
      <c r="O498" s="200"/>
      <c r="P498" s="200"/>
      <c r="Q498" s="200"/>
      <c r="R498" s="200"/>
      <c r="S498" s="200"/>
      <c r="T498" s="201"/>
      <c r="AT498" s="202" t="s">
        <v>145</v>
      </c>
      <c r="AU498" s="202" t="s">
        <v>82</v>
      </c>
      <c r="AV498" s="13" t="s">
        <v>80</v>
      </c>
      <c r="AW498" s="13" t="s">
        <v>33</v>
      </c>
      <c r="AX498" s="13" t="s">
        <v>72</v>
      </c>
      <c r="AY498" s="202" t="s">
        <v>132</v>
      </c>
    </row>
    <row r="499" spans="2:51" s="14" customFormat="1" ht="12">
      <c r="B499" s="203"/>
      <c r="C499" s="204"/>
      <c r="D499" s="194" t="s">
        <v>145</v>
      </c>
      <c r="E499" s="205" t="s">
        <v>19</v>
      </c>
      <c r="F499" s="206" t="s">
        <v>246</v>
      </c>
      <c r="G499" s="204"/>
      <c r="H499" s="207">
        <v>215.6</v>
      </c>
      <c r="I499" s="208"/>
      <c r="J499" s="204"/>
      <c r="K499" s="204"/>
      <c r="L499" s="209"/>
      <c r="M499" s="210"/>
      <c r="N499" s="211"/>
      <c r="O499" s="211"/>
      <c r="P499" s="211"/>
      <c r="Q499" s="211"/>
      <c r="R499" s="211"/>
      <c r="S499" s="211"/>
      <c r="T499" s="212"/>
      <c r="AT499" s="213" t="s">
        <v>145</v>
      </c>
      <c r="AU499" s="213" t="s">
        <v>82</v>
      </c>
      <c r="AV499" s="14" t="s">
        <v>82</v>
      </c>
      <c r="AW499" s="14" t="s">
        <v>33</v>
      </c>
      <c r="AX499" s="14" t="s">
        <v>72</v>
      </c>
      <c r="AY499" s="213" t="s">
        <v>132</v>
      </c>
    </row>
    <row r="500" spans="2:51" s="16" customFormat="1" ht="12">
      <c r="B500" s="235"/>
      <c r="C500" s="236"/>
      <c r="D500" s="194" t="s">
        <v>145</v>
      </c>
      <c r="E500" s="237" t="s">
        <v>19</v>
      </c>
      <c r="F500" s="238" t="s">
        <v>330</v>
      </c>
      <c r="G500" s="236"/>
      <c r="H500" s="239">
        <v>1391.6</v>
      </c>
      <c r="I500" s="240"/>
      <c r="J500" s="236"/>
      <c r="K500" s="236"/>
      <c r="L500" s="241"/>
      <c r="M500" s="242"/>
      <c r="N500" s="243"/>
      <c r="O500" s="243"/>
      <c r="P500" s="243"/>
      <c r="Q500" s="243"/>
      <c r="R500" s="243"/>
      <c r="S500" s="243"/>
      <c r="T500" s="244"/>
      <c r="AT500" s="245" t="s">
        <v>145</v>
      </c>
      <c r="AU500" s="245" t="s">
        <v>82</v>
      </c>
      <c r="AV500" s="16" t="s">
        <v>141</v>
      </c>
      <c r="AW500" s="16" t="s">
        <v>33</v>
      </c>
      <c r="AX500" s="16" t="s">
        <v>72</v>
      </c>
      <c r="AY500" s="245" t="s">
        <v>132</v>
      </c>
    </row>
    <row r="501" spans="2:51" s="13" customFormat="1" ht="12">
      <c r="B501" s="192"/>
      <c r="C501" s="193"/>
      <c r="D501" s="194" t="s">
        <v>145</v>
      </c>
      <c r="E501" s="195" t="s">
        <v>19</v>
      </c>
      <c r="F501" s="196" t="s">
        <v>228</v>
      </c>
      <c r="G501" s="193"/>
      <c r="H501" s="195" t="s">
        <v>19</v>
      </c>
      <c r="I501" s="197"/>
      <c r="J501" s="193"/>
      <c r="K501" s="193"/>
      <c r="L501" s="198"/>
      <c r="M501" s="199"/>
      <c r="N501" s="200"/>
      <c r="O501" s="200"/>
      <c r="P501" s="200"/>
      <c r="Q501" s="200"/>
      <c r="R501" s="200"/>
      <c r="S501" s="200"/>
      <c r="T501" s="201"/>
      <c r="AT501" s="202" t="s">
        <v>145</v>
      </c>
      <c r="AU501" s="202" t="s">
        <v>82</v>
      </c>
      <c r="AV501" s="13" t="s">
        <v>80</v>
      </c>
      <c r="AW501" s="13" t="s">
        <v>33</v>
      </c>
      <c r="AX501" s="13" t="s">
        <v>72</v>
      </c>
      <c r="AY501" s="202" t="s">
        <v>132</v>
      </c>
    </row>
    <row r="502" spans="2:51" s="13" customFormat="1" ht="12">
      <c r="B502" s="192"/>
      <c r="C502" s="193"/>
      <c r="D502" s="194" t="s">
        <v>145</v>
      </c>
      <c r="E502" s="195" t="s">
        <v>19</v>
      </c>
      <c r="F502" s="196" t="s">
        <v>229</v>
      </c>
      <c r="G502" s="193"/>
      <c r="H502" s="195" t="s">
        <v>19</v>
      </c>
      <c r="I502" s="197"/>
      <c r="J502" s="193"/>
      <c r="K502" s="193"/>
      <c r="L502" s="198"/>
      <c r="M502" s="199"/>
      <c r="N502" s="200"/>
      <c r="O502" s="200"/>
      <c r="P502" s="200"/>
      <c r="Q502" s="200"/>
      <c r="R502" s="200"/>
      <c r="S502" s="200"/>
      <c r="T502" s="201"/>
      <c r="AT502" s="202" t="s">
        <v>145</v>
      </c>
      <c r="AU502" s="202" t="s">
        <v>82</v>
      </c>
      <c r="AV502" s="13" t="s">
        <v>80</v>
      </c>
      <c r="AW502" s="13" t="s">
        <v>33</v>
      </c>
      <c r="AX502" s="13" t="s">
        <v>72</v>
      </c>
      <c r="AY502" s="202" t="s">
        <v>132</v>
      </c>
    </row>
    <row r="503" spans="2:51" s="14" customFormat="1" ht="12">
      <c r="B503" s="203"/>
      <c r="C503" s="204"/>
      <c r="D503" s="194" t="s">
        <v>145</v>
      </c>
      <c r="E503" s="205" t="s">
        <v>19</v>
      </c>
      <c r="F503" s="206" t="s">
        <v>608</v>
      </c>
      <c r="G503" s="204"/>
      <c r="H503" s="207">
        <v>18.4</v>
      </c>
      <c r="I503" s="208"/>
      <c r="J503" s="204"/>
      <c r="K503" s="204"/>
      <c r="L503" s="209"/>
      <c r="M503" s="210"/>
      <c r="N503" s="211"/>
      <c r="O503" s="211"/>
      <c r="P503" s="211"/>
      <c r="Q503" s="211"/>
      <c r="R503" s="211"/>
      <c r="S503" s="211"/>
      <c r="T503" s="212"/>
      <c r="AT503" s="213" t="s">
        <v>145</v>
      </c>
      <c r="AU503" s="213" t="s">
        <v>82</v>
      </c>
      <c r="AV503" s="14" t="s">
        <v>82</v>
      </c>
      <c r="AW503" s="14" t="s">
        <v>33</v>
      </c>
      <c r="AX503" s="14" t="s">
        <v>72</v>
      </c>
      <c r="AY503" s="213" t="s">
        <v>132</v>
      </c>
    </row>
    <row r="504" spans="2:51" s="13" customFormat="1" ht="12">
      <c r="B504" s="192"/>
      <c r="C504" s="193"/>
      <c r="D504" s="194" t="s">
        <v>145</v>
      </c>
      <c r="E504" s="195" t="s">
        <v>19</v>
      </c>
      <c r="F504" s="196" t="s">
        <v>231</v>
      </c>
      <c r="G504" s="193"/>
      <c r="H504" s="195" t="s">
        <v>19</v>
      </c>
      <c r="I504" s="197"/>
      <c r="J504" s="193"/>
      <c r="K504" s="193"/>
      <c r="L504" s="198"/>
      <c r="M504" s="199"/>
      <c r="N504" s="200"/>
      <c r="O504" s="200"/>
      <c r="P504" s="200"/>
      <c r="Q504" s="200"/>
      <c r="R504" s="200"/>
      <c r="S504" s="200"/>
      <c r="T504" s="201"/>
      <c r="AT504" s="202" t="s">
        <v>145</v>
      </c>
      <c r="AU504" s="202" t="s">
        <v>82</v>
      </c>
      <c r="AV504" s="13" t="s">
        <v>80</v>
      </c>
      <c r="AW504" s="13" t="s">
        <v>33</v>
      </c>
      <c r="AX504" s="13" t="s">
        <v>72</v>
      </c>
      <c r="AY504" s="202" t="s">
        <v>132</v>
      </c>
    </row>
    <row r="505" spans="2:51" s="14" customFormat="1" ht="12">
      <c r="B505" s="203"/>
      <c r="C505" s="204"/>
      <c r="D505" s="194" t="s">
        <v>145</v>
      </c>
      <c r="E505" s="205" t="s">
        <v>19</v>
      </c>
      <c r="F505" s="206" t="s">
        <v>609</v>
      </c>
      <c r="G505" s="204"/>
      <c r="H505" s="207">
        <v>99.705</v>
      </c>
      <c r="I505" s="208"/>
      <c r="J505" s="204"/>
      <c r="K505" s="204"/>
      <c r="L505" s="209"/>
      <c r="M505" s="210"/>
      <c r="N505" s="211"/>
      <c r="O505" s="211"/>
      <c r="P505" s="211"/>
      <c r="Q505" s="211"/>
      <c r="R505" s="211"/>
      <c r="S505" s="211"/>
      <c r="T505" s="212"/>
      <c r="AT505" s="213" t="s">
        <v>145</v>
      </c>
      <c r="AU505" s="213" t="s">
        <v>82</v>
      </c>
      <c r="AV505" s="14" t="s">
        <v>82</v>
      </c>
      <c r="AW505" s="14" t="s">
        <v>33</v>
      </c>
      <c r="AX505" s="14" t="s">
        <v>72</v>
      </c>
      <c r="AY505" s="213" t="s">
        <v>132</v>
      </c>
    </row>
    <row r="506" spans="2:51" s="14" customFormat="1" ht="12">
      <c r="B506" s="203"/>
      <c r="C506" s="204"/>
      <c r="D506" s="194" t="s">
        <v>145</v>
      </c>
      <c r="E506" s="205" t="s">
        <v>19</v>
      </c>
      <c r="F506" s="206" t="s">
        <v>610</v>
      </c>
      <c r="G506" s="204"/>
      <c r="H506" s="207">
        <v>55.2</v>
      </c>
      <c r="I506" s="208"/>
      <c r="J506" s="204"/>
      <c r="K506" s="204"/>
      <c r="L506" s="209"/>
      <c r="M506" s="210"/>
      <c r="N506" s="211"/>
      <c r="O506" s="211"/>
      <c r="P506" s="211"/>
      <c r="Q506" s="211"/>
      <c r="R506" s="211"/>
      <c r="S506" s="211"/>
      <c r="T506" s="212"/>
      <c r="AT506" s="213" t="s">
        <v>145</v>
      </c>
      <c r="AU506" s="213" t="s">
        <v>82</v>
      </c>
      <c r="AV506" s="14" t="s">
        <v>82</v>
      </c>
      <c r="AW506" s="14" t="s">
        <v>33</v>
      </c>
      <c r="AX506" s="14" t="s">
        <v>72</v>
      </c>
      <c r="AY506" s="213" t="s">
        <v>132</v>
      </c>
    </row>
    <row r="507" spans="2:51" s="13" customFormat="1" ht="12">
      <c r="B507" s="192"/>
      <c r="C507" s="193"/>
      <c r="D507" s="194" t="s">
        <v>145</v>
      </c>
      <c r="E507" s="195" t="s">
        <v>19</v>
      </c>
      <c r="F507" s="196" t="s">
        <v>222</v>
      </c>
      <c r="G507" s="193"/>
      <c r="H507" s="195" t="s">
        <v>19</v>
      </c>
      <c r="I507" s="197"/>
      <c r="J507" s="193"/>
      <c r="K507" s="193"/>
      <c r="L507" s="198"/>
      <c r="M507" s="199"/>
      <c r="N507" s="200"/>
      <c r="O507" s="200"/>
      <c r="P507" s="200"/>
      <c r="Q507" s="200"/>
      <c r="R507" s="200"/>
      <c r="S507" s="200"/>
      <c r="T507" s="201"/>
      <c r="AT507" s="202" t="s">
        <v>145</v>
      </c>
      <c r="AU507" s="202" t="s">
        <v>82</v>
      </c>
      <c r="AV507" s="13" t="s">
        <v>80</v>
      </c>
      <c r="AW507" s="13" t="s">
        <v>33</v>
      </c>
      <c r="AX507" s="13" t="s">
        <v>72</v>
      </c>
      <c r="AY507" s="202" t="s">
        <v>132</v>
      </c>
    </row>
    <row r="508" spans="2:51" s="14" customFormat="1" ht="12">
      <c r="B508" s="203"/>
      <c r="C508" s="204"/>
      <c r="D508" s="194" t="s">
        <v>145</v>
      </c>
      <c r="E508" s="205" t="s">
        <v>19</v>
      </c>
      <c r="F508" s="206" t="s">
        <v>611</v>
      </c>
      <c r="G508" s="204"/>
      <c r="H508" s="207">
        <v>5.75</v>
      </c>
      <c r="I508" s="208"/>
      <c r="J508" s="204"/>
      <c r="K508" s="204"/>
      <c r="L508" s="209"/>
      <c r="M508" s="210"/>
      <c r="N508" s="211"/>
      <c r="O508" s="211"/>
      <c r="P508" s="211"/>
      <c r="Q508" s="211"/>
      <c r="R508" s="211"/>
      <c r="S508" s="211"/>
      <c r="T508" s="212"/>
      <c r="AT508" s="213" t="s">
        <v>145</v>
      </c>
      <c r="AU508" s="213" t="s">
        <v>82</v>
      </c>
      <c r="AV508" s="14" t="s">
        <v>82</v>
      </c>
      <c r="AW508" s="14" t="s">
        <v>33</v>
      </c>
      <c r="AX508" s="14" t="s">
        <v>72</v>
      </c>
      <c r="AY508" s="213" t="s">
        <v>132</v>
      </c>
    </row>
    <row r="509" spans="2:51" s="13" customFormat="1" ht="12">
      <c r="B509" s="192"/>
      <c r="C509" s="193"/>
      <c r="D509" s="194" t="s">
        <v>145</v>
      </c>
      <c r="E509" s="195" t="s">
        <v>19</v>
      </c>
      <c r="F509" s="196" t="s">
        <v>232</v>
      </c>
      <c r="G509" s="193"/>
      <c r="H509" s="195" t="s">
        <v>19</v>
      </c>
      <c r="I509" s="197"/>
      <c r="J509" s="193"/>
      <c r="K509" s="193"/>
      <c r="L509" s="198"/>
      <c r="M509" s="199"/>
      <c r="N509" s="200"/>
      <c r="O509" s="200"/>
      <c r="P509" s="200"/>
      <c r="Q509" s="200"/>
      <c r="R509" s="200"/>
      <c r="S509" s="200"/>
      <c r="T509" s="201"/>
      <c r="AT509" s="202" t="s">
        <v>145</v>
      </c>
      <c r="AU509" s="202" t="s">
        <v>82</v>
      </c>
      <c r="AV509" s="13" t="s">
        <v>80</v>
      </c>
      <c r="AW509" s="13" t="s">
        <v>33</v>
      </c>
      <c r="AX509" s="13" t="s">
        <v>72</v>
      </c>
      <c r="AY509" s="202" t="s">
        <v>132</v>
      </c>
    </row>
    <row r="510" spans="2:51" s="14" customFormat="1" ht="12">
      <c r="B510" s="203"/>
      <c r="C510" s="204"/>
      <c r="D510" s="194" t="s">
        <v>145</v>
      </c>
      <c r="E510" s="205" t="s">
        <v>19</v>
      </c>
      <c r="F510" s="206" t="s">
        <v>612</v>
      </c>
      <c r="G510" s="204"/>
      <c r="H510" s="207">
        <v>12.075</v>
      </c>
      <c r="I510" s="208"/>
      <c r="J510" s="204"/>
      <c r="K510" s="204"/>
      <c r="L510" s="209"/>
      <c r="M510" s="210"/>
      <c r="N510" s="211"/>
      <c r="O510" s="211"/>
      <c r="P510" s="211"/>
      <c r="Q510" s="211"/>
      <c r="R510" s="211"/>
      <c r="S510" s="211"/>
      <c r="T510" s="212"/>
      <c r="AT510" s="213" t="s">
        <v>145</v>
      </c>
      <c r="AU510" s="213" t="s">
        <v>82</v>
      </c>
      <c r="AV510" s="14" t="s">
        <v>82</v>
      </c>
      <c r="AW510" s="14" t="s">
        <v>33</v>
      </c>
      <c r="AX510" s="14" t="s">
        <v>72</v>
      </c>
      <c r="AY510" s="213" t="s">
        <v>132</v>
      </c>
    </row>
    <row r="511" spans="2:51" s="13" customFormat="1" ht="12">
      <c r="B511" s="192"/>
      <c r="C511" s="193"/>
      <c r="D511" s="194" t="s">
        <v>145</v>
      </c>
      <c r="E511" s="195" t="s">
        <v>19</v>
      </c>
      <c r="F511" s="196" t="s">
        <v>233</v>
      </c>
      <c r="G511" s="193"/>
      <c r="H511" s="195" t="s">
        <v>19</v>
      </c>
      <c r="I511" s="197"/>
      <c r="J511" s="193"/>
      <c r="K511" s="193"/>
      <c r="L511" s="198"/>
      <c r="M511" s="199"/>
      <c r="N511" s="200"/>
      <c r="O511" s="200"/>
      <c r="P511" s="200"/>
      <c r="Q511" s="200"/>
      <c r="R511" s="200"/>
      <c r="S511" s="200"/>
      <c r="T511" s="201"/>
      <c r="AT511" s="202" t="s">
        <v>145</v>
      </c>
      <c r="AU511" s="202" t="s">
        <v>82</v>
      </c>
      <c r="AV511" s="13" t="s">
        <v>80</v>
      </c>
      <c r="AW511" s="13" t="s">
        <v>33</v>
      </c>
      <c r="AX511" s="13" t="s">
        <v>72</v>
      </c>
      <c r="AY511" s="202" t="s">
        <v>132</v>
      </c>
    </row>
    <row r="512" spans="2:51" s="13" customFormat="1" ht="12">
      <c r="B512" s="192"/>
      <c r="C512" s="193"/>
      <c r="D512" s="194" t="s">
        <v>145</v>
      </c>
      <c r="E512" s="195" t="s">
        <v>19</v>
      </c>
      <c r="F512" s="196" t="s">
        <v>228</v>
      </c>
      <c r="G512" s="193"/>
      <c r="H512" s="195" t="s">
        <v>19</v>
      </c>
      <c r="I512" s="197"/>
      <c r="J512" s="193"/>
      <c r="K512" s="193"/>
      <c r="L512" s="198"/>
      <c r="M512" s="199"/>
      <c r="N512" s="200"/>
      <c r="O512" s="200"/>
      <c r="P512" s="200"/>
      <c r="Q512" s="200"/>
      <c r="R512" s="200"/>
      <c r="S512" s="200"/>
      <c r="T512" s="201"/>
      <c r="AT512" s="202" t="s">
        <v>145</v>
      </c>
      <c r="AU512" s="202" t="s">
        <v>82</v>
      </c>
      <c r="AV512" s="13" t="s">
        <v>80</v>
      </c>
      <c r="AW512" s="13" t="s">
        <v>33</v>
      </c>
      <c r="AX512" s="13" t="s">
        <v>72</v>
      </c>
      <c r="AY512" s="202" t="s">
        <v>132</v>
      </c>
    </row>
    <row r="513" spans="2:51" s="14" customFormat="1" ht="12">
      <c r="B513" s="203"/>
      <c r="C513" s="204"/>
      <c r="D513" s="194" t="s">
        <v>145</v>
      </c>
      <c r="E513" s="205" t="s">
        <v>19</v>
      </c>
      <c r="F513" s="206" t="s">
        <v>613</v>
      </c>
      <c r="G513" s="204"/>
      <c r="H513" s="207">
        <v>82.8</v>
      </c>
      <c r="I513" s="208"/>
      <c r="J513" s="204"/>
      <c r="K513" s="204"/>
      <c r="L513" s="209"/>
      <c r="M513" s="210"/>
      <c r="N513" s="211"/>
      <c r="O513" s="211"/>
      <c r="P513" s="211"/>
      <c r="Q513" s="211"/>
      <c r="R513" s="211"/>
      <c r="S513" s="211"/>
      <c r="T513" s="212"/>
      <c r="AT513" s="213" t="s">
        <v>145</v>
      </c>
      <c r="AU513" s="213" t="s">
        <v>82</v>
      </c>
      <c r="AV513" s="14" t="s">
        <v>82</v>
      </c>
      <c r="AW513" s="14" t="s">
        <v>33</v>
      </c>
      <c r="AX513" s="14" t="s">
        <v>72</v>
      </c>
      <c r="AY513" s="213" t="s">
        <v>132</v>
      </c>
    </row>
    <row r="514" spans="2:51" s="13" customFormat="1" ht="12">
      <c r="B514" s="192"/>
      <c r="C514" s="193"/>
      <c r="D514" s="194" t="s">
        <v>145</v>
      </c>
      <c r="E514" s="195" t="s">
        <v>19</v>
      </c>
      <c r="F514" s="196" t="s">
        <v>235</v>
      </c>
      <c r="G514" s="193"/>
      <c r="H514" s="195" t="s">
        <v>19</v>
      </c>
      <c r="I514" s="197"/>
      <c r="J514" s="193"/>
      <c r="K514" s="193"/>
      <c r="L514" s="198"/>
      <c r="M514" s="199"/>
      <c r="N514" s="200"/>
      <c r="O514" s="200"/>
      <c r="P514" s="200"/>
      <c r="Q514" s="200"/>
      <c r="R514" s="200"/>
      <c r="S514" s="200"/>
      <c r="T514" s="201"/>
      <c r="AT514" s="202" t="s">
        <v>145</v>
      </c>
      <c r="AU514" s="202" t="s">
        <v>82</v>
      </c>
      <c r="AV514" s="13" t="s">
        <v>80</v>
      </c>
      <c r="AW514" s="13" t="s">
        <v>33</v>
      </c>
      <c r="AX514" s="13" t="s">
        <v>72</v>
      </c>
      <c r="AY514" s="202" t="s">
        <v>132</v>
      </c>
    </row>
    <row r="515" spans="2:51" s="14" customFormat="1" ht="12">
      <c r="B515" s="203"/>
      <c r="C515" s="204"/>
      <c r="D515" s="194" t="s">
        <v>145</v>
      </c>
      <c r="E515" s="205" t="s">
        <v>19</v>
      </c>
      <c r="F515" s="206" t="s">
        <v>614</v>
      </c>
      <c r="G515" s="204"/>
      <c r="H515" s="207">
        <v>3.45</v>
      </c>
      <c r="I515" s="208"/>
      <c r="J515" s="204"/>
      <c r="K515" s="204"/>
      <c r="L515" s="209"/>
      <c r="M515" s="210"/>
      <c r="N515" s="211"/>
      <c r="O515" s="211"/>
      <c r="P515" s="211"/>
      <c r="Q515" s="211"/>
      <c r="R515" s="211"/>
      <c r="S515" s="211"/>
      <c r="T515" s="212"/>
      <c r="AT515" s="213" t="s">
        <v>145</v>
      </c>
      <c r="AU515" s="213" t="s">
        <v>82</v>
      </c>
      <c r="AV515" s="14" t="s">
        <v>82</v>
      </c>
      <c r="AW515" s="14" t="s">
        <v>33</v>
      </c>
      <c r="AX515" s="14" t="s">
        <v>72</v>
      </c>
      <c r="AY515" s="213" t="s">
        <v>132</v>
      </c>
    </row>
    <row r="516" spans="2:51" s="13" customFormat="1" ht="12">
      <c r="B516" s="192"/>
      <c r="C516" s="193"/>
      <c r="D516" s="194" t="s">
        <v>145</v>
      </c>
      <c r="E516" s="195" t="s">
        <v>19</v>
      </c>
      <c r="F516" s="196" t="s">
        <v>236</v>
      </c>
      <c r="G516" s="193"/>
      <c r="H516" s="195" t="s">
        <v>19</v>
      </c>
      <c r="I516" s="197"/>
      <c r="J516" s="193"/>
      <c r="K516" s="193"/>
      <c r="L516" s="198"/>
      <c r="M516" s="199"/>
      <c r="N516" s="200"/>
      <c r="O516" s="200"/>
      <c r="P516" s="200"/>
      <c r="Q516" s="200"/>
      <c r="R516" s="200"/>
      <c r="S516" s="200"/>
      <c r="T516" s="201"/>
      <c r="AT516" s="202" t="s">
        <v>145</v>
      </c>
      <c r="AU516" s="202" t="s">
        <v>82</v>
      </c>
      <c r="AV516" s="13" t="s">
        <v>80</v>
      </c>
      <c r="AW516" s="13" t="s">
        <v>33</v>
      </c>
      <c r="AX516" s="13" t="s">
        <v>72</v>
      </c>
      <c r="AY516" s="202" t="s">
        <v>132</v>
      </c>
    </row>
    <row r="517" spans="2:51" s="13" customFormat="1" ht="12">
      <c r="B517" s="192"/>
      <c r="C517" s="193"/>
      <c r="D517" s="194" t="s">
        <v>145</v>
      </c>
      <c r="E517" s="195" t="s">
        <v>19</v>
      </c>
      <c r="F517" s="196" t="s">
        <v>237</v>
      </c>
      <c r="G517" s="193"/>
      <c r="H517" s="195" t="s">
        <v>19</v>
      </c>
      <c r="I517" s="197"/>
      <c r="J517" s="193"/>
      <c r="K517" s="193"/>
      <c r="L517" s="198"/>
      <c r="M517" s="199"/>
      <c r="N517" s="200"/>
      <c r="O517" s="200"/>
      <c r="P517" s="200"/>
      <c r="Q517" s="200"/>
      <c r="R517" s="200"/>
      <c r="S517" s="200"/>
      <c r="T517" s="201"/>
      <c r="AT517" s="202" t="s">
        <v>145</v>
      </c>
      <c r="AU517" s="202" t="s">
        <v>82</v>
      </c>
      <c r="AV517" s="13" t="s">
        <v>80</v>
      </c>
      <c r="AW517" s="13" t="s">
        <v>33</v>
      </c>
      <c r="AX517" s="13" t="s">
        <v>72</v>
      </c>
      <c r="AY517" s="202" t="s">
        <v>132</v>
      </c>
    </row>
    <row r="518" spans="2:51" s="14" customFormat="1" ht="12">
      <c r="B518" s="203"/>
      <c r="C518" s="204"/>
      <c r="D518" s="194" t="s">
        <v>145</v>
      </c>
      <c r="E518" s="205" t="s">
        <v>19</v>
      </c>
      <c r="F518" s="206" t="s">
        <v>615</v>
      </c>
      <c r="G518" s="204"/>
      <c r="H518" s="207">
        <v>8.58</v>
      </c>
      <c r="I518" s="208"/>
      <c r="J518" s="204"/>
      <c r="K518" s="204"/>
      <c r="L518" s="209"/>
      <c r="M518" s="210"/>
      <c r="N518" s="211"/>
      <c r="O518" s="211"/>
      <c r="P518" s="211"/>
      <c r="Q518" s="211"/>
      <c r="R518" s="211"/>
      <c r="S518" s="211"/>
      <c r="T518" s="212"/>
      <c r="AT518" s="213" t="s">
        <v>145</v>
      </c>
      <c r="AU518" s="213" t="s">
        <v>82</v>
      </c>
      <c r="AV518" s="14" t="s">
        <v>82</v>
      </c>
      <c r="AW518" s="14" t="s">
        <v>33</v>
      </c>
      <c r="AX518" s="14" t="s">
        <v>72</v>
      </c>
      <c r="AY518" s="213" t="s">
        <v>132</v>
      </c>
    </row>
    <row r="519" spans="2:51" s="13" customFormat="1" ht="12">
      <c r="B519" s="192"/>
      <c r="C519" s="193"/>
      <c r="D519" s="194" t="s">
        <v>145</v>
      </c>
      <c r="E519" s="195" t="s">
        <v>19</v>
      </c>
      <c r="F519" s="196" t="s">
        <v>239</v>
      </c>
      <c r="G519" s="193"/>
      <c r="H519" s="195" t="s">
        <v>19</v>
      </c>
      <c r="I519" s="197"/>
      <c r="J519" s="193"/>
      <c r="K519" s="193"/>
      <c r="L519" s="198"/>
      <c r="M519" s="199"/>
      <c r="N519" s="200"/>
      <c r="O519" s="200"/>
      <c r="P519" s="200"/>
      <c r="Q519" s="200"/>
      <c r="R519" s="200"/>
      <c r="S519" s="200"/>
      <c r="T519" s="201"/>
      <c r="AT519" s="202" t="s">
        <v>145</v>
      </c>
      <c r="AU519" s="202" t="s">
        <v>82</v>
      </c>
      <c r="AV519" s="13" t="s">
        <v>80</v>
      </c>
      <c r="AW519" s="13" t="s">
        <v>33</v>
      </c>
      <c r="AX519" s="13" t="s">
        <v>72</v>
      </c>
      <c r="AY519" s="202" t="s">
        <v>132</v>
      </c>
    </row>
    <row r="520" spans="2:51" s="14" customFormat="1" ht="12">
      <c r="B520" s="203"/>
      <c r="C520" s="204"/>
      <c r="D520" s="194" t="s">
        <v>145</v>
      </c>
      <c r="E520" s="205" t="s">
        <v>19</v>
      </c>
      <c r="F520" s="206" t="s">
        <v>616</v>
      </c>
      <c r="G520" s="204"/>
      <c r="H520" s="207">
        <v>23.892</v>
      </c>
      <c r="I520" s="208"/>
      <c r="J520" s="204"/>
      <c r="K520" s="204"/>
      <c r="L520" s="209"/>
      <c r="M520" s="210"/>
      <c r="N520" s="211"/>
      <c r="O520" s="211"/>
      <c r="P520" s="211"/>
      <c r="Q520" s="211"/>
      <c r="R520" s="211"/>
      <c r="S520" s="211"/>
      <c r="T520" s="212"/>
      <c r="AT520" s="213" t="s">
        <v>145</v>
      </c>
      <c r="AU520" s="213" t="s">
        <v>82</v>
      </c>
      <c r="AV520" s="14" t="s">
        <v>82</v>
      </c>
      <c r="AW520" s="14" t="s">
        <v>33</v>
      </c>
      <c r="AX520" s="14" t="s">
        <v>72</v>
      </c>
      <c r="AY520" s="213" t="s">
        <v>132</v>
      </c>
    </row>
    <row r="521" spans="2:51" s="15" customFormat="1" ht="12">
      <c r="B521" s="224"/>
      <c r="C521" s="225"/>
      <c r="D521" s="194" t="s">
        <v>145</v>
      </c>
      <c r="E521" s="226" t="s">
        <v>19</v>
      </c>
      <c r="F521" s="227" t="s">
        <v>202</v>
      </c>
      <c r="G521" s="225"/>
      <c r="H521" s="228">
        <v>1701.452</v>
      </c>
      <c r="I521" s="229"/>
      <c r="J521" s="225"/>
      <c r="K521" s="225"/>
      <c r="L521" s="230"/>
      <c r="M521" s="231"/>
      <c r="N521" s="232"/>
      <c r="O521" s="232"/>
      <c r="P521" s="232"/>
      <c r="Q521" s="232"/>
      <c r="R521" s="232"/>
      <c r="S521" s="232"/>
      <c r="T521" s="233"/>
      <c r="AT521" s="234" t="s">
        <v>145</v>
      </c>
      <c r="AU521" s="234" t="s">
        <v>82</v>
      </c>
      <c r="AV521" s="15" t="s">
        <v>140</v>
      </c>
      <c r="AW521" s="15" t="s">
        <v>33</v>
      </c>
      <c r="AX521" s="15" t="s">
        <v>80</v>
      </c>
      <c r="AY521" s="234" t="s">
        <v>132</v>
      </c>
    </row>
    <row r="522" spans="1:65" s="2" customFormat="1" ht="33" customHeight="1">
      <c r="A522" s="35"/>
      <c r="B522" s="36"/>
      <c r="C522" s="174" t="s">
        <v>617</v>
      </c>
      <c r="D522" s="174" t="s">
        <v>135</v>
      </c>
      <c r="E522" s="175" t="s">
        <v>601</v>
      </c>
      <c r="F522" s="176" t="s">
        <v>602</v>
      </c>
      <c r="G522" s="177" t="s">
        <v>166</v>
      </c>
      <c r="H522" s="178">
        <v>1377.38</v>
      </c>
      <c r="I522" s="179"/>
      <c r="J522" s="180">
        <f>ROUND(I522*H522,2)</f>
        <v>0</v>
      </c>
      <c r="K522" s="176" t="s">
        <v>139</v>
      </c>
      <c r="L522" s="40"/>
      <c r="M522" s="181" t="s">
        <v>19</v>
      </c>
      <c r="N522" s="182" t="s">
        <v>43</v>
      </c>
      <c r="O522" s="65"/>
      <c r="P522" s="183">
        <f>O522*H522</f>
        <v>0</v>
      </c>
      <c r="Q522" s="183">
        <v>0.46</v>
      </c>
      <c r="R522" s="183">
        <f>Q522*H522</f>
        <v>633.5948000000001</v>
      </c>
      <c r="S522" s="183">
        <v>0</v>
      </c>
      <c r="T522" s="184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85" t="s">
        <v>140</v>
      </c>
      <c r="AT522" s="185" t="s">
        <v>135</v>
      </c>
      <c r="AU522" s="185" t="s">
        <v>82</v>
      </c>
      <c r="AY522" s="18" t="s">
        <v>132</v>
      </c>
      <c r="BE522" s="186">
        <f>IF(N522="základní",J522,0)</f>
        <v>0</v>
      </c>
      <c r="BF522" s="186">
        <f>IF(N522="snížená",J522,0)</f>
        <v>0</v>
      </c>
      <c r="BG522" s="186">
        <f>IF(N522="zákl. přenesená",J522,0)</f>
        <v>0</v>
      </c>
      <c r="BH522" s="186">
        <f>IF(N522="sníž. přenesená",J522,0)</f>
        <v>0</v>
      </c>
      <c r="BI522" s="186">
        <f>IF(N522="nulová",J522,0)</f>
        <v>0</v>
      </c>
      <c r="BJ522" s="18" t="s">
        <v>80</v>
      </c>
      <c r="BK522" s="186">
        <f>ROUND(I522*H522,2)</f>
        <v>0</v>
      </c>
      <c r="BL522" s="18" t="s">
        <v>140</v>
      </c>
      <c r="BM522" s="185" t="s">
        <v>618</v>
      </c>
    </row>
    <row r="523" spans="1:47" s="2" customFormat="1" ht="12">
      <c r="A523" s="35"/>
      <c r="B523" s="36"/>
      <c r="C523" s="37"/>
      <c r="D523" s="187" t="s">
        <v>143</v>
      </c>
      <c r="E523" s="37"/>
      <c r="F523" s="188" t="s">
        <v>604</v>
      </c>
      <c r="G523" s="37"/>
      <c r="H523" s="37"/>
      <c r="I523" s="189"/>
      <c r="J523" s="37"/>
      <c r="K523" s="37"/>
      <c r="L523" s="40"/>
      <c r="M523" s="190"/>
      <c r="N523" s="191"/>
      <c r="O523" s="65"/>
      <c r="P523" s="65"/>
      <c r="Q523" s="65"/>
      <c r="R523" s="65"/>
      <c r="S523" s="65"/>
      <c r="T523" s="66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T523" s="18" t="s">
        <v>143</v>
      </c>
      <c r="AU523" s="18" t="s">
        <v>82</v>
      </c>
    </row>
    <row r="524" spans="2:51" s="13" customFormat="1" ht="12">
      <c r="B524" s="192"/>
      <c r="C524" s="193"/>
      <c r="D524" s="194" t="s">
        <v>145</v>
      </c>
      <c r="E524" s="195" t="s">
        <v>19</v>
      </c>
      <c r="F524" s="196" t="s">
        <v>619</v>
      </c>
      <c r="G524" s="193"/>
      <c r="H524" s="195" t="s">
        <v>19</v>
      </c>
      <c r="I524" s="197"/>
      <c r="J524" s="193"/>
      <c r="K524" s="193"/>
      <c r="L524" s="198"/>
      <c r="M524" s="199"/>
      <c r="N524" s="200"/>
      <c r="O524" s="200"/>
      <c r="P524" s="200"/>
      <c r="Q524" s="200"/>
      <c r="R524" s="200"/>
      <c r="S524" s="200"/>
      <c r="T524" s="201"/>
      <c r="AT524" s="202" t="s">
        <v>145</v>
      </c>
      <c r="AU524" s="202" t="s">
        <v>82</v>
      </c>
      <c r="AV524" s="13" t="s">
        <v>80</v>
      </c>
      <c r="AW524" s="13" t="s">
        <v>33</v>
      </c>
      <c r="AX524" s="13" t="s">
        <v>72</v>
      </c>
      <c r="AY524" s="202" t="s">
        <v>132</v>
      </c>
    </row>
    <row r="525" spans="2:51" s="13" customFormat="1" ht="12">
      <c r="B525" s="192"/>
      <c r="C525" s="193"/>
      <c r="D525" s="194" t="s">
        <v>145</v>
      </c>
      <c r="E525" s="195" t="s">
        <v>19</v>
      </c>
      <c r="F525" s="196" t="s">
        <v>256</v>
      </c>
      <c r="G525" s="193"/>
      <c r="H525" s="195" t="s">
        <v>19</v>
      </c>
      <c r="I525" s="197"/>
      <c r="J525" s="193"/>
      <c r="K525" s="193"/>
      <c r="L525" s="198"/>
      <c r="M525" s="199"/>
      <c r="N525" s="200"/>
      <c r="O525" s="200"/>
      <c r="P525" s="200"/>
      <c r="Q525" s="200"/>
      <c r="R525" s="200"/>
      <c r="S525" s="200"/>
      <c r="T525" s="201"/>
      <c r="AT525" s="202" t="s">
        <v>145</v>
      </c>
      <c r="AU525" s="202" t="s">
        <v>82</v>
      </c>
      <c r="AV525" s="13" t="s">
        <v>80</v>
      </c>
      <c r="AW525" s="13" t="s">
        <v>33</v>
      </c>
      <c r="AX525" s="13" t="s">
        <v>72</v>
      </c>
      <c r="AY525" s="202" t="s">
        <v>132</v>
      </c>
    </row>
    <row r="526" spans="2:51" s="14" customFormat="1" ht="12">
      <c r="B526" s="203"/>
      <c r="C526" s="204"/>
      <c r="D526" s="194" t="s">
        <v>145</v>
      </c>
      <c r="E526" s="205" t="s">
        <v>19</v>
      </c>
      <c r="F526" s="206" t="s">
        <v>257</v>
      </c>
      <c r="G526" s="204"/>
      <c r="H526" s="207">
        <v>1120</v>
      </c>
      <c r="I526" s="208"/>
      <c r="J526" s="204"/>
      <c r="K526" s="204"/>
      <c r="L526" s="209"/>
      <c r="M526" s="210"/>
      <c r="N526" s="211"/>
      <c r="O526" s="211"/>
      <c r="P526" s="211"/>
      <c r="Q526" s="211"/>
      <c r="R526" s="211"/>
      <c r="S526" s="211"/>
      <c r="T526" s="212"/>
      <c r="AT526" s="213" t="s">
        <v>145</v>
      </c>
      <c r="AU526" s="213" t="s">
        <v>82</v>
      </c>
      <c r="AV526" s="14" t="s">
        <v>82</v>
      </c>
      <c r="AW526" s="14" t="s">
        <v>33</v>
      </c>
      <c r="AX526" s="14" t="s">
        <v>72</v>
      </c>
      <c r="AY526" s="213" t="s">
        <v>132</v>
      </c>
    </row>
    <row r="527" spans="2:51" s="13" customFormat="1" ht="12">
      <c r="B527" s="192"/>
      <c r="C527" s="193"/>
      <c r="D527" s="194" t="s">
        <v>145</v>
      </c>
      <c r="E527" s="195" t="s">
        <v>19</v>
      </c>
      <c r="F527" s="196" t="s">
        <v>327</v>
      </c>
      <c r="G527" s="193"/>
      <c r="H527" s="195" t="s">
        <v>19</v>
      </c>
      <c r="I527" s="197"/>
      <c r="J527" s="193"/>
      <c r="K527" s="193"/>
      <c r="L527" s="198"/>
      <c r="M527" s="199"/>
      <c r="N527" s="200"/>
      <c r="O527" s="200"/>
      <c r="P527" s="200"/>
      <c r="Q527" s="200"/>
      <c r="R527" s="200"/>
      <c r="S527" s="200"/>
      <c r="T527" s="201"/>
      <c r="AT527" s="202" t="s">
        <v>145</v>
      </c>
      <c r="AU527" s="202" t="s">
        <v>82</v>
      </c>
      <c r="AV527" s="13" t="s">
        <v>80</v>
      </c>
      <c r="AW527" s="13" t="s">
        <v>33</v>
      </c>
      <c r="AX527" s="13" t="s">
        <v>72</v>
      </c>
      <c r="AY527" s="202" t="s">
        <v>132</v>
      </c>
    </row>
    <row r="528" spans="2:51" s="13" customFormat="1" ht="12">
      <c r="B528" s="192"/>
      <c r="C528" s="193"/>
      <c r="D528" s="194" t="s">
        <v>145</v>
      </c>
      <c r="E528" s="195" t="s">
        <v>19</v>
      </c>
      <c r="F528" s="196" t="s">
        <v>620</v>
      </c>
      <c r="G528" s="193"/>
      <c r="H528" s="195" t="s">
        <v>19</v>
      </c>
      <c r="I528" s="197"/>
      <c r="J528" s="193"/>
      <c r="K528" s="193"/>
      <c r="L528" s="198"/>
      <c r="M528" s="199"/>
      <c r="N528" s="200"/>
      <c r="O528" s="200"/>
      <c r="P528" s="200"/>
      <c r="Q528" s="200"/>
      <c r="R528" s="200"/>
      <c r="S528" s="200"/>
      <c r="T528" s="201"/>
      <c r="AT528" s="202" t="s">
        <v>145</v>
      </c>
      <c r="AU528" s="202" t="s">
        <v>82</v>
      </c>
      <c r="AV528" s="13" t="s">
        <v>80</v>
      </c>
      <c r="AW528" s="13" t="s">
        <v>33</v>
      </c>
      <c r="AX528" s="13" t="s">
        <v>72</v>
      </c>
      <c r="AY528" s="202" t="s">
        <v>132</v>
      </c>
    </row>
    <row r="529" spans="2:51" s="14" customFormat="1" ht="12">
      <c r="B529" s="203"/>
      <c r="C529" s="204"/>
      <c r="D529" s="194" t="s">
        <v>145</v>
      </c>
      <c r="E529" s="205" t="s">
        <v>19</v>
      </c>
      <c r="F529" s="206" t="s">
        <v>621</v>
      </c>
      <c r="G529" s="204"/>
      <c r="H529" s="207">
        <v>129.36</v>
      </c>
      <c r="I529" s="208"/>
      <c r="J529" s="204"/>
      <c r="K529" s="204"/>
      <c r="L529" s="209"/>
      <c r="M529" s="210"/>
      <c r="N529" s="211"/>
      <c r="O529" s="211"/>
      <c r="P529" s="211"/>
      <c r="Q529" s="211"/>
      <c r="R529" s="211"/>
      <c r="S529" s="211"/>
      <c r="T529" s="212"/>
      <c r="AT529" s="213" t="s">
        <v>145</v>
      </c>
      <c r="AU529" s="213" t="s">
        <v>82</v>
      </c>
      <c r="AV529" s="14" t="s">
        <v>82</v>
      </c>
      <c r="AW529" s="14" t="s">
        <v>33</v>
      </c>
      <c r="AX529" s="14" t="s">
        <v>72</v>
      </c>
      <c r="AY529" s="213" t="s">
        <v>132</v>
      </c>
    </row>
    <row r="530" spans="2:51" s="13" customFormat="1" ht="12">
      <c r="B530" s="192"/>
      <c r="C530" s="193"/>
      <c r="D530" s="194" t="s">
        <v>145</v>
      </c>
      <c r="E530" s="195" t="s">
        <v>19</v>
      </c>
      <c r="F530" s="196" t="s">
        <v>228</v>
      </c>
      <c r="G530" s="193"/>
      <c r="H530" s="195" t="s">
        <v>19</v>
      </c>
      <c r="I530" s="197"/>
      <c r="J530" s="193"/>
      <c r="K530" s="193"/>
      <c r="L530" s="198"/>
      <c r="M530" s="199"/>
      <c r="N530" s="200"/>
      <c r="O530" s="200"/>
      <c r="P530" s="200"/>
      <c r="Q530" s="200"/>
      <c r="R530" s="200"/>
      <c r="S530" s="200"/>
      <c r="T530" s="201"/>
      <c r="AT530" s="202" t="s">
        <v>145</v>
      </c>
      <c r="AU530" s="202" t="s">
        <v>82</v>
      </c>
      <c r="AV530" s="13" t="s">
        <v>80</v>
      </c>
      <c r="AW530" s="13" t="s">
        <v>33</v>
      </c>
      <c r="AX530" s="13" t="s">
        <v>72</v>
      </c>
      <c r="AY530" s="202" t="s">
        <v>132</v>
      </c>
    </row>
    <row r="531" spans="2:51" s="13" customFormat="1" ht="12">
      <c r="B531" s="192"/>
      <c r="C531" s="193"/>
      <c r="D531" s="194" t="s">
        <v>145</v>
      </c>
      <c r="E531" s="195" t="s">
        <v>19</v>
      </c>
      <c r="F531" s="196" t="s">
        <v>229</v>
      </c>
      <c r="G531" s="193"/>
      <c r="H531" s="195" t="s">
        <v>19</v>
      </c>
      <c r="I531" s="197"/>
      <c r="J531" s="193"/>
      <c r="K531" s="193"/>
      <c r="L531" s="198"/>
      <c r="M531" s="199"/>
      <c r="N531" s="200"/>
      <c r="O531" s="200"/>
      <c r="P531" s="200"/>
      <c r="Q531" s="200"/>
      <c r="R531" s="200"/>
      <c r="S531" s="200"/>
      <c r="T531" s="201"/>
      <c r="AT531" s="202" t="s">
        <v>145</v>
      </c>
      <c r="AU531" s="202" t="s">
        <v>82</v>
      </c>
      <c r="AV531" s="13" t="s">
        <v>80</v>
      </c>
      <c r="AW531" s="13" t="s">
        <v>33</v>
      </c>
      <c r="AX531" s="13" t="s">
        <v>72</v>
      </c>
      <c r="AY531" s="202" t="s">
        <v>132</v>
      </c>
    </row>
    <row r="532" spans="2:51" s="14" customFormat="1" ht="12">
      <c r="B532" s="203"/>
      <c r="C532" s="204"/>
      <c r="D532" s="194" t="s">
        <v>145</v>
      </c>
      <c r="E532" s="205" t="s">
        <v>19</v>
      </c>
      <c r="F532" s="206" t="s">
        <v>230</v>
      </c>
      <c r="G532" s="204"/>
      <c r="H532" s="207">
        <v>16</v>
      </c>
      <c r="I532" s="208"/>
      <c r="J532" s="204"/>
      <c r="K532" s="204"/>
      <c r="L532" s="209"/>
      <c r="M532" s="210"/>
      <c r="N532" s="211"/>
      <c r="O532" s="211"/>
      <c r="P532" s="211"/>
      <c r="Q532" s="211"/>
      <c r="R532" s="211"/>
      <c r="S532" s="211"/>
      <c r="T532" s="212"/>
      <c r="AT532" s="213" t="s">
        <v>145</v>
      </c>
      <c r="AU532" s="213" t="s">
        <v>82</v>
      </c>
      <c r="AV532" s="14" t="s">
        <v>82</v>
      </c>
      <c r="AW532" s="14" t="s">
        <v>33</v>
      </c>
      <c r="AX532" s="14" t="s">
        <v>72</v>
      </c>
      <c r="AY532" s="213" t="s">
        <v>132</v>
      </c>
    </row>
    <row r="533" spans="2:51" s="13" customFormat="1" ht="12">
      <c r="B533" s="192"/>
      <c r="C533" s="193"/>
      <c r="D533" s="194" t="s">
        <v>145</v>
      </c>
      <c r="E533" s="195" t="s">
        <v>19</v>
      </c>
      <c r="F533" s="196" t="s">
        <v>233</v>
      </c>
      <c r="G533" s="193"/>
      <c r="H533" s="195" t="s">
        <v>19</v>
      </c>
      <c r="I533" s="197"/>
      <c r="J533" s="193"/>
      <c r="K533" s="193"/>
      <c r="L533" s="198"/>
      <c r="M533" s="199"/>
      <c r="N533" s="200"/>
      <c r="O533" s="200"/>
      <c r="P533" s="200"/>
      <c r="Q533" s="200"/>
      <c r="R533" s="200"/>
      <c r="S533" s="200"/>
      <c r="T533" s="201"/>
      <c r="AT533" s="202" t="s">
        <v>145</v>
      </c>
      <c r="AU533" s="202" t="s">
        <v>82</v>
      </c>
      <c r="AV533" s="13" t="s">
        <v>80</v>
      </c>
      <c r="AW533" s="13" t="s">
        <v>33</v>
      </c>
      <c r="AX533" s="13" t="s">
        <v>72</v>
      </c>
      <c r="AY533" s="202" t="s">
        <v>132</v>
      </c>
    </row>
    <row r="534" spans="2:51" s="14" customFormat="1" ht="12">
      <c r="B534" s="203"/>
      <c r="C534" s="204"/>
      <c r="D534" s="194" t="s">
        <v>145</v>
      </c>
      <c r="E534" s="205" t="s">
        <v>19</v>
      </c>
      <c r="F534" s="206" t="s">
        <v>622</v>
      </c>
      <c r="G534" s="204"/>
      <c r="H534" s="207">
        <v>79.2</v>
      </c>
      <c r="I534" s="208"/>
      <c r="J534" s="204"/>
      <c r="K534" s="204"/>
      <c r="L534" s="209"/>
      <c r="M534" s="210"/>
      <c r="N534" s="211"/>
      <c r="O534" s="211"/>
      <c r="P534" s="211"/>
      <c r="Q534" s="211"/>
      <c r="R534" s="211"/>
      <c r="S534" s="211"/>
      <c r="T534" s="212"/>
      <c r="AT534" s="213" t="s">
        <v>145</v>
      </c>
      <c r="AU534" s="213" t="s">
        <v>82</v>
      </c>
      <c r="AV534" s="14" t="s">
        <v>82</v>
      </c>
      <c r="AW534" s="14" t="s">
        <v>33</v>
      </c>
      <c r="AX534" s="14" t="s">
        <v>72</v>
      </c>
      <c r="AY534" s="213" t="s">
        <v>132</v>
      </c>
    </row>
    <row r="535" spans="2:51" s="13" customFormat="1" ht="12">
      <c r="B535" s="192"/>
      <c r="C535" s="193"/>
      <c r="D535" s="194" t="s">
        <v>145</v>
      </c>
      <c r="E535" s="195" t="s">
        <v>19</v>
      </c>
      <c r="F535" s="196" t="s">
        <v>235</v>
      </c>
      <c r="G535" s="193"/>
      <c r="H535" s="195" t="s">
        <v>19</v>
      </c>
      <c r="I535" s="197"/>
      <c r="J535" s="193"/>
      <c r="K535" s="193"/>
      <c r="L535" s="198"/>
      <c r="M535" s="199"/>
      <c r="N535" s="200"/>
      <c r="O535" s="200"/>
      <c r="P535" s="200"/>
      <c r="Q535" s="200"/>
      <c r="R535" s="200"/>
      <c r="S535" s="200"/>
      <c r="T535" s="201"/>
      <c r="AT535" s="202" t="s">
        <v>145</v>
      </c>
      <c r="AU535" s="202" t="s">
        <v>82</v>
      </c>
      <c r="AV535" s="13" t="s">
        <v>80</v>
      </c>
      <c r="AW535" s="13" t="s">
        <v>33</v>
      </c>
      <c r="AX535" s="13" t="s">
        <v>72</v>
      </c>
      <c r="AY535" s="202" t="s">
        <v>132</v>
      </c>
    </row>
    <row r="536" spans="2:51" s="14" customFormat="1" ht="12">
      <c r="B536" s="203"/>
      <c r="C536" s="204"/>
      <c r="D536" s="194" t="s">
        <v>145</v>
      </c>
      <c r="E536" s="205" t="s">
        <v>19</v>
      </c>
      <c r="F536" s="206" t="s">
        <v>623</v>
      </c>
      <c r="G536" s="204"/>
      <c r="H536" s="207">
        <v>3.3</v>
      </c>
      <c r="I536" s="208"/>
      <c r="J536" s="204"/>
      <c r="K536" s="204"/>
      <c r="L536" s="209"/>
      <c r="M536" s="210"/>
      <c r="N536" s="211"/>
      <c r="O536" s="211"/>
      <c r="P536" s="211"/>
      <c r="Q536" s="211"/>
      <c r="R536" s="211"/>
      <c r="S536" s="211"/>
      <c r="T536" s="212"/>
      <c r="AT536" s="213" t="s">
        <v>145</v>
      </c>
      <c r="AU536" s="213" t="s">
        <v>82</v>
      </c>
      <c r="AV536" s="14" t="s">
        <v>82</v>
      </c>
      <c r="AW536" s="14" t="s">
        <v>33</v>
      </c>
      <c r="AX536" s="14" t="s">
        <v>72</v>
      </c>
      <c r="AY536" s="213" t="s">
        <v>132</v>
      </c>
    </row>
    <row r="537" spans="2:51" s="13" customFormat="1" ht="12">
      <c r="B537" s="192"/>
      <c r="C537" s="193"/>
      <c r="D537" s="194" t="s">
        <v>145</v>
      </c>
      <c r="E537" s="195" t="s">
        <v>19</v>
      </c>
      <c r="F537" s="196" t="s">
        <v>236</v>
      </c>
      <c r="G537" s="193"/>
      <c r="H537" s="195" t="s">
        <v>19</v>
      </c>
      <c r="I537" s="197"/>
      <c r="J537" s="193"/>
      <c r="K537" s="193"/>
      <c r="L537" s="198"/>
      <c r="M537" s="199"/>
      <c r="N537" s="200"/>
      <c r="O537" s="200"/>
      <c r="P537" s="200"/>
      <c r="Q537" s="200"/>
      <c r="R537" s="200"/>
      <c r="S537" s="200"/>
      <c r="T537" s="201"/>
      <c r="AT537" s="202" t="s">
        <v>145</v>
      </c>
      <c r="AU537" s="202" t="s">
        <v>82</v>
      </c>
      <c r="AV537" s="13" t="s">
        <v>80</v>
      </c>
      <c r="AW537" s="13" t="s">
        <v>33</v>
      </c>
      <c r="AX537" s="13" t="s">
        <v>72</v>
      </c>
      <c r="AY537" s="202" t="s">
        <v>132</v>
      </c>
    </row>
    <row r="538" spans="2:51" s="13" customFormat="1" ht="12">
      <c r="B538" s="192"/>
      <c r="C538" s="193"/>
      <c r="D538" s="194" t="s">
        <v>145</v>
      </c>
      <c r="E538" s="195" t="s">
        <v>19</v>
      </c>
      <c r="F538" s="196" t="s">
        <v>237</v>
      </c>
      <c r="G538" s="193"/>
      <c r="H538" s="195" t="s">
        <v>19</v>
      </c>
      <c r="I538" s="197"/>
      <c r="J538" s="193"/>
      <c r="K538" s="193"/>
      <c r="L538" s="198"/>
      <c r="M538" s="199"/>
      <c r="N538" s="200"/>
      <c r="O538" s="200"/>
      <c r="P538" s="200"/>
      <c r="Q538" s="200"/>
      <c r="R538" s="200"/>
      <c r="S538" s="200"/>
      <c r="T538" s="201"/>
      <c r="AT538" s="202" t="s">
        <v>145</v>
      </c>
      <c r="AU538" s="202" t="s">
        <v>82</v>
      </c>
      <c r="AV538" s="13" t="s">
        <v>80</v>
      </c>
      <c r="AW538" s="13" t="s">
        <v>33</v>
      </c>
      <c r="AX538" s="13" t="s">
        <v>72</v>
      </c>
      <c r="AY538" s="202" t="s">
        <v>132</v>
      </c>
    </row>
    <row r="539" spans="2:51" s="14" customFormat="1" ht="12">
      <c r="B539" s="203"/>
      <c r="C539" s="204"/>
      <c r="D539" s="194" t="s">
        <v>145</v>
      </c>
      <c r="E539" s="205" t="s">
        <v>19</v>
      </c>
      <c r="F539" s="206" t="s">
        <v>238</v>
      </c>
      <c r="G539" s="204"/>
      <c r="H539" s="207">
        <v>7.8</v>
      </c>
      <c r="I539" s="208"/>
      <c r="J539" s="204"/>
      <c r="K539" s="204"/>
      <c r="L539" s="209"/>
      <c r="M539" s="210"/>
      <c r="N539" s="211"/>
      <c r="O539" s="211"/>
      <c r="P539" s="211"/>
      <c r="Q539" s="211"/>
      <c r="R539" s="211"/>
      <c r="S539" s="211"/>
      <c r="T539" s="212"/>
      <c r="AT539" s="213" t="s">
        <v>145</v>
      </c>
      <c r="AU539" s="213" t="s">
        <v>82</v>
      </c>
      <c r="AV539" s="14" t="s">
        <v>82</v>
      </c>
      <c r="AW539" s="14" t="s">
        <v>33</v>
      </c>
      <c r="AX539" s="14" t="s">
        <v>72</v>
      </c>
      <c r="AY539" s="213" t="s">
        <v>132</v>
      </c>
    </row>
    <row r="540" spans="2:51" s="13" customFormat="1" ht="12">
      <c r="B540" s="192"/>
      <c r="C540" s="193"/>
      <c r="D540" s="194" t="s">
        <v>145</v>
      </c>
      <c r="E540" s="195" t="s">
        <v>19</v>
      </c>
      <c r="F540" s="196" t="s">
        <v>239</v>
      </c>
      <c r="G540" s="193"/>
      <c r="H540" s="195" t="s">
        <v>19</v>
      </c>
      <c r="I540" s="197"/>
      <c r="J540" s="193"/>
      <c r="K540" s="193"/>
      <c r="L540" s="198"/>
      <c r="M540" s="199"/>
      <c r="N540" s="200"/>
      <c r="O540" s="200"/>
      <c r="P540" s="200"/>
      <c r="Q540" s="200"/>
      <c r="R540" s="200"/>
      <c r="S540" s="200"/>
      <c r="T540" s="201"/>
      <c r="AT540" s="202" t="s">
        <v>145</v>
      </c>
      <c r="AU540" s="202" t="s">
        <v>82</v>
      </c>
      <c r="AV540" s="13" t="s">
        <v>80</v>
      </c>
      <c r="AW540" s="13" t="s">
        <v>33</v>
      </c>
      <c r="AX540" s="13" t="s">
        <v>72</v>
      </c>
      <c r="AY540" s="202" t="s">
        <v>132</v>
      </c>
    </row>
    <row r="541" spans="2:51" s="14" customFormat="1" ht="12">
      <c r="B541" s="203"/>
      <c r="C541" s="204"/>
      <c r="D541" s="194" t="s">
        <v>145</v>
      </c>
      <c r="E541" s="205" t="s">
        <v>19</v>
      </c>
      <c r="F541" s="206" t="s">
        <v>599</v>
      </c>
      <c r="G541" s="204"/>
      <c r="H541" s="207">
        <v>21.72</v>
      </c>
      <c r="I541" s="208"/>
      <c r="J541" s="204"/>
      <c r="K541" s="204"/>
      <c r="L541" s="209"/>
      <c r="M541" s="210"/>
      <c r="N541" s="211"/>
      <c r="O541" s="211"/>
      <c r="P541" s="211"/>
      <c r="Q541" s="211"/>
      <c r="R541" s="211"/>
      <c r="S541" s="211"/>
      <c r="T541" s="212"/>
      <c r="AT541" s="213" t="s">
        <v>145</v>
      </c>
      <c r="AU541" s="213" t="s">
        <v>82</v>
      </c>
      <c r="AV541" s="14" t="s">
        <v>82</v>
      </c>
      <c r="AW541" s="14" t="s">
        <v>33</v>
      </c>
      <c r="AX541" s="14" t="s">
        <v>72</v>
      </c>
      <c r="AY541" s="213" t="s">
        <v>132</v>
      </c>
    </row>
    <row r="542" spans="2:51" s="15" customFormat="1" ht="12">
      <c r="B542" s="224"/>
      <c r="C542" s="225"/>
      <c r="D542" s="194" t="s">
        <v>145</v>
      </c>
      <c r="E542" s="226" t="s">
        <v>19</v>
      </c>
      <c r="F542" s="227" t="s">
        <v>202</v>
      </c>
      <c r="G542" s="225"/>
      <c r="H542" s="228">
        <v>1377.38</v>
      </c>
      <c r="I542" s="229"/>
      <c r="J542" s="225"/>
      <c r="K542" s="225"/>
      <c r="L542" s="230"/>
      <c r="M542" s="231"/>
      <c r="N542" s="232"/>
      <c r="O542" s="232"/>
      <c r="P542" s="232"/>
      <c r="Q542" s="232"/>
      <c r="R542" s="232"/>
      <c r="S542" s="232"/>
      <c r="T542" s="233"/>
      <c r="AT542" s="234" t="s">
        <v>145</v>
      </c>
      <c r="AU542" s="234" t="s">
        <v>82</v>
      </c>
      <c r="AV542" s="15" t="s">
        <v>140</v>
      </c>
      <c r="AW542" s="15" t="s">
        <v>33</v>
      </c>
      <c r="AX542" s="15" t="s">
        <v>80</v>
      </c>
      <c r="AY542" s="234" t="s">
        <v>132</v>
      </c>
    </row>
    <row r="543" spans="1:65" s="2" customFormat="1" ht="33" customHeight="1">
      <c r="A543" s="35"/>
      <c r="B543" s="36"/>
      <c r="C543" s="174" t="s">
        <v>624</v>
      </c>
      <c r="D543" s="174" t="s">
        <v>135</v>
      </c>
      <c r="E543" s="175" t="s">
        <v>625</v>
      </c>
      <c r="F543" s="176" t="s">
        <v>626</v>
      </c>
      <c r="G543" s="177" t="s">
        <v>166</v>
      </c>
      <c r="H543" s="178">
        <v>159.72</v>
      </c>
      <c r="I543" s="179"/>
      <c r="J543" s="180">
        <f>ROUND(I543*H543,2)</f>
        <v>0</v>
      </c>
      <c r="K543" s="176" t="s">
        <v>139</v>
      </c>
      <c r="L543" s="40"/>
      <c r="M543" s="181" t="s">
        <v>19</v>
      </c>
      <c r="N543" s="182" t="s">
        <v>43</v>
      </c>
      <c r="O543" s="65"/>
      <c r="P543" s="183">
        <f>O543*H543</f>
        <v>0</v>
      </c>
      <c r="Q543" s="183">
        <v>0.69</v>
      </c>
      <c r="R543" s="183">
        <f>Q543*H543</f>
        <v>110.20679999999999</v>
      </c>
      <c r="S543" s="183">
        <v>0</v>
      </c>
      <c r="T543" s="184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85" t="s">
        <v>140</v>
      </c>
      <c r="AT543" s="185" t="s">
        <v>135</v>
      </c>
      <c r="AU543" s="185" t="s">
        <v>82</v>
      </c>
      <c r="AY543" s="18" t="s">
        <v>132</v>
      </c>
      <c r="BE543" s="186">
        <f>IF(N543="základní",J543,0)</f>
        <v>0</v>
      </c>
      <c r="BF543" s="186">
        <f>IF(N543="snížená",J543,0)</f>
        <v>0</v>
      </c>
      <c r="BG543" s="186">
        <f>IF(N543="zákl. přenesená",J543,0)</f>
        <v>0</v>
      </c>
      <c r="BH543" s="186">
        <f>IF(N543="sníž. přenesená",J543,0)</f>
        <v>0</v>
      </c>
      <c r="BI543" s="186">
        <f>IF(N543="nulová",J543,0)</f>
        <v>0</v>
      </c>
      <c r="BJ543" s="18" t="s">
        <v>80</v>
      </c>
      <c r="BK543" s="186">
        <f>ROUND(I543*H543,2)</f>
        <v>0</v>
      </c>
      <c r="BL543" s="18" t="s">
        <v>140</v>
      </c>
      <c r="BM543" s="185" t="s">
        <v>627</v>
      </c>
    </row>
    <row r="544" spans="1:47" s="2" customFormat="1" ht="12">
      <c r="A544" s="35"/>
      <c r="B544" s="36"/>
      <c r="C544" s="37"/>
      <c r="D544" s="187" t="s">
        <v>143</v>
      </c>
      <c r="E544" s="37"/>
      <c r="F544" s="188" t="s">
        <v>628</v>
      </c>
      <c r="G544" s="37"/>
      <c r="H544" s="37"/>
      <c r="I544" s="189"/>
      <c r="J544" s="37"/>
      <c r="K544" s="37"/>
      <c r="L544" s="40"/>
      <c r="M544" s="190"/>
      <c r="N544" s="191"/>
      <c r="O544" s="65"/>
      <c r="P544" s="65"/>
      <c r="Q544" s="65"/>
      <c r="R544" s="65"/>
      <c r="S544" s="65"/>
      <c r="T544" s="66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T544" s="18" t="s">
        <v>143</v>
      </c>
      <c r="AU544" s="18" t="s">
        <v>82</v>
      </c>
    </row>
    <row r="545" spans="2:51" s="13" customFormat="1" ht="12">
      <c r="B545" s="192"/>
      <c r="C545" s="193"/>
      <c r="D545" s="194" t="s">
        <v>145</v>
      </c>
      <c r="E545" s="195" t="s">
        <v>19</v>
      </c>
      <c r="F545" s="196" t="s">
        <v>629</v>
      </c>
      <c r="G545" s="193"/>
      <c r="H545" s="195" t="s">
        <v>19</v>
      </c>
      <c r="I545" s="197"/>
      <c r="J545" s="193"/>
      <c r="K545" s="193"/>
      <c r="L545" s="198"/>
      <c r="M545" s="199"/>
      <c r="N545" s="200"/>
      <c r="O545" s="200"/>
      <c r="P545" s="200"/>
      <c r="Q545" s="200"/>
      <c r="R545" s="200"/>
      <c r="S545" s="200"/>
      <c r="T545" s="201"/>
      <c r="AT545" s="202" t="s">
        <v>145</v>
      </c>
      <c r="AU545" s="202" t="s">
        <v>82</v>
      </c>
      <c r="AV545" s="13" t="s">
        <v>80</v>
      </c>
      <c r="AW545" s="13" t="s">
        <v>33</v>
      </c>
      <c r="AX545" s="13" t="s">
        <v>72</v>
      </c>
      <c r="AY545" s="202" t="s">
        <v>132</v>
      </c>
    </row>
    <row r="546" spans="2:51" s="13" customFormat="1" ht="12">
      <c r="B546" s="192"/>
      <c r="C546" s="193"/>
      <c r="D546" s="194" t="s">
        <v>145</v>
      </c>
      <c r="E546" s="195" t="s">
        <v>19</v>
      </c>
      <c r="F546" s="196" t="s">
        <v>231</v>
      </c>
      <c r="G546" s="193"/>
      <c r="H546" s="195" t="s">
        <v>19</v>
      </c>
      <c r="I546" s="197"/>
      <c r="J546" s="193"/>
      <c r="K546" s="193"/>
      <c r="L546" s="198"/>
      <c r="M546" s="199"/>
      <c r="N546" s="200"/>
      <c r="O546" s="200"/>
      <c r="P546" s="200"/>
      <c r="Q546" s="200"/>
      <c r="R546" s="200"/>
      <c r="S546" s="200"/>
      <c r="T546" s="201"/>
      <c r="AT546" s="202" t="s">
        <v>145</v>
      </c>
      <c r="AU546" s="202" t="s">
        <v>82</v>
      </c>
      <c r="AV546" s="13" t="s">
        <v>80</v>
      </c>
      <c r="AW546" s="13" t="s">
        <v>33</v>
      </c>
      <c r="AX546" s="13" t="s">
        <v>72</v>
      </c>
      <c r="AY546" s="202" t="s">
        <v>132</v>
      </c>
    </row>
    <row r="547" spans="2:51" s="14" customFormat="1" ht="12">
      <c r="B547" s="203"/>
      <c r="C547" s="204"/>
      <c r="D547" s="194" t="s">
        <v>145</v>
      </c>
      <c r="E547" s="205" t="s">
        <v>19</v>
      </c>
      <c r="F547" s="206" t="s">
        <v>630</v>
      </c>
      <c r="G547" s="204"/>
      <c r="H547" s="207">
        <v>95.37</v>
      </c>
      <c r="I547" s="208"/>
      <c r="J547" s="204"/>
      <c r="K547" s="204"/>
      <c r="L547" s="209"/>
      <c r="M547" s="210"/>
      <c r="N547" s="211"/>
      <c r="O547" s="211"/>
      <c r="P547" s="211"/>
      <c r="Q547" s="211"/>
      <c r="R547" s="211"/>
      <c r="S547" s="211"/>
      <c r="T547" s="212"/>
      <c r="AT547" s="213" t="s">
        <v>145</v>
      </c>
      <c r="AU547" s="213" t="s">
        <v>82</v>
      </c>
      <c r="AV547" s="14" t="s">
        <v>82</v>
      </c>
      <c r="AW547" s="14" t="s">
        <v>33</v>
      </c>
      <c r="AX547" s="14" t="s">
        <v>72</v>
      </c>
      <c r="AY547" s="213" t="s">
        <v>132</v>
      </c>
    </row>
    <row r="548" spans="2:51" s="14" customFormat="1" ht="12">
      <c r="B548" s="203"/>
      <c r="C548" s="204"/>
      <c r="D548" s="194" t="s">
        <v>145</v>
      </c>
      <c r="E548" s="205" t="s">
        <v>19</v>
      </c>
      <c r="F548" s="206" t="s">
        <v>631</v>
      </c>
      <c r="G548" s="204"/>
      <c r="H548" s="207">
        <v>52.8</v>
      </c>
      <c r="I548" s="208"/>
      <c r="J548" s="204"/>
      <c r="K548" s="204"/>
      <c r="L548" s="209"/>
      <c r="M548" s="210"/>
      <c r="N548" s="211"/>
      <c r="O548" s="211"/>
      <c r="P548" s="211"/>
      <c r="Q548" s="211"/>
      <c r="R548" s="211"/>
      <c r="S548" s="211"/>
      <c r="T548" s="212"/>
      <c r="AT548" s="213" t="s">
        <v>145</v>
      </c>
      <c r="AU548" s="213" t="s">
        <v>82</v>
      </c>
      <c r="AV548" s="14" t="s">
        <v>82</v>
      </c>
      <c r="AW548" s="14" t="s">
        <v>33</v>
      </c>
      <c r="AX548" s="14" t="s">
        <v>72</v>
      </c>
      <c r="AY548" s="213" t="s">
        <v>132</v>
      </c>
    </row>
    <row r="549" spans="2:51" s="13" customFormat="1" ht="12">
      <c r="B549" s="192"/>
      <c r="C549" s="193"/>
      <c r="D549" s="194" t="s">
        <v>145</v>
      </c>
      <c r="E549" s="195" t="s">
        <v>19</v>
      </c>
      <c r="F549" s="196" t="s">
        <v>232</v>
      </c>
      <c r="G549" s="193"/>
      <c r="H549" s="195" t="s">
        <v>19</v>
      </c>
      <c r="I549" s="197"/>
      <c r="J549" s="193"/>
      <c r="K549" s="193"/>
      <c r="L549" s="198"/>
      <c r="M549" s="199"/>
      <c r="N549" s="200"/>
      <c r="O549" s="200"/>
      <c r="P549" s="200"/>
      <c r="Q549" s="200"/>
      <c r="R549" s="200"/>
      <c r="S549" s="200"/>
      <c r="T549" s="201"/>
      <c r="AT549" s="202" t="s">
        <v>145</v>
      </c>
      <c r="AU549" s="202" t="s">
        <v>82</v>
      </c>
      <c r="AV549" s="13" t="s">
        <v>80</v>
      </c>
      <c r="AW549" s="13" t="s">
        <v>33</v>
      </c>
      <c r="AX549" s="13" t="s">
        <v>72</v>
      </c>
      <c r="AY549" s="202" t="s">
        <v>132</v>
      </c>
    </row>
    <row r="550" spans="2:51" s="14" customFormat="1" ht="12">
      <c r="B550" s="203"/>
      <c r="C550" s="204"/>
      <c r="D550" s="194" t="s">
        <v>145</v>
      </c>
      <c r="E550" s="205" t="s">
        <v>19</v>
      </c>
      <c r="F550" s="206" t="s">
        <v>632</v>
      </c>
      <c r="G550" s="204"/>
      <c r="H550" s="207">
        <v>11.55</v>
      </c>
      <c r="I550" s="208"/>
      <c r="J550" s="204"/>
      <c r="K550" s="204"/>
      <c r="L550" s="209"/>
      <c r="M550" s="210"/>
      <c r="N550" s="211"/>
      <c r="O550" s="211"/>
      <c r="P550" s="211"/>
      <c r="Q550" s="211"/>
      <c r="R550" s="211"/>
      <c r="S550" s="211"/>
      <c r="T550" s="212"/>
      <c r="AT550" s="213" t="s">
        <v>145</v>
      </c>
      <c r="AU550" s="213" t="s">
        <v>82</v>
      </c>
      <c r="AV550" s="14" t="s">
        <v>82</v>
      </c>
      <c r="AW550" s="14" t="s">
        <v>33</v>
      </c>
      <c r="AX550" s="14" t="s">
        <v>72</v>
      </c>
      <c r="AY550" s="213" t="s">
        <v>132</v>
      </c>
    </row>
    <row r="551" spans="2:51" s="15" customFormat="1" ht="12">
      <c r="B551" s="224"/>
      <c r="C551" s="225"/>
      <c r="D551" s="194" t="s">
        <v>145</v>
      </c>
      <c r="E551" s="226" t="s">
        <v>19</v>
      </c>
      <c r="F551" s="227" t="s">
        <v>202</v>
      </c>
      <c r="G551" s="225"/>
      <c r="H551" s="228">
        <v>159.72</v>
      </c>
      <c r="I551" s="229"/>
      <c r="J551" s="225"/>
      <c r="K551" s="225"/>
      <c r="L551" s="230"/>
      <c r="M551" s="231"/>
      <c r="N551" s="232"/>
      <c r="O551" s="232"/>
      <c r="P551" s="232"/>
      <c r="Q551" s="232"/>
      <c r="R551" s="232"/>
      <c r="S551" s="232"/>
      <c r="T551" s="233"/>
      <c r="AT551" s="234" t="s">
        <v>145</v>
      </c>
      <c r="AU551" s="234" t="s">
        <v>82</v>
      </c>
      <c r="AV551" s="15" t="s">
        <v>140</v>
      </c>
      <c r="AW551" s="15" t="s">
        <v>33</v>
      </c>
      <c r="AX551" s="15" t="s">
        <v>80</v>
      </c>
      <c r="AY551" s="234" t="s">
        <v>132</v>
      </c>
    </row>
    <row r="552" spans="1:65" s="2" customFormat="1" ht="49.15" customHeight="1">
      <c r="A552" s="35"/>
      <c r="B552" s="36"/>
      <c r="C552" s="174" t="s">
        <v>633</v>
      </c>
      <c r="D552" s="174" t="s">
        <v>135</v>
      </c>
      <c r="E552" s="175" t="s">
        <v>634</v>
      </c>
      <c r="F552" s="176" t="s">
        <v>635</v>
      </c>
      <c r="G552" s="177" t="s">
        <v>166</v>
      </c>
      <c r="H552" s="178">
        <v>16</v>
      </c>
      <c r="I552" s="179"/>
      <c r="J552" s="180">
        <f>ROUND(I552*H552,2)</f>
        <v>0</v>
      </c>
      <c r="K552" s="176" t="s">
        <v>139</v>
      </c>
      <c r="L552" s="40"/>
      <c r="M552" s="181" t="s">
        <v>19</v>
      </c>
      <c r="N552" s="182" t="s">
        <v>43</v>
      </c>
      <c r="O552" s="65"/>
      <c r="P552" s="183">
        <f>O552*H552</f>
        <v>0</v>
      </c>
      <c r="Q552" s="183">
        <v>0.13188</v>
      </c>
      <c r="R552" s="183">
        <f>Q552*H552</f>
        <v>2.11008</v>
      </c>
      <c r="S552" s="183">
        <v>0</v>
      </c>
      <c r="T552" s="184">
        <f>S552*H552</f>
        <v>0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R552" s="185" t="s">
        <v>140</v>
      </c>
      <c r="AT552" s="185" t="s">
        <v>135</v>
      </c>
      <c r="AU552" s="185" t="s">
        <v>82</v>
      </c>
      <c r="AY552" s="18" t="s">
        <v>132</v>
      </c>
      <c r="BE552" s="186">
        <f>IF(N552="základní",J552,0)</f>
        <v>0</v>
      </c>
      <c r="BF552" s="186">
        <f>IF(N552="snížená",J552,0)</f>
        <v>0</v>
      </c>
      <c r="BG552" s="186">
        <f>IF(N552="zákl. přenesená",J552,0)</f>
        <v>0</v>
      </c>
      <c r="BH552" s="186">
        <f>IF(N552="sníž. přenesená",J552,0)</f>
        <v>0</v>
      </c>
      <c r="BI552" s="186">
        <f>IF(N552="nulová",J552,0)</f>
        <v>0</v>
      </c>
      <c r="BJ552" s="18" t="s">
        <v>80</v>
      </c>
      <c r="BK552" s="186">
        <f>ROUND(I552*H552,2)</f>
        <v>0</v>
      </c>
      <c r="BL552" s="18" t="s">
        <v>140</v>
      </c>
      <c r="BM552" s="185" t="s">
        <v>636</v>
      </c>
    </row>
    <row r="553" spans="1:47" s="2" customFormat="1" ht="12">
      <c r="A553" s="35"/>
      <c r="B553" s="36"/>
      <c r="C553" s="37"/>
      <c r="D553" s="187" t="s">
        <v>143</v>
      </c>
      <c r="E553" s="37"/>
      <c r="F553" s="188" t="s">
        <v>637</v>
      </c>
      <c r="G553" s="37"/>
      <c r="H553" s="37"/>
      <c r="I553" s="189"/>
      <c r="J553" s="37"/>
      <c r="K553" s="37"/>
      <c r="L553" s="40"/>
      <c r="M553" s="190"/>
      <c r="N553" s="191"/>
      <c r="O553" s="65"/>
      <c r="P553" s="65"/>
      <c r="Q553" s="65"/>
      <c r="R553" s="65"/>
      <c r="S553" s="65"/>
      <c r="T553" s="66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T553" s="18" t="s">
        <v>143</v>
      </c>
      <c r="AU553" s="18" t="s">
        <v>82</v>
      </c>
    </row>
    <row r="554" spans="2:51" s="13" customFormat="1" ht="12">
      <c r="B554" s="192"/>
      <c r="C554" s="193"/>
      <c r="D554" s="194" t="s">
        <v>145</v>
      </c>
      <c r="E554" s="195" t="s">
        <v>19</v>
      </c>
      <c r="F554" s="196" t="s">
        <v>228</v>
      </c>
      <c r="G554" s="193"/>
      <c r="H554" s="195" t="s">
        <v>19</v>
      </c>
      <c r="I554" s="197"/>
      <c r="J554" s="193"/>
      <c r="K554" s="193"/>
      <c r="L554" s="198"/>
      <c r="M554" s="199"/>
      <c r="N554" s="200"/>
      <c r="O554" s="200"/>
      <c r="P554" s="200"/>
      <c r="Q554" s="200"/>
      <c r="R554" s="200"/>
      <c r="S554" s="200"/>
      <c r="T554" s="201"/>
      <c r="AT554" s="202" t="s">
        <v>145</v>
      </c>
      <c r="AU554" s="202" t="s">
        <v>82</v>
      </c>
      <c r="AV554" s="13" t="s">
        <v>80</v>
      </c>
      <c r="AW554" s="13" t="s">
        <v>33</v>
      </c>
      <c r="AX554" s="13" t="s">
        <v>72</v>
      </c>
      <c r="AY554" s="202" t="s">
        <v>132</v>
      </c>
    </row>
    <row r="555" spans="2:51" s="13" customFormat="1" ht="12">
      <c r="B555" s="192"/>
      <c r="C555" s="193"/>
      <c r="D555" s="194" t="s">
        <v>145</v>
      </c>
      <c r="E555" s="195" t="s">
        <v>19</v>
      </c>
      <c r="F555" s="196" t="s">
        <v>229</v>
      </c>
      <c r="G555" s="193"/>
      <c r="H555" s="195" t="s">
        <v>19</v>
      </c>
      <c r="I555" s="197"/>
      <c r="J555" s="193"/>
      <c r="K555" s="193"/>
      <c r="L555" s="198"/>
      <c r="M555" s="199"/>
      <c r="N555" s="200"/>
      <c r="O555" s="200"/>
      <c r="P555" s="200"/>
      <c r="Q555" s="200"/>
      <c r="R555" s="200"/>
      <c r="S555" s="200"/>
      <c r="T555" s="201"/>
      <c r="AT555" s="202" t="s">
        <v>145</v>
      </c>
      <c r="AU555" s="202" t="s">
        <v>82</v>
      </c>
      <c r="AV555" s="13" t="s">
        <v>80</v>
      </c>
      <c r="AW555" s="13" t="s">
        <v>33</v>
      </c>
      <c r="AX555" s="13" t="s">
        <v>72</v>
      </c>
      <c r="AY555" s="202" t="s">
        <v>132</v>
      </c>
    </row>
    <row r="556" spans="2:51" s="14" customFormat="1" ht="12">
      <c r="B556" s="203"/>
      <c r="C556" s="204"/>
      <c r="D556" s="194" t="s">
        <v>145</v>
      </c>
      <c r="E556" s="205" t="s">
        <v>19</v>
      </c>
      <c r="F556" s="206" t="s">
        <v>230</v>
      </c>
      <c r="G556" s="204"/>
      <c r="H556" s="207">
        <v>16</v>
      </c>
      <c r="I556" s="208"/>
      <c r="J556" s="204"/>
      <c r="K556" s="204"/>
      <c r="L556" s="209"/>
      <c r="M556" s="210"/>
      <c r="N556" s="211"/>
      <c r="O556" s="211"/>
      <c r="P556" s="211"/>
      <c r="Q556" s="211"/>
      <c r="R556" s="211"/>
      <c r="S556" s="211"/>
      <c r="T556" s="212"/>
      <c r="AT556" s="213" t="s">
        <v>145</v>
      </c>
      <c r="AU556" s="213" t="s">
        <v>82</v>
      </c>
      <c r="AV556" s="14" t="s">
        <v>82</v>
      </c>
      <c r="AW556" s="14" t="s">
        <v>33</v>
      </c>
      <c r="AX556" s="14" t="s">
        <v>80</v>
      </c>
      <c r="AY556" s="213" t="s">
        <v>132</v>
      </c>
    </row>
    <row r="557" spans="1:65" s="2" customFormat="1" ht="49.15" customHeight="1">
      <c r="A557" s="35"/>
      <c r="B557" s="36"/>
      <c r="C557" s="174" t="s">
        <v>638</v>
      </c>
      <c r="D557" s="174" t="s">
        <v>135</v>
      </c>
      <c r="E557" s="175" t="s">
        <v>639</v>
      </c>
      <c r="F557" s="176" t="s">
        <v>640</v>
      </c>
      <c r="G557" s="177" t="s">
        <v>166</v>
      </c>
      <c r="H557" s="178">
        <v>1120</v>
      </c>
      <c r="I557" s="179"/>
      <c r="J557" s="180">
        <f>ROUND(I557*H557,2)</f>
        <v>0</v>
      </c>
      <c r="K557" s="176" t="s">
        <v>139</v>
      </c>
      <c r="L557" s="40"/>
      <c r="M557" s="181" t="s">
        <v>19</v>
      </c>
      <c r="N557" s="182" t="s">
        <v>43</v>
      </c>
      <c r="O557" s="65"/>
      <c r="P557" s="183">
        <f>O557*H557</f>
        <v>0</v>
      </c>
      <c r="Q557" s="183">
        <v>0.18463</v>
      </c>
      <c r="R557" s="183">
        <f>Q557*H557</f>
        <v>206.7856</v>
      </c>
      <c r="S557" s="183">
        <v>0</v>
      </c>
      <c r="T557" s="184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85" t="s">
        <v>140</v>
      </c>
      <c r="AT557" s="185" t="s">
        <v>135</v>
      </c>
      <c r="AU557" s="185" t="s">
        <v>82</v>
      </c>
      <c r="AY557" s="18" t="s">
        <v>132</v>
      </c>
      <c r="BE557" s="186">
        <f>IF(N557="základní",J557,0)</f>
        <v>0</v>
      </c>
      <c r="BF557" s="186">
        <f>IF(N557="snížená",J557,0)</f>
        <v>0</v>
      </c>
      <c r="BG557" s="186">
        <f>IF(N557="zákl. přenesená",J557,0)</f>
        <v>0</v>
      </c>
      <c r="BH557" s="186">
        <f>IF(N557="sníž. přenesená",J557,0)</f>
        <v>0</v>
      </c>
      <c r="BI557" s="186">
        <f>IF(N557="nulová",J557,0)</f>
        <v>0</v>
      </c>
      <c r="BJ557" s="18" t="s">
        <v>80</v>
      </c>
      <c r="BK557" s="186">
        <f>ROUND(I557*H557,2)</f>
        <v>0</v>
      </c>
      <c r="BL557" s="18" t="s">
        <v>140</v>
      </c>
      <c r="BM557" s="185" t="s">
        <v>641</v>
      </c>
    </row>
    <row r="558" spans="1:47" s="2" customFormat="1" ht="12">
      <c r="A558" s="35"/>
      <c r="B558" s="36"/>
      <c r="C558" s="37"/>
      <c r="D558" s="187" t="s">
        <v>143</v>
      </c>
      <c r="E558" s="37"/>
      <c r="F558" s="188" t="s">
        <v>642</v>
      </c>
      <c r="G558" s="37"/>
      <c r="H558" s="37"/>
      <c r="I558" s="189"/>
      <c r="J558" s="37"/>
      <c r="K558" s="37"/>
      <c r="L558" s="40"/>
      <c r="M558" s="190"/>
      <c r="N558" s="191"/>
      <c r="O558" s="65"/>
      <c r="P558" s="65"/>
      <c r="Q558" s="65"/>
      <c r="R558" s="65"/>
      <c r="S558" s="65"/>
      <c r="T558" s="66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T558" s="18" t="s">
        <v>143</v>
      </c>
      <c r="AU558" s="18" t="s">
        <v>82</v>
      </c>
    </row>
    <row r="559" spans="2:51" s="13" customFormat="1" ht="12">
      <c r="B559" s="192"/>
      <c r="C559" s="193"/>
      <c r="D559" s="194" t="s">
        <v>145</v>
      </c>
      <c r="E559" s="195" t="s">
        <v>19</v>
      </c>
      <c r="F559" s="196" t="s">
        <v>256</v>
      </c>
      <c r="G559" s="193"/>
      <c r="H559" s="195" t="s">
        <v>19</v>
      </c>
      <c r="I559" s="197"/>
      <c r="J559" s="193"/>
      <c r="K559" s="193"/>
      <c r="L559" s="198"/>
      <c r="M559" s="199"/>
      <c r="N559" s="200"/>
      <c r="O559" s="200"/>
      <c r="P559" s="200"/>
      <c r="Q559" s="200"/>
      <c r="R559" s="200"/>
      <c r="S559" s="200"/>
      <c r="T559" s="201"/>
      <c r="AT559" s="202" t="s">
        <v>145</v>
      </c>
      <c r="AU559" s="202" t="s">
        <v>82</v>
      </c>
      <c r="AV559" s="13" t="s">
        <v>80</v>
      </c>
      <c r="AW559" s="13" t="s">
        <v>33</v>
      </c>
      <c r="AX559" s="13" t="s">
        <v>72</v>
      </c>
      <c r="AY559" s="202" t="s">
        <v>132</v>
      </c>
    </row>
    <row r="560" spans="2:51" s="14" customFormat="1" ht="12">
      <c r="B560" s="203"/>
      <c r="C560" s="204"/>
      <c r="D560" s="194" t="s">
        <v>145</v>
      </c>
      <c r="E560" s="205" t="s">
        <v>19</v>
      </c>
      <c r="F560" s="206" t="s">
        <v>257</v>
      </c>
      <c r="G560" s="204"/>
      <c r="H560" s="207">
        <v>1120</v>
      </c>
      <c r="I560" s="208"/>
      <c r="J560" s="204"/>
      <c r="K560" s="204"/>
      <c r="L560" s="209"/>
      <c r="M560" s="210"/>
      <c r="N560" s="211"/>
      <c r="O560" s="211"/>
      <c r="P560" s="211"/>
      <c r="Q560" s="211"/>
      <c r="R560" s="211"/>
      <c r="S560" s="211"/>
      <c r="T560" s="212"/>
      <c r="AT560" s="213" t="s">
        <v>145</v>
      </c>
      <c r="AU560" s="213" t="s">
        <v>82</v>
      </c>
      <c r="AV560" s="14" t="s">
        <v>82</v>
      </c>
      <c r="AW560" s="14" t="s">
        <v>33</v>
      </c>
      <c r="AX560" s="14" t="s">
        <v>80</v>
      </c>
      <c r="AY560" s="213" t="s">
        <v>132</v>
      </c>
    </row>
    <row r="561" spans="1:65" s="2" customFormat="1" ht="24.2" customHeight="1">
      <c r="A561" s="35"/>
      <c r="B561" s="36"/>
      <c r="C561" s="174" t="s">
        <v>643</v>
      </c>
      <c r="D561" s="174" t="s">
        <v>135</v>
      </c>
      <c r="E561" s="175" t="s">
        <v>644</v>
      </c>
      <c r="F561" s="176" t="s">
        <v>645</v>
      </c>
      <c r="G561" s="177" t="s">
        <v>166</v>
      </c>
      <c r="H561" s="178">
        <v>1136</v>
      </c>
      <c r="I561" s="179"/>
      <c r="J561" s="180">
        <f>ROUND(I561*H561,2)</f>
        <v>0</v>
      </c>
      <c r="K561" s="176" t="s">
        <v>139</v>
      </c>
      <c r="L561" s="40"/>
      <c r="M561" s="181" t="s">
        <v>19</v>
      </c>
      <c r="N561" s="182" t="s">
        <v>43</v>
      </c>
      <c r="O561" s="65"/>
      <c r="P561" s="183">
        <f>O561*H561</f>
        <v>0</v>
      </c>
      <c r="Q561" s="183">
        <v>0.00601</v>
      </c>
      <c r="R561" s="183">
        <f>Q561*H561</f>
        <v>6.82736</v>
      </c>
      <c r="S561" s="183">
        <v>0</v>
      </c>
      <c r="T561" s="184">
        <f>S561*H561</f>
        <v>0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R561" s="185" t="s">
        <v>140</v>
      </c>
      <c r="AT561" s="185" t="s">
        <v>135</v>
      </c>
      <c r="AU561" s="185" t="s">
        <v>82</v>
      </c>
      <c r="AY561" s="18" t="s">
        <v>132</v>
      </c>
      <c r="BE561" s="186">
        <f>IF(N561="základní",J561,0)</f>
        <v>0</v>
      </c>
      <c r="BF561" s="186">
        <f>IF(N561="snížená",J561,0)</f>
        <v>0</v>
      </c>
      <c r="BG561" s="186">
        <f>IF(N561="zákl. přenesená",J561,0)</f>
        <v>0</v>
      </c>
      <c r="BH561" s="186">
        <f>IF(N561="sníž. přenesená",J561,0)</f>
        <v>0</v>
      </c>
      <c r="BI561" s="186">
        <f>IF(N561="nulová",J561,0)</f>
        <v>0</v>
      </c>
      <c r="BJ561" s="18" t="s">
        <v>80</v>
      </c>
      <c r="BK561" s="186">
        <f>ROUND(I561*H561,2)</f>
        <v>0</v>
      </c>
      <c r="BL561" s="18" t="s">
        <v>140</v>
      </c>
      <c r="BM561" s="185" t="s">
        <v>646</v>
      </c>
    </row>
    <row r="562" spans="1:47" s="2" customFormat="1" ht="12">
      <c r="A562" s="35"/>
      <c r="B562" s="36"/>
      <c r="C562" s="37"/>
      <c r="D562" s="187" t="s">
        <v>143</v>
      </c>
      <c r="E562" s="37"/>
      <c r="F562" s="188" t="s">
        <v>647</v>
      </c>
      <c r="G562" s="37"/>
      <c r="H562" s="37"/>
      <c r="I562" s="189"/>
      <c r="J562" s="37"/>
      <c r="K562" s="37"/>
      <c r="L562" s="40"/>
      <c r="M562" s="190"/>
      <c r="N562" s="191"/>
      <c r="O562" s="65"/>
      <c r="P562" s="65"/>
      <c r="Q562" s="65"/>
      <c r="R562" s="65"/>
      <c r="S562" s="65"/>
      <c r="T562" s="66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T562" s="18" t="s">
        <v>143</v>
      </c>
      <c r="AU562" s="18" t="s">
        <v>82</v>
      </c>
    </row>
    <row r="563" spans="2:51" s="13" customFormat="1" ht="12">
      <c r="B563" s="192"/>
      <c r="C563" s="193"/>
      <c r="D563" s="194" t="s">
        <v>145</v>
      </c>
      <c r="E563" s="195" t="s">
        <v>19</v>
      </c>
      <c r="F563" s="196" t="s">
        <v>256</v>
      </c>
      <c r="G563" s="193"/>
      <c r="H563" s="195" t="s">
        <v>19</v>
      </c>
      <c r="I563" s="197"/>
      <c r="J563" s="193"/>
      <c r="K563" s="193"/>
      <c r="L563" s="198"/>
      <c r="M563" s="199"/>
      <c r="N563" s="200"/>
      <c r="O563" s="200"/>
      <c r="P563" s="200"/>
      <c r="Q563" s="200"/>
      <c r="R563" s="200"/>
      <c r="S563" s="200"/>
      <c r="T563" s="201"/>
      <c r="AT563" s="202" t="s">
        <v>145</v>
      </c>
      <c r="AU563" s="202" t="s">
        <v>82</v>
      </c>
      <c r="AV563" s="13" t="s">
        <v>80</v>
      </c>
      <c r="AW563" s="13" t="s">
        <v>33</v>
      </c>
      <c r="AX563" s="13" t="s">
        <v>72</v>
      </c>
      <c r="AY563" s="202" t="s">
        <v>132</v>
      </c>
    </row>
    <row r="564" spans="2:51" s="14" customFormat="1" ht="12">
      <c r="B564" s="203"/>
      <c r="C564" s="204"/>
      <c r="D564" s="194" t="s">
        <v>145</v>
      </c>
      <c r="E564" s="205" t="s">
        <v>19</v>
      </c>
      <c r="F564" s="206" t="s">
        <v>257</v>
      </c>
      <c r="G564" s="204"/>
      <c r="H564" s="207">
        <v>1120</v>
      </c>
      <c r="I564" s="208"/>
      <c r="J564" s="204"/>
      <c r="K564" s="204"/>
      <c r="L564" s="209"/>
      <c r="M564" s="210"/>
      <c r="N564" s="211"/>
      <c r="O564" s="211"/>
      <c r="P564" s="211"/>
      <c r="Q564" s="211"/>
      <c r="R564" s="211"/>
      <c r="S564" s="211"/>
      <c r="T564" s="212"/>
      <c r="AT564" s="213" t="s">
        <v>145</v>
      </c>
      <c r="AU564" s="213" t="s">
        <v>82</v>
      </c>
      <c r="AV564" s="14" t="s">
        <v>82</v>
      </c>
      <c r="AW564" s="14" t="s">
        <v>33</v>
      </c>
      <c r="AX564" s="14" t="s">
        <v>72</v>
      </c>
      <c r="AY564" s="213" t="s">
        <v>132</v>
      </c>
    </row>
    <row r="565" spans="2:51" s="13" customFormat="1" ht="12">
      <c r="B565" s="192"/>
      <c r="C565" s="193"/>
      <c r="D565" s="194" t="s">
        <v>145</v>
      </c>
      <c r="E565" s="195" t="s">
        <v>19</v>
      </c>
      <c r="F565" s="196" t="s">
        <v>228</v>
      </c>
      <c r="G565" s="193"/>
      <c r="H565" s="195" t="s">
        <v>19</v>
      </c>
      <c r="I565" s="197"/>
      <c r="J565" s="193"/>
      <c r="K565" s="193"/>
      <c r="L565" s="198"/>
      <c r="M565" s="199"/>
      <c r="N565" s="200"/>
      <c r="O565" s="200"/>
      <c r="P565" s="200"/>
      <c r="Q565" s="200"/>
      <c r="R565" s="200"/>
      <c r="S565" s="200"/>
      <c r="T565" s="201"/>
      <c r="AT565" s="202" t="s">
        <v>145</v>
      </c>
      <c r="AU565" s="202" t="s">
        <v>82</v>
      </c>
      <c r="AV565" s="13" t="s">
        <v>80</v>
      </c>
      <c r="AW565" s="13" t="s">
        <v>33</v>
      </c>
      <c r="AX565" s="13" t="s">
        <v>72</v>
      </c>
      <c r="AY565" s="202" t="s">
        <v>132</v>
      </c>
    </row>
    <row r="566" spans="2:51" s="13" customFormat="1" ht="12">
      <c r="B566" s="192"/>
      <c r="C566" s="193"/>
      <c r="D566" s="194" t="s">
        <v>145</v>
      </c>
      <c r="E566" s="195" t="s">
        <v>19</v>
      </c>
      <c r="F566" s="196" t="s">
        <v>229</v>
      </c>
      <c r="G566" s="193"/>
      <c r="H566" s="195" t="s">
        <v>19</v>
      </c>
      <c r="I566" s="197"/>
      <c r="J566" s="193"/>
      <c r="K566" s="193"/>
      <c r="L566" s="198"/>
      <c r="M566" s="199"/>
      <c r="N566" s="200"/>
      <c r="O566" s="200"/>
      <c r="P566" s="200"/>
      <c r="Q566" s="200"/>
      <c r="R566" s="200"/>
      <c r="S566" s="200"/>
      <c r="T566" s="201"/>
      <c r="AT566" s="202" t="s">
        <v>145</v>
      </c>
      <c r="AU566" s="202" t="s">
        <v>82</v>
      </c>
      <c r="AV566" s="13" t="s">
        <v>80</v>
      </c>
      <c r="AW566" s="13" t="s">
        <v>33</v>
      </c>
      <c r="AX566" s="13" t="s">
        <v>72</v>
      </c>
      <c r="AY566" s="202" t="s">
        <v>132</v>
      </c>
    </row>
    <row r="567" spans="2:51" s="14" customFormat="1" ht="12">
      <c r="B567" s="203"/>
      <c r="C567" s="204"/>
      <c r="D567" s="194" t="s">
        <v>145</v>
      </c>
      <c r="E567" s="205" t="s">
        <v>19</v>
      </c>
      <c r="F567" s="206" t="s">
        <v>230</v>
      </c>
      <c r="G567" s="204"/>
      <c r="H567" s="207">
        <v>16</v>
      </c>
      <c r="I567" s="208"/>
      <c r="J567" s="204"/>
      <c r="K567" s="204"/>
      <c r="L567" s="209"/>
      <c r="M567" s="210"/>
      <c r="N567" s="211"/>
      <c r="O567" s="211"/>
      <c r="P567" s="211"/>
      <c r="Q567" s="211"/>
      <c r="R567" s="211"/>
      <c r="S567" s="211"/>
      <c r="T567" s="212"/>
      <c r="AT567" s="213" t="s">
        <v>145</v>
      </c>
      <c r="AU567" s="213" t="s">
        <v>82</v>
      </c>
      <c r="AV567" s="14" t="s">
        <v>82</v>
      </c>
      <c r="AW567" s="14" t="s">
        <v>33</v>
      </c>
      <c r="AX567" s="14" t="s">
        <v>72</v>
      </c>
      <c r="AY567" s="213" t="s">
        <v>132</v>
      </c>
    </row>
    <row r="568" spans="2:51" s="15" customFormat="1" ht="12">
      <c r="B568" s="224"/>
      <c r="C568" s="225"/>
      <c r="D568" s="194" t="s">
        <v>145</v>
      </c>
      <c r="E568" s="226" t="s">
        <v>19</v>
      </c>
      <c r="F568" s="227" t="s">
        <v>202</v>
      </c>
      <c r="G568" s="225"/>
      <c r="H568" s="228">
        <v>1136</v>
      </c>
      <c r="I568" s="229"/>
      <c r="J568" s="225"/>
      <c r="K568" s="225"/>
      <c r="L568" s="230"/>
      <c r="M568" s="231"/>
      <c r="N568" s="232"/>
      <c r="O568" s="232"/>
      <c r="P568" s="232"/>
      <c r="Q568" s="232"/>
      <c r="R568" s="232"/>
      <c r="S568" s="232"/>
      <c r="T568" s="233"/>
      <c r="AT568" s="234" t="s">
        <v>145</v>
      </c>
      <c r="AU568" s="234" t="s">
        <v>82</v>
      </c>
      <c r="AV568" s="15" t="s">
        <v>140</v>
      </c>
      <c r="AW568" s="15" t="s">
        <v>33</v>
      </c>
      <c r="AX568" s="15" t="s">
        <v>80</v>
      </c>
      <c r="AY568" s="234" t="s">
        <v>132</v>
      </c>
    </row>
    <row r="569" spans="1:65" s="2" customFormat="1" ht="24.2" customHeight="1">
      <c r="A569" s="35"/>
      <c r="B569" s="36"/>
      <c r="C569" s="174" t="s">
        <v>648</v>
      </c>
      <c r="D569" s="174" t="s">
        <v>135</v>
      </c>
      <c r="E569" s="175" t="s">
        <v>649</v>
      </c>
      <c r="F569" s="176" t="s">
        <v>650</v>
      </c>
      <c r="G569" s="177" t="s">
        <v>166</v>
      </c>
      <c r="H569" s="178">
        <v>1136</v>
      </c>
      <c r="I569" s="179"/>
      <c r="J569" s="180">
        <f>ROUND(I569*H569,2)</f>
        <v>0</v>
      </c>
      <c r="K569" s="176" t="s">
        <v>139</v>
      </c>
      <c r="L569" s="40"/>
      <c r="M569" s="181" t="s">
        <v>19</v>
      </c>
      <c r="N569" s="182" t="s">
        <v>43</v>
      </c>
      <c r="O569" s="65"/>
      <c r="P569" s="183">
        <f>O569*H569</f>
        <v>0</v>
      </c>
      <c r="Q569" s="183">
        <v>0.00041</v>
      </c>
      <c r="R569" s="183">
        <f>Q569*H569</f>
        <v>0.46576</v>
      </c>
      <c r="S569" s="183">
        <v>0</v>
      </c>
      <c r="T569" s="184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185" t="s">
        <v>140</v>
      </c>
      <c r="AT569" s="185" t="s">
        <v>135</v>
      </c>
      <c r="AU569" s="185" t="s">
        <v>82</v>
      </c>
      <c r="AY569" s="18" t="s">
        <v>132</v>
      </c>
      <c r="BE569" s="186">
        <f>IF(N569="základní",J569,0)</f>
        <v>0</v>
      </c>
      <c r="BF569" s="186">
        <f>IF(N569="snížená",J569,0)</f>
        <v>0</v>
      </c>
      <c r="BG569" s="186">
        <f>IF(N569="zákl. přenesená",J569,0)</f>
        <v>0</v>
      </c>
      <c r="BH569" s="186">
        <f>IF(N569="sníž. přenesená",J569,0)</f>
        <v>0</v>
      </c>
      <c r="BI569" s="186">
        <f>IF(N569="nulová",J569,0)</f>
        <v>0</v>
      </c>
      <c r="BJ569" s="18" t="s">
        <v>80</v>
      </c>
      <c r="BK569" s="186">
        <f>ROUND(I569*H569,2)</f>
        <v>0</v>
      </c>
      <c r="BL569" s="18" t="s">
        <v>140</v>
      </c>
      <c r="BM569" s="185" t="s">
        <v>651</v>
      </c>
    </row>
    <row r="570" spans="1:47" s="2" customFormat="1" ht="12">
      <c r="A570" s="35"/>
      <c r="B570" s="36"/>
      <c r="C570" s="37"/>
      <c r="D570" s="187" t="s">
        <v>143</v>
      </c>
      <c r="E570" s="37"/>
      <c r="F570" s="188" t="s">
        <v>652</v>
      </c>
      <c r="G570" s="37"/>
      <c r="H570" s="37"/>
      <c r="I570" s="189"/>
      <c r="J570" s="37"/>
      <c r="K570" s="37"/>
      <c r="L570" s="40"/>
      <c r="M570" s="190"/>
      <c r="N570" s="191"/>
      <c r="O570" s="65"/>
      <c r="P570" s="65"/>
      <c r="Q570" s="65"/>
      <c r="R570" s="65"/>
      <c r="S570" s="65"/>
      <c r="T570" s="66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T570" s="18" t="s">
        <v>143</v>
      </c>
      <c r="AU570" s="18" t="s">
        <v>82</v>
      </c>
    </row>
    <row r="571" spans="1:65" s="2" customFormat="1" ht="44.25" customHeight="1">
      <c r="A571" s="35"/>
      <c r="B571" s="36"/>
      <c r="C571" s="174" t="s">
        <v>653</v>
      </c>
      <c r="D571" s="174" t="s">
        <v>135</v>
      </c>
      <c r="E571" s="175" t="s">
        <v>654</v>
      </c>
      <c r="F571" s="176" t="s">
        <v>655</v>
      </c>
      <c r="G571" s="177" t="s">
        <v>166</v>
      </c>
      <c r="H571" s="178">
        <v>16</v>
      </c>
      <c r="I571" s="179"/>
      <c r="J571" s="180">
        <f>ROUND(I571*H571,2)</f>
        <v>0</v>
      </c>
      <c r="K571" s="176" t="s">
        <v>139</v>
      </c>
      <c r="L571" s="40"/>
      <c r="M571" s="181" t="s">
        <v>19</v>
      </c>
      <c r="N571" s="182" t="s">
        <v>43</v>
      </c>
      <c r="O571" s="65"/>
      <c r="P571" s="183">
        <f>O571*H571</f>
        <v>0</v>
      </c>
      <c r="Q571" s="183">
        <v>0.10373</v>
      </c>
      <c r="R571" s="183">
        <f>Q571*H571</f>
        <v>1.65968</v>
      </c>
      <c r="S571" s="183">
        <v>0</v>
      </c>
      <c r="T571" s="184">
        <f>S571*H571</f>
        <v>0</v>
      </c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R571" s="185" t="s">
        <v>140</v>
      </c>
      <c r="AT571" s="185" t="s">
        <v>135</v>
      </c>
      <c r="AU571" s="185" t="s">
        <v>82</v>
      </c>
      <c r="AY571" s="18" t="s">
        <v>132</v>
      </c>
      <c r="BE571" s="186">
        <f>IF(N571="základní",J571,0)</f>
        <v>0</v>
      </c>
      <c r="BF571" s="186">
        <f>IF(N571="snížená",J571,0)</f>
        <v>0</v>
      </c>
      <c r="BG571" s="186">
        <f>IF(N571="zákl. přenesená",J571,0)</f>
        <v>0</v>
      </c>
      <c r="BH571" s="186">
        <f>IF(N571="sníž. přenesená",J571,0)</f>
        <v>0</v>
      </c>
      <c r="BI571" s="186">
        <f>IF(N571="nulová",J571,0)</f>
        <v>0</v>
      </c>
      <c r="BJ571" s="18" t="s">
        <v>80</v>
      </c>
      <c r="BK571" s="186">
        <f>ROUND(I571*H571,2)</f>
        <v>0</v>
      </c>
      <c r="BL571" s="18" t="s">
        <v>140</v>
      </c>
      <c r="BM571" s="185" t="s">
        <v>656</v>
      </c>
    </row>
    <row r="572" spans="1:47" s="2" customFormat="1" ht="12">
      <c r="A572" s="35"/>
      <c r="B572" s="36"/>
      <c r="C572" s="37"/>
      <c r="D572" s="187" t="s">
        <v>143</v>
      </c>
      <c r="E572" s="37"/>
      <c r="F572" s="188" t="s">
        <v>657</v>
      </c>
      <c r="G572" s="37"/>
      <c r="H572" s="37"/>
      <c r="I572" s="189"/>
      <c r="J572" s="37"/>
      <c r="K572" s="37"/>
      <c r="L572" s="40"/>
      <c r="M572" s="190"/>
      <c r="N572" s="191"/>
      <c r="O572" s="65"/>
      <c r="P572" s="65"/>
      <c r="Q572" s="65"/>
      <c r="R572" s="65"/>
      <c r="S572" s="65"/>
      <c r="T572" s="66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T572" s="18" t="s">
        <v>143</v>
      </c>
      <c r="AU572" s="18" t="s">
        <v>82</v>
      </c>
    </row>
    <row r="573" spans="2:51" s="13" customFormat="1" ht="12">
      <c r="B573" s="192"/>
      <c r="C573" s="193"/>
      <c r="D573" s="194" t="s">
        <v>145</v>
      </c>
      <c r="E573" s="195" t="s">
        <v>19</v>
      </c>
      <c r="F573" s="196" t="s">
        <v>228</v>
      </c>
      <c r="G573" s="193"/>
      <c r="H573" s="195" t="s">
        <v>19</v>
      </c>
      <c r="I573" s="197"/>
      <c r="J573" s="193"/>
      <c r="K573" s="193"/>
      <c r="L573" s="198"/>
      <c r="M573" s="199"/>
      <c r="N573" s="200"/>
      <c r="O573" s="200"/>
      <c r="P573" s="200"/>
      <c r="Q573" s="200"/>
      <c r="R573" s="200"/>
      <c r="S573" s="200"/>
      <c r="T573" s="201"/>
      <c r="AT573" s="202" t="s">
        <v>145</v>
      </c>
      <c r="AU573" s="202" t="s">
        <v>82</v>
      </c>
      <c r="AV573" s="13" t="s">
        <v>80</v>
      </c>
      <c r="AW573" s="13" t="s">
        <v>33</v>
      </c>
      <c r="AX573" s="13" t="s">
        <v>72</v>
      </c>
      <c r="AY573" s="202" t="s">
        <v>132</v>
      </c>
    </row>
    <row r="574" spans="2:51" s="13" customFormat="1" ht="12">
      <c r="B574" s="192"/>
      <c r="C574" s="193"/>
      <c r="D574" s="194" t="s">
        <v>145</v>
      </c>
      <c r="E574" s="195" t="s">
        <v>19</v>
      </c>
      <c r="F574" s="196" t="s">
        <v>229</v>
      </c>
      <c r="G574" s="193"/>
      <c r="H574" s="195" t="s">
        <v>19</v>
      </c>
      <c r="I574" s="197"/>
      <c r="J574" s="193"/>
      <c r="K574" s="193"/>
      <c r="L574" s="198"/>
      <c r="M574" s="199"/>
      <c r="N574" s="200"/>
      <c r="O574" s="200"/>
      <c r="P574" s="200"/>
      <c r="Q574" s="200"/>
      <c r="R574" s="200"/>
      <c r="S574" s="200"/>
      <c r="T574" s="201"/>
      <c r="AT574" s="202" t="s">
        <v>145</v>
      </c>
      <c r="AU574" s="202" t="s">
        <v>82</v>
      </c>
      <c r="AV574" s="13" t="s">
        <v>80</v>
      </c>
      <c r="AW574" s="13" t="s">
        <v>33</v>
      </c>
      <c r="AX574" s="13" t="s">
        <v>72</v>
      </c>
      <c r="AY574" s="202" t="s">
        <v>132</v>
      </c>
    </row>
    <row r="575" spans="2:51" s="14" customFormat="1" ht="12">
      <c r="B575" s="203"/>
      <c r="C575" s="204"/>
      <c r="D575" s="194" t="s">
        <v>145</v>
      </c>
      <c r="E575" s="205" t="s">
        <v>19</v>
      </c>
      <c r="F575" s="206" t="s">
        <v>230</v>
      </c>
      <c r="G575" s="204"/>
      <c r="H575" s="207">
        <v>16</v>
      </c>
      <c r="I575" s="208"/>
      <c r="J575" s="204"/>
      <c r="K575" s="204"/>
      <c r="L575" s="209"/>
      <c r="M575" s="210"/>
      <c r="N575" s="211"/>
      <c r="O575" s="211"/>
      <c r="P575" s="211"/>
      <c r="Q575" s="211"/>
      <c r="R575" s="211"/>
      <c r="S575" s="211"/>
      <c r="T575" s="212"/>
      <c r="AT575" s="213" t="s">
        <v>145</v>
      </c>
      <c r="AU575" s="213" t="s">
        <v>82</v>
      </c>
      <c r="AV575" s="14" t="s">
        <v>82</v>
      </c>
      <c r="AW575" s="14" t="s">
        <v>33</v>
      </c>
      <c r="AX575" s="14" t="s">
        <v>80</v>
      </c>
      <c r="AY575" s="213" t="s">
        <v>132</v>
      </c>
    </row>
    <row r="576" spans="1:65" s="2" customFormat="1" ht="44.25" customHeight="1">
      <c r="A576" s="35"/>
      <c r="B576" s="36"/>
      <c r="C576" s="174" t="s">
        <v>658</v>
      </c>
      <c r="D576" s="174" t="s">
        <v>135</v>
      </c>
      <c r="E576" s="175" t="s">
        <v>659</v>
      </c>
      <c r="F576" s="176" t="s">
        <v>660</v>
      </c>
      <c r="G576" s="177" t="s">
        <v>166</v>
      </c>
      <c r="H576" s="178">
        <v>1120</v>
      </c>
      <c r="I576" s="179"/>
      <c r="J576" s="180">
        <f>ROUND(I576*H576,2)</f>
        <v>0</v>
      </c>
      <c r="K576" s="176" t="s">
        <v>139</v>
      </c>
      <c r="L576" s="40"/>
      <c r="M576" s="181" t="s">
        <v>19</v>
      </c>
      <c r="N576" s="182" t="s">
        <v>43</v>
      </c>
      <c r="O576" s="65"/>
      <c r="P576" s="183">
        <f>O576*H576</f>
        <v>0</v>
      </c>
      <c r="Q576" s="183">
        <v>0.10373</v>
      </c>
      <c r="R576" s="183">
        <f>Q576*H576</f>
        <v>116.1776</v>
      </c>
      <c r="S576" s="183">
        <v>0</v>
      </c>
      <c r="T576" s="184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85" t="s">
        <v>140</v>
      </c>
      <c r="AT576" s="185" t="s">
        <v>135</v>
      </c>
      <c r="AU576" s="185" t="s">
        <v>82</v>
      </c>
      <c r="AY576" s="18" t="s">
        <v>132</v>
      </c>
      <c r="BE576" s="186">
        <f>IF(N576="základní",J576,0)</f>
        <v>0</v>
      </c>
      <c r="BF576" s="186">
        <f>IF(N576="snížená",J576,0)</f>
        <v>0</v>
      </c>
      <c r="BG576" s="186">
        <f>IF(N576="zákl. přenesená",J576,0)</f>
        <v>0</v>
      </c>
      <c r="BH576" s="186">
        <f>IF(N576="sníž. přenesená",J576,0)</f>
        <v>0</v>
      </c>
      <c r="BI576" s="186">
        <f>IF(N576="nulová",J576,0)</f>
        <v>0</v>
      </c>
      <c r="BJ576" s="18" t="s">
        <v>80</v>
      </c>
      <c r="BK576" s="186">
        <f>ROUND(I576*H576,2)</f>
        <v>0</v>
      </c>
      <c r="BL576" s="18" t="s">
        <v>140</v>
      </c>
      <c r="BM576" s="185" t="s">
        <v>661</v>
      </c>
    </row>
    <row r="577" spans="1:47" s="2" customFormat="1" ht="12">
      <c r="A577" s="35"/>
      <c r="B577" s="36"/>
      <c r="C577" s="37"/>
      <c r="D577" s="187" t="s">
        <v>143</v>
      </c>
      <c r="E577" s="37"/>
      <c r="F577" s="188" t="s">
        <v>662</v>
      </c>
      <c r="G577" s="37"/>
      <c r="H577" s="37"/>
      <c r="I577" s="189"/>
      <c r="J577" s="37"/>
      <c r="K577" s="37"/>
      <c r="L577" s="40"/>
      <c r="M577" s="190"/>
      <c r="N577" s="191"/>
      <c r="O577" s="65"/>
      <c r="P577" s="65"/>
      <c r="Q577" s="65"/>
      <c r="R577" s="65"/>
      <c r="S577" s="65"/>
      <c r="T577" s="66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T577" s="18" t="s">
        <v>143</v>
      </c>
      <c r="AU577" s="18" t="s">
        <v>82</v>
      </c>
    </row>
    <row r="578" spans="2:51" s="13" customFormat="1" ht="12">
      <c r="B578" s="192"/>
      <c r="C578" s="193"/>
      <c r="D578" s="194" t="s">
        <v>145</v>
      </c>
      <c r="E578" s="195" t="s">
        <v>19</v>
      </c>
      <c r="F578" s="196" t="s">
        <v>256</v>
      </c>
      <c r="G578" s="193"/>
      <c r="H578" s="195" t="s">
        <v>19</v>
      </c>
      <c r="I578" s="197"/>
      <c r="J578" s="193"/>
      <c r="K578" s="193"/>
      <c r="L578" s="198"/>
      <c r="M578" s="199"/>
      <c r="N578" s="200"/>
      <c r="O578" s="200"/>
      <c r="P578" s="200"/>
      <c r="Q578" s="200"/>
      <c r="R578" s="200"/>
      <c r="S578" s="200"/>
      <c r="T578" s="201"/>
      <c r="AT578" s="202" t="s">
        <v>145</v>
      </c>
      <c r="AU578" s="202" t="s">
        <v>82</v>
      </c>
      <c r="AV578" s="13" t="s">
        <v>80</v>
      </c>
      <c r="AW578" s="13" t="s">
        <v>33</v>
      </c>
      <c r="AX578" s="13" t="s">
        <v>72</v>
      </c>
      <c r="AY578" s="202" t="s">
        <v>132</v>
      </c>
    </row>
    <row r="579" spans="2:51" s="14" customFormat="1" ht="12">
      <c r="B579" s="203"/>
      <c r="C579" s="204"/>
      <c r="D579" s="194" t="s">
        <v>145</v>
      </c>
      <c r="E579" s="205" t="s">
        <v>19</v>
      </c>
      <c r="F579" s="206" t="s">
        <v>257</v>
      </c>
      <c r="G579" s="204"/>
      <c r="H579" s="207">
        <v>1120</v>
      </c>
      <c r="I579" s="208"/>
      <c r="J579" s="204"/>
      <c r="K579" s="204"/>
      <c r="L579" s="209"/>
      <c r="M579" s="210"/>
      <c r="N579" s="211"/>
      <c r="O579" s="211"/>
      <c r="P579" s="211"/>
      <c r="Q579" s="211"/>
      <c r="R579" s="211"/>
      <c r="S579" s="211"/>
      <c r="T579" s="212"/>
      <c r="AT579" s="213" t="s">
        <v>145</v>
      </c>
      <c r="AU579" s="213" t="s">
        <v>82</v>
      </c>
      <c r="AV579" s="14" t="s">
        <v>82</v>
      </c>
      <c r="AW579" s="14" t="s">
        <v>33</v>
      </c>
      <c r="AX579" s="14" t="s">
        <v>80</v>
      </c>
      <c r="AY579" s="213" t="s">
        <v>132</v>
      </c>
    </row>
    <row r="580" spans="1:65" s="2" customFormat="1" ht="33" customHeight="1">
      <c r="A580" s="35"/>
      <c r="B580" s="36"/>
      <c r="C580" s="174" t="s">
        <v>663</v>
      </c>
      <c r="D580" s="174" t="s">
        <v>135</v>
      </c>
      <c r="E580" s="175" t="s">
        <v>664</v>
      </c>
      <c r="F580" s="176" t="s">
        <v>665</v>
      </c>
      <c r="G580" s="177" t="s">
        <v>166</v>
      </c>
      <c r="H580" s="178">
        <v>75</v>
      </c>
      <c r="I580" s="179"/>
      <c r="J580" s="180">
        <f>ROUND(I580*H580,2)</f>
        <v>0</v>
      </c>
      <c r="K580" s="176" t="s">
        <v>139</v>
      </c>
      <c r="L580" s="40"/>
      <c r="M580" s="181" t="s">
        <v>19</v>
      </c>
      <c r="N580" s="182" t="s">
        <v>43</v>
      </c>
      <c r="O580" s="65"/>
      <c r="P580" s="183">
        <f>O580*H580</f>
        <v>0</v>
      </c>
      <c r="Q580" s="183">
        <v>0.39861</v>
      </c>
      <c r="R580" s="183">
        <f>Q580*H580</f>
        <v>29.895750000000003</v>
      </c>
      <c r="S580" s="183">
        <v>0</v>
      </c>
      <c r="T580" s="184">
        <f>S580*H580</f>
        <v>0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R580" s="185" t="s">
        <v>140</v>
      </c>
      <c r="AT580" s="185" t="s">
        <v>135</v>
      </c>
      <c r="AU580" s="185" t="s">
        <v>82</v>
      </c>
      <c r="AY580" s="18" t="s">
        <v>132</v>
      </c>
      <c r="BE580" s="186">
        <f>IF(N580="základní",J580,0)</f>
        <v>0</v>
      </c>
      <c r="BF580" s="186">
        <f>IF(N580="snížená",J580,0)</f>
        <v>0</v>
      </c>
      <c r="BG580" s="186">
        <f>IF(N580="zákl. přenesená",J580,0)</f>
        <v>0</v>
      </c>
      <c r="BH580" s="186">
        <f>IF(N580="sníž. přenesená",J580,0)</f>
        <v>0</v>
      </c>
      <c r="BI580" s="186">
        <f>IF(N580="nulová",J580,0)</f>
        <v>0</v>
      </c>
      <c r="BJ580" s="18" t="s">
        <v>80</v>
      </c>
      <c r="BK580" s="186">
        <f>ROUND(I580*H580,2)</f>
        <v>0</v>
      </c>
      <c r="BL580" s="18" t="s">
        <v>140</v>
      </c>
      <c r="BM580" s="185" t="s">
        <v>666</v>
      </c>
    </row>
    <row r="581" spans="1:47" s="2" customFormat="1" ht="12">
      <c r="A581" s="35"/>
      <c r="B581" s="36"/>
      <c r="C581" s="37"/>
      <c r="D581" s="187" t="s">
        <v>143</v>
      </c>
      <c r="E581" s="37"/>
      <c r="F581" s="188" t="s">
        <v>667</v>
      </c>
      <c r="G581" s="37"/>
      <c r="H581" s="37"/>
      <c r="I581" s="189"/>
      <c r="J581" s="37"/>
      <c r="K581" s="37"/>
      <c r="L581" s="40"/>
      <c r="M581" s="190"/>
      <c r="N581" s="191"/>
      <c r="O581" s="65"/>
      <c r="P581" s="65"/>
      <c r="Q581" s="65"/>
      <c r="R581" s="65"/>
      <c r="S581" s="65"/>
      <c r="T581" s="66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T581" s="18" t="s">
        <v>143</v>
      </c>
      <c r="AU581" s="18" t="s">
        <v>82</v>
      </c>
    </row>
    <row r="582" spans="2:51" s="13" customFormat="1" ht="12">
      <c r="B582" s="192"/>
      <c r="C582" s="193"/>
      <c r="D582" s="194" t="s">
        <v>145</v>
      </c>
      <c r="E582" s="195" t="s">
        <v>19</v>
      </c>
      <c r="F582" s="196" t="s">
        <v>228</v>
      </c>
      <c r="G582" s="193"/>
      <c r="H582" s="195" t="s">
        <v>19</v>
      </c>
      <c r="I582" s="197"/>
      <c r="J582" s="193"/>
      <c r="K582" s="193"/>
      <c r="L582" s="198"/>
      <c r="M582" s="199"/>
      <c r="N582" s="200"/>
      <c r="O582" s="200"/>
      <c r="P582" s="200"/>
      <c r="Q582" s="200"/>
      <c r="R582" s="200"/>
      <c r="S582" s="200"/>
      <c r="T582" s="201"/>
      <c r="AT582" s="202" t="s">
        <v>145</v>
      </c>
      <c r="AU582" s="202" t="s">
        <v>82</v>
      </c>
      <c r="AV582" s="13" t="s">
        <v>80</v>
      </c>
      <c r="AW582" s="13" t="s">
        <v>33</v>
      </c>
      <c r="AX582" s="13" t="s">
        <v>72</v>
      </c>
      <c r="AY582" s="202" t="s">
        <v>132</v>
      </c>
    </row>
    <row r="583" spans="2:51" s="14" customFormat="1" ht="12">
      <c r="B583" s="203"/>
      <c r="C583" s="204"/>
      <c r="D583" s="194" t="s">
        <v>145</v>
      </c>
      <c r="E583" s="205" t="s">
        <v>19</v>
      </c>
      <c r="F583" s="206" t="s">
        <v>473</v>
      </c>
      <c r="G583" s="204"/>
      <c r="H583" s="207">
        <v>72</v>
      </c>
      <c r="I583" s="208"/>
      <c r="J583" s="204"/>
      <c r="K583" s="204"/>
      <c r="L583" s="209"/>
      <c r="M583" s="210"/>
      <c r="N583" s="211"/>
      <c r="O583" s="211"/>
      <c r="P583" s="211"/>
      <c r="Q583" s="211"/>
      <c r="R583" s="211"/>
      <c r="S583" s="211"/>
      <c r="T583" s="212"/>
      <c r="AT583" s="213" t="s">
        <v>145</v>
      </c>
      <c r="AU583" s="213" t="s">
        <v>82</v>
      </c>
      <c r="AV583" s="14" t="s">
        <v>82</v>
      </c>
      <c r="AW583" s="14" t="s">
        <v>33</v>
      </c>
      <c r="AX583" s="14" t="s">
        <v>72</v>
      </c>
      <c r="AY583" s="213" t="s">
        <v>132</v>
      </c>
    </row>
    <row r="584" spans="2:51" s="13" customFormat="1" ht="12">
      <c r="B584" s="192"/>
      <c r="C584" s="193"/>
      <c r="D584" s="194" t="s">
        <v>145</v>
      </c>
      <c r="E584" s="195" t="s">
        <v>19</v>
      </c>
      <c r="F584" s="196" t="s">
        <v>235</v>
      </c>
      <c r="G584" s="193"/>
      <c r="H584" s="195" t="s">
        <v>19</v>
      </c>
      <c r="I584" s="197"/>
      <c r="J584" s="193"/>
      <c r="K584" s="193"/>
      <c r="L584" s="198"/>
      <c r="M584" s="199"/>
      <c r="N584" s="200"/>
      <c r="O584" s="200"/>
      <c r="P584" s="200"/>
      <c r="Q584" s="200"/>
      <c r="R584" s="200"/>
      <c r="S584" s="200"/>
      <c r="T584" s="201"/>
      <c r="AT584" s="202" t="s">
        <v>145</v>
      </c>
      <c r="AU584" s="202" t="s">
        <v>82</v>
      </c>
      <c r="AV584" s="13" t="s">
        <v>80</v>
      </c>
      <c r="AW584" s="13" t="s">
        <v>33</v>
      </c>
      <c r="AX584" s="13" t="s">
        <v>72</v>
      </c>
      <c r="AY584" s="202" t="s">
        <v>132</v>
      </c>
    </row>
    <row r="585" spans="2:51" s="14" customFormat="1" ht="12">
      <c r="B585" s="203"/>
      <c r="C585" s="204"/>
      <c r="D585" s="194" t="s">
        <v>145</v>
      </c>
      <c r="E585" s="205" t="s">
        <v>19</v>
      </c>
      <c r="F585" s="206" t="s">
        <v>141</v>
      </c>
      <c r="G585" s="204"/>
      <c r="H585" s="207">
        <v>3</v>
      </c>
      <c r="I585" s="208"/>
      <c r="J585" s="204"/>
      <c r="K585" s="204"/>
      <c r="L585" s="209"/>
      <c r="M585" s="210"/>
      <c r="N585" s="211"/>
      <c r="O585" s="211"/>
      <c r="P585" s="211"/>
      <c r="Q585" s="211"/>
      <c r="R585" s="211"/>
      <c r="S585" s="211"/>
      <c r="T585" s="212"/>
      <c r="AT585" s="213" t="s">
        <v>145</v>
      </c>
      <c r="AU585" s="213" t="s">
        <v>82</v>
      </c>
      <c r="AV585" s="14" t="s">
        <v>82</v>
      </c>
      <c r="AW585" s="14" t="s">
        <v>33</v>
      </c>
      <c r="AX585" s="14" t="s">
        <v>72</v>
      </c>
      <c r="AY585" s="213" t="s">
        <v>132</v>
      </c>
    </row>
    <row r="586" spans="2:51" s="15" customFormat="1" ht="12">
      <c r="B586" s="224"/>
      <c r="C586" s="225"/>
      <c r="D586" s="194" t="s">
        <v>145</v>
      </c>
      <c r="E586" s="226" t="s">
        <v>19</v>
      </c>
      <c r="F586" s="227" t="s">
        <v>202</v>
      </c>
      <c r="G586" s="225"/>
      <c r="H586" s="228">
        <v>75</v>
      </c>
      <c r="I586" s="229"/>
      <c r="J586" s="225"/>
      <c r="K586" s="225"/>
      <c r="L586" s="230"/>
      <c r="M586" s="231"/>
      <c r="N586" s="232"/>
      <c r="O586" s="232"/>
      <c r="P586" s="232"/>
      <c r="Q586" s="232"/>
      <c r="R586" s="232"/>
      <c r="S586" s="232"/>
      <c r="T586" s="233"/>
      <c r="AT586" s="234" t="s">
        <v>145</v>
      </c>
      <c r="AU586" s="234" t="s">
        <v>82</v>
      </c>
      <c r="AV586" s="15" t="s">
        <v>140</v>
      </c>
      <c r="AW586" s="15" t="s">
        <v>33</v>
      </c>
      <c r="AX586" s="15" t="s">
        <v>80</v>
      </c>
      <c r="AY586" s="234" t="s">
        <v>132</v>
      </c>
    </row>
    <row r="587" spans="1:65" s="2" customFormat="1" ht="24.2" customHeight="1">
      <c r="A587" s="35"/>
      <c r="B587" s="36"/>
      <c r="C587" s="174" t="s">
        <v>668</v>
      </c>
      <c r="D587" s="174" t="s">
        <v>135</v>
      </c>
      <c r="E587" s="175" t="s">
        <v>669</v>
      </c>
      <c r="F587" s="176" t="s">
        <v>670</v>
      </c>
      <c r="G587" s="177" t="s">
        <v>166</v>
      </c>
      <c r="H587" s="178">
        <v>6.4</v>
      </c>
      <c r="I587" s="179"/>
      <c r="J587" s="180">
        <f>ROUND(I587*H587,2)</f>
        <v>0</v>
      </c>
      <c r="K587" s="176" t="s">
        <v>139</v>
      </c>
      <c r="L587" s="40"/>
      <c r="M587" s="181" t="s">
        <v>19</v>
      </c>
      <c r="N587" s="182" t="s">
        <v>43</v>
      </c>
      <c r="O587" s="65"/>
      <c r="P587" s="183">
        <f>O587*H587</f>
        <v>0</v>
      </c>
      <c r="Q587" s="183">
        <v>0.00291</v>
      </c>
      <c r="R587" s="183">
        <f>Q587*H587</f>
        <v>0.018623999999999998</v>
      </c>
      <c r="S587" s="183">
        <v>0</v>
      </c>
      <c r="T587" s="184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185" t="s">
        <v>140</v>
      </c>
      <c r="AT587" s="185" t="s">
        <v>135</v>
      </c>
      <c r="AU587" s="185" t="s">
        <v>82</v>
      </c>
      <c r="AY587" s="18" t="s">
        <v>132</v>
      </c>
      <c r="BE587" s="186">
        <f>IF(N587="základní",J587,0)</f>
        <v>0</v>
      </c>
      <c r="BF587" s="186">
        <f>IF(N587="snížená",J587,0)</f>
        <v>0</v>
      </c>
      <c r="BG587" s="186">
        <f>IF(N587="zákl. přenesená",J587,0)</f>
        <v>0</v>
      </c>
      <c r="BH587" s="186">
        <f>IF(N587="sníž. přenesená",J587,0)</f>
        <v>0</v>
      </c>
      <c r="BI587" s="186">
        <f>IF(N587="nulová",J587,0)</f>
        <v>0</v>
      </c>
      <c r="BJ587" s="18" t="s">
        <v>80</v>
      </c>
      <c r="BK587" s="186">
        <f>ROUND(I587*H587,2)</f>
        <v>0</v>
      </c>
      <c r="BL587" s="18" t="s">
        <v>140</v>
      </c>
      <c r="BM587" s="185" t="s">
        <v>671</v>
      </c>
    </row>
    <row r="588" spans="1:47" s="2" customFormat="1" ht="12">
      <c r="A588" s="35"/>
      <c r="B588" s="36"/>
      <c r="C588" s="37"/>
      <c r="D588" s="187" t="s">
        <v>143</v>
      </c>
      <c r="E588" s="37"/>
      <c r="F588" s="188" t="s">
        <v>672</v>
      </c>
      <c r="G588" s="37"/>
      <c r="H588" s="37"/>
      <c r="I588" s="189"/>
      <c r="J588" s="37"/>
      <c r="K588" s="37"/>
      <c r="L588" s="40"/>
      <c r="M588" s="190"/>
      <c r="N588" s="191"/>
      <c r="O588" s="65"/>
      <c r="P588" s="65"/>
      <c r="Q588" s="65"/>
      <c r="R588" s="65"/>
      <c r="S588" s="65"/>
      <c r="T588" s="66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T588" s="18" t="s">
        <v>143</v>
      </c>
      <c r="AU588" s="18" t="s">
        <v>82</v>
      </c>
    </row>
    <row r="589" spans="2:51" s="13" customFormat="1" ht="12">
      <c r="B589" s="192"/>
      <c r="C589" s="193"/>
      <c r="D589" s="194" t="s">
        <v>145</v>
      </c>
      <c r="E589" s="195" t="s">
        <v>19</v>
      </c>
      <c r="F589" s="196" t="s">
        <v>673</v>
      </c>
      <c r="G589" s="193"/>
      <c r="H589" s="195" t="s">
        <v>19</v>
      </c>
      <c r="I589" s="197"/>
      <c r="J589" s="193"/>
      <c r="K589" s="193"/>
      <c r="L589" s="198"/>
      <c r="M589" s="199"/>
      <c r="N589" s="200"/>
      <c r="O589" s="200"/>
      <c r="P589" s="200"/>
      <c r="Q589" s="200"/>
      <c r="R589" s="200"/>
      <c r="S589" s="200"/>
      <c r="T589" s="201"/>
      <c r="AT589" s="202" t="s">
        <v>145</v>
      </c>
      <c r="AU589" s="202" t="s">
        <v>82</v>
      </c>
      <c r="AV589" s="13" t="s">
        <v>80</v>
      </c>
      <c r="AW589" s="13" t="s">
        <v>33</v>
      </c>
      <c r="AX589" s="13" t="s">
        <v>72</v>
      </c>
      <c r="AY589" s="202" t="s">
        <v>132</v>
      </c>
    </row>
    <row r="590" spans="2:51" s="14" customFormat="1" ht="12">
      <c r="B590" s="203"/>
      <c r="C590" s="204"/>
      <c r="D590" s="194" t="s">
        <v>145</v>
      </c>
      <c r="E590" s="205" t="s">
        <v>19</v>
      </c>
      <c r="F590" s="206" t="s">
        <v>674</v>
      </c>
      <c r="G590" s="204"/>
      <c r="H590" s="207">
        <v>6.4</v>
      </c>
      <c r="I590" s="208"/>
      <c r="J590" s="204"/>
      <c r="K590" s="204"/>
      <c r="L590" s="209"/>
      <c r="M590" s="210"/>
      <c r="N590" s="211"/>
      <c r="O590" s="211"/>
      <c r="P590" s="211"/>
      <c r="Q590" s="211"/>
      <c r="R590" s="211"/>
      <c r="S590" s="211"/>
      <c r="T590" s="212"/>
      <c r="AT590" s="213" t="s">
        <v>145</v>
      </c>
      <c r="AU590" s="213" t="s">
        <v>82</v>
      </c>
      <c r="AV590" s="14" t="s">
        <v>82</v>
      </c>
      <c r="AW590" s="14" t="s">
        <v>33</v>
      </c>
      <c r="AX590" s="14" t="s">
        <v>80</v>
      </c>
      <c r="AY590" s="213" t="s">
        <v>132</v>
      </c>
    </row>
    <row r="591" spans="1:65" s="2" customFormat="1" ht="24.2" customHeight="1">
      <c r="A591" s="35"/>
      <c r="B591" s="36"/>
      <c r="C591" s="174" t="s">
        <v>675</v>
      </c>
      <c r="D591" s="174" t="s">
        <v>135</v>
      </c>
      <c r="E591" s="175" t="s">
        <v>676</v>
      </c>
      <c r="F591" s="176" t="s">
        <v>677</v>
      </c>
      <c r="G591" s="177" t="s">
        <v>166</v>
      </c>
      <c r="H591" s="178">
        <v>6.4</v>
      </c>
      <c r="I591" s="179"/>
      <c r="J591" s="180">
        <f>ROUND(I591*H591,2)</f>
        <v>0</v>
      </c>
      <c r="K591" s="176" t="s">
        <v>139</v>
      </c>
      <c r="L591" s="40"/>
      <c r="M591" s="181" t="s">
        <v>19</v>
      </c>
      <c r="N591" s="182" t="s">
        <v>43</v>
      </c>
      <c r="O591" s="65"/>
      <c r="P591" s="183">
        <f>O591*H591</f>
        <v>0</v>
      </c>
      <c r="Q591" s="183">
        <v>0</v>
      </c>
      <c r="R591" s="183">
        <f>Q591*H591</f>
        <v>0</v>
      </c>
      <c r="S591" s="183">
        <v>0</v>
      </c>
      <c r="T591" s="184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85" t="s">
        <v>140</v>
      </c>
      <c r="AT591" s="185" t="s">
        <v>135</v>
      </c>
      <c r="AU591" s="185" t="s">
        <v>82</v>
      </c>
      <c r="AY591" s="18" t="s">
        <v>132</v>
      </c>
      <c r="BE591" s="186">
        <f>IF(N591="základní",J591,0)</f>
        <v>0</v>
      </c>
      <c r="BF591" s="186">
        <f>IF(N591="snížená",J591,0)</f>
        <v>0</v>
      </c>
      <c r="BG591" s="186">
        <f>IF(N591="zákl. přenesená",J591,0)</f>
        <v>0</v>
      </c>
      <c r="BH591" s="186">
        <f>IF(N591="sníž. přenesená",J591,0)</f>
        <v>0</v>
      </c>
      <c r="BI591" s="186">
        <f>IF(N591="nulová",J591,0)</f>
        <v>0</v>
      </c>
      <c r="BJ591" s="18" t="s">
        <v>80</v>
      </c>
      <c r="BK591" s="186">
        <f>ROUND(I591*H591,2)</f>
        <v>0</v>
      </c>
      <c r="BL591" s="18" t="s">
        <v>140</v>
      </c>
      <c r="BM591" s="185" t="s">
        <v>678</v>
      </c>
    </row>
    <row r="592" spans="1:47" s="2" customFormat="1" ht="12">
      <c r="A592" s="35"/>
      <c r="B592" s="36"/>
      <c r="C592" s="37"/>
      <c r="D592" s="187" t="s">
        <v>143</v>
      </c>
      <c r="E592" s="37"/>
      <c r="F592" s="188" t="s">
        <v>679</v>
      </c>
      <c r="G592" s="37"/>
      <c r="H592" s="37"/>
      <c r="I592" s="189"/>
      <c r="J592" s="37"/>
      <c r="K592" s="37"/>
      <c r="L592" s="40"/>
      <c r="M592" s="190"/>
      <c r="N592" s="191"/>
      <c r="O592" s="65"/>
      <c r="P592" s="65"/>
      <c r="Q592" s="65"/>
      <c r="R592" s="65"/>
      <c r="S592" s="65"/>
      <c r="T592" s="66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T592" s="18" t="s">
        <v>143</v>
      </c>
      <c r="AU592" s="18" t="s">
        <v>82</v>
      </c>
    </row>
    <row r="593" spans="1:65" s="2" customFormat="1" ht="55.5" customHeight="1">
      <c r="A593" s="35"/>
      <c r="B593" s="36"/>
      <c r="C593" s="174" t="s">
        <v>680</v>
      </c>
      <c r="D593" s="174" t="s">
        <v>135</v>
      </c>
      <c r="E593" s="175" t="s">
        <v>681</v>
      </c>
      <c r="F593" s="176" t="s">
        <v>682</v>
      </c>
      <c r="G593" s="177" t="s">
        <v>166</v>
      </c>
      <c r="H593" s="178">
        <v>11.55</v>
      </c>
      <c r="I593" s="179"/>
      <c r="J593" s="180">
        <f>ROUND(I593*H593,2)</f>
        <v>0</v>
      </c>
      <c r="K593" s="176" t="s">
        <v>139</v>
      </c>
      <c r="L593" s="40"/>
      <c r="M593" s="181" t="s">
        <v>19</v>
      </c>
      <c r="N593" s="182" t="s">
        <v>43</v>
      </c>
      <c r="O593" s="65"/>
      <c r="P593" s="183">
        <f>O593*H593</f>
        <v>0</v>
      </c>
      <c r="Q593" s="183">
        <v>0.19536</v>
      </c>
      <c r="R593" s="183">
        <f>Q593*H593</f>
        <v>2.2564080000000004</v>
      </c>
      <c r="S593" s="183">
        <v>0</v>
      </c>
      <c r="T593" s="184">
        <f>S593*H593</f>
        <v>0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185" t="s">
        <v>140</v>
      </c>
      <c r="AT593" s="185" t="s">
        <v>135</v>
      </c>
      <c r="AU593" s="185" t="s">
        <v>82</v>
      </c>
      <c r="AY593" s="18" t="s">
        <v>132</v>
      </c>
      <c r="BE593" s="186">
        <f>IF(N593="základní",J593,0)</f>
        <v>0</v>
      </c>
      <c r="BF593" s="186">
        <f>IF(N593="snížená",J593,0)</f>
        <v>0</v>
      </c>
      <c r="BG593" s="186">
        <f>IF(N593="zákl. přenesená",J593,0)</f>
        <v>0</v>
      </c>
      <c r="BH593" s="186">
        <f>IF(N593="sníž. přenesená",J593,0)</f>
        <v>0</v>
      </c>
      <c r="BI593" s="186">
        <f>IF(N593="nulová",J593,0)</f>
        <v>0</v>
      </c>
      <c r="BJ593" s="18" t="s">
        <v>80</v>
      </c>
      <c r="BK593" s="186">
        <f>ROUND(I593*H593,2)</f>
        <v>0</v>
      </c>
      <c r="BL593" s="18" t="s">
        <v>140</v>
      </c>
      <c r="BM593" s="185" t="s">
        <v>683</v>
      </c>
    </row>
    <row r="594" spans="1:47" s="2" customFormat="1" ht="12">
      <c r="A594" s="35"/>
      <c r="B594" s="36"/>
      <c r="C594" s="37"/>
      <c r="D594" s="187" t="s">
        <v>143</v>
      </c>
      <c r="E594" s="37"/>
      <c r="F594" s="188" t="s">
        <v>684</v>
      </c>
      <c r="G594" s="37"/>
      <c r="H594" s="37"/>
      <c r="I594" s="189"/>
      <c r="J594" s="37"/>
      <c r="K594" s="37"/>
      <c r="L594" s="40"/>
      <c r="M594" s="190"/>
      <c r="N594" s="191"/>
      <c r="O594" s="65"/>
      <c r="P594" s="65"/>
      <c r="Q594" s="65"/>
      <c r="R594" s="65"/>
      <c r="S594" s="65"/>
      <c r="T594" s="66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T594" s="18" t="s">
        <v>143</v>
      </c>
      <c r="AU594" s="18" t="s">
        <v>82</v>
      </c>
    </row>
    <row r="595" spans="2:51" s="13" customFormat="1" ht="12">
      <c r="B595" s="192"/>
      <c r="C595" s="193"/>
      <c r="D595" s="194" t="s">
        <v>145</v>
      </c>
      <c r="E595" s="195" t="s">
        <v>19</v>
      </c>
      <c r="F595" s="196" t="s">
        <v>685</v>
      </c>
      <c r="G595" s="193"/>
      <c r="H595" s="195" t="s">
        <v>19</v>
      </c>
      <c r="I595" s="197"/>
      <c r="J595" s="193"/>
      <c r="K595" s="193"/>
      <c r="L595" s="198"/>
      <c r="M595" s="199"/>
      <c r="N595" s="200"/>
      <c r="O595" s="200"/>
      <c r="P595" s="200"/>
      <c r="Q595" s="200"/>
      <c r="R595" s="200"/>
      <c r="S595" s="200"/>
      <c r="T595" s="201"/>
      <c r="AT595" s="202" t="s">
        <v>145</v>
      </c>
      <c r="AU595" s="202" t="s">
        <v>82</v>
      </c>
      <c r="AV595" s="13" t="s">
        <v>80</v>
      </c>
      <c r="AW595" s="13" t="s">
        <v>33</v>
      </c>
      <c r="AX595" s="13" t="s">
        <v>72</v>
      </c>
      <c r="AY595" s="202" t="s">
        <v>132</v>
      </c>
    </row>
    <row r="596" spans="2:51" s="13" customFormat="1" ht="12">
      <c r="B596" s="192"/>
      <c r="C596" s="193"/>
      <c r="D596" s="194" t="s">
        <v>145</v>
      </c>
      <c r="E596" s="195" t="s">
        <v>19</v>
      </c>
      <c r="F596" s="196" t="s">
        <v>232</v>
      </c>
      <c r="G596" s="193"/>
      <c r="H596" s="195" t="s">
        <v>19</v>
      </c>
      <c r="I596" s="197"/>
      <c r="J596" s="193"/>
      <c r="K596" s="193"/>
      <c r="L596" s="198"/>
      <c r="M596" s="199"/>
      <c r="N596" s="200"/>
      <c r="O596" s="200"/>
      <c r="P596" s="200"/>
      <c r="Q596" s="200"/>
      <c r="R596" s="200"/>
      <c r="S596" s="200"/>
      <c r="T596" s="201"/>
      <c r="AT596" s="202" t="s">
        <v>145</v>
      </c>
      <c r="AU596" s="202" t="s">
        <v>82</v>
      </c>
      <c r="AV596" s="13" t="s">
        <v>80</v>
      </c>
      <c r="AW596" s="13" t="s">
        <v>33</v>
      </c>
      <c r="AX596" s="13" t="s">
        <v>72</v>
      </c>
      <c r="AY596" s="202" t="s">
        <v>132</v>
      </c>
    </row>
    <row r="597" spans="2:51" s="14" customFormat="1" ht="12">
      <c r="B597" s="203"/>
      <c r="C597" s="204"/>
      <c r="D597" s="194" t="s">
        <v>145</v>
      </c>
      <c r="E597" s="205" t="s">
        <v>19</v>
      </c>
      <c r="F597" s="206" t="s">
        <v>632</v>
      </c>
      <c r="G597" s="204"/>
      <c r="H597" s="207">
        <v>11.55</v>
      </c>
      <c r="I597" s="208"/>
      <c r="J597" s="204"/>
      <c r="K597" s="204"/>
      <c r="L597" s="209"/>
      <c r="M597" s="210"/>
      <c r="N597" s="211"/>
      <c r="O597" s="211"/>
      <c r="P597" s="211"/>
      <c r="Q597" s="211"/>
      <c r="R597" s="211"/>
      <c r="S597" s="211"/>
      <c r="T597" s="212"/>
      <c r="AT597" s="213" t="s">
        <v>145</v>
      </c>
      <c r="AU597" s="213" t="s">
        <v>82</v>
      </c>
      <c r="AV597" s="14" t="s">
        <v>82</v>
      </c>
      <c r="AW597" s="14" t="s">
        <v>33</v>
      </c>
      <c r="AX597" s="14" t="s">
        <v>80</v>
      </c>
      <c r="AY597" s="213" t="s">
        <v>132</v>
      </c>
    </row>
    <row r="598" spans="1:65" s="2" customFormat="1" ht="16.5" customHeight="1">
      <c r="A598" s="35"/>
      <c r="B598" s="36"/>
      <c r="C598" s="214" t="s">
        <v>686</v>
      </c>
      <c r="D598" s="214" t="s">
        <v>156</v>
      </c>
      <c r="E598" s="215" t="s">
        <v>687</v>
      </c>
      <c r="F598" s="216" t="s">
        <v>688</v>
      </c>
      <c r="G598" s="217" t="s">
        <v>166</v>
      </c>
      <c r="H598" s="218">
        <v>1.768</v>
      </c>
      <c r="I598" s="219"/>
      <c r="J598" s="220">
        <f>ROUND(I598*H598,2)</f>
        <v>0</v>
      </c>
      <c r="K598" s="216" t="s">
        <v>139</v>
      </c>
      <c r="L598" s="221"/>
      <c r="M598" s="222" t="s">
        <v>19</v>
      </c>
      <c r="N598" s="223" t="s">
        <v>43</v>
      </c>
      <c r="O598" s="65"/>
      <c r="P598" s="183">
        <f>O598*H598</f>
        <v>0</v>
      </c>
      <c r="Q598" s="183">
        <v>0.222</v>
      </c>
      <c r="R598" s="183">
        <f>Q598*H598</f>
        <v>0.392496</v>
      </c>
      <c r="S598" s="183">
        <v>0</v>
      </c>
      <c r="T598" s="184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185" t="s">
        <v>160</v>
      </c>
      <c r="AT598" s="185" t="s">
        <v>156</v>
      </c>
      <c r="AU598" s="185" t="s">
        <v>82</v>
      </c>
      <c r="AY598" s="18" t="s">
        <v>132</v>
      </c>
      <c r="BE598" s="186">
        <f>IF(N598="základní",J598,0)</f>
        <v>0</v>
      </c>
      <c r="BF598" s="186">
        <f>IF(N598="snížená",J598,0)</f>
        <v>0</v>
      </c>
      <c r="BG598" s="186">
        <f>IF(N598="zákl. přenesená",J598,0)</f>
        <v>0</v>
      </c>
      <c r="BH598" s="186">
        <f>IF(N598="sníž. přenesená",J598,0)</f>
        <v>0</v>
      </c>
      <c r="BI598" s="186">
        <f>IF(N598="nulová",J598,0)</f>
        <v>0</v>
      </c>
      <c r="BJ598" s="18" t="s">
        <v>80</v>
      </c>
      <c r="BK598" s="186">
        <f>ROUND(I598*H598,2)</f>
        <v>0</v>
      </c>
      <c r="BL598" s="18" t="s">
        <v>140</v>
      </c>
      <c r="BM598" s="185" t="s">
        <v>689</v>
      </c>
    </row>
    <row r="599" spans="2:51" s="13" customFormat="1" ht="12">
      <c r="B599" s="192"/>
      <c r="C599" s="193"/>
      <c r="D599" s="194" t="s">
        <v>145</v>
      </c>
      <c r="E599" s="195" t="s">
        <v>19</v>
      </c>
      <c r="F599" s="196" t="s">
        <v>690</v>
      </c>
      <c r="G599" s="193"/>
      <c r="H599" s="195" t="s">
        <v>19</v>
      </c>
      <c r="I599" s="197"/>
      <c r="J599" s="193"/>
      <c r="K599" s="193"/>
      <c r="L599" s="198"/>
      <c r="M599" s="199"/>
      <c r="N599" s="200"/>
      <c r="O599" s="200"/>
      <c r="P599" s="200"/>
      <c r="Q599" s="200"/>
      <c r="R599" s="200"/>
      <c r="S599" s="200"/>
      <c r="T599" s="201"/>
      <c r="AT599" s="202" t="s">
        <v>145</v>
      </c>
      <c r="AU599" s="202" t="s">
        <v>82</v>
      </c>
      <c r="AV599" s="13" t="s">
        <v>80</v>
      </c>
      <c r="AW599" s="13" t="s">
        <v>33</v>
      </c>
      <c r="AX599" s="13" t="s">
        <v>72</v>
      </c>
      <c r="AY599" s="202" t="s">
        <v>132</v>
      </c>
    </row>
    <row r="600" spans="2:51" s="14" customFormat="1" ht="12">
      <c r="B600" s="203"/>
      <c r="C600" s="204"/>
      <c r="D600" s="194" t="s">
        <v>145</v>
      </c>
      <c r="E600" s="205" t="s">
        <v>19</v>
      </c>
      <c r="F600" s="206" t="s">
        <v>691</v>
      </c>
      <c r="G600" s="204"/>
      <c r="H600" s="207">
        <v>1.733</v>
      </c>
      <c r="I600" s="208"/>
      <c r="J600" s="204"/>
      <c r="K600" s="204"/>
      <c r="L600" s="209"/>
      <c r="M600" s="210"/>
      <c r="N600" s="211"/>
      <c r="O600" s="211"/>
      <c r="P600" s="211"/>
      <c r="Q600" s="211"/>
      <c r="R600" s="211"/>
      <c r="S600" s="211"/>
      <c r="T600" s="212"/>
      <c r="AT600" s="213" t="s">
        <v>145</v>
      </c>
      <c r="AU600" s="213" t="s">
        <v>82</v>
      </c>
      <c r="AV600" s="14" t="s">
        <v>82</v>
      </c>
      <c r="AW600" s="14" t="s">
        <v>33</v>
      </c>
      <c r="AX600" s="14" t="s">
        <v>80</v>
      </c>
      <c r="AY600" s="213" t="s">
        <v>132</v>
      </c>
    </row>
    <row r="601" spans="2:51" s="14" customFormat="1" ht="12">
      <c r="B601" s="203"/>
      <c r="C601" s="204"/>
      <c r="D601" s="194" t="s">
        <v>145</v>
      </c>
      <c r="E601" s="204"/>
      <c r="F601" s="206" t="s">
        <v>692</v>
      </c>
      <c r="G601" s="204"/>
      <c r="H601" s="207">
        <v>1.768</v>
      </c>
      <c r="I601" s="208"/>
      <c r="J601" s="204"/>
      <c r="K601" s="204"/>
      <c r="L601" s="209"/>
      <c r="M601" s="210"/>
      <c r="N601" s="211"/>
      <c r="O601" s="211"/>
      <c r="P601" s="211"/>
      <c r="Q601" s="211"/>
      <c r="R601" s="211"/>
      <c r="S601" s="211"/>
      <c r="T601" s="212"/>
      <c r="AT601" s="213" t="s">
        <v>145</v>
      </c>
      <c r="AU601" s="213" t="s">
        <v>82</v>
      </c>
      <c r="AV601" s="14" t="s">
        <v>82</v>
      </c>
      <c r="AW601" s="14" t="s">
        <v>4</v>
      </c>
      <c r="AX601" s="14" t="s">
        <v>80</v>
      </c>
      <c r="AY601" s="213" t="s">
        <v>132</v>
      </c>
    </row>
    <row r="602" spans="1:65" s="2" customFormat="1" ht="78" customHeight="1">
      <c r="A602" s="35"/>
      <c r="B602" s="36"/>
      <c r="C602" s="174" t="s">
        <v>693</v>
      </c>
      <c r="D602" s="174" t="s">
        <v>135</v>
      </c>
      <c r="E602" s="175" t="s">
        <v>694</v>
      </c>
      <c r="F602" s="176" t="s">
        <v>695</v>
      </c>
      <c r="G602" s="177" t="s">
        <v>166</v>
      </c>
      <c r="H602" s="178">
        <v>148.17</v>
      </c>
      <c r="I602" s="179"/>
      <c r="J602" s="180">
        <f>ROUND(I602*H602,2)</f>
        <v>0</v>
      </c>
      <c r="K602" s="176" t="s">
        <v>139</v>
      </c>
      <c r="L602" s="40"/>
      <c r="M602" s="181" t="s">
        <v>19</v>
      </c>
      <c r="N602" s="182" t="s">
        <v>43</v>
      </c>
      <c r="O602" s="65"/>
      <c r="P602" s="183">
        <f>O602*H602</f>
        <v>0</v>
      </c>
      <c r="Q602" s="183">
        <v>0.09062</v>
      </c>
      <c r="R602" s="183">
        <f>Q602*H602</f>
        <v>13.4271654</v>
      </c>
      <c r="S602" s="183">
        <v>0</v>
      </c>
      <c r="T602" s="184">
        <f>S602*H602</f>
        <v>0</v>
      </c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R602" s="185" t="s">
        <v>140</v>
      </c>
      <c r="AT602" s="185" t="s">
        <v>135</v>
      </c>
      <c r="AU602" s="185" t="s">
        <v>82</v>
      </c>
      <c r="AY602" s="18" t="s">
        <v>132</v>
      </c>
      <c r="BE602" s="186">
        <f>IF(N602="základní",J602,0)</f>
        <v>0</v>
      </c>
      <c r="BF602" s="186">
        <f>IF(N602="snížená",J602,0)</f>
        <v>0</v>
      </c>
      <c r="BG602" s="186">
        <f>IF(N602="zákl. přenesená",J602,0)</f>
        <v>0</v>
      </c>
      <c r="BH602" s="186">
        <f>IF(N602="sníž. přenesená",J602,0)</f>
        <v>0</v>
      </c>
      <c r="BI602" s="186">
        <f>IF(N602="nulová",J602,0)</f>
        <v>0</v>
      </c>
      <c r="BJ602" s="18" t="s">
        <v>80</v>
      </c>
      <c r="BK602" s="186">
        <f>ROUND(I602*H602,2)</f>
        <v>0</v>
      </c>
      <c r="BL602" s="18" t="s">
        <v>140</v>
      </c>
      <c r="BM602" s="185" t="s">
        <v>696</v>
      </c>
    </row>
    <row r="603" spans="1:47" s="2" customFormat="1" ht="12">
      <c r="A603" s="35"/>
      <c r="B603" s="36"/>
      <c r="C603" s="37"/>
      <c r="D603" s="187" t="s">
        <v>143</v>
      </c>
      <c r="E603" s="37"/>
      <c r="F603" s="188" t="s">
        <v>697</v>
      </c>
      <c r="G603" s="37"/>
      <c r="H603" s="37"/>
      <c r="I603" s="189"/>
      <c r="J603" s="37"/>
      <c r="K603" s="37"/>
      <c r="L603" s="40"/>
      <c r="M603" s="190"/>
      <c r="N603" s="191"/>
      <c r="O603" s="65"/>
      <c r="P603" s="65"/>
      <c r="Q603" s="65"/>
      <c r="R603" s="65"/>
      <c r="S603" s="65"/>
      <c r="T603" s="66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T603" s="18" t="s">
        <v>143</v>
      </c>
      <c r="AU603" s="18" t="s">
        <v>82</v>
      </c>
    </row>
    <row r="604" spans="2:51" s="13" customFormat="1" ht="12">
      <c r="B604" s="192"/>
      <c r="C604" s="193"/>
      <c r="D604" s="194" t="s">
        <v>145</v>
      </c>
      <c r="E604" s="195" t="s">
        <v>19</v>
      </c>
      <c r="F604" s="196" t="s">
        <v>198</v>
      </c>
      <c r="G604" s="193"/>
      <c r="H604" s="195" t="s">
        <v>19</v>
      </c>
      <c r="I604" s="197"/>
      <c r="J604" s="193"/>
      <c r="K604" s="193"/>
      <c r="L604" s="198"/>
      <c r="M604" s="199"/>
      <c r="N604" s="200"/>
      <c r="O604" s="200"/>
      <c r="P604" s="200"/>
      <c r="Q604" s="200"/>
      <c r="R604" s="200"/>
      <c r="S604" s="200"/>
      <c r="T604" s="201"/>
      <c r="AT604" s="202" t="s">
        <v>145</v>
      </c>
      <c r="AU604" s="202" t="s">
        <v>82</v>
      </c>
      <c r="AV604" s="13" t="s">
        <v>80</v>
      </c>
      <c r="AW604" s="13" t="s">
        <v>33</v>
      </c>
      <c r="AX604" s="13" t="s">
        <v>72</v>
      </c>
      <c r="AY604" s="202" t="s">
        <v>132</v>
      </c>
    </row>
    <row r="605" spans="2:51" s="14" customFormat="1" ht="12">
      <c r="B605" s="203"/>
      <c r="C605" s="204"/>
      <c r="D605" s="194" t="s">
        <v>145</v>
      </c>
      <c r="E605" s="205" t="s">
        <v>19</v>
      </c>
      <c r="F605" s="206" t="s">
        <v>630</v>
      </c>
      <c r="G605" s="204"/>
      <c r="H605" s="207">
        <v>95.37</v>
      </c>
      <c r="I605" s="208"/>
      <c r="J605" s="204"/>
      <c r="K605" s="204"/>
      <c r="L605" s="209"/>
      <c r="M605" s="210"/>
      <c r="N605" s="211"/>
      <c r="O605" s="211"/>
      <c r="P605" s="211"/>
      <c r="Q605" s="211"/>
      <c r="R605" s="211"/>
      <c r="S605" s="211"/>
      <c r="T605" s="212"/>
      <c r="AT605" s="213" t="s">
        <v>145</v>
      </c>
      <c r="AU605" s="213" t="s">
        <v>82</v>
      </c>
      <c r="AV605" s="14" t="s">
        <v>82</v>
      </c>
      <c r="AW605" s="14" t="s">
        <v>33</v>
      </c>
      <c r="AX605" s="14" t="s">
        <v>72</v>
      </c>
      <c r="AY605" s="213" t="s">
        <v>132</v>
      </c>
    </row>
    <row r="606" spans="2:51" s="13" customFormat="1" ht="12">
      <c r="B606" s="192"/>
      <c r="C606" s="193"/>
      <c r="D606" s="194" t="s">
        <v>145</v>
      </c>
      <c r="E606" s="195" t="s">
        <v>19</v>
      </c>
      <c r="F606" s="196" t="s">
        <v>200</v>
      </c>
      <c r="G606" s="193"/>
      <c r="H606" s="195" t="s">
        <v>19</v>
      </c>
      <c r="I606" s="197"/>
      <c r="J606" s="193"/>
      <c r="K606" s="193"/>
      <c r="L606" s="198"/>
      <c r="M606" s="199"/>
      <c r="N606" s="200"/>
      <c r="O606" s="200"/>
      <c r="P606" s="200"/>
      <c r="Q606" s="200"/>
      <c r="R606" s="200"/>
      <c r="S606" s="200"/>
      <c r="T606" s="201"/>
      <c r="AT606" s="202" t="s">
        <v>145</v>
      </c>
      <c r="AU606" s="202" t="s">
        <v>82</v>
      </c>
      <c r="AV606" s="13" t="s">
        <v>80</v>
      </c>
      <c r="AW606" s="13" t="s">
        <v>33</v>
      </c>
      <c r="AX606" s="13" t="s">
        <v>72</v>
      </c>
      <c r="AY606" s="202" t="s">
        <v>132</v>
      </c>
    </row>
    <row r="607" spans="2:51" s="14" customFormat="1" ht="12">
      <c r="B607" s="203"/>
      <c r="C607" s="204"/>
      <c r="D607" s="194" t="s">
        <v>145</v>
      </c>
      <c r="E607" s="205" t="s">
        <v>19</v>
      </c>
      <c r="F607" s="206" t="s">
        <v>631</v>
      </c>
      <c r="G607" s="204"/>
      <c r="H607" s="207">
        <v>52.8</v>
      </c>
      <c r="I607" s="208"/>
      <c r="J607" s="204"/>
      <c r="K607" s="204"/>
      <c r="L607" s="209"/>
      <c r="M607" s="210"/>
      <c r="N607" s="211"/>
      <c r="O607" s="211"/>
      <c r="P607" s="211"/>
      <c r="Q607" s="211"/>
      <c r="R607" s="211"/>
      <c r="S607" s="211"/>
      <c r="T607" s="212"/>
      <c r="AT607" s="213" t="s">
        <v>145</v>
      </c>
      <c r="AU607" s="213" t="s">
        <v>82</v>
      </c>
      <c r="AV607" s="14" t="s">
        <v>82</v>
      </c>
      <c r="AW607" s="14" t="s">
        <v>33</v>
      </c>
      <c r="AX607" s="14" t="s">
        <v>72</v>
      </c>
      <c r="AY607" s="213" t="s">
        <v>132</v>
      </c>
    </row>
    <row r="608" spans="2:51" s="15" customFormat="1" ht="12">
      <c r="B608" s="224"/>
      <c r="C608" s="225"/>
      <c r="D608" s="194" t="s">
        <v>145</v>
      </c>
      <c r="E608" s="226" t="s">
        <v>19</v>
      </c>
      <c r="F608" s="227" t="s">
        <v>202</v>
      </c>
      <c r="G608" s="225"/>
      <c r="H608" s="228">
        <v>148.17</v>
      </c>
      <c r="I608" s="229"/>
      <c r="J608" s="225"/>
      <c r="K608" s="225"/>
      <c r="L608" s="230"/>
      <c r="M608" s="231"/>
      <c r="N608" s="232"/>
      <c r="O608" s="232"/>
      <c r="P608" s="232"/>
      <c r="Q608" s="232"/>
      <c r="R608" s="232"/>
      <c r="S608" s="232"/>
      <c r="T608" s="233"/>
      <c r="AT608" s="234" t="s">
        <v>145</v>
      </c>
      <c r="AU608" s="234" t="s">
        <v>82</v>
      </c>
      <c r="AV608" s="15" t="s">
        <v>140</v>
      </c>
      <c r="AW608" s="15" t="s">
        <v>33</v>
      </c>
      <c r="AX608" s="15" t="s">
        <v>80</v>
      </c>
      <c r="AY608" s="234" t="s">
        <v>132</v>
      </c>
    </row>
    <row r="609" spans="1:65" s="2" customFormat="1" ht="21.75" customHeight="1">
      <c r="A609" s="35"/>
      <c r="B609" s="36"/>
      <c r="C609" s="214" t="s">
        <v>698</v>
      </c>
      <c r="D609" s="214" t="s">
        <v>156</v>
      </c>
      <c r="E609" s="215" t="s">
        <v>699</v>
      </c>
      <c r="F609" s="216" t="s">
        <v>700</v>
      </c>
      <c r="G609" s="217" t="s">
        <v>166</v>
      </c>
      <c r="H609" s="218">
        <v>22.226</v>
      </c>
      <c r="I609" s="219"/>
      <c r="J609" s="220">
        <f>ROUND(I609*H609,2)</f>
        <v>0</v>
      </c>
      <c r="K609" s="216" t="s">
        <v>19</v>
      </c>
      <c r="L609" s="221"/>
      <c r="M609" s="222" t="s">
        <v>19</v>
      </c>
      <c r="N609" s="223" t="s">
        <v>43</v>
      </c>
      <c r="O609" s="65"/>
      <c r="P609" s="183">
        <f>O609*H609</f>
        <v>0</v>
      </c>
      <c r="Q609" s="183">
        <v>0.175</v>
      </c>
      <c r="R609" s="183">
        <f>Q609*H609</f>
        <v>3.8895499999999994</v>
      </c>
      <c r="S609" s="183">
        <v>0</v>
      </c>
      <c r="T609" s="184">
        <f>S609*H609</f>
        <v>0</v>
      </c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R609" s="185" t="s">
        <v>160</v>
      </c>
      <c r="AT609" s="185" t="s">
        <v>156</v>
      </c>
      <c r="AU609" s="185" t="s">
        <v>82</v>
      </c>
      <c r="AY609" s="18" t="s">
        <v>132</v>
      </c>
      <c r="BE609" s="186">
        <f>IF(N609="základní",J609,0)</f>
        <v>0</v>
      </c>
      <c r="BF609" s="186">
        <f>IF(N609="snížená",J609,0)</f>
        <v>0</v>
      </c>
      <c r="BG609" s="186">
        <f>IF(N609="zákl. přenesená",J609,0)</f>
        <v>0</v>
      </c>
      <c r="BH609" s="186">
        <f>IF(N609="sníž. přenesená",J609,0)</f>
        <v>0</v>
      </c>
      <c r="BI609" s="186">
        <f>IF(N609="nulová",J609,0)</f>
        <v>0</v>
      </c>
      <c r="BJ609" s="18" t="s">
        <v>80</v>
      </c>
      <c r="BK609" s="186">
        <f>ROUND(I609*H609,2)</f>
        <v>0</v>
      </c>
      <c r="BL609" s="18" t="s">
        <v>140</v>
      </c>
      <c r="BM609" s="185" t="s">
        <v>701</v>
      </c>
    </row>
    <row r="610" spans="2:51" s="13" customFormat="1" ht="22.5">
      <c r="B610" s="192"/>
      <c r="C610" s="193"/>
      <c r="D610" s="194" t="s">
        <v>145</v>
      </c>
      <c r="E610" s="195" t="s">
        <v>19</v>
      </c>
      <c r="F610" s="196" t="s">
        <v>702</v>
      </c>
      <c r="G610" s="193"/>
      <c r="H610" s="195" t="s">
        <v>19</v>
      </c>
      <c r="I610" s="197"/>
      <c r="J610" s="193"/>
      <c r="K610" s="193"/>
      <c r="L610" s="198"/>
      <c r="M610" s="199"/>
      <c r="N610" s="200"/>
      <c r="O610" s="200"/>
      <c r="P610" s="200"/>
      <c r="Q610" s="200"/>
      <c r="R610" s="200"/>
      <c r="S610" s="200"/>
      <c r="T610" s="201"/>
      <c r="AT610" s="202" t="s">
        <v>145</v>
      </c>
      <c r="AU610" s="202" t="s">
        <v>82</v>
      </c>
      <c r="AV610" s="13" t="s">
        <v>80</v>
      </c>
      <c r="AW610" s="13" t="s">
        <v>33</v>
      </c>
      <c r="AX610" s="13" t="s">
        <v>72</v>
      </c>
      <c r="AY610" s="202" t="s">
        <v>132</v>
      </c>
    </row>
    <row r="611" spans="2:51" s="14" customFormat="1" ht="12">
      <c r="B611" s="203"/>
      <c r="C611" s="204"/>
      <c r="D611" s="194" t="s">
        <v>145</v>
      </c>
      <c r="E611" s="205" t="s">
        <v>19</v>
      </c>
      <c r="F611" s="206" t="s">
        <v>703</v>
      </c>
      <c r="G611" s="204"/>
      <c r="H611" s="207">
        <v>22.226</v>
      </c>
      <c r="I611" s="208"/>
      <c r="J611" s="204"/>
      <c r="K611" s="204"/>
      <c r="L611" s="209"/>
      <c r="M611" s="210"/>
      <c r="N611" s="211"/>
      <c r="O611" s="211"/>
      <c r="P611" s="211"/>
      <c r="Q611" s="211"/>
      <c r="R611" s="211"/>
      <c r="S611" s="211"/>
      <c r="T611" s="212"/>
      <c r="AT611" s="213" t="s">
        <v>145</v>
      </c>
      <c r="AU611" s="213" t="s">
        <v>82</v>
      </c>
      <c r="AV611" s="14" t="s">
        <v>82</v>
      </c>
      <c r="AW611" s="14" t="s">
        <v>33</v>
      </c>
      <c r="AX611" s="14" t="s">
        <v>80</v>
      </c>
      <c r="AY611" s="213" t="s">
        <v>132</v>
      </c>
    </row>
    <row r="612" spans="2:63" s="12" customFormat="1" ht="22.9" customHeight="1">
      <c r="B612" s="158"/>
      <c r="C612" s="159"/>
      <c r="D612" s="160" t="s">
        <v>71</v>
      </c>
      <c r="E612" s="172" t="s">
        <v>160</v>
      </c>
      <c r="F612" s="172" t="s">
        <v>704</v>
      </c>
      <c r="G612" s="159"/>
      <c r="H612" s="159"/>
      <c r="I612" s="162"/>
      <c r="J612" s="173">
        <f>BK612</f>
        <v>0</v>
      </c>
      <c r="K612" s="159"/>
      <c r="L612" s="164"/>
      <c r="M612" s="165"/>
      <c r="N612" s="166"/>
      <c r="O612" s="166"/>
      <c r="P612" s="167">
        <f>SUM(P613:P627)</f>
        <v>0</v>
      </c>
      <c r="Q612" s="166"/>
      <c r="R612" s="167">
        <f>SUM(R613:R627)</f>
        <v>12.914480000000001</v>
      </c>
      <c r="S612" s="166"/>
      <c r="T612" s="168">
        <f>SUM(T613:T627)</f>
        <v>11.530000000000001</v>
      </c>
      <c r="AR612" s="169" t="s">
        <v>80</v>
      </c>
      <c r="AT612" s="170" t="s">
        <v>71</v>
      </c>
      <c r="AU612" s="170" t="s">
        <v>80</v>
      </c>
      <c r="AY612" s="169" t="s">
        <v>132</v>
      </c>
      <c r="BK612" s="171">
        <f>SUM(BK613:BK627)</f>
        <v>0</v>
      </c>
    </row>
    <row r="613" spans="1:65" s="2" customFormat="1" ht="24.2" customHeight="1">
      <c r="A613" s="35"/>
      <c r="B613" s="36"/>
      <c r="C613" s="174" t="s">
        <v>705</v>
      </c>
      <c r="D613" s="174" t="s">
        <v>135</v>
      </c>
      <c r="E613" s="175" t="s">
        <v>706</v>
      </c>
      <c r="F613" s="176" t="s">
        <v>707</v>
      </c>
      <c r="G613" s="177" t="s">
        <v>433</v>
      </c>
      <c r="H613" s="178">
        <v>6</v>
      </c>
      <c r="I613" s="179"/>
      <c r="J613" s="180">
        <f>ROUND(I613*H613,2)</f>
        <v>0</v>
      </c>
      <c r="K613" s="176" t="s">
        <v>19</v>
      </c>
      <c r="L613" s="40"/>
      <c r="M613" s="181" t="s">
        <v>19</v>
      </c>
      <c r="N613" s="182" t="s">
        <v>43</v>
      </c>
      <c r="O613" s="65"/>
      <c r="P613" s="183">
        <f>O613*H613</f>
        <v>0</v>
      </c>
      <c r="Q613" s="183">
        <v>7E-05</v>
      </c>
      <c r="R613" s="183">
        <f>Q613*H613</f>
        <v>0.00041999999999999996</v>
      </c>
      <c r="S613" s="183">
        <v>0</v>
      </c>
      <c r="T613" s="184">
        <f>S613*H613</f>
        <v>0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185" t="s">
        <v>140</v>
      </c>
      <c r="AT613" s="185" t="s">
        <v>135</v>
      </c>
      <c r="AU613" s="185" t="s">
        <v>82</v>
      </c>
      <c r="AY613" s="18" t="s">
        <v>132</v>
      </c>
      <c r="BE613" s="186">
        <f>IF(N613="základní",J613,0)</f>
        <v>0</v>
      </c>
      <c r="BF613" s="186">
        <f>IF(N613="snížená",J613,0)</f>
        <v>0</v>
      </c>
      <c r="BG613" s="186">
        <f>IF(N613="zákl. přenesená",J613,0)</f>
        <v>0</v>
      </c>
      <c r="BH613" s="186">
        <f>IF(N613="sníž. přenesená",J613,0)</f>
        <v>0</v>
      </c>
      <c r="BI613" s="186">
        <f>IF(N613="nulová",J613,0)</f>
        <v>0</v>
      </c>
      <c r="BJ613" s="18" t="s">
        <v>80</v>
      </c>
      <c r="BK613" s="186">
        <f>ROUND(I613*H613,2)</f>
        <v>0</v>
      </c>
      <c r="BL613" s="18" t="s">
        <v>140</v>
      </c>
      <c r="BM613" s="185" t="s">
        <v>708</v>
      </c>
    </row>
    <row r="614" spans="2:51" s="13" customFormat="1" ht="12">
      <c r="B614" s="192"/>
      <c r="C614" s="193"/>
      <c r="D614" s="194" t="s">
        <v>145</v>
      </c>
      <c r="E614" s="195" t="s">
        <v>19</v>
      </c>
      <c r="F614" s="196" t="s">
        <v>709</v>
      </c>
      <c r="G614" s="193"/>
      <c r="H614" s="195" t="s">
        <v>19</v>
      </c>
      <c r="I614" s="197"/>
      <c r="J614" s="193"/>
      <c r="K614" s="193"/>
      <c r="L614" s="198"/>
      <c r="M614" s="199"/>
      <c r="N614" s="200"/>
      <c r="O614" s="200"/>
      <c r="P614" s="200"/>
      <c r="Q614" s="200"/>
      <c r="R614" s="200"/>
      <c r="S614" s="200"/>
      <c r="T614" s="201"/>
      <c r="AT614" s="202" t="s">
        <v>145</v>
      </c>
      <c r="AU614" s="202" t="s">
        <v>82</v>
      </c>
      <c r="AV614" s="13" t="s">
        <v>80</v>
      </c>
      <c r="AW614" s="13" t="s">
        <v>33</v>
      </c>
      <c r="AX614" s="13" t="s">
        <v>72</v>
      </c>
      <c r="AY614" s="202" t="s">
        <v>132</v>
      </c>
    </row>
    <row r="615" spans="2:51" s="14" customFormat="1" ht="12">
      <c r="B615" s="203"/>
      <c r="C615" s="204"/>
      <c r="D615" s="194" t="s">
        <v>145</v>
      </c>
      <c r="E615" s="205" t="s">
        <v>19</v>
      </c>
      <c r="F615" s="206" t="s">
        <v>170</v>
      </c>
      <c r="G615" s="204"/>
      <c r="H615" s="207">
        <v>6</v>
      </c>
      <c r="I615" s="208"/>
      <c r="J615" s="204"/>
      <c r="K615" s="204"/>
      <c r="L615" s="209"/>
      <c r="M615" s="210"/>
      <c r="N615" s="211"/>
      <c r="O615" s="211"/>
      <c r="P615" s="211"/>
      <c r="Q615" s="211"/>
      <c r="R615" s="211"/>
      <c r="S615" s="211"/>
      <c r="T615" s="212"/>
      <c r="AT615" s="213" t="s">
        <v>145</v>
      </c>
      <c r="AU615" s="213" t="s">
        <v>82</v>
      </c>
      <c r="AV615" s="14" t="s">
        <v>82</v>
      </c>
      <c r="AW615" s="14" t="s">
        <v>33</v>
      </c>
      <c r="AX615" s="14" t="s">
        <v>80</v>
      </c>
      <c r="AY615" s="213" t="s">
        <v>132</v>
      </c>
    </row>
    <row r="616" spans="1:65" s="2" customFormat="1" ht="33" customHeight="1">
      <c r="A616" s="35"/>
      <c r="B616" s="36"/>
      <c r="C616" s="174" t="s">
        <v>710</v>
      </c>
      <c r="D616" s="174" t="s">
        <v>135</v>
      </c>
      <c r="E616" s="175" t="s">
        <v>711</v>
      </c>
      <c r="F616" s="176" t="s">
        <v>712</v>
      </c>
      <c r="G616" s="177" t="s">
        <v>433</v>
      </c>
      <c r="H616" s="178">
        <v>13</v>
      </c>
      <c r="I616" s="179"/>
      <c r="J616" s="180">
        <f>ROUND(I616*H616,2)</f>
        <v>0</v>
      </c>
      <c r="K616" s="176" t="s">
        <v>139</v>
      </c>
      <c r="L616" s="40"/>
      <c r="M616" s="181" t="s">
        <v>19</v>
      </c>
      <c r="N616" s="182" t="s">
        <v>43</v>
      </c>
      <c r="O616" s="65"/>
      <c r="P616" s="183">
        <f>O616*H616</f>
        <v>0</v>
      </c>
      <c r="Q616" s="183">
        <v>0.65848</v>
      </c>
      <c r="R616" s="183">
        <f>Q616*H616</f>
        <v>8.56024</v>
      </c>
      <c r="S616" s="183">
        <v>0.66</v>
      </c>
      <c r="T616" s="184">
        <f>S616*H616</f>
        <v>8.58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R616" s="185" t="s">
        <v>140</v>
      </c>
      <c r="AT616" s="185" t="s">
        <v>135</v>
      </c>
      <c r="AU616" s="185" t="s">
        <v>82</v>
      </c>
      <c r="AY616" s="18" t="s">
        <v>132</v>
      </c>
      <c r="BE616" s="186">
        <f>IF(N616="základní",J616,0)</f>
        <v>0</v>
      </c>
      <c r="BF616" s="186">
        <f>IF(N616="snížená",J616,0)</f>
        <v>0</v>
      </c>
      <c r="BG616" s="186">
        <f>IF(N616="zákl. přenesená",J616,0)</f>
        <v>0</v>
      </c>
      <c r="BH616" s="186">
        <f>IF(N616="sníž. přenesená",J616,0)</f>
        <v>0</v>
      </c>
      <c r="BI616" s="186">
        <f>IF(N616="nulová",J616,0)</f>
        <v>0</v>
      </c>
      <c r="BJ616" s="18" t="s">
        <v>80</v>
      </c>
      <c r="BK616" s="186">
        <f>ROUND(I616*H616,2)</f>
        <v>0</v>
      </c>
      <c r="BL616" s="18" t="s">
        <v>140</v>
      </c>
      <c r="BM616" s="185" t="s">
        <v>713</v>
      </c>
    </row>
    <row r="617" spans="1:47" s="2" customFormat="1" ht="12">
      <c r="A617" s="35"/>
      <c r="B617" s="36"/>
      <c r="C617" s="37"/>
      <c r="D617" s="187" t="s">
        <v>143</v>
      </c>
      <c r="E617" s="37"/>
      <c r="F617" s="188" t="s">
        <v>714</v>
      </c>
      <c r="G617" s="37"/>
      <c r="H617" s="37"/>
      <c r="I617" s="189"/>
      <c r="J617" s="37"/>
      <c r="K617" s="37"/>
      <c r="L617" s="40"/>
      <c r="M617" s="190"/>
      <c r="N617" s="191"/>
      <c r="O617" s="65"/>
      <c r="P617" s="65"/>
      <c r="Q617" s="65"/>
      <c r="R617" s="65"/>
      <c r="S617" s="65"/>
      <c r="T617" s="66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T617" s="18" t="s">
        <v>143</v>
      </c>
      <c r="AU617" s="18" t="s">
        <v>82</v>
      </c>
    </row>
    <row r="618" spans="1:47" s="2" customFormat="1" ht="39">
      <c r="A618" s="35"/>
      <c r="B618" s="36"/>
      <c r="C618" s="37"/>
      <c r="D618" s="194" t="s">
        <v>480</v>
      </c>
      <c r="E618" s="37"/>
      <c r="F618" s="246" t="s">
        <v>715</v>
      </c>
      <c r="G618" s="37"/>
      <c r="H618" s="37"/>
      <c r="I618" s="189"/>
      <c r="J618" s="37"/>
      <c r="K618" s="37"/>
      <c r="L618" s="40"/>
      <c r="M618" s="190"/>
      <c r="N618" s="191"/>
      <c r="O618" s="65"/>
      <c r="P618" s="65"/>
      <c r="Q618" s="65"/>
      <c r="R618" s="65"/>
      <c r="S618" s="65"/>
      <c r="T618" s="66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T618" s="18" t="s">
        <v>480</v>
      </c>
      <c r="AU618" s="18" t="s">
        <v>82</v>
      </c>
    </row>
    <row r="619" spans="1:65" s="2" customFormat="1" ht="24.2" customHeight="1">
      <c r="A619" s="35"/>
      <c r="B619" s="36"/>
      <c r="C619" s="174" t="s">
        <v>716</v>
      </c>
      <c r="D619" s="174" t="s">
        <v>135</v>
      </c>
      <c r="E619" s="175" t="s">
        <v>717</v>
      </c>
      <c r="F619" s="176" t="s">
        <v>718</v>
      </c>
      <c r="G619" s="177" t="s">
        <v>433</v>
      </c>
      <c r="H619" s="178">
        <v>10</v>
      </c>
      <c r="I619" s="179"/>
      <c r="J619" s="180">
        <f>ROUND(I619*H619,2)</f>
        <v>0</v>
      </c>
      <c r="K619" s="176" t="s">
        <v>139</v>
      </c>
      <c r="L619" s="40"/>
      <c r="M619" s="181" t="s">
        <v>19</v>
      </c>
      <c r="N619" s="182" t="s">
        <v>43</v>
      </c>
      <c r="O619" s="65"/>
      <c r="P619" s="183">
        <f>O619*H619</f>
        <v>0</v>
      </c>
      <c r="Q619" s="183">
        <v>0.10037</v>
      </c>
      <c r="R619" s="183">
        <f>Q619*H619</f>
        <v>1.0037</v>
      </c>
      <c r="S619" s="183">
        <v>0.1</v>
      </c>
      <c r="T619" s="184">
        <f>S619*H619</f>
        <v>1</v>
      </c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R619" s="185" t="s">
        <v>140</v>
      </c>
      <c r="AT619" s="185" t="s">
        <v>135</v>
      </c>
      <c r="AU619" s="185" t="s">
        <v>82</v>
      </c>
      <c r="AY619" s="18" t="s">
        <v>132</v>
      </c>
      <c r="BE619" s="186">
        <f>IF(N619="základní",J619,0)</f>
        <v>0</v>
      </c>
      <c r="BF619" s="186">
        <f>IF(N619="snížená",J619,0)</f>
        <v>0</v>
      </c>
      <c r="BG619" s="186">
        <f>IF(N619="zákl. přenesená",J619,0)</f>
        <v>0</v>
      </c>
      <c r="BH619" s="186">
        <f>IF(N619="sníž. přenesená",J619,0)</f>
        <v>0</v>
      </c>
      <c r="BI619" s="186">
        <f>IF(N619="nulová",J619,0)</f>
        <v>0</v>
      </c>
      <c r="BJ619" s="18" t="s">
        <v>80</v>
      </c>
      <c r="BK619" s="186">
        <f>ROUND(I619*H619,2)</f>
        <v>0</v>
      </c>
      <c r="BL619" s="18" t="s">
        <v>140</v>
      </c>
      <c r="BM619" s="185" t="s">
        <v>719</v>
      </c>
    </row>
    <row r="620" spans="1:47" s="2" customFormat="1" ht="12">
      <c r="A620" s="35"/>
      <c r="B620" s="36"/>
      <c r="C620" s="37"/>
      <c r="D620" s="187" t="s">
        <v>143</v>
      </c>
      <c r="E620" s="37"/>
      <c r="F620" s="188" t="s">
        <v>720</v>
      </c>
      <c r="G620" s="37"/>
      <c r="H620" s="37"/>
      <c r="I620" s="189"/>
      <c r="J620" s="37"/>
      <c r="K620" s="37"/>
      <c r="L620" s="40"/>
      <c r="M620" s="190"/>
      <c r="N620" s="191"/>
      <c r="O620" s="65"/>
      <c r="P620" s="65"/>
      <c r="Q620" s="65"/>
      <c r="R620" s="65"/>
      <c r="S620" s="65"/>
      <c r="T620" s="66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T620" s="18" t="s">
        <v>143</v>
      </c>
      <c r="AU620" s="18" t="s">
        <v>82</v>
      </c>
    </row>
    <row r="621" spans="1:47" s="2" customFormat="1" ht="29.25">
      <c r="A621" s="35"/>
      <c r="B621" s="36"/>
      <c r="C621" s="37"/>
      <c r="D621" s="194" t="s">
        <v>480</v>
      </c>
      <c r="E621" s="37"/>
      <c r="F621" s="246" t="s">
        <v>721</v>
      </c>
      <c r="G621" s="37"/>
      <c r="H621" s="37"/>
      <c r="I621" s="189"/>
      <c r="J621" s="37"/>
      <c r="K621" s="37"/>
      <c r="L621" s="40"/>
      <c r="M621" s="190"/>
      <c r="N621" s="191"/>
      <c r="O621" s="65"/>
      <c r="P621" s="65"/>
      <c r="Q621" s="65"/>
      <c r="R621" s="65"/>
      <c r="S621" s="65"/>
      <c r="T621" s="66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T621" s="18" t="s">
        <v>480</v>
      </c>
      <c r="AU621" s="18" t="s">
        <v>82</v>
      </c>
    </row>
    <row r="622" spans="1:65" s="2" customFormat="1" ht="24.2" customHeight="1">
      <c r="A622" s="35"/>
      <c r="B622" s="36"/>
      <c r="C622" s="174" t="s">
        <v>722</v>
      </c>
      <c r="D622" s="174" t="s">
        <v>135</v>
      </c>
      <c r="E622" s="175" t="s">
        <v>723</v>
      </c>
      <c r="F622" s="176" t="s">
        <v>724</v>
      </c>
      <c r="G622" s="177" t="s">
        <v>433</v>
      </c>
      <c r="H622" s="178">
        <v>1</v>
      </c>
      <c r="I622" s="179"/>
      <c r="J622" s="180">
        <f>ROUND(I622*H622,2)</f>
        <v>0</v>
      </c>
      <c r="K622" s="176" t="s">
        <v>139</v>
      </c>
      <c r="L622" s="40"/>
      <c r="M622" s="181" t="s">
        <v>19</v>
      </c>
      <c r="N622" s="182" t="s">
        <v>43</v>
      </c>
      <c r="O622" s="65"/>
      <c r="P622" s="183">
        <f>O622*H622</f>
        <v>0</v>
      </c>
      <c r="Q622" s="183">
        <v>0.15056</v>
      </c>
      <c r="R622" s="183">
        <f>Q622*H622</f>
        <v>0.15056</v>
      </c>
      <c r="S622" s="183">
        <v>0.15</v>
      </c>
      <c r="T622" s="184">
        <f>S622*H622</f>
        <v>0.15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185" t="s">
        <v>140</v>
      </c>
      <c r="AT622" s="185" t="s">
        <v>135</v>
      </c>
      <c r="AU622" s="185" t="s">
        <v>82</v>
      </c>
      <c r="AY622" s="18" t="s">
        <v>132</v>
      </c>
      <c r="BE622" s="186">
        <f>IF(N622="základní",J622,0)</f>
        <v>0</v>
      </c>
      <c r="BF622" s="186">
        <f>IF(N622="snížená",J622,0)</f>
        <v>0</v>
      </c>
      <c r="BG622" s="186">
        <f>IF(N622="zákl. přenesená",J622,0)</f>
        <v>0</v>
      </c>
      <c r="BH622" s="186">
        <f>IF(N622="sníž. přenesená",J622,0)</f>
        <v>0</v>
      </c>
      <c r="BI622" s="186">
        <f>IF(N622="nulová",J622,0)</f>
        <v>0</v>
      </c>
      <c r="BJ622" s="18" t="s">
        <v>80</v>
      </c>
      <c r="BK622" s="186">
        <f>ROUND(I622*H622,2)</f>
        <v>0</v>
      </c>
      <c r="BL622" s="18" t="s">
        <v>140</v>
      </c>
      <c r="BM622" s="185" t="s">
        <v>725</v>
      </c>
    </row>
    <row r="623" spans="1:47" s="2" customFormat="1" ht="12">
      <c r="A623" s="35"/>
      <c r="B623" s="36"/>
      <c r="C623" s="37"/>
      <c r="D623" s="187" t="s">
        <v>143</v>
      </c>
      <c r="E623" s="37"/>
      <c r="F623" s="188" t="s">
        <v>726</v>
      </c>
      <c r="G623" s="37"/>
      <c r="H623" s="37"/>
      <c r="I623" s="189"/>
      <c r="J623" s="37"/>
      <c r="K623" s="37"/>
      <c r="L623" s="40"/>
      <c r="M623" s="190"/>
      <c r="N623" s="191"/>
      <c r="O623" s="65"/>
      <c r="P623" s="65"/>
      <c r="Q623" s="65"/>
      <c r="R623" s="65"/>
      <c r="S623" s="65"/>
      <c r="T623" s="66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T623" s="18" t="s">
        <v>143</v>
      </c>
      <c r="AU623" s="18" t="s">
        <v>82</v>
      </c>
    </row>
    <row r="624" spans="1:47" s="2" customFormat="1" ht="29.25">
      <c r="A624" s="35"/>
      <c r="B624" s="36"/>
      <c r="C624" s="37"/>
      <c r="D624" s="194" t="s">
        <v>480</v>
      </c>
      <c r="E624" s="37"/>
      <c r="F624" s="246" t="s">
        <v>727</v>
      </c>
      <c r="G624" s="37"/>
      <c r="H624" s="37"/>
      <c r="I624" s="189"/>
      <c r="J624" s="37"/>
      <c r="K624" s="37"/>
      <c r="L624" s="40"/>
      <c r="M624" s="190"/>
      <c r="N624" s="191"/>
      <c r="O624" s="65"/>
      <c r="P624" s="65"/>
      <c r="Q624" s="65"/>
      <c r="R624" s="65"/>
      <c r="S624" s="65"/>
      <c r="T624" s="66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T624" s="18" t="s">
        <v>480</v>
      </c>
      <c r="AU624" s="18" t="s">
        <v>82</v>
      </c>
    </row>
    <row r="625" spans="1:65" s="2" customFormat="1" ht="24.2" customHeight="1">
      <c r="A625" s="35"/>
      <c r="B625" s="36"/>
      <c r="C625" s="174" t="s">
        <v>728</v>
      </c>
      <c r="D625" s="174" t="s">
        <v>135</v>
      </c>
      <c r="E625" s="175" t="s">
        <v>729</v>
      </c>
      <c r="F625" s="176" t="s">
        <v>730</v>
      </c>
      <c r="G625" s="177" t="s">
        <v>433</v>
      </c>
      <c r="H625" s="178">
        <v>6</v>
      </c>
      <c r="I625" s="179"/>
      <c r="J625" s="180">
        <f>ROUND(I625*H625,2)</f>
        <v>0</v>
      </c>
      <c r="K625" s="176" t="s">
        <v>139</v>
      </c>
      <c r="L625" s="40"/>
      <c r="M625" s="181" t="s">
        <v>19</v>
      </c>
      <c r="N625" s="182" t="s">
        <v>43</v>
      </c>
      <c r="O625" s="65"/>
      <c r="P625" s="183">
        <f>O625*H625</f>
        <v>0</v>
      </c>
      <c r="Q625" s="183">
        <v>0.53326</v>
      </c>
      <c r="R625" s="183">
        <f>Q625*H625</f>
        <v>3.19956</v>
      </c>
      <c r="S625" s="183">
        <v>0.3</v>
      </c>
      <c r="T625" s="184">
        <f>S625*H625</f>
        <v>1.7999999999999998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R625" s="185" t="s">
        <v>140</v>
      </c>
      <c r="AT625" s="185" t="s">
        <v>135</v>
      </c>
      <c r="AU625" s="185" t="s">
        <v>82</v>
      </c>
      <c r="AY625" s="18" t="s">
        <v>132</v>
      </c>
      <c r="BE625" s="186">
        <f>IF(N625="základní",J625,0)</f>
        <v>0</v>
      </c>
      <c r="BF625" s="186">
        <f>IF(N625="snížená",J625,0)</f>
        <v>0</v>
      </c>
      <c r="BG625" s="186">
        <f>IF(N625="zákl. přenesená",J625,0)</f>
        <v>0</v>
      </c>
      <c r="BH625" s="186">
        <f>IF(N625="sníž. přenesená",J625,0)</f>
        <v>0</v>
      </c>
      <c r="BI625" s="186">
        <f>IF(N625="nulová",J625,0)</f>
        <v>0</v>
      </c>
      <c r="BJ625" s="18" t="s">
        <v>80</v>
      </c>
      <c r="BK625" s="186">
        <f>ROUND(I625*H625,2)</f>
        <v>0</v>
      </c>
      <c r="BL625" s="18" t="s">
        <v>140</v>
      </c>
      <c r="BM625" s="185" t="s">
        <v>731</v>
      </c>
    </row>
    <row r="626" spans="1:47" s="2" customFormat="1" ht="12">
      <c r="A626" s="35"/>
      <c r="B626" s="36"/>
      <c r="C626" s="37"/>
      <c r="D626" s="187" t="s">
        <v>143</v>
      </c>
      <c r="E626" s="37"/>
      <c r="F626" s="188" t="s">
        <v>732</v>
      </c>
      <c r="G626" s="37"/>
      <c r="H626" s="37"/>
      <c r="I626" s="189"/>
      <c r="J626" s="37"/>
      <c r="K626" s="37"/>
      <c r="L626" s="40"/>
      <c r="M626" s="190"/>
      <c r="N626" s="191"/>
      <c r="O626" s="65"/>
      <c r="P626" s="65"/>
      <c r="Q626" s="65"/>
      <c r="R626" s="65"/>
      <c r="S626" s="65"/>
      <c r="T626" s="66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T626" s="18" t="s">
        <v>143</v>
      </c>
      <c r="AU626" s="18" t="s">
        <v>82</v>
      </c>
    </row>
    <row r="627" spans="1:47" s="2" customFormat="1" ht="39">
      <c r="A627" s="35"/>
      <c r="B627" s="36"/>
      <c r="C627" s="37"/>
      <c r="D627" s="194" t="s">
        <v>480</v>
      </c>
      <c r="E627" s="37"/>
      <c r="F627" s="246" t="s">
        <v>733</v>
      </c>
      <c r="G627" s="37"/>
      <c r="H627" s="37"/>
      <c r="I627" s="189"/>
      <c r="J627" s="37"/>
      <c r="K627" s="37"/>
      <c r="L627" s="40"/>
      <c r="M627" s="190"/>
      <c r="N627" s="191"/>
      <c r="O627" s="65"/>
      <c r="P627" s="65"/>
      <c r="Q627" s="65"/>
      <c r="R627" s="65"/>
      <c r="S627" s="65"/>
      <c r="T627" s="66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T627" s="18" t="s">
        <v>480</v>
      </c>
      <c r="AU627" s="18" t="s">
        <v>82</v>
      </c>
    </row>
    <row r="628" spans="2:63" s="12" customFormat="1" ht="22.9" customHeight="1">
      <c r="B628" s="158"/>
      <c r="C628" s="159"/>
      <c r="D628" s="160" t="s">
        <v>71</v>
      </c>
      <c r="E628" s="172" t="s">
        <v>187</v>
      </c>
      <c r="F628" s="172" t="s">
        <v>734</v>
      </c>
      <c r="G628" s="159"/>
      <c r="H628" s="159"/>
      <c r="I628" s="162"/>
      <c r="J628" s="173">
        <f>BK628</f>
        <v>0</v>
      </c>
      <c r="K628" s="159"/>
      <c r="L628" s="164"/>
      <c r="M628" s="165"/>
      <c r="N628" s="166"/>
      <c r="O628" s="166"/>
      <c r="P628" s="167">
        <f>SUM(P629:P697)</f>
        <v>0</v>
      </c>
      <c r="Q628" s="166"/>
      <c r="R628" s="167">
        <f>SUM(R629:R697)</f>
        <v>132.61449288000003</v>
      </c>
      <c r="S628" s="166"/>
      <c r="T628" s="168">
        <f>SUM(T629:T697)</f>
        <v>4.6579999999999995</v>
      </c>
      <c r="AR628" s="169" t="s">
        <v>80</v>
      </c>
      <c r="AT628" s="170" t="s">
        <v>71</v>
      </c>
      <c r="AU628" s="170" t="s">
        <v>80</v>
      </c>
      <c r="AY628" s="169" t="s">
        <v>132</v>
      </c>
      <c r="BK628" s="171">
        <f>SUM(BK629:BK697)</f>
        <v>0</v>
      </c>
    </row>
    <row r="629" spans="1:65" s="2" customFormat="1" ht="55.5" customHeight="1">
      <c r="A629" s="35"/>
      <c r="B629" s="36"/>
      <c r="C629" s="174" t="s">
        <v>735</v>
      </c>
      <c r="D629" s="174" t="s">
        <v>135</v>
      </c>
      <c r="E629" s="175" t="s">
        <v>736</v>
      </c>
      <c r="F629" s="176" t="s">
        <v>737</v>
      </c>
      <c r="G629" s="177" t="s">
        <v>433</v>
      </c>
      <c r="H629" s="178">
        <v>1</v>
      </c>
      <c r="I629" s="179"/>
      <c r="J629" s="180">
        <f>ROUND(I629*H629,2)</f>
        <v>0</v>
      </c>
      <c r="K629" s="176" t="s">
        <v>139</v>
      </c>
      <c r="L629" s="40"/>
      <c r="M629" s="181" t="s">
        <v>19</v>
      </c>
      <c r="N629" s="182" t="s">
        <v>43</v>
      </c>
      <c r="O629" s="65"/>
      <c r="P629" s="183">
        <f>O629*H629</f>
        <v>0</v>
      </c>
      <c r="Q629" s="183">
        <v>0</v>
      </c>
      <c r="R629" s="183">
        <f>Q629*H629</f>
        <v>0</v>
      </c>
      <c r="S629" s="183">
        <v>0.004</v>
      </c>
      <c r="T629" s="184">
        <f>S629*H629</f>
        <v>0.004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185" t="s">
        <v>140</v>
      </c>
      <c r="AT629" s="185" t="s">
        <v>135</v>
      </c>
      <c r="AU629" s="185" t="s">
        <v>82</v>
      </c>
      <c r="AY629" s="18" t="s">
        <v>132</v>
      </c>
      <c r="BE629" s="186">
        <f>IF(N629="základní",J629,0)</f>
        <v>0</v>
      </c>
      <c r="BF629" s="186">
        <f>IF(N629="snížená",J629,0)</f>
        <v>0</v>
      </c>
      <c r="BG629" s="186">
        <f>IF(N629="zákl. přenesená",J629,0)</f>
        <v>0</v>
      </c>
      <c r="BH629" s="186">
        <f>IF(N629="sníž. přenesená",J629,0)</f>
        <v>0</v>
      </c>
      <c r="BI629" s="186">
        <f>IF(N629="nulová",J629,0)</f>
        <v>0</v>
      </c>
      <c r="BJ629" s="18" t="s">
        <v>80</v>
      </c>
      <c r="BK629" s="186">
        <f>ROUND(I629*H629,2)</f>
        <v>0</v>
      </c>
      <c r="BL629" s="18" t="s">
        <v>140</v>
      </c>
      <c r="BM629" s="185" t="s">
        <v>738</v>
      </c>
    </row>
    <row r="630" spans="1:47" s="2" customFormat="1" ht="12">
      <c r="A630" s="35"/>
      <c r="B630" s="36"/>
      <c r="C630" s="37"/>
      <c r="D630" s="187" t="s">
        <v>143</v>
      </c>
      <c r="E630" s="37"/>
      <c r="F630" s="188" t="s">
        <v>739</v>
      </c>
      <c r="G630" s="37"/>
      <c r="H630" s="37"/>
      <c r="I630" s="189"/>
      <c r="J630" s="37"/>
      <c r="K630" s="37"/>
      <c r="L630" s="40"/>
      <c r="M630" s="190"/>
      <c r="N630" s="191"/>
      <c r="O630" s="65"/>
      <c r="P630" s="65"/>
      <c r="Q630" s="65"/>
      <c r="R630" s="65"/>
      <c r="S630" s="65"/>
      <c r="T630" s="66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T630" s="18" t="s">
        <v>143</v>
      </c>
      <c r="AU630" s="18" t="s">
        <v>82</v>
      </c>
    </row>
    <row r="631" spans="1:47" s="2" customFormat="1" ht="19.5">
      <c r="A631" s="35"/>
      <c r="B631" s="36"/>
      <c r="C631" s="37"/>
      <c r="D631" s="194" t="s">
        <v>480</v>
      </c>
      <c r="E631" s="37"/>
      <c r="F631" s="246" t="s">
        <v>740</v>
      </c>
      <c r="G631" s="37"/>
      <c r="H631" s="37"/>
      <c r="I631" s="189"/>
      <c r="J631" s="37"/>
      <c r="K631" s="37"/>
      <c r="L631" s="40"/>
      <c r="M631" s="190"/>
      <c r="N631" s="191"/>
      <c r="O631" s="65"/>
      <c r="P631" s="65"/>
      <c r="Q631" s="65"/>
      <c r="R631" s="65"/>
      <c r="S631" s="65"/>
      <c r="T631" s="66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T631" s="18" t="s">
        <v>480</v>
      </c>
      <c r="AU631" s="18" t="s">
        <v>82</v>
      </c>
    </row>
    <row r="632" spans="1:65" s="2" customFormat="1" ht="24.2" customHeight="1">
      <c r="A632" s="35"/>
      <c r="B632" s="36"/>
      <c r="C632" s="174" t="s">
        <v>741</v>
      </c>
      <c r="D632" s="174" t="s">
        <v>135</v>
      </c>
      <c r="E632" s="175" t="s">
        <v>742</v>
      </c>
      <c r="F632" s="176" t="s">
        <v>743</v>
      </c>
      <c r="G632" s="177" t="s">
        <v>433</v>
      </c>
      <c r="H632" s="178">
        <v>1</v>
      </c>
      <c r="I632" s="179"/>
      <c r="J632" s="180">
        <f>ROUND(I632*H632,2)</f>
        <v>0</v>
      </c>
      <c r="K632" s="176" t="s">
        <v>139</v>
      </c>
      <c r="L632" s="40"/>
      <c r="M632" s="181" t="s">
        <v>19</v>
      </c>
      <c r="N632" s="182" t="s">
        <v>43</v>
      </c>
      <c r="O632" s="65"/>
      <c r="P632" s="183">
        <f>O632*H632</f>
        <v>0</v>
      </c>
      <c r="Q632" s="183">
        <v>0.0007</v>
      </c>
      <c r="R632" s="183">
        <f>Q632*H632</f>
        <v>0.0007</v>
      </c>
      <c r="S632" s="183">
        <v>0</v>
      </c>
      <c r="T632" s="184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185" t="s">
        <v>140</v>
      </c>
      <c r="AT632" s="185" t="s">
        <v>135</v>
      </c>
      <c r="AU632" s="185" t="s">
        <v>82</v>
      </c>
      <c r="AY632" s="18" t="s">
        <v>132</v>
      </c>
      <c r="BE632" s="186">
        <f>IF(N632="základní",J632,0)</f>
        <v>0</v>
      </c>
      <c r="BF632" s="186">
        <f>IF(N632="snížená",J632,0)</f>
        <v>0</v>
      </c>
      <c r="BG632" s="186">
        <f>IF(N632="zákl. přenesená",J632,0)</f>
        <v>0</v>
      </c>
      <c r="BH632" s="186">
        <f>IF(N632="sníž. přenesená",J632,0)</f>
        <v>0</v>
      </c>
      <c r="BI632" s="186">
        <f>IF(N632="nulová",J632,0)</f>
        <v>0</v>
      </c>
      <c r="BJ632" s="18" t="s">
        <v>80</v>
      </c>
      <c r="BK632" s="186">
        <f>ROUND(I632*H632,2)</f>
        <v>0</v>
      </c>
      <c r="BL632" s="18" t="s">
        <v>140</v>
      </c>
      <c r="BM632" s="185" t="s">
        <v>744</v>
      </c>
    </row>
    <row r="633" spans="1:47" s="2" customFormat="1" ht="12">
      <c r="A633" s="35"/>
      <c r="B633" s="36"/>
      <c r="C633" s="37"/>
      <c r="D633" s="187" t="s">
        <v>143</v>
      </c>
      <c r="E633" s="37"/>
      <c r="F633" s="188" t="s">
        <v>745</v>
      </c>
      <c r="G633" s="37"/>
      <c r="H633" s="37"/>
      <c r="I633" s="189"/>
      <c r="J633" s="37"/>
      <c r="K633" s="37"/>
      <c r="L633" s="40"/>
      <c r="M633" s="190"/>
      <c r="N633" s="191"/>
      <c r="O633" s="65"/>
      <c r="P633" s="65"/>
      <c r="Q633" s="65"/>
      <c r="R633" s="65"/>
      <c r="S633" s="65"/>
      <c r="T633" s="66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T633" s="18" t="s">
        <v>143</v>
      </c>
      <c r="AU633" s="18" t="s">
        <v>82</v>
      </c>
    </row>
    <row r="634" spans="1:65" s="2" customFormat="1" ht="16.5" customHeight="1">
      <c r="A634" s="35"/>
      <c r="B634" s="36"/>
      <c r="C634" s="214" t="s">
        <v>746</v>
      </c>
      <c r="D634" s="214" t="s">
        <v>156</v>
      </c>
      <c r="E634" s="215" t="s">
        <v>747</v>
      </c>
      <c r="F634" s="216" t="s">
        <v>748</v>
      </c>
      <c r="G634" s="217" t="s">
        <v>433</v>
      </c>
      <c r="H634" s="218">
        <v>1</v>
      </c>
      <c r="I634" s="219"/>
      <c r="J634" s="220">
        <f>ROUND(I634*H634,2)</f>
        <v>0</v>
      </c>
      <c r="K634" s="216" t="s">
        <v>139</v>
      </c>
      <c r="L634" s="221"/>
      <c r="M634" s="222" t="s">
        <v>19</v>
      </c>
      <c r="N634" s="223" t="s">
        <v>43</v>
      </c>
      <c r="O634" s="65"/>
      <c r="P634" s="183">
        <f>O634*H634</f>
        <v>0</v>
      </c>
      <c r="Q634" s="183">
        <v>0.004</v>
      </c>
      <c r="R634" s="183">
        <f>Q634*H634</f>
        <v>0.004</v>
      </c>
      <c r="S634" s="183">
        <v>0</v>
      </c>
      <c r="T634" s="184">
        <f>S634*H634</f>
        <v>0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R634" s="185" t="s">
        <v>160</v>
      </c>
      <c r="AT634" s="185" t="s">
        <v>156</v>
      </c>
      <c r="AU634" s="185" t="s">
        <v>82</v>
      </c>
      <c r="AY634" s="18" t="s">
        <v>132</v>
      </c>
      <c r="BE634" s="186">
        <f>IF(N634="základní",J634,0)</f>
        <v>0</v>
      </c>
      <c r="BF634" s="186">
        <f>IF(N634="snížená",J634,0)</f>
        <v>0</v>
      </c>
      <c r="BG634" s="186">
        <f>IF(N634="zákl. přenesená",J634,0)</f>
        <v>0</v>
      </c>
      <c r="BH634" s="186">
        <f>IF(N634="sníž. přenesená",J634,0)</f>
        <v>0</v>
      </c>
      <c r="BI634" s="186">
        <f>IF(N634="nulová",J634,0)</f>
        <v>0</v>
      </c>
      <c r="BJ634" s="18" t="s">
        <v>80</v>
      </c>
      <c r="BK634" s="186">
        <f>ROUND(I634*H634,2)</f>
        <v>0</v>
      </c>
      <c r="BL634" s="18" t="s">
        <v>140</v>
      </c>
      <c r="BM634" s="185" t="s">
        <v>749</v>
      </c>
    </row>
    <row r="635" spans="1:65" s="2" customFormat="1" ht="24.2" customHeight="1">
      <c r="A635" s="35"/>
      <c r="B635" s="36"/>
      <c r="C635" s="174" t="s">
        <v>750</v>
      </c>
      <c r="D635" s="174" t="s">
        <v>135</v>
      </c>
      <c r="E635" s="175" t="s">
        <v>751</v>
      </c>
      <c r="F635" s="176" t="s">
        <v>752</v>
      </c>
      <c r="G635" s="177" t="s">
        <v>433</v>
      </c>
      <c r="H635" s="178">
        <v>1</v>
      </c>
      <c r="I635" s="179"/>
      <c r="J635" s="180">
        <f>ROUND(I635*H635,2)</f>
        <v>0</v>
      </c>
      <c r="K635" s="176" t="s">
        <v>139</v>
      </c>
      <c r="L635" s="40"/>
      <c r="M635" s="181" t="s">
        <v>19</v>
      </c>
      <c r="N635" s="182" t="s">
        <v>43</v>
      </c>
      <c r="O635" s="65"/>
      <c r="P635" s="183">
        <f>O635*H635</f>
        <v>0</v>
      </c>
      <c r="Q635" s="183">
        <v>0.10941</v>
      </c>
      <c r="R635" s="183">
        <f>Q635*H635</f>
        <v>0.10941</v>
      </c>
      <c r="S635" s="183">
        <v>0</v>
      </c>
      <c r="T635" s="184">
        <f>S635*H635</f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185" t="s">
        <v>140</v>
      </c>
      <c r="AT635" s="185" t="s">
        <v>135</v>
      </c>
      <c r="AU635" s="185" t="s">
        <v>82</v>
      </c>
      <c r="AY635" s="18" t="s">
        <v>132</v>
      </c>
      <c r="BE635" s="186">
        <f>IF(N635="základní",J635,0)</f>
        <v>0</v>
      </c>
      <c r="BF635" s="186">
        <f>IF(N635="snížená",J635,0)</f>
        <v>0</v>
      </c>
      <c r="BG635" s="186">
        <f>IF(N635="zákl. přenesená",J635,0)</f>
        <v>0</v>
      </c>
      <c r="BH635" s="186">
        <f>IF(N635="sníž. přenesená",J635,0)</f>
        <v>0</v>
      </c>
      <c r="BI635" s="186">
        <f>IF(N635="nulová",J635,0)</f>
        <v>0</v>
      </c>
      <c r="BJ635" s="18" t="s">
        <v>80</v>
      </c>
      <c r="BK635" s="186">
        <f>ROUND(I635*H635,2)</f>
        <v>0</v>
      </c>
      <c r="BL635" s="18" t="s">
        <v>140</v>
      </c>
      <c r="BM635" s="185" t="s">
        <v>753</v>
      </c>
    </row>
    <row r="636" spans="1:47" s="2" customFormat="1" ht="12">
      <c r="A636" s="35"/>
      <c r="B636" s="36"/>
      <c r="C636" s="37"/>
      <c r="D636" s="187" t="s">
        <v>143</v>
      </c>
      <c r="E636" s="37"/>
      <c r="F636" s="188" t="s">
        <v>754</v>
      </c>
      <c r="G636" s="37"/>
      <c r="H636" s="37"/>
      <c r="I636" s="189"/>
      <c r="J636" s="37"/>
      <c r="K636" s="37"/>
      <c r="L636" s="40"/>
      <c r="M636" s="190"/>
      <c r="N636" s="191"/>
      <c r="O636" s="65"/>
      <c r="P636" s="65"/>
      <c r="Q636" s="65"/>
      <c r="R636" s="65"/>
      <c r="S636" s="65"/>
      <c r="T636" s="66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T636" s="18" t="s">
        <v>143</v>
      </c>
      <c r="AU636" s="18" t="s">
        <v>82</v>
      </c>
    </row>
    <row r="637" spans="1:65" s="2" customFormat="1" ht="24.2" customHeight="1">
      <c r="A637" s="35"/>
      <c r="B637" s="36"/>
      <c r="C637" s="174" t="s">
        <v>755</v>
      </c>
      <c r="D637" s="174" t="s">
        <v>135</v>
      </c>
      <c r="E637" s="175" t="s">
        <v>756</v>
      </c>
      <c r="F637" s="176" t="s">
        <v>757</v>
      </c>
      <c r="G637" s="177" t="s">
        <v>433</v>
      </c>
      <c r="H637" s="178">
        <v>1</v>
      </c>
      <c r="I637" s="179"/>
      <c r="J637" s="180">
        <f>ROUND(I637*H637,2)</f>
        <v>0</v>
      </c>
      <c r="K637" s="176" t="s">
        <v>139</v>
      </c>
      <c r="L637" s="40"/>
      <c r="M637" s="181" t="s">
        <v>19</v>
      </c>
      <c r="N637" s="182" t="s">
        <v>43</v>
      </c>
      <c r="O637" s="65"/>
      <c r="P637" s="183">
        <f>O637*H637</f>
        <v>0</v>
      </c>
      <c r="Q637" s="183">
        <v>0.11241</v>
      </c>
      <c r="R637" s="183">
        <f>Q637*H637</f>
        <v>0.11241</v>
      </c>
      <c r="S637" s="183">
        <v>0</v>
      </c>
      <c r="T637" s="184">
        <f>S637*H637</f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185" t="s">
        <v>140</v>
      </c>
      <c r="AT637" s="185" t="s">
        <v>135</v>
      </c>
      <c r="AU637" s="185" t="s">
        <v>82</v>
      </c>
      <c r="AY637" s="18" t="s">
        <v>132</v>
      </c>
      <c r="BE637" s="186">
        <f>IF(N637="základní",J637,0)</f>
        <v>0</v>
      </c>
      <c r="BF637" s="186">
        <f>IF(N637="snížená",J637,0)</f>
        <v>0</v>
      </c>
      <c r="BG637" s="186">
        <f>IF(N637="zákl. přenesená",J637,0)</f>
        <v>0</v>
      </c>
      <c r="BH637" s="186">
        <f>IF(N637="sníž. přenesená",J637,0)</f>
        <v>0</v>
      </c>
      <c r="BI637" s="186">
        <f>IF(N637="nulová",J637,0)</f>
        <v>0</v>
      </c>
      <c r="BJ637" s="18" t="s">
        <v>80</v>
      </c>
      <c r="BK637" s="186">
        <f>ROUND(I637*H637,2)</f>
        <v>0</v>
      </c>
      <c r="BL637" s="18" t="s">
        <v>140</v>
      </c>
      <c r="BM637" s="185" t="s">
        <v>758</v>
      </c>
    </row>
    <row r="638" spans="1:47" s="2" customFormat="1" ht="12">
      <c r="A638" s="35"/>
      <c r="B638" s="36"/>
      <c r="C638" s="37"/>
      <c r="D638" s="187" t="s">
        <v>143</v>
      </c>
      <c r="E638" s="37"/>
      <c r="F638" s="188" t="s">
        <v>759</v>
      </c>
      <c r="G638" s="37"/>
      <c r="H638" s="37"/>
      <c r="I638" s="189"/>
      <c r="J638" s="37"/>
      <c r="K638" s="37"/>
      <c r="L638" s="40"/>
      <c r="M638" s="190"/>
      <c r="N638" s="191"/>
      <c r="O638" s="65"/>
      <c r="P638" s="65"/>
      <c r="Q638" s="65"/>
      <c r="R638" s="65"/>
      <c r="S638" s="65"/>
      <c r="T638" s="66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T638" s="18" t="s">
        <v>143</v>
      </c>
      <c r="AU638" s="18" t="s">
        <v>82</v>
      </c>
    </row>
    <row r="639" spans="1:65" s="2" customFormat="1" ht="21.75" customHeight="1">
      <c r="A639" s="35"/>
      <c r="B639" s="36"/>
      <c r="C639" s="214" t="s">
        <v>760</v>
      </c>
      <c r="D639" s="214" t="s">
        <v>156</v>
      </c>
      <c r="E639" s="215" t="s">
        <v>761</v>
      </c>
      <c r="F639" s="216" t="s">
        <v>762</v>
      </c>
      <c r="G639" s="217" t="s">
        <v>433</v>
      </c>
      <c r="H639" s="218">
        <v>1</v>
      </c>
      <c r="I639" s="219"/>
      <c r="J639" s="220">
        <f>ROUND(I639*H639,2)</f>
        <v>0</v>
      </c>
      <c r="K639" s="216" t="s">
        <v>139</v>
      </c>
      <c r="L639" s="221"/>
      <c r="M639" s="222" t="s">
        <v>19</v>
      </c>
      <c r="N639" s="223" t="s">
        <v>43</v>
      </c>
      <c r="O639" s="65"/>
      <c r="P639" s="183">
        <f>O639*H639</f>
        <v>0</v>
      </c>
      <c r="Q639" s="183">
        <v>0.0061</v>
      </c>
      <c r="R639" s="183">
        <f>Q639*H639</f>
        <v>0.0061</v>
      </c>
      <c r="S639" s="183">
        <v>0</v>
      </c>
      <c r="T639" s="184">
        <f>S639*H639</f>
        <v>0</v>
      </c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R639" s="185" t="s">
        <v>160</v>
      </c>
      <c r="AT639" s="185" t="s">
        <v>156</v>
      </c>
      <c r="AU639" s="185" t="s">
        <v>82</v>
      </c>
      <c r="AY639" s="18" t="s">
        <v>132</v>
      </c>
      <c r="BE639" s="186">
        <f>IF(N639="základní",J639,0)</f>
        <v>0</v>
      </c>
      <c r="BF639" s="186">
        <f>IF(N639="snížená",J639,0)</f>
        <v>0</v>
      </c>
      <c r="BG639" s="186">
        <f>IF(N639="zákl. přenesená",J639,0)</f>
        <v>0</v>
      </c>
      <c r="BH639" s="186">
        <f>IF(N639="sníž. přenesená",J639,0)</f>
        <v>0</v>
      </c>
      <c r="BI639" s="186">
        <f>IF(N639="nulová",J639,0)</f>
        <v>0</v>
      </c>
      <c r="BJ639" s="18" t="s">
        <v>80</v>
      </c>
      <c r="BK639" s="186">
        <f>ROUND(I639*H639,2)</f>
        <v>0</v>
      </c>
      <c r="BL639" s="18" t="s">
        <v>140</v>
      </c>
      <c r="BM639" s="185" t="s">
        <v>763</v>
      </c>
    </row>
    <row r="640" spans="1:65" s="2" customFormat="1" ht="16.5" customHeight="1">
      <c r="A640" s="35"/>
      <c r="B640" s="36"/>
      <c r="C640" s="214" t="s">
        <v>764</v>
      </c>
      <c r="D640" s="214" t="s">
        <v>156</v>
      </c>
      <c r="E640" s="215" t="s">
        <v>765</v>
      </c>
      <c r="F640" s="216" t="s">
        <v>766</v>
      </c>
      <c r="G640" s="217" t="s">
        <v>433</v>
      </c>
      <c r="H640" s="218">
        <v>1</v>
      </c>
      <c r="I640" s="219"/>
      <c r="J640" s="220">
        <f>ROUND(I640*H640,2)</f>
        <v>0</v>
      </c>
      <c r="K640" s="216" t="s">
        <v>19</v>
      </c>
      <c r="L640" s="221"/>
      <c r="M640" s="222" t="s">
        <v>19</v>
      </c>
      <c r="N640" s="223" t="s">
        <v>43</v>
      </c>
      <c r="O640" s="65"/>
      <c r="P640" s="183">
        <f>O640*H640</f>
        <v>0</v>
      </c>
      <c r="Q640" s="183">
        <v>0.003</v>
      </c>
      <c r="R640" s="183">
        <f>Q640*H640</f>
        <v>0.003</v>
      </c>
      <c r="S640" s="183">
        <v>0</v>
      </c>
      <c r="T640" s="184">
        <f>S640*H640</f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185" t="s">
        <v>160</v>
      </c>
      <c r="AT640" s="185" t="s">
        <v>156</v>
      </c>
      <c r="AU640" s="185" t="s">
        <v>82</v>
      </c>
      <c r="AY640" s="18" t="s">
        <v>132</v>
      </c>
      <c r="BE640" s="186">
        <f>IF(N640="základní",J640,0)</f>
        <v>0</v>
      </c>
      <c r="BF640" s="186">
        <f>IF(N640="snížená",J640,0)</f>
        <v>0</v>
      </c>
      <c r="BG640" s="186">
        <f>IF(N640="zákl. přenesená",J640,0)</f>
        <v>0</v>
      </c>
      <c r="BH640" s="186">
        <f>IF(N640="sníž. přenesená",J640,0)</f>
        <v>0</v>
      </c>
      <c r="BI640" s="186">
        <f>IF(N640="nulová",J640,0)</f>
        <v>0</v>
      </c>
      <c r="BJ640" s="18" t="s">
        <v>80</v>
      </c>
      <c r="BK640" s="186">
        <f>ROUND(I640*H640,2)</f>
        <v>0</v>
      </c>
      <c r="BL640" s="18" t="s">
        <v>140</v>
      </c>
      <c r="BM640" s="185" t="s">
        <v>767</v>
      </c>
    </row>
    <row r="641" spans="1:65" s="2" customFormat="1" ht="16.5" customHeight="1">
      <c r="A641" s="35"/>
      <c r="B641" s="36"/>
      <c r="C641" s="214" t="s">
        <v>768</v>
      </c>
      <c r="D641" s="214" t="s">
        <v>156</v>
      </c>
      <c r="E641" s="215" t="s">
        <v>769</v>
      </c>
      <c r="F641" s="216" t="s">
        <v>770</v>
      </c>
      <c r="G641" s="217" t="s">
        <v>433</v>
      </c>
      <c r="H641" s="218">
        <v>1</v>
      </c>
      <c r="I641" s="219"/>
      <c r="J641" s="220">
        <f>ROUND(I641*H641,2)</f>
        <v>0</v>
      </c>
      <c r="K641" s="216" t="s">
        <v>139</v>
      </c>
      <c r="L641" s="221"/>
      <c r="M641" s="222" t="s">
        <v>19</v>
      </c>
      <c r="N641" s="223" t="s">
        <v>43</v>
      </c>
      <c r="O641" s="65"/>
      <c r="P641" s="183">
        <f>O641*H641</f>
        <v>0</v>
      </c>
      <c r="Q641" s="183">
        <v>0.0001</v>
      </c>
      <c r="R641" s="183">
        <f>Q641*H641</f>
        <v>0.0001</v>
      </c>
      <c r="S641" s="183">
        <v>0</v>
      </c>
      <c r="T641" s="184">
        <f>S641*H641</f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185" t="s">
        <v>160</v>
      </c>
      <c r="AT641" s="185" t="s">
        <v>156</v>
      </c>
      <c r="AU641" s="185" t="s">
        <v>82</v>
      </c>
      <c r="AY641" s="18" t="s">
        <v>132</v>
      </c>
      <c r="BE641" s="186">
        <f>IF(N641="základní",J641,0)</f>
        <v>0</v>
      </c>
      <c r="BF641" s="186">
        <f>IF(N641="snížená",J641,0)</f>
        <v>0</v>
      </c>
      <c r="BG641" s="186">
        <f>IF(N641="zákl. přenesená",J641,0)</f>
        <v>0</v>
      </c>
      <c r="BH641" s="186">
        <f>IF(N641="sníž. přenesená",J641,0)</f>
        <v>0</v>
      </c>
      <c r="BI641" s="186">
        <f>IF(N641="nulová",J641,0)</f>
        <v>0</v>
      </c>
      <c r="BJ641" s="18" t="s">
        <v>80</v>
      </c>
      <c r="BK641" s="186">
        <f>ROUND(I641*H641,2)</f>
        <v>0</v>
      </c>
      <c r="BL641" s="18" t="s">
        <v>140</v>
      </c>
      <c r="BM641" s="185" t="s">
        <v>771</v>
      </c>
    </row>
    <row r="642" spans="1:65" s="2" customFormat="1" ht="21.75" customHeight="1">
      <c r="A642" s="35"/>
      <c r="B642" s="36"/>
      <c r="C642" s="214" t="s">
        <v>772</v>
      </c>
      <c r="D642" s="214" t="s">
        <v>156</v>
      </c>
      <c r="E642" s="215" t="s">
        <v>773</v>
      </c>
      <c r="F642" s="216" t="s">
        <v>774</v>
      </c>
      <c r="G642" s="217" t="s">
        <v>433</v>
      </c>
      <c r="H642" s="218">
        <v>2</v>
      </c>
      <c r="I642" s="219"/>
      <c r="J642" s="220">
        <f>ROUND(I642*H642,2)</f>
        <v>0</v>
      </c>
      <c r="K642" s="216" t="s">
        <v>424</v>
      </c>
      <c r="L642" s="221"/>
      <c r="M642" s="222" t="s">
        <v>19</v>
      </c>
      <c r="N642" s="223" t="s">
        <v>43</v>
      </c>
      <c r="O642" s="65"/>
      <c r="P642" s="183">
        <f>O642*H642</f>
        <v>0</v>
      </c>
      <c r="Q642" s="183">
        <v>0.00035</v>
      </c>
      <c r="R642" s="183">
        <f>Q642*H642</f>
        <v>0.0007</v>
      </c>
      <c r="S642" s="183">
        <v>0</v>
      </c>
      <c r="T642" s="184">
        <f>S642*H642</f>
        <v>0</v>
      </c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R642" s="185" t="s">
        <v>160</v>
      </c>
      <c r="AT642" s="185" t="s">
        <v>156</v>
      </c>
      <c r="AU642" s="185" t="s">
        <v>82</v>
      </c>
      <c r="AY642" s="18" t="s">
        <v>132</v>
      </c>
      <c r="BE642" s="186">
        <f>IF(N642="základní",J642,0)</f>
        <v>0</v>
      </c>
      <c r="BF642" s="186">
        <f>IF(N642="snížená",J642,0)</f>
        <v>0</v>
      </c>
      <c r="BG642" s="186">
        <f>IF(N642="zákl. přenesená",J642,0)</f>
        <v>0</v>
      </c>
      <c r="BH642" s="186">
        <f>IF(N642="sníž. přenesená",J642,0)</f>
        <v>0</v>
      </c>
      <c r="BI642" s="186">
        <f>IF(N642="nulová",J642,0)</f>
        <v>0</v>
      </c>
      <c r="BJ642" s="18" t="s">
        <v>80</v>
      </c>
      <c r="BK642" s="186">
        <f>ROUND(I642*H642,2)</f>
        <v>0</v>
      </c>
      <c r="BL642" s="18" t="s">
        <v>140</v>
      </c>
      <c r="BM642" s="185" t="s">
        <v>775</v>
      </c>
    </row>
    <row r="643" spans="1:65" s="2" customFormat="1" ht="49.15" customHeight="1">
      <c r="A643" s="35"/>
      <c r="B643" s="36"/>
      <c r="C643" s="174" t="s">
        <v>776</v>
      </c>
      <c r="D643" s="174" t="s">
        <v>135</v>
      </c>
      <c r="E643" s="175" t="s">
        <v>777</v>
      </c>
      <c r="F643" s="176" t="s">
        <v>778</v>
      </c>
      <c r="G643" s="177" t="s">
        <v>281</v>
      </c>
      <c r="H643" s="178">
        <v>539</v>
      </c>
      <c r="I643" s="179"/>
      <c r="J643" s="180">
        <f>ROUND(I643*H643,2)</f>
        <v>0</v>
      </c>
      <c r="K643" s="176" t="s">
        <v>139</v>
      </c>
      <c r="L643" s="40"/>
      <c r="M643" s="181" t="s">
        <v>19</v>
      </c>
      <c r="N643" s="182" t="s">
        <v>43</v>
      </c>
      <c r="O643" s="65"/>
      <c r="P643" s="183">
        <f>O643*H643</f>
        <v>0</v>
      </c>
      <c r="Q643" s="183">
        <v>0.1554</v>
      </c>
      <c r="R643" s="183">
        <f>Q643*H643</f>
        <v>83.76060000000001</v>
      </c>
      <c r="S643" s="183">
        <v>0</v>
      </c>
      <c r="T643" s="184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185" t="s">
        <v>140</v>
      </c>
      <c r="AT643" s="185" t="s">
        <v>135</v>
      </c>
      <c r="AU643" s="185" t="s">
        <v>82</v>
      </c>
      <c r="AY643" s="18" t="s">
        <v>132</v>
      </c>
      <c r="BE643" s="186">
        <f>IF(N643="základní",J643,0)</f>
        <v>0</v>
      </c>
      <c r="BF643" s="186">
        <f>IF(N643="snížená",J643,0)</f>
        <v>0</v>
      </c>
      <c r="BG643" s="186">
        <f>IF(N643="zákl. přenesená",J643,0)</f>
        <v>0</v>
      </c>
      <c r="BH643" s="186">
        <f>IF(N643="sníž. přenesená",J643,0)</f>
        <v>0</v>
      </c>
      <c r="BI643" s="186">
        <f>IF(N643="nulová",J643,0)</f>
        <v>0</v>
      </c>
      <c r="BJ643" s="18" t="s">
        <v>80</v>
      </c>
      <c r="BK643" s="186">
        <f>ROUND(I643*H643,2)</f>
        <v>0</v>
      </c>
      <c r="BL643" s="18" t="s">
        <v>140</v>
      </c>
      <c r="BM643" s="185" t="s">
        <v>779</v>
      </c>
    </row>
    <row r="644" spans="1:47" s="2" customFormat="1" ht="12">
      <c r="A644" s="35"/>
      <c r="B644" s="36"/>
      <c r="C644" s="37"/>
      <c r="D644" s="187" t="s">
        <v>143</v>
      </c>
      <c r="E644" s="37"/>
      <c r="F644" s="188" t="s">
        <v>780</v>
      </c>
      <c r="G644" s="37"/>
      <c r="H644" s="37"/>
      <c r="I644" s="189"/>
      <c r="J644" s="37"/>
      <c r="K644" s="37"/>
      <c r="L644" s="40"/>
      <c r="M644" s="190"/>
      <c r="N644" s="191"/>
      <c r="O644" s="65"/>
      <c r="P644" s="65"/>
      <c r="Q644" s="65"/>
      <c r="R644" s="65"/>
      <c r="S644" s="65"/>
      <c r="T644" s="66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T644" s="18" t="s">
        <v>143</v>
      </c>
      <c r="AU644" s="18" t="s">
        <v>82</v>
      </c>
    </row>
    <row r="645" spans="2:51" s="14" customFormat="1" ht="12">
      <c r="B645" s="203"/>
      <c r="C645" s="204"/>
      <c r="D645" s="194" t="s">
        <v>145</v>
      </c>
      <c r="E645" s="205" t="s">
        <v>19</v>
      </c>
      <c r="F645" s="206" t="s">
        <v>781</v>
      </c>
      <c r="G645" s="204"/>
      <c r="H645" s="207">
        <v>539</v>
      </c>
      <c r="I645" s="208"/>
      <c r="J645" s="204"/>
      <c r="K645" s="204"/>
      <c r="L645" s="209"/>
      <c r="M645" s="210"/>
      <c r="N645" s="211"/>
      <c r="O645" s="211"/>
      <c r="P645" s="211"/>
      <c r="Q645" s="211"/>
      <c r="R645" s="211"/>
      <c r="S645" s="211"/>
      <c r="T645" s="212"/>
      <c r="AT645" s="213" t="s">
        <v>145</v>
      </c>
      <c r="AU645" s="213" t="s">
        <v>82</v>
      </c>
      <c r="AV645" s="14" t="s">
        <v>82</v>
      </c>
      <c r="AW645" s="14" t="s">
        <v>33</v>
      </c>
      <c r="AX645" s="14" t="s">
        <v>80</v>
      </c>
      <c r="AY645" s="213" t="s">
        <v>132</v>
      </c>
    </row>
    <row r="646" spans="1:65" s="2" customFormat="1" ht="16.5" customHeight="1">
      <c r="A646" s="35"/>
      <c r="B646" s="36"/>
      <c r="C646" s="214" t="s">
        <v>782</v>
      </c>
      <c r="D646" s="214" t="s">
        <v>156</v>
      </c>
      <c r="E646" s="215" t="s">
        <v>783</v>
      </c>
      <c r="F646" s="216" t="s">
        <v>784</v>
      </c>
      <c r="G646" s="217" t="s">
        <v>281</v>
      </c>
      <c r="H646" s="218">
        <v>362.1</v>
      </c>
      <c r="I646" s="219"/>
      <c r="J646" s="220">
        <f>ROUND(I646*H646,2)</f>
        <v>0</v>
      </c>
      <c r="K646" s="216" t="s">
        <v>139</v>
      </c>
      <c r="L646" s="221"/>
      <c r="M646" s="222" t="s">
        <v>19</v>
      </c>
      <c r="N646" s="223" t="s">
        <v>43</v>
      </c>
      <c r="O646" s="65"/>
      <c r="P646" s="183">
        <f>O646*H646</f>
        <v>0</v>
      </c>
      <c r="Q646" s="183">
        <v>0.08</v>
      </c>
      <c r="R646" s="183">
        <f>Q646*H646</f>
        <v>28.968000000000004</v>
      </c>
      <c r="S646" s="183">
        <v>0</v>
      </c>
      <c r="T646" s="184">
        <f>S646*H646</f>
        <v>0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R646" s="185" t="s">
        <v>160</v>
      </c>
      <c r="AT646" s="185" t="s">
        <v>156</v>
      </c>
      <c r="AU646" s="185" t="s">
        <v>82</v>
      </c>
      <c r="AY646" s="18" t="s">
        <v>132</v>
      </c>
      <c r="BE646" s="186">
        <f>IF(N646="základní",J646,0)</f>
        <v>0</v>
      </c>
      <c r="BF646" s="186">
        <f>IF(N646="snížená",J646,0)</f>
        <v>0</v>
      </c>
      <c r="BG646" s="186">
        <f>IF(N646="zákl. přenesená",J646,0)</f>
        <v>0</v>
      </c>
      <c r="BH646" s="186">
        <f>IF(N646="sníž. přenesená",J646,0)</f>
        <v>0</v>
      </c>
      <c r="BI646" s="186">
        <f>IF(N646="nulová",J646,0)</f>
        <v>0</v>
      </c>
      <c r="BJ646" s="18" t="s">
        <v>80</v>
      </c>
      <c r="BK646" s="186">
        <f>ROUND(I646*H646,2)</f>
        <v>0</v>
      </c>
      <c r="BL646" s="18" t="s">
        <v>140</v>
      </c>
      <c r="BM646" s="185" t="s">
        <v>785</v>
      </c>
    </row>
    <row r="647" spans="2:51" s="14" customFormat="1" ht="12">
      <c r="B647" s="203"/>
      <c r="C647" s="204"/>
      <c r="D647" s="194" t="s">
        <v>145</v>
      </c>
      <c r="E647" s="205" t="s">
        <v>19</v>
      </c>
      <c r="F647" s="206" t="s">
        <v>786</v>
      </c>
      <c r="G647" s="204"/>
      <c r="H647" s="207">
        <v>362.1</v>
      </c>
      <c r="I647" s="208"/>
      <c r="J647" s="204"/>
      <c r="K647" s="204"/>
      <c r="L647" s="209"/>
      <c r="M647" s="210"/>
      <c r="N647" s="211"/>
      <c r="O647" s="211"/>
      <c r="P647" s="211"/>
      <c r="Q647" s="211"/>
      <c r="R647" s="211"/>
      <c r="S647" s="211"/>
      <c r="T647" s="212"/>
      <c r="AT647" s="213" t="s">
        <v>145</v>
      </c>
      <c r="AU647" s="213" t="s">
        <v>82</v>
      </c>
      <c r="AV647" s="14" t="s">
        <v>82</v>
      </c>
      <c r="AW647" s="14" t="s">
        <v>33</v>
      </c>
      <c r="AX647" s="14" t="s">
        <v>80</v>
      </c>
      <c r="AY647" s="213" t="s">
        <v>132</v>
      </c>
    </row>
    <row r="648" spans="1:65" s="2" customFormat="1" ht="24.2" customHeight="1">
      <c r="A648" s="35"/>
      <c r="B648" s="36"/>
      <c r="C648" s="214" t="s">
        <v>787</v>
      </c>
      <c r="D648" s="214" t="s">
        <v>156</v>
      </c>
      <c r="E648" s="215" t="s">
        <v>788</v>
      </c>
      <c r="F648" s="216" t="s">
        <v>789</v>
      </c>
      <c r="G648" s="217" t="s">
        <v>281</v>
      </c>
      <c r="H648" s="218">
        <v>187.68</v>
      </c>
      <c r="I648" s="219"/>
      <c r="J648" s="220">
        <f>ROUND(I648*H648,2)</f>
        <v>0</v>
      </c>
      <c r="K648" s="216" t="s">
        <v>139</v>
      </c>
      <c r="L648" s="221"/>
      <c r="M648" s="222" t="s">
        <v>19</v>
      </c>
      <c r="N648" s="223" t="s">
        <v>43</v>
      </c>
      <c r="O648" s="65"/>
      <c r="P648" s="183">
        <f>O648*H648</f>
        <v>0</v>
      </c>
      <c r="Q648" s="183">
        <v>0.0483</v>
      </c>
      <c r="R648" s="183">
        <f>Q648*H648</f>
        <v>9.064944</v>
      </c>
      <c r="S648" s="183">
        <v>0</v>
      </c>
      <c r="T648" s="184">
        <f>S648*H648</f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185" t="s">
        <v>160</v>
      </c>
      <c r="AT648" s="185" t="s">
        <v>156</v>
      </c>
      <c r="AU648" s="185" t="s">
        <v>82</v>
      </c>
      <c r="AY648" s="18" t="s">
        <v>132</v>
      </c>
      <c r="BE648" s="186">
        <f>IF(N648="základní",J648,0)</f>
        <v>0</v>
      </c>
      <c r="BF648" s="186">
        <f>IF(N648="snížená",J648,0)</f>
        <v>0</v>
      </c>
      <c r="BG648" s="186">
        <f>IF(N648="zákl. přenesená",J648,0)</f>
        <v>0</v>
      </c>
      <c r="BH648" s="186">
        <f>IF(N648="sníž. přenesená",J648,0)</f>
        <v>0</v>
      </c>
      <c r="BI648" s="186">
        <f>IF(N648="nulová",J648,0)</f>
        <v>0</v>
      </c>
      <c r="BJ648" s="18" t="s">
        <v>80</v>
      </c>
      <c r="BK648" s="186">
        <f>ROUND(I648*H648,2)</f>
        <v>0</v>
      </c>
      <c r="BL648" s="18" t="s">
        <v>140</v>
      </c>
      <c r="BM648" s="185" t="s">
        <v>790</v>
      </c>
    </row>
    <row r="649" spans="2:51" s="14" customFormat="1" ht="12">
      <c r="B649" s="203"/>
      <c r="C649" s="204"/>
      <c r="D649" s="194" t="s">
        <v>145</v>
      </c>
      <c r="E649" s="205" t="s">
        <v>19</v>
      </c>
      <c r="F649" s="206" t="s">
        <v>791</v>
      </c>
      <c r="G649" s="204"/>
      <c r="H649" s="207">
        <v>187.68</v>
      </c>
      <c r="I649" s="208"/>
      <c r="J649" s="204"/>
      <c r="K649" s="204"/>
      <c r="L649" s="209"/>
      <c r="M649" s="210"/>
      <c r="N649" s="211"/>
      <c r="O649" s="211"/>
      <c r="P649" s="211"/>
      <c r="Q649" s="211"/>
      <c r="R649" s="211"/>
      <c r="S649" s="211"/>
      <c r="T649" s="212"/>
      <c r="AT649" s="213" t="s">
        <v>145</v>
      </c>
      <c r="AU649" s="213" t="s">
        <v>82</v>
      </c>
      <c r="AV649" s="14" t="s">
        <v>82</v>
      </c>
      <c r="AW649" s="14" t="s">
        <v>33</v>
      </c>
      <c r="AX649" s="14" t="s">
        <v>80</v>
      </c>
      <c r="AY649" s="213" t="s">
        <v>132</v>
      </c>
    </row>
    <row r="650" spans="1:65" s="2" customFormat="1" ht="49.15" customHeight="1">
      <c r="A650" s="35"/>
      <c r="B650" s="36"/>
      <c r="C650" s="174" t="s">
        <v>792</v>
      </c>
      <c r="D650" s="174" t="s">
        <v>135</v>
      </c>
      <c r="E650" s="175" t="s">
        <v>793</v>
      </c>
      <c r="F650" s="176" t="s">
        <v>794</v>
      </c>
      <c r="G650" s="177" t="s">
        <v>281</v>
      </c>
      <c r="H650" s="178">
        <v>34</v>
      </c>
      <c r="I650" s="179"/>
      <c r="J650" s="180">
        <f>ROUND(I650*H650,2)</f>
        <v>0</v>
      </c>
      <c r="K650" s="176" t="s">
        <v>139</v>
      </c>
      <c r="L650" s="40"/>
      <c r="M650" s="181" t="s">
        <v>19</v>
      </c>
      <c r="N650" s="182" t="s">
        <v>43</v>
      </c>
      <c r="O650" s="65"/>
      <c r="P650" s="183">
        <f>O650*H650</f>
        <v>0</v>
      </c>
      <c r="Q650" s="183">
        <v>0.1295</v>
      </c>
      <c r="R650" s="183">
        <f>Q650*H650</f>
        <v>4.4030000000000005</v>
      </c>
      <c r="S650" s="183">
        <v>0</v>
      </c>
      <c r="T650" s="184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185" t="s">
        <v>140</v>
      </c>
      <c r="AT650" s="185" t="s">
        <v>135</v>
      </c>
      <c r="AU650" s="185" t="s">
        <v>82</v>
      </c>
      <c r="AY650" s="18" t="s">
        <v>132</v>
      </c>
      <c r="BE650" s="186">
        <f>IF(N650="základní",J650,0)</f>
        <v>0</v>
      </c>
      <c r="BF650" s="186">
        <f>IF(N650="snížená",J650,0)</f>
        <v>0</v>
      </c>
      <c r="BG650" s="186">
        <f>IF(N650="zákl. přenesená",J650,0)</f>
        <v>0</v>
      </c>
      <c r="BH650" s="186">
        <f>IF(N650="sníž. přenesená",J650,0)</f>
        <v>0</v>
      </c>
      <c r="BI650" s="186">
        <f>IF(N650="nulová",J650,0)</f>
        <v>0</v>
      </c>
      <c r="BJ650" s="18" t="s">
        <v>80</v>
      </c>
      <c r="BK650" s="186">
        <f>ROUND(I650*H650,2)</f>
        <v>0</v>
      </c>
      <c r="BL650" s="18" t="s">
        <v>140</v>
      </c>
      <c r="BM650" s="185" t="s">
        <v>795</v>
      </c>
    </row>
    <row r="651" spans="1:47" s="2" customFormat="1" ht="12">
      <c r="A651" s="35"/>
      <c r="B651" s="36"/>
      <c r="C651" s="37"/>
      <c r="D651" s="187" t="s">
        <v>143</v>
      </c>
      <c r="E651" s="37"/>
      <c r="F651" s="188" t="s">
        <v>796</v>
      </c>
      <c r="G651" s="37"/>
      <c r="H651" s="37"/>
      <c r="I651" s="189"/>
      <c r="J651" s="37"/>
      <c r="K651" s="37"/>
      <c r="L651" s="40"/>
      <c r="M651" s="190"/>
      <c r="N651" s="191"/>
      <c r="O651" s="65"/>
      <c r="P651" s="65"/>
      <c r="Q651" s="65"/>
      <c r="R651" s="65"/>
      <c r="S651" s="65"/>
      <c r="T651" s="66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T651" s="18" t="s">
        <v>143</v>
      </c>
      <c r="AU651" s="18" t="s">
        <v>82</v>
      </c>
    </row>
    <row r="652" spans="2:51" s="13" customFormat="1" ht="12">
      <c r="B652" s="192"/>
      <c r="C652" s="193"/>
      <c r="D652" s="194" t="s">
        <v>145</v>
      </c>
      <c r="E652" s="195" t="s">
        <v>19</v>
      </c>
      <c r="F652" s="196" t="s">
        <v>285</v>
      </c>
      <c r="G652" s="193"/>
      <c r="H652" s="195" t="s">
        <v>19</v>
      </c>
      <c r="I652" s="197"/>
      <c r="J652" s="193"/>
      <c r="K652" s="193"/>
      <c r="L652" s="198"/>
      <c r="M652" s="199"/>
      <c r="N652" s="200"/>
      <c r="O652" s="200"/>
      <c r="P652" s="200"/>
      <c r="Q652" s="200"/>
      <c r="R652" s="200"/>
      <c r="S652" s="200"/>
      <c r="T652" s="201"/>
      <c r="AT652" s="202" t="s">
        <v>145</v>
      </c>
      <c r="AU652" s="202" t="s">
        <v>82</v>
      </c>
      <c r="AV652" s="13" t="s">
        <v>80</v>
      </c>
      <c r="AW652" s="13" t="s">
        <v>33</v>
      </c>
      <c r="AX652" s="13" t="s">
        <v>72</v>
      </c>
      <c r="AY652" s="202" t="s">
        <v>132</v>
      </c>
    </row>
    <row r="653" spans="2:51" s="14" customFormat="1" ht="12">
      <c r="B653" s="203"/>
      <c r="C653" s="204"/>
      <c r="D653" s="194" t="s">
        <v>145</v>
      </c>
      <c r="E653" s="205" t="s">
        <v>19</v>
      </c>
      <c r="F653" s="206" t="s">
        <v>286</v>
      </c>
      <c r="G653" s="204"/>
      <c r="H653" s="207">
        <v>34</v>
      </c>
      <c r="I653" s="208"/>
      <c r="J653" s="204"/>
      <c r="K653" s="204"/>
      <c r="L653" s="209"/>
      <c r="M653" s="210"/>
      <c r="N653" s="211"/>
      <c r="O653" s="211"/>
      <c r="P653" s="211"/>
      <c r="Q653" s="211"/>
      <c r="R653" s="211"/>
      <c r="S653" s="211"/>
      <c r="T653" s="212"/>
      <c r="AT653" s="213" t="s">
        <v>145</v>
      </c>
      <c r="AU653" s="213" t="s">
        <v>82</v>
      </c>
      <c r="AV653" s="14" t="s">
        <v>82</v>
      </c>
      <c r="AW653" s="14" t="s">
        <v>33</v>
      </c>
      <c r="AX653" s="14" t="s">
        <v>80</v>
      </c>
      <c r="AY653" s="213" t="s">
        <v>132</v>
      </c>
    </row>
    <row r="654" spans="1:65" s="2" customFormat="1" ht="16.5" customHeight="1">
      <c r="A654" s="35"/>
      <c r="B654" s="36"/>
      <c r="C654" s="214" t="s">
        <v>797</v>
      </c>
      <c r="D654" s="214" t="s">
        <v>156</v>
      </c>
      <c r="E654" s="215" t="s">
        <v>798</v>
      </c>
      <c r="F654" s="216" t="s">
        <v>799</v>
      </c>
      <c r="G654" s="217" t="s">
        <v>281</v>
      </c>
      <c r="H654" s="218">
        <v>35.374</v>
      </c>
      <c r="I654" s="219"/>
      <c r="J654" s="220">
        <f>ROUND(I654*H654,2)</f>
        <v>0</v>
      </c>
      <c r="K654" s="216" t="s">
        <v>139</v>
      </c>
      <c r="L654" s="221"/>
      <c r="M654" s="222" t="s">
        <v>19</v>
      </c>
      <c r="N654" s="223" t="s">
        <v>43</v>
      </c>
      <c r="O654" s="65"/>
      <c r="P654" s="183">
        <f>O654*H654</f>
        <v>0</v>
      </c>
      <c r="Q654" s="183">
        <v>0.05612</v>
      </c>
      <c r="R654" s="183">
        <f>Q654*H654</f>
        <v>1.9851888800000002</v>
      </c>
      <c r="S654" s="183">
        <v>0</v>
      </c>
      <c r="T654" s="184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185" t="s">
        <v>160</v>
      </c>
      <c r="AT654" s="185" t="s">
        <v>156</v>
      </c>
      <c r="AU654" s="185" t="s">
        <v>82</v>
      </c>
      <c r="AY654" s="18" t="s">
        <v>132</v>
      </c>
      <c r="BE654" s="186">
        <f>IF(N654="základní",J654,0)</f>
        <v>0</v>
      </c>
      <c r="BF654" s="186">
        <f>IF(N654="snížená",J654,0)</f>
        <v>0</v>
      </c>
      <c r="BG654" s="186">
        <f>IF(N654="zákl. přenesená",J654,0)</f>
        <v>0</v>
      </c>
      <c r="BH654" s="186">
        <f>IF(N654="sníž. přenesená",J654,0)</f>
        <v>0</v>
      </c>
      <c r="BI654" s="186">
        <f>IF(N654="nulová",J654,0)</f>
        <v>0</v>
      </c>
      <c r="BJ654" s="18" t="s">
        <v>80</v>
      </c>
      <c r="BK654" s="186">
        <f>ROUND(I654*H654,2)</f>
        <v>0</v>
      </c>
      <c r="BL654" s="18" t="s">
        <v>140</v>
      </c>
      <c r="BM654" s="185" t="s">
        <v>800</v>
      </c>
    </row>
    <row r="655" spans="2:51" s="14" customFormat="1" ht="12">
      <c r="B655" s="203"/>
      <c r="C655" s="204"/>
      <c r="D655" s="194" t="s">
        <v>145</v>
      </c>
      <c r="E655" s="205" t="s">
        <v>19</v>
      </c>
      <c r="F655" s="206" t="s">
        <v>801</v>
      </c>
      <c r="G655" s="204"/>
      <c r="H655" s="207">
        <v>34.68</v>
      </c>
      <c r="I655" s="208"/>
      <c r="J655" s="204"/>
      <c r="K655" s="204"/>
      <c r="L655" s="209"/>
      <c r="M655" s="210"/>
      <c r="N655" s="211"/>
      <c r="O655" s="211"/>
      <c r="P655" s="211"/>
      <c r="Q655" s="211"/>
      <c r="R655" s="211"/>
      <c r="S655" s="211"/>
      <c r="T655" s="212"/>
      <c r="AT655" s="213" t="s">
        <v>145</v>
      </c>
      <c r="AU655" s="213" t="s">
        <v>82</v>
      </c>
      <c r="AV655" s="14" t="s">
        <v>82</v>
      </c>
      <c r="AW655" s="14" t="s">
        <v>33</v>
      </c>
      <c r="AX655" s="14" t="s">
        <v>80</v>
      </c>
      <c r="AY655" s="213" t="s">
        <v>132</v>
      </c>
    </row>
    <row r="656" spans="2:51" s="14" customFormat="1" ht="12">
      <c r="B656" s="203"/>
      <c r="C656" s="204"/>
      <c r="D656" s="194" t="s">
        <v>145</v>
      </c>
      <c r="E656" s="204"/>
      <c r="F656" s="206" t="s">
        <v>802</v>
      </c>
      <c r="G656" s="204"/>
      <c r="H656" s="207">
        <v>35.374</v>
      </c>
      <c r="I656" s="208"/>
      <c r="J656" s="204"/>
      <c r="K656" s="204"/>
      <c r="L656" s="209"/>
      <c r="M656" s="210"/>
      <c r="N656" s="211"/>
      <c r="O656" s="211"/>
      <c r="P656" s="211"/>
      <c r="Q656" s="211"/>
      <c r="R656" s="211"/>
      <c r="S656" s="211"/>
      <c r="T656" s="212"/>
      <c r="AT656" s="213" t="s">
        <v>145</v>
      </c>
      <c r="AU656" s="213" t="s">
        <v>82</v>
      </c>
      <c r="AV656" s="14" t="s">
        <v>82</v>
      </c>
      <c r="AW656" s="14" t="s">
        <v>4</v>
      </c>
      <c r="AX656" s="14" t="s">
        <v>80</v>
      </c>
      <c r="AY656" s="213" t="s">
        <v>132</v>
      </c>
    </row>
    <row r="657" spans="1:65" s="2" customFormat="1" ht="44.25" customHeight="1">
      <c r="A657" s="35"/>
      <c r="B657" s="36"/>
      <c r="C657" s="174" t="s">
        <v>803</v>
      </c>
      <c r="D657" s="174" t="s">
        <v>135</v>
      </c>
      <c r="E657" s="175" t="s">
        <v>804</v>
      </c>
      <c r="F657" s="176" t="s">
        <v>805</v>
      </c>
      <c r="G657" s="177" t="s">
        <v>281</v>
      </c>
      <c r="H657" s="178">
        <v>35</v>
      </c>
      <c r="I657" s="179"/>
      <c r="J657" s="180">
        <f>ROUND(I657*H657,2)</f>
        <v>0</v>
      </c>
      <c r="K657" s="176" t="s">
        <v>139</v>
      </c>
      <c r="L657" s="40"/>
      <c r="M657" s="181" t="s">
        <v>19</v>
      </c>
      <c r="N657" s="182" t="s">
        <v>43</v>
      </c>
      <c r="O657" s="65"/>
      <c r="P657" s="183">
        <f>O657*H657</f>
        <v>0</v>
      </c>
      <c r="Q657" s="183">
        <v>0</v>
      </c>
      <c r="R657" s="183">
        <f>Q657*H657</f>
        <v>0</v>
      </c>
      <c r="S657" s="183">
        <v>0</v>
      </c>
      <c r="T657" s="184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185" t="s">
        <v>140</v>
      </c>
      <c r="AT657" s="185" t="s">
        <v>135</v>
      </c>
      <c r="AU657" s="185" t="s">
        <v>82</v>
      </c>
      <c r="AY657" s="18" t="s">
        <v>132</v>
      </c>
      <c r="BE657" s="186">
        <f>IF(N657="základní",J657,0)</f>
        <v>0</v>
      </c>
      <c r="BF657" s="186">
        <f>IF(N657="snížená",J657,0)</f>
        <v>0</v>
      </c>
      <c r="BG657" s="186">
        <f>IF(N657="zákl. přenesená",J657,0)</f>
        <v>0</v>
      </c>
      <c r="BH657" s="186">
        <f>IF(N657="sníž. přenesená",J657,0)</f>
        <v>0</v>
      </c>
      <c r="BI657" s="186">
        <f>IF(N657="nulová",J657,0)</f>
        <v>0</v>
      </c>
      <c r="BJ657" s="18" t="s">
        <v>80</v>
      </c>
      <c r="BK657" s="186">
        <f>ROUND(I657*H657,2)</f>
        <v>0</v>
      </c>
      <c r="BL657" s="18" t="s">
        <v>140</v>
      </c>
      <c r="BM657" s="185" t="s">
        <v>806</v>
      </c>
    </row>
    <row r="658" spans="1:47" s="2" customFormat="1" ht="12">
      <c r="A658" s="35"/>
      <c r="B658" s="36"/>
      <c r="C658" s="37"/>
      <c r="D658" s="187" t="s">
        <v>143</v>
      </c>
      <c r="E658" s="37"/>
      <c r="F658" s="188" t="s">
        <v>807</v>
      </c>
      <c r="G658" s="37"/>
      <c r="H658" s="37"/>
      <c r="I658" s="189"/>
      <c r="J658" s="37"/>
      <c r="K658" s="37"/>
      <c r="L658" s="40"/>
      <c r="M658" s="190"/>
      <c r="N658" s="191"/>
      <c r="O658" s="65"/>
      <c r="P658" s="65"/>
      <c r="Q658" s="65"/>
      <c r="R658" s="65"/>
      <c r="S658" s="65"/>
      <c r="T658" s="66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T658" s="18" t="s">
        <v>143</v>
      </c>
      <c r="AU658" s="18" t="s">
        <v>82</v>
      </c>
    </row>
    <row r="659" spans="1:65" s="2" customFormat="1" ht="37.9" customHeight="1">
      <c r="A659" s="35"/>
      <c r="B659" s="36"/>
      <c r="C659" s="174" t="s">
        <v>808</v>
      </c>
      <c r="D659" s="174" t="s">
        <v>135</v>
      </c>
      <c r="E659" s="175" t="s">
        <v>809</v>
      </c>
      <c r="F659" s="176" t="s">
        <v>810</v>
      </c>
      <c r="G659" s="177" t="s">
        <v>281</v>
      </c>
      <c r="H659" s="178">
        <v>20</v>
      </c>
      <c r="I659" s="179"/>
      <c r="J659" s="180">
        <f>ROUND(I659*H659,2)</f>
        <v>0</v>
      </c>
      <c r="K659" s="176" t="s">
        <v>139</v>
      </c>
      <c r="L659" s="40"/>
      <c r="M659" s="181" t="s">
        <v>19</v>
      </c>
      <c r="N659" s="182" t="s">
        <v>43</v>
      </c>
      <c r="O659" s="65"/>
      <c r="P659" s="183">
        <f>O659*H659</f>
        <v>0</v>
      </c>
      <c r="Q659" s="183">
        <v>0</v>
      </c>
      <c r="R659" s="183">
        <f>Q659*H659</f>
        <v>0</v>
      </c>
      <c r="S659" s="183">
        <v>0</v>
      </c>
      <c r="T659" s="184">
        <f>S659*H659</f>
        <v>0</v>
      </c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R659" s="185" t="s">
        <v>140</v>
      </c>
      <c r="AT659" s="185" t="s">
        <v>135</v>
      </c>
      <c r="AU659" s="185" t="s">
        <v>82</v>
      </c>
      <c r="AY659" s="18" t="s">
        <v>132</v>
      </c>
      <c r="BE659" s="186">
        <f>IF(N659="základní",J659,0)</f>
        <v>0</v>
      </c>
      <c r="BF659" s="186">
        <f>IF(N659="snížená",J659,0)</f>
        <v>0</v>
      </c>
      <c r="BG659" s="186">
        <f>IF(N659="zákl. přenesená",J659,0)</f>
        <v>0</v>
      </c>
      <c r="BH659" s="186">
        <f>IF(N659="sníž. přenesená",J659,0)</f>
        <v>0</v>
      </c>
      <c r="BI659" s="186">
        <f>IF(N659="nulová",J659,0)</f>
        <v>0</v>
      </c>
      <c r="BJ659" s="18" t="s">
        <v>80</v>
      </c>
      <c r="BK659" s="186">
        <f>ROUND(I659*H659,2)</f>
        <v>0</v>
      </c>
      <c r="BL659" s="18" t="s">
        <v>140</v>
      </c>
      <c r="BM659" s="185" t="s">
        <v>811</v>
      </c>
    </row>
    <row r="660" spans="1:47" s="2" customFormat="1" ht="12">
      <c r="A660" s="35"/>
      <c r="B660" s="36"/>
      <c r="C660" s="37"/>
      <c r="D660" s="187" t="s">
        <v>143</v>
      </c>
      <c r="E660" s="37"/>
      <c r="F660" s="188" t="s">
        <v>812</v>
      </c>
      <c r="G660" s="37"/>
      <c r="H660" s="37"/>
      <c r="I660" s="189"/>
      <c r="J660" s="37"/>
      <c r="K660" s="37"/>
      <c r="L660" s="40"/>
      <c r="M660" s="190"/>
      <c r="N660" s="191"/>
      <c r="O660" s="65"/>
      <c r="P660" s="65"/>
      <c r="Q660" s="65"/>
      <c r="R660" s="65"/>
      <c r="S660" s="65"/>
      <c r="T660" s="66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T660" s="18" t="s">
        <v>143</v>
      </c>
      <c r="AU660" s="18" t="s">
        <v>82</v>
      </c>
    </row>
    <row r="661" spans="1:65" s="2" customFormat="1" ht="37.9" customHeight="1">
      <c r="A661" s="35"/>
      <c r="B661" s="36"/>
      <c r="C661" s="174" t="s">
        <v>813</v>
      </c>
      <c r="D661" s="174" t="s">
        <v>135</v>
      </c>
      <c r="E661" s="175" t="s">
        <v>814</v>
      </c>
      <c r="F661" s="176" t="s">
        <v>815</v>
      </c>
      <c r="G661" s="177" t="s">
        <v>281</v>
      </c>
      <c r="H661" s="178">
        <v>35</v>
      </c>
      <c r="I661" s="179"/>
      <c r="J661" s="180">
        <f>ROUND(I661*H661,2)</f>
        <v>0</v>
      </c>
      <c r="K661" s="176" t="s">
        <v>139</v>
      </c>
      <c r="L661" s="40"/>
      <c r="M661" s="181" t="s">
        <v>19</v>
      </c>
      <c r="N661" s="182" t="s">
        <v>43</v>
      </c>
      <c r="O661" s="65"/>
      <c r="P661" s="183">
        <f>O661*H661</f>
        <v>0</v>
      </c>
      <c r="Q661" s="183">
        <v>0.00224</v>
      </c>
      <c r="R661" s="183">
        <f>Q661*H661</f>
        <v>0.0784</v>
      </c>
      <c r="S661" s="183">
        <v>0</v>
      </c>
      <c r="T661" s="184">
        <f>S661*H661</f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185" t="s">
        <v>140</v>
      </c>
      <c r="AT661" s="185" t="s">
        <v>135</v>
      </c>
      <c r="AU661" s="185" t="s">
        <v>82</v>
      </c>
      <c r="AY661" s="18" t="s">
        <v>132</v>
      </c>
      <c r="BE661" s="186">
        <f>IF(N661="základní",J661,0)</f>
        <v>0</v>
      </c>
      <c r="BF661" s="186">
        <f>IF(N661="snížená",J661,0)</f>
        <v>0</v>
      </c>
      <c r="BG661" s="186">
        <f>IF(N661="zákl. přenesená",J661,0)</f>
        <v>0</v>
      </c>
      <c r="BH661" s="186">
        <f>IF(N661="sníž. přenesená",J661,0)</f>
        <v>0</v>
      </c>
      <c r="BI661" s="186">
        <f>IF(N661="nulová",J661,0)</f>
        <v>0</v>
      </c>
      <c r="BJ661" s="18" t="s">
        <v>80</v>
      </c>
      <c r="BK661" s="186">
        <f>ROUND(I661*H661,2)</f>
        <v>0</v>
      </c>
      <c r="BL661" s="18" t="s">
        <v>140</v>
      </c>
      <c r="BM661" s="185" t="s">
        <v>816</v>
      </c>
    </row>
    <row r="662" spans="1:47" s="2" customFormat="1" ht="12">
      <c r="A662" s="35"/>
      <c r="B662" s="36"/>
      <c r="C662" s="37"/>
      <c r="D662" s="187" t="s">
        <v>143</v>
      </c>
      <c r="E662" s="37"/>
      <c r="F662" s="188" t="s">
        <v>817</v>
      </c>
      <c r="G662" s="37"/>
      <c r="H662" s="37"/>
      <c r="I662" s="189"/>
      <c r="J662" s="37"/>
      <c r="K662" s="37"/>
      <c r="L662" s="40"/>
      <c r="M662" s="190"/>
      <c r="N662" s="191"/>
      <c r="O662" s="65"/>
      <c r="P662" s="65"/>
      <c r="Q662" s="65"/>
      <c r="R662" s="65"/>
      <c r="S662" s="65"/>
      <c r="T662" s="66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T662" s="18" t="s">
        <v>143</v>
      </c>
      <c r="AU662" s="18" t="s">
        <v>82</v>
      </c>
    </row>
    <row r="663" spans="1:65" s="2" customFormat="1" ht="62.65" customHeight="1">
      <c r="A663" s="35"/>
      <c r="B663" s="36"/>
      <c r="C663" s="174" t="s">
        <v>818</v>
      </c>
      <c r="D663" s="174" t="s">
        <v>135</v>
      </c>
      <c r="E663" s="175" t="s">
        <v>819</v>
      </c>
      <c r="F663" s="176" t="s">
        <v>820</v>
      </c>
      <c r="G663" s="177" t="s">
        <v>281</v>
      </c>
      <c r="H663" s="178">
        <v>20</v>
      </c>
      <c r="I663" s="179"/>
      <c r="J663" s="180">
        <f>ROUND(I663*H663,2)</f>
        <v>0</v>
      </c>
      <c r="K663" s="176" t="s">
        <v>139</v>
      </c>
      <c r="L663" s="40"/>
      <c r="M663" s="181" t="s">
        <v>19</v>
      </c>
      <c r="N663" s="182" t="s">
        <v>43</v>
      </c>
      <c r="O663" s="65"/>
      <c r="P663" s="183">
        <f>O663*H663</f>
        <v>0</v>
      </c>
      <c r="Q663" s="183">
        <v>0.00061</v>
      </c>
      <c r="R663" s="183">
        <f>Q663*H663</f>
        <v>0.012199999999999999</v>
      </c>
      <c r="S663" s="183">
        <v>0</v>
      </c>
      <c r="T663" s="184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85" t="s">
        <v>140</v>
      </c>
      <c r="AT663" s="185" t="s">
        <v>135</v>
      </c>
      <c r="AU663" s="185" t="s">
        <v>82</v>
      </c>
      <c r="AY663" s="18" t="s">
        <v>132</v>
      </c>
      <c r="BE663" s="186">
        <f>IF(N663="základní",J663,0)</f>
        <v>0</v>
      </c>
      <c r="BF663" s="186">
        <f>IF(N663="snížená",J663,0)</f>
        <v>0</v>
      </c>
      <c r="BG663" s="186">
        <f>IF(N663="zákl. přenesená",J663,0)</f>
        <v>0</v>
      </c>
      <c r="BH663" s="186">
        <f>IF(N663="sníž. přenesená",J663,0)</f>
        <v>0</v>
      </c>
      <c r="BI663" s="186">
        <f>IF(N663="nulová",J663,0)</f>
        <v>0</v>
      </c>
      <c r="BJ663" s="18" t="s">
        <v>80</v>
      </c>
      <c r="BK663" s="186">
        <f>ROUND(I663*H663,2)</f>
        <v>0</v>
      </c>
      <c r="BL663" s="18" t="s">
        <v>140</v>
      </c>
      <c r="BM663" s="185" t="s">
        <v>821</v>
      </c>
    </row>
    <row r="664" spans="1:47" s="2" customFormat="1" ht="12">
      <c r="A664" s="35"/>
      <c r="B664" s="36"/>
      <c r="C664" s="37"/>
      <c r="D664" s="187" t="s">
        <v>143</v>
      </c>
      <c r="E664" s="37"/>
      <c r="F664" s="188" t="s">
        <v>822</v>
      </c>
      <c r="G664" s="37"/>
      <c r="H664" s="37"/>
      <c r="I664" s="189"/>
      <c r="J664" s="37"/>
      <c r="K664" s="37"/>
      <c r="L664" s="40"/>
      <c r="M664" s="190"/>
      <c r="N664" s="191"/>
      <c r="O664" s="65"/>
      <c r="P664" s="65"/>
      <c r="Q664" s="65"/>
      <c r="R664" s="65"/>
      <c r="S664" s="65"/>
      <c r="T664" s="66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T664" s="18" t="s">
        <v>143</v>
      </c>
      <c r="AU664" s="18" t="s">
        <v>82</v>
      </c>
    </row>
    <row r="665" spans="1:65" s="2" customFormat="1" ht="24.2" customHeight="1">
      <c r="A665" s="35"/>
      <c r="B665" s="36"/>
      <c r="C665" s="174" t="s">
        <v>823</v>
      </c>
      <c r="D665" s="174" t="s">
        <v>135</v>
      </c>
      <c r="E665" s="175" t="s">
        <v>824</v>
      </c>
      <c r="F665" s="176" t="s">
        <v>825</v>
      </c>
      <c r="G665" s="177" t="s">
        <v>281</v>
      </c>
      <c r="H665" s="178">
        <v>20</v>
      </c>
      <c r="I665" s="179"/>
      <c r="J665" s="180">
        <f>ROUND(I665*H665,2)</f>
        <v>0</v>
      </c>
      <c r="K665" s="176" t="s">
        <v>139</v>
      </c>
      <c r="L665" s="40"/>
      <c r="M665" s="181" t="s">
        <v>19</v>
      </c>
      <c r="N665" s="182" t="s">
        <v>43</v>
      </c>
      <c r="O665" s="65"/>
      <c r="P665" s="183">
        <f>O665*H665</f>
        <v>0</v>
      </c>
      <c r="Q665" s="183">
        <v>0</v>
      </c>
      <c r="R665" s="183">
        <f>Q665*H665</f>
        <v>0</v>
      </c>
      <c r="S665" s="183">
        <v>0</v>
      </c>
      <c r="T665" s="184">
        <f>S665*H665</f>
        <v>0</v>
      </c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R665" s="185" t="s">
        <v>140</v>
      </c>
      <c r="AT665" s="185" t="s">
        <v>135</v>
      </c>
      <c r="AU665" s="185" t="s">
        <v>82</v>
      </c>
      <c r="AY665" s="18" t="s">
        <v>132</v>
      </c>
      <c r="BE665" s="186">
        <f>IF(N665="základní",J665,0)</f>
        <v>0</v>
      </c>
      <c r="BF665" s="186">
        <f>IF(N665="snížená",J665,0)</f>
        <v>0</v>
      </c>
      <c r="BG665" s="186">
        <f>IF(N665="zákl. přenesená",J665,0)</f>
        <v>0</v>
      </c>
      <c r="BH665" s="186">
        <f>IF(N665="sníž. přenesená",J665,0)</f>
        <v>0</v>
      </c>
      <c r="BI665" s="186">
        <f>IF(N665="nulová",J665,0)</f>
        <v>0</v>
      </c>
      <c r="BJ665" s="18" t="s">
        <v>80</v>
      </c>
      <c r="BK665" s="186">
        <f>ROUND(I665*H665,2)</f>
        <v>0</v>
      </c>
      <c r="BL665" s="18" t="s">
        <v>140</v>
      </c>
      <c r="BM665" s="185" t="s">
        <v>826</v>
      </c>
    </row>
    <row r="666" spans="1:47" s="2" customFormat="1" ht="12">
      <c r="A666" s="35"/>
      <c r="B666" s="36"/>
      <c r="C666" s="37"/>
      <c r="D666" s="187" t="s">
        <v>143</v>
      </c>
      <c r="E666" s="37"/>
      <c r="F666" s="188" t="s">
        <v>827</v>
      </c>
      <c r="G666" s="37"/>
      <c r="H666" s="37"/>
      <c r="I666" s="189"/>
      <c r="J666" s="37"/>
      <c r="K666" s="37"/>
      <c r="L666" s="40"/>
      <c r="M666" s="190"/>
      <c r="N666" s="191"/>
      <c r="O666" s="65"/>
      <c r="P666" s="65"/>
      <c r="Q666" s="65"/>
      <c r="R666" s="65"/>
      <c r="S666" s="65"/>
      <c r="T666" s="66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T666" s="18" t="s">
        <v>143</v>
      </c>
      <c r="AU666" s="18" t="s">
        <v>82</v>
      </c>
    </row>
    <row r="667" spans="2:51" s="13" customFormat="1" ht="12">
      <c r="B667" s="192"/>
      <c r="C667" s="193"/>
      <c r="D667" s="194" t="s">
        <v>145</v>
      </c>
      <c r="E667" s="195" t="s">
        <v>19</v>
      </c>
      <c r="F667" s="196" t="s">
        <v>828</v>
      </c>
      <c r="G667" s="193"/>
      <c r="H667" s="195" t="s">
        <v>19</v>
      </c>
      <c r="I667" s="197"/>
      <c r="J667" s="193"/>
      <c r="K667" s="193"/>
      <c r="L667" s="198"/>
      <c r="M667" s="199"/>
      <c r="N667" s="200"/>
      <c r="O667" s="200"/>
      <c r="P667" s="200"/>
      <c r="Q667" s="200"/>
      <c r="R667" s="200"/>
      <c r="S667" s="200"/>
      <c r="T667" s="201"/>
      <c r="AT667" s="202" t="s">
        <v>145</v>
      </c>
      <c r="AU667" s="202" t="s">
        <v>82</v>
      </c>
      <c r="AV667" s="13" t="s">
        <v>80</v>
      </c>
      <c r="AW667" s="13" t="s">
        <v>33</v>
      </c>
      <c r="AX667" s="13" t="s">
        <v>72</v>
      </c>
      <c r="AY667" s="202" t="s">
        <v>132</v>
      </c>
    </row>
    <row r="668" spans="2:51" s="14" customFormat="1" ht="12">
      <c r="B668" s="203"/>
      <c r="C668" s="204"/>
      <c r="D668" s="194" t="s">
        <v>145</v>
      </c>
      <c r="E668" s="205" t="s">
        <v>19</v>
      </c>
      <c r="F668" s="206" t="s">
        <v>272</v>
      </c>
      <c r="G668" s="204"/>
      <c r="H668" s="207">
        <v>20</v>
      </c>
      <c r="I668" s="208"/>
      <c r="J668" s="204"/>
      <c r="K668" s="204"/>
      <c r="L668" s="209"/>
      <c r="M668" s="210"/>
      <c r="N668" s="211"/>
      <c r="O668" s="211"/>
      <c r="P668" s="211"/>
      <c r="Q668" s="211"/>
      <c r="R668" s="211"/>
      <c r="S668" s="211"/>
      <c r="T668" s="212"/>
      <c r="AT668" s="213" t="s">
        <v>145</v>
      </c>
      <c r="AU668" s="213" t="s">
        <v>82</v>
      </c>
      <c r="AV668" s="14" t="s">
        <v>82</v>
      </c>
      <c r="AW668" s="14" t="s">
        <v>33</v>
      </c>
      <c r="AX668" s="14" t="s">
        <v>80</v>
      </c>
      <c r="AY668" s="213" t="s">
        <v>132</v>
      </c>
    </row>
    <row r="669" spans="1:65" s="2" customFormat="1" ht="24.2" customHeight="1">
      <c r="A669" s="35"/>
      <c r="B669" s="36"/>
      <c r="C669" s="174" t="s">
        <v>829</v>
      </c>
      <c r="D669" s="174" t="s">
        <v>135</v>
      </c>
      <c r="E669" s="175" t="s">
        <v>830</v>
      </c>
      <c r="F669" s="176" t="s">
        <v>831</v>
      </c>
      <c r="G669" s="177" t="s">
        <v>281</v>
      </c>
      <c r="H669" s="178">
        <v>35</v>
      </c>
      <c r="I669" s="179"/>
      <c r="J669" s="180">
        <f>ROUND(I669*H669,2)</f>
        <v>0</v>
      </c>
      <c r="K669" s="176" t="s">
        <v>139</v>
      </c>
      <c r="L669" s="40"/>
      <c r="M669" s="181" t="s">
        <v>19</v>
      </c>
      <c r="N669" s="182" t="s">
        <v>43</v>
      </c>
      <c r="O669" s="65"/>
      <c r="P669" s="183">
        <f>O669*H669</f>
        <v>0</v>
      </c>
      <c r="Q669" s="183">
        <v>3E-05</v>
      </c>
      <c r="R669" s="183">
        <f>Q669*H669</f>
        <v>0.00105</v>
      </c>
      <c r="S669" s="183">
        <v>0</v>
      </c>
      <c r="T669" s="184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185" t="s">
        <v>140</v>
      </c>
      <c r="AT669" s="185" t="s">
        <v>135</v>
      </c>
      <c r="AU669" s="185" t="s">
        <v>82</v>
      </c>
      <c r="AY669" s="18" t="s">
        <v>132</v>
      </c>
      <c r="BE669" s="186">
        <f>IF(N669="základní",J669,0)</f>
        <v>0</v>
      </c>
      <c r="BF669" s="186">
        <f>IF(N669="snížená",J669,0)</f>
        <v>0</v>
      </c>
      <c r="BG669" s="186">
        <f>IF(N669="zákl. přenesená",J669,0)</f>
        <v>0</v>
      </c>
      <c r="BH669" s="186">
        <f>IF(N669="sníž. přenesená",J669,0)</f>
        <v>0</v>
      </c>
      <c r="BI669" s="186">
        <f>IF(N669="nulová",J669,0)</f>
        <v>0</v>
      </c>
      <c r="BJ669" s="18" t="s">
        <v>80</v>
      </c>
      <c r="BK669" s="186">
        <f>ROUND(I669*H669,2)</f>
        <v>0</v>
      </c>
      <c r="BL669" s="18" t="s">
        <v>140</v>
      </c>
      <c r="BM669" s="185" t="s">
        <v>832</v>
      </c>
    </row>
    <row r="670" spans="1:47" s="2" customFormat="1" ht="12">
      <c r="A670" s="35"/>
      <c r="B670" s="36"/>
      <c r="C670" s="37"/>
      <c r="D670" s="187" t="s">
        <v>143</v>
      </c>
      <c r="E670" s="37"/>
      <c r="F670" s="188" t="s">
        <v>833</v>
      </c>
      <c r="G670" s="37"/>
      <c r="H670" s="37"/>
      <c r="I670" s="189"/>
      <c r="J670" s="37"/>
      <c r="K670" s="37"/>
      <c r="L670" s="40"/>
      <c r="M670" s="190"/>
      <c r="N670" s="191"/>
      <c r="O670" s="65"/>
      <c r="P670" s="65"/>
      <c r="Q670" s="65"/>
      <c r="R670" s="65"/>
      <c r="S670" s="65"/>
      <c r="T670" s="66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T670" s="18" t="s">
        <v>143</v>
      </c>
      <c r="AU670" s="18" t="s">
        <v>82</v>
      </c>
    </row>
    <row r="671" spans="2:51" s="14" customFormat="1" ht="12">
      <c r="B671" s="203"/>
      <c r="C671" s="204"/>
      <c r="D671" s="194" t="s">
        <v>145</v>
      </c>
      <c r="E671" s="205" t="s">
        <v>19</v>
      </c>
      <c r="F671" s="206" t="s">
        <v>410</v>
      </c>
      <c r="G671" s="204"/>
      <c r="H671" s="207">
        <v>35</v>
      </c>
      <c r="I671" s="208"/>
      <c r="J671" s="204"/>
      <c r="K671" s="204"/>
      <c r="L671" s="209"/>
      <c r="M671" s="210"/>
      <c r="N671" s="211"/>
      <c r="O671" s="211"/>
      <c r="P671" s="211"/>
      <c r="Q671" s="211"/>
      <c r="R671" s="211"/>
      <c r="S671" s="211"/>
      <c r="T671" s="212"/>
      <c r="AT671" s="213" t="s">
        <v>145</v>
      </c>
      <c r="AU671" s="213" t="s">
        <v>82</v>
      </c>
      <c r="AV671" s="14" t="s">
        <v>82</v>
      </c>
      <c r="AW671" s="14" t="s">
        <v>33</v>
      </c>
      <c r="AX671" s="14" t="s">
        <v>80</v>
      </c>
      <c r="AY671" s="213" t="s">
        <v>132</v>
      </c>
    </row>
    <row r="672" spans="1:65" s="2" customFormat="1" ht="55.5" customHeight="1">
      <c r="A672" s="35"/>
      <c r="B672" s="36"/>
      <c r="C672" s="174" t="s">
        <v>834</v>
      </c>
      <c r="D672" s="174" t="s">
        <v>135</v>
      </c>
      <c r="E672" s="175" t="s">
        <v>835</v>
      </c>
      <c r="F672" s="176" t="s">
        <v>836</v>
      </c>
      <c r="G672" s="177" t="s">
        <v>281</v>
      </c>
      <c r="H672" s="178">
        <v>10</v>
      </c>
      <c r="I672" s="179"/>
      <c r="J672" s="180">
        <f>ROUND(I672*H672,2)</f>
        <v>0</v>
      </c>
      <c r="K672" s="176" t="s">
        <v>139</v>
      </c>
      <c r="L672" s="40"/>
      <c r="M672" s="181" t="s">
        <v>19</v>
      </c>
      <c r="N672" s="182" t="s">
        <v>43</v>
      </c>
      <c r="O672" s="65"/>
      <c r="P672" s="183">
        <f>O672*H672</f>
        <v>0</v>
      </c>
      <c r="Q672" s="183">
        <v>0.16371</v>
      </c>
      <c r="R672" s="183">
        <f>Q672*H672</f>
        <v>1.6371</v>
      </c>
      <c r="S672" s="183">
        <v>0</v>
      </c>
      <c r="T672" s="184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185" t="s">
        <v>140</v>
      </c>
      <c r="AT672" s="185" t="s">
        <v>135</v>
      </c>
      <c r="AU672" s="185" t="s">
        <v>82</v>
      </c>
      <c r="AY672" s="18" t="s">
        <v>132</v>
      </c>
      <c r="BE672" s="186">
        <f>IF(N672="základní",J672,0)</f>
        <v>0</v>
      </c>
      <c r="BF672" s="186">
        <f>IF(N672="snížená",J672,0)</f>
        <v>0</v>
      </c>
      <c r="BG672" s="186">
        <f>IF(N672="zákl. přenesená",J672,0)</f>
        <v>0</v>
      </c>
      <c r="BH672" s="186">
        <f>IF(N672="sníž. přenesená",J672,0)</f>
        <v>0</v>
      </c>
      <c r="BI672" s="186">
        <f>IF(N672="nulová",J672,0)</f>
        <v>0</v>
      </c>
      <c r="BJ672" s="18" t="s">
        <v>80</v>
      </c>
      <c r="BK672" s="186">
        <f>ROUND(I672*H672,2)</f>
        <v>0</v>
      </c>
      <c r="BL672" s="18" t="s">
        <v>140</v>
      </c>
      <c r="BM672" s="185" t="s">
        <v>837</v>
      </c>
    </row>
    <row r="673" spans="1:47" s="2" customFormat="1" ht="12">
      <c r="A673" s="35"/>
      <c r="B673" s="36"/>
      <c r="C673" s="37"/>
      <c r="D673" s="187" t="s">
        <v>143</v>
      </c>
      <c r="E673" s="37"/>
      <c r="F673" s="188" t="s">
        <v>838</v>
      </c>
      <c r="G673" s="37"/>
      <c r="H673" s="37"/>
      <c r="I673" s="189"/>
      <c r="J673" s="37"/>
      <c r="K673" s="37"/>
      <c r="L673" s="40"/>
      <c r="M673" s="190"/>
      <c r="N673" s="191"/>
      <c r="O673" s="65"/>
      <c r="P673" s="65"/>
      <c r="Q673" s="65"/>
      <c r="R673" s="65"/>
      <c r="S673" s="65"/>
      <c r="T673" s="66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T673" s="18" t="s">
        <v>143</v>
      </c>
      <c r="AU673" s="18" t="s">
        <v>82</v>
      </c>
    </row>
    <row r="674" spans="2:51" s="13" customFormat="1" ht="12">
      <c r="B674" s="192"/>
      <c r="C674" s="193"/>
      <c r="D674" s="194" t="s">
        <v>145</v>
      </c>
      <c r="E674" s="195" t="s">
        <v>19</v>
      </c>
      <c r="F674" s="196" t="s">
        <v>839</v>
      </c>
      <c r="G674" s="193"/>
      <c r="H674" s="195" t="s">
        <v>19</v>
      </c>
      <c r="I674" s="197"/>
      <c r="J674" s="193"/>
      <c r="K674" s="193"/>
      <c r="L674" s="198"/>
      <c r="M674" s="199"/>
      <c r="N674" s="200"/>
      <c r="O674" s="200"/>
      <c r="P674" s="200"/>
      <c r="Q674" s="200"/>
      <c r="R674" s="200"/>
      <c r="S674" s="200"/>
      <c r="T674" s="201"/>
      <c r="AT674" s="202" t="s">
        <v>145</v>
      </c>
      <c r="AU674" s="202" t="s">
        <v>82</v>
      </c>
      <c r="AV674" s="13" t="s">
        <v>80</v>
      </c>
      <c r="AW674" s="13" t="s">
        <v>33</v>
      </c>
      <c r="AX674" s="13" t="s">
        <v>72</v>
      </c>
      <c r="AY674" s="202" t="s">
        <v>132</v>
      </c>
    </row>
    <row r="675" spans="2:51" s="14" customFormat="1" ht="12">
      <c r="B675" s="203"/>
      <c r="C675" s="204"/>
      <c r="D675" s="194" t="s">
        <v>145</v>
      </c>
      <c r="E675" s="205" t="s">
        <v>19</v>
      </c>
      <c r="F675" s="206" t="s">
        <v>192</v>
      </c>
      <c r="G675" s="204"/>
      <c r="H675" s="207">
        <v>10</v>
      </c>
      <c r="I675" s="208"/>
      <c r="J675" s="204"/>
      <c r="K675" s="204"/>
      <c r="L675" s="209"/>
      <c r="M675" s="210"/>
      <c r="N675" s="211"/>
      <c r="O675" s="211"/>
      <c r="P675" s="211"/>
      <c r="Q675" s="211"/>
      <c r="R675" s="211"/>
      <c r="S675" s="211"/>
      <c r="T675" s="212"/>
      <c r="AT675" s="213" t="s">
        <v>145</v>
      </c>
      <c r="AU675" s="213" t="s">
        <v>82</v>
      </c>
      <c r="AV675" s="14" t="s">
        <v>82</v>
      </c>
      <c r="AW675" s="14" t="s">
        <v>33</v>
      </c>
      <c r="AX675" s="14" t="s">
        <v>80</v>
      </c>
      <c r="AY675" s="213" t="s">
        <v>132</v>
      </c>
    </row>
    <row r="676" spans="1:65" s="2" customFormat="1" ht="16.5" customHeight="1">
      <c r="A676" s="35"/>
      <c r="B676" s="36"/>
      <c r="C676" s="214" t="s">
        <v>840</v>
      </c>
      <c r="D676" s="214" t="s">
        <v>156</v>
      </c>
      <c r="E676" s="215" t="s">
        <v>841</v>
      </c>
      <c r="F676" s="216" t="s">
        <v>842</v>
      </c>
      <c r="G676" s="217" t="s">
        <v>281</v>
      </c>
      <c r="H676" s="218">
        <v>10</v>
      </c>
      <c r="I676" s="219"/>
      <c r="J676" s="220">
        <f>ROUND(I676*H676,2)</f>
        <v>0</v>
      </c>
      <c r="K676" s="216" t="s">
        <v>139</v>
      </c>
      <c r="L676" s="221"/>
      <c r="M676" s="222" t="s">
        <v>19</v>
      </c>
      <c r="N676" s="223" t="s">
        <v>43</v>
      </c>
      <c r="O676" s="65"/>
      <c r="P676" s="183">
        <f>O676*H676</f>
        <v>0</v>
      </c>
      <c r="Q676" s="183">
        <v>0.12726</v>
      </c>
      <c r="R676" s="183">
        <f>Q676*H676</f>
        <v>1.2726000000000002</v>
      </c>
      <c r="S676" s="183">
        <v>0</v>
      </c>
      <c r="T676" s="184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85" t="s">
        <v>160</v>
      </c>
      <c r="AT676" s="185" t="s">
        <v>156</v>
      </c>
      <c r="AU676" s="185" t="s">
        <v>82</v>
      </c>
      <c r="AY676" s="18" t="s">
        <v>132</v>
      </c>
      <c r="BE676" s="186">
        <f>IF(N676="základní",J676,0)</f>
        <v>0</v>
      </c>
      <c r="BF676" s="186">
        <f>IF(N676="snížená",J676,0)</f>
        <v>0</v>
      </c>
      <c r="BG676" s="186">
        <f>IF(N676="zákl. přenesená",J676,0)</f>
        <v>0</v>
      </c>
      <c r="BH676" s="186">
        <f>IF(N676="sníž. přenesená",J676,0)</f>
        <v>0</v>
      </c>
      <c r="BI676" s="186">
        <f>IF(N676="nulová",J676,0)</f>
        <v>0</v>
      </c>
      <c r="BJ676" s="18" t="s">
        <v>80</v>
      </c>
      <c r="BK676" s="186">
        <f>ROUND(I676*H676,2)</f>
        <v>0</v>
      </c>
      <c r="BL676" s="18" t="s">
        <v>140</v>
      </c>
      <c r="BM676" s="185" t="s">
        <v>843</v>
      </c>
    </row>
    <row r="677" spans="1:65" s="2" customFormat="1" ht="24.2" customHeight="1">
      <c r="A677" s="35"/>
      <c r="B677" s="36"/>
      <c r="C677" s="174" t="s">
        <v>844</v>
      </c>
      <c r="D677" s="174" t="s">
        <v>135</v>
      </c>
      <c r="E677" s="175" t="s">
        <v>845</v>
      </c>
      <c r="F677" s="176" t="s">
        <v>846</v>
      </c>
      <c r="G677" s="177" t="s">
        <v>281</v>
      </c>
      <c r="H677" s="178">
        <v>3</v>
      </c>
      <c r="I677" s="179"/>
      <c r="J677" s="180">
        <f>ROUND(I677*H677,2)</f>
        <v>0</v>
      </c>
      <c r="K677" s="176" t="s">
        <v>139</v>
      </c>
      <c r="L677" s="40"/>
      <c r="M677" s="181" t="s">
        <v>19</v>
      </c>
      <c r="N677" s="182" t="s">
        <v>43</v>
      </c>
      <c r="O677" s="65"/>
      <c r="P677" s="183">
        <f>O677*H677</f>
        <v>0</v>
      </c>
      <c r="Q677" s="183">
        <v>0.29221</v>
      </c>
      <c r="R677" s="183">
        <f>Q677*H677</f>
        <v>0.87663</v>
      </c>
      <c r="S677" s="183">
        <v>0</v>
      </c>
      <c r="T677" s="184">
        <f>S677*H677</f>
        <v>0</v>
      </c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R677" s="185" t="s">
        <v>140</v>
      </c>
      <c r="AT677" s="185" t="s">
        <v>135</v>
      </c>
      <c r="AU677" s="185" t="s">
        <v>82</v>
      </c>
      <c r="AY677" s="18" t="s">
        <v>132</v>
      </c>
      <c r="BE677" s="186">
        <f>IF(N677="základní",J677,0)</f>
        <v>0</v>
      </c>
      <c r="BF677" s="186">
        <f>IF(N677="snížená",J677,0)</f>
        <v>0</v>
      </c>
      <c r="BG677" s="186">
        <f>IF(N677="zákl. přenesená",J677,0)</f>
        <v>0</v>
      </c>
      <c r="BH677" s="186">
        <f>IF(N677="sníž. přenesená",J677,0)</f>
        <v>0</v>
      </c>
      <c r="BI677" s="186">
        <f>IF(N677="nulová",J677,0)</f>
        <v>0</v>
      </c>
      <c r="BJ677" s="18" t="s">
        <v>80</v>
      </c>
      <c r="BK677" s="186">
        <f>ROUND(I677*H677,2)</f>
        <v>0</v>
      </c>
      <c r="BL677" s="18" t="s">
        <v>140</v>
      </c>
      <c r="BM677" s="185" t="s">
        <v>847</v>
      </c>
    </row>
    <row r="678" spans="1:47" s="2" customFormat="1" ht="12">
      <c r="A678" s="35"/>
      <c r="B678" s="36"/>
      <c r="C678" s="37"/>
      <c r="D678" s="187" t="s">
        <v>143</v>
      </c>
      <c r="E678" s="37"/>
      <c r="F678" s="188" t="s">
        <v>848</v>
      </c>
      <c r="G678" s="37"/>
      <c r="H678" s="37"/>
      <c r="I678" s="189"/>
      <c r="J678" s="37"/>
      <c r="K678" s="37"/>
      <c r="L678" s="40"/>
      <c r="M678" s="190"/>
      <c r="N678" s="191"/>
      <c r="O678" s="65"/>
      <c r="P678" s="65"/>
      <c r="Q678" s="65"/>
      <c r="R678" s="65"/>
      <c r="S678" s="65"/>
      <c r="T678" s="66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T678" s="18" t="s">
        <v>143</v>
      </c>
      <c r="AU678" s="18" t="s">
        <v>82</v>
      </c>
    </row>
    <row r="679" spans="2:51" s="13" customFormat="1" ht="12">
      <c r="B679" s="192"/>
      <c r="C679" s="193"/>
      <c r="D679" s="194" t="s">
        <v>145</v>
      </c>
      <c r="E679" s="195" t="s">
        <v>19</v>
      </c>
      <c r="F679" s="196" t="s">
        <v>849</v>
      </c>
      <c r="G679" s="193"/>
      <c r="H679" s="195" t="s">
        <v>19</v>
      </c>
      <c r="I679" s="197"/>
      <c r="J679" s="193"/>
      <c r="K679" s="193"/>
      <c r="L679" s="198"/>
      <c r="M679" s="199"/>
      <c r="N679" s="200"/>
      <c r="O679" s="200"/>
      <c r="P679" s="200"/>
      <c r="Q679" s="200"/>
      <c r="R679" s="200"/>
      <c r="S679" s="200"/>
      <c r="T679" s="201"/>
      <c r="AT679" s="202" t="s">
        <v>145</v>
      </c>
      <c r="AU679" s="202" t="s">
        <v>82</v>
      </c>
      <c r="AV679" s="13" t="s">
        <v>80</v>
      </c>
      <c r="AW679" s="13" t="s">
        <v>33</v>
      </c>
      <c r="AX679" s="13" t="s">
        <v>72</v>
      </c>
      <c r="AY679" s="202" t="s">
        <v>132</v>
      </c>
    </row>
    <row r="680" spans="2:51" s="14" customFormat="1" ht="12">
      <c r="B680" s="203"/>
      <c r="C680" s="204"/>
      <c r="D680" s="194" t="s">
        <v>145</v>
      </c>
      <c r="E680" s="205" t="s">
        <v>19</v>
      </c>
      <c r="F680" s="206" t="s">
        <v>141</v>
      </c>
      <c r="G680" s="204"/>
      <c r="H680" s="207">
        <v>3</v>
      </c>
      <c r="I680" s="208"/>
      <c r="J680" s="204"/>
      <c r="K680" s="204"/>
      <c r="L680" s="209"/>
      <c r="M680" s="210"/>
      <c r="N680" s="211"/>
      <c r="O680" s="211"/>
      <c r="P680" s="211"/>
      <c r="Q680" s="211"/>
      <c r="R680" s="211"/>
      <c r="S680" s="211"/>
      <c r="T680" s="212"/>
      <c r="AT680" s="213" t="s">
        <v>145</v>
      </c>
      <c r="AU680" s="213" t="s">
        <v>82</v>
      </c>
      <c r="AV680" s="14" t="s">
        <v>82</v>
      </c>
      <c r="AW680" s="14" t="s">
        <v>33</v>
      </c>
      <c r="AX680" s="14" t="s">
        <v>80</v>
      </c>
      <c r="AY680" s="213" t="s">
        <v>132</v>
      </c>
    </row>
    <row r="681" spans="1:65" s="2" customFormat="1" ht="33" customHeight="1">
      <c r="A681" s="35"/>
      <c r="B681" s="36"/>
      <c r="C681" s="214" t="s">
        <v>850</v>
      </c>
      <c r="D681" s="214" t="s">
        <v>156</v>
      </c>
      <c r="E681" s="215" t="s">
        <v>851</v>
      </c>
      <c r="F681" s="216" t="s">
        <v>852</v>
      </c>
      <c r="G681" s="217" t="s">
        <v>281</v>
      </c>
      <c r="H681" s="218">
        <v>3</v>
      </c>
      <c r="I681" s="219"/>
      <c r="J681" s="220">
        <f>ROUND(I681*H681,2)</f>
        <v>0</v>
      </c>
      <c r="K681" s="216" t="s">
        <v>139</v>
      </c>
      <c r="L681" s="221"/>
      <c r="M681" s="222" t="s">
        <v>19</v>
      </c>
      <c r="N681" s="223" t="s">
        <v>43</v>
      </c>
      <c r="O681" s="65"/>
      <c r="P681" s="183">
        <f>O681*H681</f>
        <v>0</v>
      </c>
      <c r="Q681" s="183">
        <v>0.09212</v>
      </c>
      <c r="R681" s="183">
        <f>Q681*H681</f>
        <v>0.27636</v>
      </c>
      <c r="S681" s="183">
        <v>0</v>
      </c>
      <c r="T681" s="184">
        <f>S681*H681</f>
        <v>0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R681" s="185" t="s">
        <v>160</v>
      </c>
      <c r="AT681" s="185" t="s">
        <v>156</v>
      </c>
      <c r="AU681" s="185" t="s">
        <v>82</v>
      </c>
      <c r="AY681" s="18" t="s">
        <v>132</v>
      </c>
      <c r="BE681" s="186">
        <f>IF(N681="základní",J681,0)</f>
        <v>0</v>
      </c>
      <c r="BF681" s="186">
        <f>IF(N681="snížená",J681,0)</f>
        <v>0</v>
      </c>
      <c r="BG681" s="186">
        <f>IF(N681="zákl. přenesená",J681,0)</f>
        <v>0</v>
      </c>
      <c r="BH681" s="186">
        <f>IF(N681="sníž. přenesená",J681,0)</f>
        <v>0</v>
      </c>
      <c r="BI681" s="186">
        <f>IF(N681="nulová",J681,0)</f>
        <v>0</v>
      </c>
      <c r="BJ681" s="18" t="s">
        <v>80</v>
      </c>
      <c r="BK681" s="186">
        <f>ROUND(I681*H681,2)</f>
        <v>0</v>
      </c>
      <c r="BL681" s="18" t="s">
        <v>140</v>
      </c>
      <c r="BM681" s="185" t="s">
        <v>853</v>
      </c>
    </row>
    <row r="682" spans="1:65" s="2" customFormat="1" ht="16.5" customHeight="1">
      <c r="A682" s="35"/>
      <c r="B682" s="36"/>
      <c r="C682" s="214" t="s">
        <v>854</v>
      </c>
      <c r="D682" s="214" t="s">
        <v>156</v>
      </c>
      <c r="E682" s="215" t="s">
        <v>855</v>
      </c>
      <c r="F682" s="216" t="s">
        <v>856</v>
      </c>
      <c r="G682" s="217" t="s">
        <v>281</v>
      </c>
      <c r="H682" s="218">
        <v>3</v>
      </c>
      <c r="I682" s="219"/>
      <c r="J682" s="220">
        <f>ROUND(I682*H682,2)</f>
        <v>0</v>
      </c>
      <c r="K682" s="216" t="s">
        <v>139</v>
      </c>
      <c r="L682" s="221"/>
      <c r="M682" s="222" t="s">
        <v>19</v>
      </c>
      <c r="N682" s="223" t="s">
        <v>43</v>
      </c>
      <c r="O682" s="65"/>
      <c r="P682" s="183">
        <f>O682*H682</f>
        <v>0</v>
      </c>
      <c r="Q682" s="183">
        <v>0.014</v>
      </c>
      <c r="R682" s="183">
        <f>Q682*H682</f>
        <v>0.042</v>
      </c>
      <c r="S682" s="183">
        <v>0</v>
      </c>
      <c r="T682" s="184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85" t="s">
        <v>160</v>
      </c>
      <c r="AT682" s="185" t="s">
        <v>156</v>
      </c>
      <c r="AU682" s="185" t="s">
        <v>82</v>
      </c>
      <c r="AY682" s="18" t="s">
        <v>132</v>
      </c>
      <c r="BE682" s="186">
        <f>IF(N682="základní",J682,0)</f>
        <v>0</v>
      </c>
      <c r="BF682" s="186">
        <f>IF(N682="snížená",J682,0)</f>
        <v>0</v>
      </c>
      <c r="BG682" s="186">
        <f>IF(N682="zákl. přenesená",J682,0)</f>
        <v>0</v>
      </c>
      <c r="BH682" s="186">
        <f>IF(N682="sníž. přenesená",J682,0)</f>
        <v>0</v>
      </c>
      <c r="BI682" s="186">
        <f>IF(N682="nulová",J682,0)</f>
        <v>0</v>
      </c>
      <c r="BJ682" s="18" t="s">
        <v>80</v>
      </c>
      <c r="BK682" s="186">
        <f>ROUND(I682*H682,2)</f>
        <v>0</v>
      </c>
      <c r="BL682" s="18" t="s">
        <v>140</v>
      </c>
      <c r="BM682" s="185" t="s">
        <v>857</v>
      </c>
    </row>
    <row r="683" spans="1:65" s="2" customFormat="1" ht="62.65" customHeight="1">
      <c r="A683" s="35"/>
      <c r="B683" s="36"/>
      <c r="C683" s="174" t="s">
        <v>858</v>
      </c>
      <c r="D683" s="174" t="s">
        <v>135</v>
      </c>
      <c r="E683" s="175" t="s">
        <v>859</v>
      </c>
      <c r="F683" s="176" t="s">
        <v>860</v>
      </c>
      <c r="G683" s="177" t="s">
        <v>281</v>
      </c>
      <c r="H683" s="178">
        <v>13</v>
      </c>
      <c r="I683" s="179"/>
      <c r="J683" s="180">
        <f>ROUND(I683*H683,2)</f>
        <v>0</v>
      </c>
      <c r="K683" s="176" t="s">
        <v>139</v>
      </c>
      <c r="L683" s="40"/>
      <c r="M683" s="181" t="s">
        <v>19</v>
      </c>
      <c r="N683" s="182" t="s">
        <v>43</v>
      </c>
      <c r="O683" s="65"/>
      <c r="P683" s="183">
        <f>O683*H683</f>
        <v>0</v>
      </c>
      <c r="Q683" s="183">
        <v>0</v>
      </c>
      <c r="R683" s="183">
        <f>Q683*H683</f>
        <v>0</v>
      </c>
      <c r="S683" s="183">
        <v>0.35</v>
      </c>
      <c r="T683" s="184">
        <f>S683*H683</f>
        <v>4.55</v>
      </c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R683" s="185" t="s">
        <v>140</v>
      </c>
      <c r="AT683" s="185" t="s">
        <v>135</v>
      </c>
      <c r="AU683" s="185" t="s">
        <v>82</v>
      </c>
      <c r="AY683" s="18" t="s">
        <v>132</v>
      </c>
      <c r="BE683" s="186">
        <f>IF(N683="základní",J683,0)</f>
        <v>0</v>
      </c>
      <c r="BF683" s="186">
        <f>IF(N683="snížená",J683,0)</f>
        <v>0</v>
      </c>
      <c r="BG683" s="186">
        <f>IF(N683="zákl. přenesená",J683,0)</f>
        <v>0</v>
      </c>
      <c r="BH683" s="186">
        <f>IF(N683="sníž. přenesená",J683,0)</f>
        <v>0</v>
      </c>
      <c r="BI683" s="186">
        <f>IF(N683="nulová",J683,0)</f>
        <v>0</v>
      </c>
      <c r="BJ683" s="18" t="s">
        <v>80</v>
      </c>
      <c r="BK683" s="186">
        <f>ROUND(I683*H683,2)</f>
        <v>0</v>
      </c>
      <c r="BL683" s="18" t="s">
        <v>140</v>
      </c>
      <c r="BM683" s="185" t="s">
        <v>861</v>
      </c>
    </row>
    <row r="684" spans="1:47" s="2" customFormat="1" ht="12">
      <c r="A684" s="35"/>
      <c r="B684" s="36"/>
      <c r="C684" s="37"/>
      <c r="D684" s="187" t="s">
        <v>143</v>
      </c>
      <c r="E684" s="37"/>
      <c r="F684" s="188" t="s">
        <v>862</v>
      </c>
      <c r="G684" s="37"/>
      <c r="H684" s="37"/>
      <c r="I684" s="189"/>
      <c r="J684" s="37"/>
      <c r="K684" s="37"/>
      <c r="L684" s="40"/>
      <c r="M684" s="190"/>
      <c r="N684" s="191"/>
      <c r="O684" s="65"/>
      <c r="P684" s="65"/>
      <c r="Q684" s="65"/>
      <c r="R684" s="65"/>
      <c r="S684" s="65"/>
      <c r="T684" s="66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T684" s="18" t="s">
        <v>143</v>
      </c>
      <c r="AU684" s="18" t="s">
        <v>82</v>
      </c>
    </row>
    <row r="685" spans="2:51" s="13" customFormat="1" ht="12">
      <c r="B685" s="192"/>
      <c r="C685" s="193"/>
      <c r="D685" s="194" t="s">
        <v>145</v>
      </c>
      <c r="E685" s="195" t="s">
        <v>19</v>
      </c>
      <c r="F685" s="196" t="s">
        <v>863</v>
      </c>
      <c r="G685" s="193"/>
      <c r="H685" s="195" t="s">
        <v>19</v>
      </c>
      <c r="I685" s="197"/>
      <c r="J685" s="193"/>
      <c r="K685" s="193"/>
      <c r="L685" s="198"/>
      <c r="M685" s="199"/>
      <c r="N685" s="200"/>
      <c r="O685" s="200"/>
      <c r="P685" s="200"/>
      <c r="Q685" s="200"/>
      <c r="R685" s="200"/>
      <c r="S685" s="200"/>
      <c r="T685" s="201"/>
      <c r="AT685" s="202" t="s">
        <v>145</v>
      </c>
      <c r="AU685" s="202" t="s">
        <v>82</v>
      </c>
      <c r="AV685" s="13" t="s">
        <v>80</v>
      </c>
      <c r="AW685" s="13" t="s">
        <v>33</v>
      </c>
      <c r="AX685" s="13" t="s">
        <v>72</v>
      </c>
      <c r="AY685" s="202" t="s">
        <v>132</v>
      </c>
    </row>
    <row r="686" spans="2:51" s="14" customFormat="1" ht="12">
      <c r="B686" s="203"/>
      <c r="C686" s="204"/>
      <c r="D686" s="194" t="s">
        <v>145</v>
      </c>
      <c r="E686" s="205" t="s">
        <v>19</v>
      </c>
      <c r="F686" s="206" t="s">
        <v>215</v>
      </c>
      <c r="G686" s="204"/>
      <c r="H686" s="207">
        <v>13</v>
      </c>
      <c r="I686" s="208"/>
      <c r="J686" s="204"/>
      <c r="K686" s="204"/>
      <c r="L686" s="209"/>
      <c r="M686" s="210"/>
      <c r="N686" s="211"/>
      <c r="O686" s="211"/>
      <c r="P686" s="211"/>
      <c r="Q686" s="211"/>
      <c r="R686" s="211"/>
      <c r="S686" s="211"/>
      <c r="T686" s="212"/>
      <c r="AT686" s="213" t="s">
        <v>145</v>
      </c>
      <c r="AU686" s="213" t="s">
        <v>82</v>
      </c>
      <c r="AV686" s="14" t="s">
        <v>82</v>
      </c>
      <c r="AW686" s="14" t="s">
        <v>33</v>
      </c>
      <c r="AX686" s="14" t="s">
        <v>80</v>
      </c>
      <c r="AY686" s="213" t="s">
        <v>132</v>
      </c>
    </row>
    <row r="687" spans="1:65" s="2" customFormat="1" ht="16.5" customHeight="1">
      <c r="A687" s="35"/>
      <c r="B687" s="36"/>
      <c r="C687" s="174" t="s">
        <v>864</v>
      </c>
      <c r="D687" s="174" t="s">
        <v>135</v>
      </c>
      <c r="E687" s="175" t="s">
        <v>865</v>
      </c>
      <c r="F687" s="176" t="s">
        <v>866</v>
      </c>
      <c r="G687" s="177" t="s">
        <v>138</v>
      </c>
      <c r="H687" s="178">
        <v>0.04</v>
      </c>
      <c r="I687" s="179"/>
      <c r="J687" s="180">
        <f>ROUND(I687*H687,2)</f>
        <v>0</v>
      </c>
      <c r="K687" s="176" t="s">
        <v>139</v>
      </c>
      <c r="L687" s="40"/>
      <c r="M687" s="181" t="s">
        <v>19</v>
      </c>
      <c r="N687" s="182" t="s">
        <v>43</v>
      </c>
      <c r="O687" s="65"/>
      <c r="P687" s="183">
        <f>O687*H687</f>
        <v>0</v>
      </c>
      <c r="Q687" s="183">
        <v>0</v>
      </c>
      <c r="R687" s="183">
        <f>Q687*H687</f>
        <v>0</v>
      </c>
      <c r="S687" s="183">
        <v>2.6</v>
      </c>
      <c r="T687" s="184">
        <f>S687*H687</f>
        <v>0.10400000000000001</v>
      </c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R687" s="185" t="s">
        <v>140</v>
      </c>
      <c r="AT687" s="185" t="s">
        <v>135</v>
      </c>
      <c r="AU687" s="185" t="s">
        <v>82</v>
      </c>
      <c r="AY687" s="18" t="s">
        <v>132</v>
      </c>
      <c r="BE687" s="186">
        <f>IF(N687="základní",J687,0)</f>
        <v>0</v>
      </c>
      <c r="BF687" s="186">
        <f>IF(N687="snížená",J687,0)</f>
        <v>0</v>
      </c>
      <c r="BG687" s="186">
        <f>IF(N687="zákl. přenesená",J687,0)</f>
        <v>0</v>
      </c>
      <c r="BH687" s="186">
        <f>IF(N687="sníž. přenesená",J687,0)</f>
        <v>0</v>
      </c>
      <c r="BI687" s="186">
        <f>IF(N687="nulová",J687,0)</f>
        <v>0</v>
      </c>
      <c r="BJ687" s="18" t="s">
        <v>80</v>
      </c>
      <c r="BK687" s="186">
        <f>ROUND(I687*H687,2)</f>
        <v>0</v>
      </c>
      <c r="BL687" s="18" t="s">
        <v>140</v>
      </c>
      <c r="BM687" s="185" t="s">
        <v>867</v>
      </c>
    </row>
    <row r="688" spans="1:47" s="2" customFormat="1" ht="12">
      <c r="A688" s="35"/>
      <c r="B688" s="36"/>
      <c r="C688" s="37"/>
      <c r="D688" s="187" t="s">
        <v>143</v>
      </c>
      <c r="E688" s="37"/>
      <c r="F688" s="188" t="s">
        <v>868</v>
      </c>
      <c r="G688" s="37"/>
      <c r="H688" s="37"/>
      <c r="I688" s="189"/>
      <c r="J688" s="37"/>
      <c r="K688" s="37"/>
      <c r="L688" s="40"/>
      <c r="M688" s="190"/>
      <c r="N688" s="191"/>
      <c r="O688" s="65"/>
      <c r="P688" s="65"/>
      <c r="Q688" s="65"/>
      <c r="R688" s="65"/>
      <c r="S688" s="65"/>
      <c r="T688" s="66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T688" s="18" t="s">
        <v>143</v>
      </c>
      <c r="AU688" s="18" t="s">
        <v>82</v>
      </c>
    </row>
    <row r="689" spans="2:51" s="13" customFormat="1" ht="12">
      <c r="B689" s="192"/>
      <c r="C689" s="193"/>
      <c r="D689" s="194" t="s">
        <v>145</v>
      </c>
      <c r="E689" s="195" t="s">
        <v>19</v>
      </c>
      <c r="F689" s="196" t="s">
        <v>869</v>
      </c>
      <c r="G689" s="193"/>
      <c r="H689" s="195" t="s">
        <v>19</v>
      </c>
      <c r="I689" s="197"/>
      <c r="J689" s="193"/>
      <c r="K689" s="193"/>
      <c r="L689" s="198"/>
      <c r="M689" s="199"/>
      <c r="N689" s="200"/>
      <c r="O689" s="200"/>
      <c r="P689" s="200"/>
      <c r="Q689" s="200"/>
      <c r="R689" s="200"/>
      <c r="S689" s="200"/>
      <c r="T689" s="201"/>
      <c r="AT689" s="202" t="s">
        <v>145</v>
      </c>
      <c r="AU689" s="202" t="s">
        <v>82</v>
      </c>
      <c r="AV689" s="13" t="s">
        <v>80</v>
      </c>
      <c r="AW689" s="13" t="s">
        <v>33</v>
      </c>
      <c r="AX689" s="13" t="s">
        <v>72</v>
      </c>
      <c r="AY689" s="202" t="s">
        <v>132</v>
      </c>
    </row>
    <row r="690" spans="2:51" s="14" customFormat="1" ht="12">
      <c r="B690" s="203"/>
      <c r="C690" s="204"/>
      <c r="D690" s="194" t="s">
        <v>145</v>
      </c>
      <c r="E690" s="205" t="s">
        <v>19</v>
      </c>
      <c r="F690" s="206" t="s">
        <v>870</v>
      </c>
      <c r="G690" s="204"/>
      <c r="H690" s="207">
        <v>0.04</v>
      </c>
      <c r="I690" s="208"/>
      <c r="J690" s="204"/>
      <c r="K690" s="204"/>
      <c r="L690" s="209"/>
      <c r="M690" s="210"/>
      <c r="N690" s="211"/>
      <c r="O690" s="211"/>
      <c r="P690" s="211"/>
      <c r="Q690" s="211"/>
      <c r="R690" s="211"/>
      <c r="S690" s="211"/>
      <c r="T690" s="212"/>
      <c r="AT690" s="213" t="s">
        <v>145</v>
      </c>
      <c r="AU690" s="213" t="s">
        <v>82</v>
      </c>
      <c r="AV690" s="14" t="s">
        <v>82</v>
      </c>
      <c r="AW690" s="14" t="s">
        <v>33</v>
      </c>
      <c r="AX690" s="14" t="s">
        <v>80</v>
      </c>
      <c r="AY690" s="213" t="s">
        <v>132</v>
      </c>
    </row>
    <row r="691" spans="1:65" s="2" customFormat="1" ht="55.5" customHeight="1">
      <c r="A691" s="35"/>
      <c r="B691" s="36"/>
      <c r="C691" s="174" t="s">
        <v>871</v>
      </c>
      <c r="D691" s="174" t="s">
        <v>135</v>
      </c>
      <c r="E691" s="175" t="s">
        <v>872</v>
      </c>
      <c r="F691" s="176" t="s">
        <v>873</v>
      </c>
      <c r="G691" s="177" t="s">
        <v>166</v>
      </c>
      <c r="H691" s="178">
        <v>134.7</v>
      </c>
      <c r="I691" s="179"/>
      <c r="J691" s="180">
        <f>ROUND(I691*H691,2)</f>
        <v>0</v>
      </c>
      <c r="K691" s="176" t="s">
        <v>139</v>
      </c>
      <c r="L691" s="40"/>
      <c r="M691" s="181" t="s">
        <v>19</v>
      </c>
      <c r="N691" s="182" t="s">
        <v>43</v>
      </c>
      <c r="O691" s="65"/>
      <c r="P691" s="183">
        <f>O691*H691</f>
        <v>0</v>
      </c>
      <c r="Q691" s="183">
        <v>0</v>
      </c>
      <c r="R691" s="183">
        <f>Q691*H691</f>
        <v>0</v>
      </c>
      <c r="S691" s="183">
        <v>0</v>
      </c>
      <c r="T691" s="184">
        <f>S691*H691</f>
        <v>0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185" t="s">
        <v>140</v>
      </c>
      <c r="AT691" s="185" t="s">
        <v>135</v>
      </c>
      <c r="AU691" s="185" t="s">
        <v>82</v>
      </c>
      <c r="AY691" s="18" t="s">
        <v>132</v>
      </c>
      <c r="BE691" s="186">
        <f>IF(N691="základní",J691,0)</f>
        <v>0</v>
      </c>
      <c r="BF691" s="186">
        <f>IF(N691="snížená",J691,0)</f>
        <v>0</v>
      </c>
      <c r="BG691" s="186">
        <f>IF(N691="zákl. přenesená",J691,0)</f>
        <v>0</v>
      </c>
      <c r="BH691" s="186">
        <f>IF(N691="sníž. přenesená",J691,0)</f>
        <v>0</v>
      </c>
      <c r="BI691" s="186">
        <f>IF(N691="nulová",J691,0)</f>
        <v>0</v>
      </c>
      <c r="BJ691" s="18" t="s">
        <v>80</v>
      </c>
      <c r="BK691" s="186">
        <f>ROUND(I691*H691,2)</f>
        <v>0</v>
      </c>
      <c r="BL691" s="18" t="s">
        <v>140</v>
      </c>
      <c r="BM691" s="185" t="s">
        <v>874</v>
      </c>
    </row>
    <row r="692" spans="1:47" s="2" customFormat="1" ht="12">
      <c r="A692" s="35"/>
      <c r="B692" s="36"/>
      <c r="C692" s="37"/>
      <c r="D692" s="187" t="s">
        <v>143</v>
      </c>
      <c r="E692" s="37"/>
      <c r="F692" s="188" t="s">
        <v>875</v>
      </c>
      <c r="G692" s="37"/>
      <c r="H692" s="37"/>
      <c r="I692" s="189"/>
      <c r="J692" s="37"/>
      <c r="K692" s="37"/>
      <c r="L692" s="40"/>
      <c r="M692" s="190"/>
      <c r="N692" s="191"/>
      <c r="O692" s="65"/>
      <c r="P692" s="65"/>
      <c r="Q692" s="65"/>
      <c r="R692" s="65"/>
      <c r="S692" s="65"/>
      <c r="T692" s="66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T692" s="18" t="s">
        <v>143</v>
      </c>
      <c r="AU692" s="18" t="s">
        <v>82</v>
      </c>
    </row>
    <row r="693" spans="2:51" s="14" customFormat="1" ht="12">
      <c r="B693" s="203"/>
      <c r="C693" s="204"/>
      <c r="D693" s="194" t="s">
        <v>145</v>
      </c>
      <c r="E693" s="205" t="s">
        <v>19</v>
      </c>
      <c r="F693" s="206" t="s">
        <v>876</v>
      </c>
      <c r="G693" s="204"/>
      <c r="H693" s="207">
        <v>134.7</v>
      </c>
      <c r="I693" s="208"/>
      <c r="J693" s="204"/>
      <c r="K693" s="204"/>
      <c r="L693" s="209"/>
      <c r="M693" s="210"/>
      <c r="N693" s="211"/>
      <c r="O693" s="211"/>
      <c r="P693" s="211"/>
      <c r="Q693" s="211"/>
      <c r="R693" s="211"/>
      <c r="S693" s="211"/>
      <c r="T693" s="212"/>
      <c r="AT693" s="213" t="s">
        <v>145</v>
      </c>
      <c r="AU693" s="213" t="s">
        <v>82</v>
      </c>
      <c r="AV693" s="14" t="s">
        <v>82</v>
      </c>
      <c r="AW693" s="14" t="s">
        <v>33</v>
      </c>
      <c r="AX693" s="14" t="s">
        <v>80</v>
      </c>
      <c r="AY693" s="213" t="s">
        <v>132</v>
      </c>
    </row>
    <row r="694" spans="1:65" s="2" customFormat="1" ht="78" customHeight="1">
      <c r="A694" s="35"/>
      <c r="B694" s="36"/>
      <c r="C694" s="174" t="s">
        <v>877</v>
      </c>
      <c r="D694" s="174" t="s">
        <v>135</v>
      </c>
      <c r="E694" s="175" t="s">
        <v>878</v>
      </c>
      <c r="F694" s="176" t="s">
        <v>879</v>
      </c>
      <c r="G694" s="177" t="s">
        <v>166</v>
      </c>
      <c r="H694" s="178">
        <v>10.5</v>
      </c>
      <c r="I694" s="179"/>
      <c r="J694" s="180">
        <f>ROUND(I694*H694,2)</f>
        <v>0</v>
      </c>
      <c r="K694" s="176" t="s">
        <v>139</v>
      </c>
      <c r="L694" s="40"/>
      <c r="M694" s="181" t="s">
        <v>19</v>
      </c>
      <c r="N694" s="182" t="s">
        <v>43</v>
      </c>
      <c r="O694" s="65"/>
      <c r="P694" s="183">
        <f>O694*H694</f>
        <v>0</v>
      </c>
      <c r="Q694" s="183">
        <v>0</v>
      </c>
      <c r="R694" s="183">
        <f>Q694*H694</f>
        <v>0</v>
      </c>
      <c r="S694" s="183">
        <v>0</v>
      </c>
      <c r="T694" s="184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185" t="s">
        <v>140</v>
      </c>
      <c r="AT694" s="185" t="s">
        <v>135</v>
      </c>
      <c r="AU694" s="185" t="s">
        <v>82</v>
      </c>
      <c r="AY694" s="18" t="s">
        <v>132</v>
      </c>
      <c r="BE694" s="186">
        <f>IF(N694="základní",J694,0)</f>
        <v>0</v>
      </c>
      <c r="BF694" s="186">
        <f>IF(N694="snížená",J694,0)</f>
        <v>0</v>
      </c>
      <c r="BG694" s="186">
        <f>IF(N694="zákl. přenesená",J694,0)</f>
        <v>0</v>
      </c>
      <c r="BH694" s="186">
        <f>IF(N694="sníž. přenesená",J694,0)</f>
        <v>0</v>
      </c>
      <c r="BI694" s="186">
        <f>IF(N694="nulová",J694,0)</f>
        <v>0</v>
      </c>
      <c r="BJ694" s="18" t="s">
        <v>80</v>
      </c>
      <c r="BK694" s="186">
        <f>ROUND(I694*H694,2)</f>
        <v>0</v>
      </c>
      <c r="BL694" s="18" t="s">
        <v>140</v>
      </c>
      <c r="BM694" s="185" t="s">
        <v>880</v>
      </c>
    </row>
    <row r="695" spans="1:47" s="2" customFormat="1" ht="12">
      <c r="A695" s="35"/>
      <c r="B695" s="36"/>
      <c r="C695" s="37"/>
      <c r="D695" s="187" t="s">
        <v>143</v>
      </c>
      <c r="E695" s="37"/>
      <c r="F695" s="188" t="s">
        <v>881</v>
      </c>
      <c r="G695" s="37"/>
      <c r="H695" s="37"/>
      <c r="I695" s="189"/>
      <c r="J695" s="37"/>
      <c r="K695" s="37"/>
      <c r="L695" s="40"/>
      <c r="M695" s="190"/>
      <c r="N695" s="191"/>
      <c r="O695" s="65"/>
      <c r="P695" s="65"/>
      <c r="Q695" s="65"/>
      <c r="R695" s="65"/>
      <c r="S695" s="65"/>
      <c r="T695" s="66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T695" s="18" t="s">
        <v>143</v>
      </c>
      <c r="AU695" s="18" t="s">
        <v>82</v>
      </c>
    </row>
    <row r="696" spans="2:51" s="14" customFormat="1" ht="12">
      <c r="B696" s="203"/>
      <c r="C696" s="204"/>
      <c r="D696" s="194" t="s">
        <v>145</v>
      </c>
      <c r="E696" s="205" t="s">
        <v>19</v>
      </c>
      <c r="F696" s="206" t="s">
        <v>882</v>
      </c>
      <c r="G696" s="204"/>
      <c r="H696" s="207">
        <v>10.5</v>
      </c>
      <c r="I696" s="208"/>
      <c r="J696" s="204"/>
      <c r="K696" s="204"/>
      <c r="L696" s="209"/>
      <c r="M696" s="210"/>
      <c r="N696" s="211"/>
      <c r="O696" s="211"/>
      <c r="P696" s="211"/>
      <c r="Q696" s="211"/>
      <c r="R696" s="211"/>
      <c r="S696" s="211"/>
      <c r="T696" s="212"/>
      <c r="AT696" s="213" t="s">
        <v>145</v>
      </c>
      <c r="AU696" s="213" t="s">
        <v>82</v>
      </c>
      <c r="AV696" s="14" t="s">
        <v>82</v>
      </c>
      <c r="AW696" s="14" t="s">
        <v>33</v>
      </c>
      <c r="AX696" s="14" t="s">
        <v>80</v>
      </c>
      <c r="AY696" s="213" t="s">
        <v>132</v>
      </c>
    </row>
    <row r="697" spans="1:65" s="2" customFormat="1" ht="33" customHeight="1">
      <c r="A697" s="35"/>
      <c r="B697" s="36"/>
      <c r="C697" s="174" t="s">
        <v>883</v>
      </c>
      <c r="D697" s="174" t="s">
        <v>135</v>
      </c>
      <c r="E697" s="175" t="s">
        <v>884</v>
      </c>
      <c r="F697" s="176" t="s">
        <v>885</v>
      </c>
      <c r="G697" s="177" t="s">
        <v>433</v>
      </c>
      <c r="H697" s="178">
        <v>1</v>
      </c>
      <c r="I697" s="179"/>
      <c r="J697" s="180">
        <f>ROUND(I697*H697,2)</f>
        <v>0</v>
      </c>
      <c r="K697" s="176" t="s">
        <v>19</v>
      </c>
      <c r="L697" s="40"/>
      <c r="M697" s="181" t="s">
        <v>19</v>
      </c>
      <c r="N697" s="182" t="s">
        <v>43</v>
      </c>
      <c r="O697" s="65"/>
      <c r="P697" s="183">
        <f>O697*H697</f>
        <v>0</v>
      </c>
      <c r="Q697" s="183">
        <v>0</v>
      </c>
      <c r="R697" s="183">
        <f>Q697*H697</f>
        <v>0</v>
      </c>
      <c r="S697" s="183">
        <v>0</v>
      </c>
      <c r="T697" s="184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185" t="s">
        <v>140</v>
      </c>
      <c r="AT697" s="185" t="s">
        <v>135</v>
      </c>
      <c r="AU697" s="185" t="s">
        <v>82</v>
      </c>
      <c r="AY697" s="18" t="s">
        <v>132</v>
      </c>
      <c r="BE697" s="186">
        <f>IF(N697="základní",J697,0)</f>
        <v>0</v>
      </c>
      <c r="BF697" s="186">
        <f>IF(N697="snížená",J697,0)</f>
        <v>0</v>
      </c>
      <c r="BG697" s="186">
        <f>IF(N697="zákl. přenesená",J697,0)</f>
        <v>0</v>
      </c>
      <c r="BH697" s="186">
        <f>IF(N697="sníž. přenesená",J697,0)</f>
        <v>0</v>
      </c>
      <c r="BI697" s="186">
        <f>IF(N697="nulová",J697,0)</f>
        <v>0</v>
      </c>
      <c r="BJ697" s="18" t="s">
        <v>80</v>
      </c>
      <c r="BK697" s="186">
        <f>ROUND(I697*H697,2)</f>
        <v>0</v>
      </c>
      <c r="BL697" s="18" t="s">
        <v>140</v>
      </c>
      <c r="BM697" s="185" t="s">
        <v>886</v>
      </c>
    </row>
    <row r="698" spans="2:63" s="12" customFormat="1" ht="22.9" customHeight="1">
      <c r="B698" s="158"/>
      <c r="C698" s="159"/>
      <c r="D698" s="160" t="s">
        <v>71</v>
      </c>
      <c r="E698" s="172" t="s">
        <v>887</v>
      </c>
      <c r="F698" s="172" t="s">
        <v>888</v>
      </c>
      <c r="G698" s="159"/>
      <c r="H698" s="159"/>
      <c r="I698" s="162"/>
      <c r="J698" s="173">
        <f>BK698</f>
        <v>0</v>
      </c>
      <c r="K698" s="159"/>
      <c r="L698" s="164"/>
      <c r="M698" s="165"/>
      <c r="N698" s="166"/>
      <c r="O698" s="166"/>
      <c r="P698" s="167">
        <f>SUM(P699:P719)</f>
        <v>0</v>
      </c>
      <c r="Q698" s="166"/>
      <c r="R698" s="167">
        <f>SUM(R699:R719)</f>
        <v>0</v>
      </c>
      <c r="S698" s="166"/>
      <c r="T698" s="168">
        <f>SUM(T699:T719)</f>
        <v>0</v>
      </c>
      <c r="AR698" s="169" t="s">
        <v>80</v>
      </c>
      <c r="AT698" s="170" t="s">
        <v>71</v>
      </c>
      <c r="AU698" s="170" t="s">
        <v>80</v>
      </c>
      <c r="AY698" s="169" t="s">
        <v>132</v>
      </c>
      <c r="BK698" s="171">
        <f>SUM(BK699:BK719)</f>
        <v>0</v>
      </c>
    </row>
    <row r="699" spans="1:65" s="2" customFormat="1" ht="37.9" customHeight="1">
      <c r="A699" s="35"/>
      <c r="B699" s="36"/>
      <c r="C699" s="174" t="s">
        <v>889</v>
      </c>
      <c r="D699" s="174" t="s">
        <v>135</v>
      </c>
      <c r="E699" s="175" t="s">
        <v>890</v>
      </c>
      <c r="F699" s="176" t="s">
        <v>891</v>
      </c>
      <c r="G699" s="177" t="s">
        <v>159</v>
      </c>
      <c r="H699" s="178">
        <v>1679.322</v>
      </c>
      <c r="I699" s="179"/>
      <c r="J699" s="180">
        <f>ROUND(I699*H699,2)</f>
        <v>0</v>
      </c>
      <c r="K699" s="176" t="s">
        <v>139</v>
      </c>
      <c r="L699" s="40"/>
      <c r="M699" s="181" t="s">
        <v>19</v>
      </c>
      <c r="N699" s="182" t="s">
        <v>43</v>
      </c>
      <c r="O699" s="65"/>
      <c r="P699" s="183">
        <f>O699*H699</f>
        <v>0</v>
      </c>
      <c r="Q699" s="183">
        <v>0</v>
      </c>
      <c r="R699" s="183">
        <f>Q699*H699</f>
        <v>0</v>
      </c>
      <c r="S699" s="183">
        <v>0</v>
      </c>
      <c r="T699" s="184">
        <f>S699*H699</f>
        <v>0</v>
      </c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R699" s="185" t="s">
        <v>140</v>
      </c>
      <c r="AT699" s="185" t="s">
        <v>135</v>
      </c>
      <c r="AU699" s="185" t="s">
        <v>82</v>
      </c>
      <c r="AY699" s="18" t="s">
        <v>132</v>
      </c>
      <c r="BE699" s="186">
        <f>IF(N699="základní",J699,0)</f>
        <v>0</v>
      </c>
      <c r="BF699" s="186">
        <f>IF(N699="snížená",J699,0)</f>
        <v>0</v>
      </c>
      <c r="BG699" s="186">
        <f>IF(N699="zákl. přenesená",J699,0)</f>
        <v>0</v>
      </c>
      <c r="BH699" s="186">
        <f>IF(N699="sníž. přenesená",J699,0)</f>
        <v>0</v>
      </c>
      <c r="BI699" s="186">
        <f>IF(N699="nulová",J699,0)</f>
        <v>0</v>
      </c>
      <c r="BJ699" s="18" t="s">
        <v>80</v>
      </c>
      <c r="BK699" s="186">
        <f>ROUND(I699*H699,2)</f>
        <v>0</v>
      </c>
      <c r="BL699" s="18" t="s">
        <v>140</v>
      </c>
      <c r="BM699" s="185" t="s">
        <v>892</v>
      </c>
    </row>
    <row r="700" spans="1:47" s="2" customFormat="1" ht="12">
      <c r="A700" s="35"/>
      <c r="B700" s="36"/>
      <c r="C700" s="37"/>
      <c r="D700" s="187" t="s">
        <v>143</v>
      </c>
      <c r="E700" s="37"/>
      <c r="F700" s="188" t="s">
        <v>893</v>
      </c>
      <c r="G700" s="37"/>
      <c r="H700" s="37"/>
      <c r="I700" s="189"/>
      <c r="J700" s="37"/>
      <c r="K700" s="37"/>
      <c r="L700" s="40"/>
      <c r="M700" s="190"/>
      <c r="N700" s="191"/>
      <c r="O700" s="65"/>
      <c r="P700" s="65"/>
      <c r="Q700" s="65"/>
      <c r="R700" s="65"/>
      <c r="S700" s="65"/>
      <c r="T700" s="66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T700" s="18" t="s">
        <v>143</v>
      </c>
      <c r="AU700" s="18" t="s">
        <v>82</v>
      </c>
    </row>
    <row r="701" spans="1:65" s="2" customFormat="1" ht="37.9" customHeight="1">
      <c r="A701" s="35"/>
      <c r="B701" s="36"/>
      <c r="C701" s="174" t="s">
        <v>894</v>
      </c>
      <c r="D701" s="174" t="s">
        <v>135</v>
      </c>
      <c r="E701" s="175" t="s">
        <v>895</v>
      </c>
      <c r="F701" s="176" t="s">
        <v>896</v>
      </c>
      <c r="G701" s="177" t="s">
        <v>159</v>
      </c>
      <c r="H701" s="178">
        <v>26869.152</v>
      </c>
      <c r="I701" s="179"/>
      <c r="J701" s="180">
        <f>ROUND(I701*H701,2)</f>
        <v>0</v>
      </c>
      <c r="K701" s="176" t="s">
        <v>139</v>
      </c>
      <c r="L701" s="40"/>
      <c r="M701" s="181" t="s">
        <v>19</v>
      </c>
      <c r="N701" s="182" t="s">
        <v>43</v>
      </c>
      <c r="O701" s="65"/>
      <c r="P701" s="183">
        <f>O701*H701</f>
        <v>0</v>
      </c>
      <c r="Q701" s="183">
        <v>0</v>
      </c>
      <c r="R701" s="183">
        <f>Q701*H701</f>
        <v>0</v>
      </c>
      <c r="S701" s="183">
        <v>0</v>
      </c>
      <c r="T701" s="184">
        <f>S701*H701</f>
        <v>0</v>
      </c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R701" s="185" t="s">
        <v>140</v>
      </c>
      <c r="AT701" s="185" t="s">
        <v>135</v>
      </c>
      <c r="AU701" s="185" t="s">
        <v>82</v>
      </c>
      <c r="AY701" s="18" t="s">
        <v>132</v>
      </c>
      <c r="BE701" s="186">
        <f>IF(N701="základní",J701,0)</f>
        <v>0</v>
      </c>
      <c r="BF701" s="186">
        <f>IF(N701="snížená",J701,0)</f>
        <v>0</v>
      </c>
      <c r="BG701" s="186">
        <f>IF(N701="zákl. přenesená",J701,0)</f>
        <v>0</v>
      </c>
      <c r="BH701" s="186">
        <f>IF(N701="sníž. přenesená",J701,0)</f>
        <v>0</v>
      </c>
      <c r="BI701" s="186">
        <f>IF(N701="nulová",J701,0)</f>
        <v>0</v>
      </c>
      <c r="BJ701" s="18" t="s">
        <v>80</v>
      </c>
      <c r="BK701" s="186">
        <f>ROUND(I701*H701,2)</f>
        <v>0</v>
      </c>
      <c r="BL701" s="18" t="s">
        <v>140</v>
      </c>
      <c r="BM701" s="185" t="s">
        <v>897</v>
      </c>
    </row>
    <row r="702" spans="1:47" s="2" customFormat="1" ht="12">
      <c r="A702" s="35"/>
      <c r="B702" s="36"/>
      <c r="C702" s="37"/>
      <c r="D702" s="187" t="s">
        <v>143</v>
      </c>
      <c r="E702" s="37"/>
      <c r="F702" s="188" t="s">
        <v>898</v>
      </c>
      <c r="G702" s="37"/>
      <c r="H702" s="37"/>
      <c r="I702" s="189"/>
      <c r="J702" s="37"/>
      <c r="K702" s="37"/>
      <c r="L702" s="40"/>
      <c r="M702" s="190"/>
      <c r="N702" s="191"/>
      <c r="O702" s="65"/>
      <c r="P702" s="65"/>
      <c r="Q702" s="65"/>
      <c r="R702" s="65"/>
      <c r="S702" s="65"/>
      <c r="T702" s="66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T702" s="18" t="s">
        <v>143</v>
      </c>
      <c r="AU702" s="18" t="s">
        <v>82</v>
      </c>
    </row>
    <row r="703" spans="2:51" s="14" customFormat="1" ht="12">
      <c r="B703" s="203"/>
      <c r="C703" s="204"/>
      <c r="D703" s="194" t="s">
        <v>145</v>
      </c>
      <c r="E703" s="204"/>
      <c r="F703" s="206" t="s">
        <v>899</v>
      </c>
      <c r="G703" s="204"/>
      <c r="H703" s="207">
        <v>26869.152</v>
      </c>
      <c r="I703" s="208"/>
      <c r="J703" s="204"/>
      <c r="K703" s="204"/>
      <c r="L703" s="209"/>
      <c r="M703" s="210"/>
      <c r="N703" s="211"/>
      <c r="O703" s="211"/>
      <c r="P703" s="211"/>
      <c r="Q703" s="211"/>
      <c r="R703" s="211"/>
      <c r="S703" s="211"/>
      <c r="T703" s="212"/>
      <c r="AT703" s="213" t="s">
        <v>145</v>
      </c>
      <c r="AU703" s="213" t="s">
        <v>82</v>
      </c>
      <c r="AV703" s="14" t="s">
        <v>82</v>
      </c>
      <c r="AW703" s="14" t="s">
        <v>4</v>
      </c>
      <c r="AX703" s="14" t="s">
        <v>80</v>
      </c>
      <c r="AY703" s="213" t="s">
        <v>132</v>
      </c>
    </row>
    <row r="704" spans="1:65" s="2" customFormat="1" ht="24.2" customHeight="1">
      <c r="A704" s="35"/>
      <c r="B704" s="36"/>
      <c r="C704" s="174" t="s">
        <v>900</v>
      </c>
      <c r="D704" s="174" t="s">
        <v>135</v>
      </c>
      <c r="E704" s="175" t="s">
        <v>901</v>
      </c>
      <c r="F704" s="176" t="s">
        <v>902</v>
      </c>
      <c r="G704" s="177" t="s">
        <v>159</v>
      </c>
      <c r="H704" s="178">
        <v>1679.322</v>
      </c>
      <c r="I704" s="179"/>
      <c r="J704" s="180">
        <f>ROUND(I704*H704,2)</f>
        <v>0</v>
      </c>
      <c r="K704" s="176" t="s">
        <v>139</v>
      </c>
      <c r="L704" s="40"/>
      <c r="M704" s="181" t="s">
        <v>19</v>
      </c>
      <c r="N704" s="182" t="s">
        <v>43</v>
      </c>
      <c r="O704" s="65"/>
      <c r="P704" s="183">
        <f>O704*H704</f>
        <v>0</v>
      </c>
      <c r="Q704" s="183">
        <v>0</v>
      </c>
      <c r="R704" s="183">
        <f>Q704*H704</f>
        <v>0</v>
      </c>
      <c r="S704" s="183">
        <v>0</v>
      </c>
      <c r="T704" s="184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185" t="s">
        <v>140</v>
      </c>
      <c r="AT704" s="185" t="s">
        <v>135</v>
      </c>
      <c r="AU704" s="185" t="s">
        <v>82</v>
      </c>
      <c r="AY704" s="18" t="s">
        <v>132</v>
      </c>
      <c r="BE704" s="186">
        <f>IF(N704="základní",J704,0)</f>
        <v>0</v>
      </c>
      <c r="BF704" s="186">
        <f>IF(N704="snížená",J704,0)</f>
        <v>0</v>
      </c>
      <c r="BG704" s="186">
        <f>IF(N704="zákl. přenesená",J704,0)</f>
        <v>0</v>
      </c>
      <c r="BH704" s="186">
        <f>IF(N704="sníž. přenesená",J704,0)</f>
        <v>0</v>
      </c>
      <c r="BI704" s="186">
        <f>IF(N704="nulová",J704,0)</f>
        <v>0</v>
      </c>
      <c r="BJ704" s="18" t="s">
        <v>80</v>
      </c>
      <c r="BK704" s="186">
        <f>ROUND(I704*H704,2)</f>
        <v>0</v>
      </c>
      <c r="BL704" s="18" t="s">
        <v>140</v>
      </c>
      <c r="BM704" s="185" t="s">
        <v>903</v>
      </c>
    </row>
    <row r="705" spans="1:47" s="2" customFormat="1" ht="12">
      <c r="A705" s="35"/>
      <c r="B705" s="36"/>
      <c r="C705" s="37"/>
      <c r="D705" s="187" t="s">
        <v>143</v>
      </c>
      <c r="E705" s="37"/>
      <c r="F705" s="188" t="s">
        <v>904</v>
      </c>
      <c r="G705" s="37"/>
      <c r="H705" s="37"/>
      <c r="I705" s="189"/>
      <c r="J705" s="37"/>
      <c r="K705" s="37"/>
      <c r="L705" s="40"/>
      <c r="M705" s="190"/>
      <c r="N705" s="191"/>
      <c r="O705" s="65"/>
      <c r="P705" s="65"/>
      <c r="Q705" s="65"/>
      <c r="R705" s="65"/>
      <c r="S705" s="65"/>
      <c r="T705" s="66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T705" s="18" t="s">
        <v>143</v>
      </c>
      <c r="AU705" s="18" t="s">
        <v>82</v>
      </c>
    </row>
    <row r="706" spans="1:65" s="2" customFormat="1" ht="44.25" customHeight="1">
      <c r="A706" s="35"/>
      <c r="B706" s="36"/>
      <c r="C706" s="174" t="s">
        <v>905</v>
      </c>
      <c r="D706" s="174" t="s">
        <v>135</v>
      </c>
      <c r="E706" s="175" t="s">
        <v>906</v>
      </c>
      <c r="F706" s="176" t="s">
        <v>907</v>
      </c>
      <c r="G706" s="177" t="s">
        <v>159</v>
      </c>
      <c r="H706" s="178">
        <v>8.642</v>
      </c>
      <c r="I706" s="179"/>
      <c r="J706" s="180">
        <f>ROUND(I706*H706,2)</f>
        <v>0</v>
      </c>
      <c r="K706" s="176" t="s">
        <v>139</v>
      </c>
      <c r="L706" s="40"/>
      <c r="M706" s="181" t="s">
        <v>19</v>
      </c>
      <c r="N706" s="182" t="s">
        <v>43</v>
      </c>
      <c r="O706" s="65"/>
      <c r="P706" s="183">
        <f>O706*H706</f>
        <v>0</v>
      </c>
      <c r="Q706" s="183">
        <v>0</v>
      </c>
      <c r="R706" s="183">
        <f>Q706*H706</f>
        <v>0</v>
      </c>
      <c r="S706" s="183">
        <v>0</v>
      </c>
      <c r="T706" s="184">
        <f>S706*H706</f>
        <v>0</v>
      </c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R706" s="185" t="s">
        <v>140</v>
      </c>
      <c r="AT706" s="185" t="s">
        <v>135</v>
      </c>
      <c r="AU706" s="185" t="s">
        <v>82</v>
      </c>
      <c r="AY706" s="18" t="s">
        <v>132</v>
      </c>
      <c r="BE706" s="186">
        <f>IF(N706="základní",J706,0)</f>
        <v>0</v>
      </c>
      <c r="BF706" s="186">
        <f>IF(N706="snížená",J706,0)</f>
        <v>0</v>
      </c>
      <c r="BG706" s="186">
        <f>IF(N706="zákl. přenesená",J706,0)</f>
        <v>0</v>
      </c>
      <c r="BH706" s="186">
        <f>IF(N706="sníž. přenesená",J706,0)</f>
        <v>0</v>
      </c>
      <c r="BI706" s="186">
        <f>IF(N706="nulová",J706,0)</f>
        <v>0</v>
      </c>
      <c r="BJ706" s="18" t="s">
        <v>80</v>
      </c>
      <c r="BK706" s="186">
        <f>ROUND(I706*H706,2)</f>
        <v>0</v>
      </c>
      <c r="BL706" s="18" t="s">
        <v>140</v>
      </c>
      <c r="BM706" s="185" t="s">
        <v>908</v>
      </c>
    </row>
    <row r="707" spans="1:47" s="2" customFormat="1" ht="12">
      <c r="A707" s="35"/>
      <c r="B707" s="36"/>
      <c r="C707" s="37"/>
      <c r="D707" s="187" t="s">
        <v>143</v>
      </c>
      <c r="E707" s="37"/>
      <c r="F707" s="188" t="s">
        <v>909</v>
      </c>
      <c r="G707" s="37"/>
      <c r="H707" s="37"/>
      <c r="I707" s="189"/>
      <c r="J707" s="37"/>
      <c r="K707" s="37"/>
      <c r="L707" s="40"/>
      <c r="M707" s="190"/>
      <c r="N707" s="191"/>
      <c r="O707" s="65"/>
      <c r="P707" s="65"/>
      <c r="Q707" s="65"/>
      <c r="R707" s="65"/>
      <c r="S707" s="65"/>
      <c r="T707" s="66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T707" s="18" t="s">
        <v>143</v>
      </c>
      <c r="AU707" s="18" t="s">
        <v>82</v>
      </c>
    </row>
    <row r="708" spans="2:51" s="14" customFormat="1" ht="12">
      <c r="B708" s="203"/>
      <c r="C708" s="204"/>
      <c r="D708" s="194" t="s">
        <v>145</v>
      </c>
      <c r="E708" s="205" t="s">
        <v>19</v>
      </c>
      <c r="F708" s="206" t="s">
        <v>910</v>
      </c>
      <c r="G708" s="204"/>
      <c r="H708" s="207">
        <v>8.642</v>
      </c>
      <c r="I708" s="208"/>
      <c r="J708" s="204"/>
      <c r="K708" s="204"/>
      <c r="L708" s="209"/>
      <c r="M708" s="210"/>
      <c r="N708" s="211"/>
      <c r="O708" s="211"/>
      <c r="P708" s="211"/>
      <c r="Q708" s="211"/>
      <c r="R708" s="211"/>
      <c r="S708" s="211"/>
      <c r="T708" s="212"/>
      <c r="AT708" s="213" t="s">
        <v>145</v>
      </c>
      <c r="AU708" s="213" t="s">
        <v>82</v>
      </c>
      <c r="AV708" s="14" t="s">
        <v>82</v>
      </c>
      <c r="AW708" s="14" t="s">
        <v>33</v>
      </c>
      <c r="AX708" s="14" t="s">
        <v>80</v>
      </c>
      <c r="AY708" s="213" t="s">
        <v>132</v>
      </c>
    </row>
    <row r="709" spans="1:65" s="2" customFormat="1" ht="44.25" customHeight="1">
      <c r="A709" s="35"/>
      <c r="B709" s="36"/>
      <c r="C709" s="174" t="s">
        <v>911</v>
      </c>
      <c r="D709" s="174" t="s">
        <v>135</v>
      </c>
      <c r="E709" s="175" t="s">
        <v>180</v>
      </c>
      <c r="F709" s="176" t="s">
        <v>181</v>
      </c>
      <c r="G709" s="177" t="s">
        <v>159</v>
      </c>
      <c r="H709" s="178">
        <v>882.728</v>
      </c>
      <c r="I709" s="179"/>
      <c r="J709" s="180">
        <f>ROUND(I709*H709,2)</f>
        <v>0</v>
      </c>
      <c r="K709" s="176" t="s">
        <v>139</v>
      </c>
      <c r="L709" s="40"/>
      <c r="M709" s="181" t="s">
        <v>19</v>
      </c>
      <c r="N709" s="182" t="s">
        <v>43</v>
      </c>
      <c r="O709" s="65"/>
      <c r="P709" s="183">
        <f>O709*H709</f>
        <v>0</v>
      </c>
      <c r="Q709" s="183">
        <v>0</v>
      </c>
      <c r="R709" s="183">
        <f>Q709*H709</f>
        <v>0</v>
      </c>
      <c r="S709" s="183">
        <v>0</v>
      </c>
      <c r="T709" s="184">
        <f>S709*H709</f>
        <v>0</v>
      </c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R709" s="185" t="s">
        <v>140</v>
      </c>
      <c r="AT709" s="185" t="s">
        <v>135</v>
      </c>
      <c r="AU709" s="185" t="s">
        <v>82</v>
      </c>
      <c r="AY709" s="18" t="s">
        <v>132</v>
      </c>
      <c r="BE709" s="186">
        <f>IF(N709="základní",J709,0)</f>
        <v>0</v>
      </c>
      <c r="BF709" s="186">
        <f>IF(N709="snížená",J709,0)</f>
        <v>0</v>
      </c>
      <c r="BG709" s="186">
        <f>IF(N709="zákl. přenesená",J709,0)</f>
        <v>0</v>
      </c>
      <c r="BH709" s="186">
        <f>IF(N709="sníž. přenesená",J709,0)</f>
        <v>0</v>
      </c>
      <c r="BI709" s="186">
        <f>IF(N709="nulová",J709,0)</f>
        <v>0</v>
      </c>
      <c r="BJ709" s="18" t="s">
        <v>80</v>
      </c>
      <c r="BK709" s="186">
        <f>ROUND(I709*H709,2)</f>
        <v>0</v>
      </c>
      <c r="BL709" s="18" t="s">
        <v>140</v>
      </c>
      <c r="BM709" s="185" t="s">
        <v>912</v>
      </c>
    </row>
    <row r="710" spans="1:47" s="2" customFormat="1" ht="12">
      <c r="A710" s="35"/>
      <c r="B710" s="36"/>
      <c r="C710" s="37"/>
      <c r="D710" s="187" t="s">
        <v>143</v>
      </c>
      <c r="E710" s="37"/>
      <c r="F710" s="188" t="s">
        <v>183</v>
      </c>
      <c r="G710" s="37"/>
      <c r="H710" s="37"/>
      <c r="I710" s="189"/>
      <c r="J710" s="37"/>
      <c r="K710" s="37"/>
      <c r="L710" s="40"/>
      <c r="M710" s="190"/>
      <c r="N710" s="191"/>
      <c r="O710" s="65"/>
      <c r="P710" s="65"/>
      <c r="Q710" s="65"/>
      <c r="R710" s="65"/>
      <c r="S710" s="65"/>
      <c r="T710" s="66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T710" s="18" t="s">
        <v>143</v>
      </c>
      <c r="AU710" s="18" t="s">
        <v>82</v>
      </c>
    </row>
    <row r="711" spans="2:51" s="14" customFormat="1" ht="12">
      <c r="B711" s="203"/>
      <c r="C711" s="204"/>
      <c r="D711" s="194" t="s">
        <v>145</v>
      </c>
      <c r="E711" s="205" t="s">
        <v>19</v>
      </c>
      <c r="F711" s="206" t="s">
        <v>913</v>
      </c>
      <c r="G711" s="204"/>
      <c r="H711" s="207">
        <v>882.728</v>
      </c>
      <c r="I711" s="208"/>
      <c r="J711" s="204"/>
      <c r="K711" s="204"/>
      <c r="L711" s="209"/>
      <c r="M711" s="210"/>
      <c r="N711" s="211"/>
      <c r="O711" s="211"/>
      <c r="P711" s="211"/>
      <c r="Q711" s="211"/>
      <c r="R711" s="211"/>
      <c r="S711" s="211"/>
      <c r="T711" s="212"/>
      <c r="AT711" s="213" t="s">
        <v>145</v>
      </c>
      <c r="AU711" s="213" t="s">
        <v>82</v>
      </c>
      <c r="AV711" s="14" t="s">
        <v>82</v>
      </c>
      <c r="AW711" s="14" t="s">
        <v>33</v>
      </c>
      <c r="AX711" s="14" t="s">
        <v>80</v>
      </c>
      <c r="AY711" s="213" t="s">
        <v>132</v>
      </c>
    </row>
    <row r="712" spans="1:65" s="2" customFormat="1" ht="44.25" customHeight="1">
      <c r="A712" s="35"/>
      <c r="B712" s="36"/>
      <c r="C712" s="174" t="s">
        <v>914</v>
      </c>
      <c r="D712" s="174" t="s">
        <v>135</v>
      </c>
      <c r="E712" s="175" t="s">
        <v>915</v>
      </c>
      <c r="F712" s="176" t="s">
        <v>916</v>
      </c>
      <c r="G712" s="177" t="s">
        <v>159</v>
      </c>
      <c r="H712" s="178">
        <v>215.152</v>
      </c>
      <c r="I712" s="179"/>
      <c r="J712" s="180">
        <f>ROUND(I712*H712,2)</f>
        <v>0</v>
      </c>
      <c r="K712" s="176" t="s">
        <v>139</v>
      </c>
      <c r="L712" s="40"/>
      <c r="M712" s="181" t="s">
        <v>19</v>
      </c>
      <c r="N712" s="182" t="s">
        <v>43</v>
      </c>
      <c r="O712" s="65"/>
      <c r="P712" s="183">
        <f>O712*H712</f>
        <v>0</v>
      </c>
      <c r="Q712" s="183">
        <v>0</v>
      </c>
      <c r="R712" s="183">
        <f>Q712*H712</f>
        <v>0</v>
      </c>
      <c r="S712" s="183">
        <v>0</v>
      </c>
      <c r="T712" s="184">
        <f>S712*H712</f>
        <v>0</v>
      </c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R712" s="185" t="s">
        <v>140</v>
      </c>
      <c r="AT712" s="185" t="s">
        <v>135</v>
      </c>
      <c r="AU712" s="185" t="s">
        <v>82</v>
      </c>
      <c r="AY712" s="18" t="s">
        <v>132</v>
      </c>
      <c r="BE712" s="186">
        <f>IF(N712="základní",J712,0)</f>
        <v>0</v>
      </c>
      <c r="BF712" s="186">
        <f>IF(N712="snížená",J712,0)</f>
        <v>0</v>
      </c>
      <c r="BG712" s="186">
        <f>IF(N712="zákl. přenesená",J712,0)</f>
        <v>0</v>
      </c>
      <c r="BH712" s="186">
        <f>IF(N712="sníž. přenesená",J712,0)</f>
        <v>0</v>
      </c>
      <c r="BI712" s="186">
        <f>IF(N712="nulová",J712,0)</f>
        <v>0</v>
      </c>
      <c r="BJ712" s="18" t="s">
        <v>80</v>
      </c>
      <c r="BK712" s="186">
        <f>ROUND(I712*H712,2)</f>
        <v>0</v>
      </c>
      <c r="BL712" s="18" t="s">
        <v>140</v>
      </c>
      <c r="BM712" s="185" t="s">
        <v>917</v>
      </c>
    </row>
    <row r="713" spans="1:47" s="2" customFormat="1" ht="12">
      <c r="A713" s="35"/>
      <c r="B713" s="36"/>
      <c r="C713" s="37"/>
      <c r="D713" s="187" t="s">
        <v>143</v>
      </c>
      <c r="E713" s="37"/>
      <c r="F713" s="188" t="s">
        <v>918</v>
      </c>
      <c r="G713" s="37"/>
      <c r="H713" s="37"/>
      <c r="I713" s="189"/>
      <c r="J713" s="37"/>
      <c r="K713" s="37"/>
      <c r="L713" s="40"/>
      <c r="M713" s="190"/>
      <c r="N713" s="191"/>
      <c r="O713" s="65"/>
      <c r="P713" s="65"/>
      <c r="Q713" s="65"/>
      <c r="R713" s="65"/>
      <c r="S713" s="65"/>
      <c r="T713" s="66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T713" s="18" t="s">
        <v>143</v>
      </c>
      <c r="AU713" s="18" t="s">
        <v>82</v>
      </c>
    </row>
    <row r="714" spans="2:51" s="14" customFormat="1" ht="12">
      <c r="B714" s="203"/>
      <c r="C714" s="204"/>
      <c r="D714" s="194" t="s">
        <v>145</v>
      </c>
      <c r="E714" s="205" t="s">
        <v>19</v>
      </c>
      <c r="F714" s="206" t="s">
        <v>919</v>
      </c>
      <c r="G714" s="204"/>
      <c r="H714" s="207">
        <v>210.498</v>
      </c>
      <c r="I714" s="208"/>
      <c r="J714" s="204"/>
      <c r="K714" s="204"/>
      <c r="L714" s="209"/>
      <c r="M714" s="210"/>
      <c r="N714" s="211"/>
      <c r="O714" s="211"/>
      <c r="P714" s="211"/>
      <c r="Q714" s="211"/>
      <c r="R714" s="211"/>
      <c r="S714" s="211"/>
      <c r="T714" s="212"/>
      <c r="AT714" s="213" t="s">
        <v>145</v>
      </c>
      <c r="AU714" s="213" t="s">
        <v>82</v>
      </c>
      <c r="AV714" s="14" t="s">
        <v>82</v>
      </c>
      <c r="AW714" s="14" t="s">
        <v>33</v>
      </c>
      <c r="AX714" s="14" t="s">
        <v>72</v>
      </c>
      <c r="AY714" s="213" t="s">
        <v>132</v>
      </c>
    </row>
    <row r="715" spans="2:51" s="14" customFormat="1" ht="12">
      <c r="B715" s="203"/>
      <c r="C715" s="204"/>
      <c r="D715" s="194" t="s">
        <v>145</v>
      </c>
      <c r="E715" s="205" t="s">
        <v>19</v>
      </c>
      <c r="F715" s="206" t="s">
        <v>920</v>
      </c>
      <c r="G715" s="204"/>
      <c r="H715" s="207">
        <v>4.654</v>
      </c>
      <c r="I715" s="208"/>
      <c r="J715" s="204"/>
      <c r="K715" s="204"/>
      <c r="L715" s="209"/>
      <c r="M715" s="210"/>
      <c r="N715" s="211"/>
      <c r="O715" s="211"/>
      <c r="P715" s="211"/>
      <c r="Q715" s="211"/>
      <c r="R715" s="211"/>
      <c r="S715" s="211"/>
      <c r="T715" s="212"/>
      <c r="AT715" s="213" t="s">
        <v>145</v>
      </c>
      <c r="AU715" s="213" t="s">
        <v>82</v>
      </c>
      <c r="AV715" s="14" t="s">
        <v>82</v>
      </c>
      <c r="AW715" s="14" t="s">
        <v>33</v>
      </c>
      <c r="AX715" s="14" t="s">
        <v>72</v>
      </c>
      <c r="AY715" s="213" t="s">
        <v>132</v>
      </c>
    </row>
    <row r="716" spans="2:51" s="15" customFormat="1" ht="12">
      <c r="B716" s="224"/>
      <c r="C716" s="225"/>
      <c r="D716" s="194" t="s">
        <v>145</v>
      </c>
      <c r="E716" s="226" t="s">
        <v>19</v>
      </c>
      <c r="F716" s="227" t="s">
        <v>202</v>
      </c>
      <c r="G716" s="225"/>
      <c r="H716" s="228">
        <v>215.152</v>
      </c>
      <c r="I716" s="229"/>
      <c r="J716" s="225"/>
      <c r="K716" s="225"/>
      <c r="L716" s="230"/>
      <c r="M716" s="231"/>
      <c r="N716" s="232"/>
      <c r="O716" s="232"/>
      <c r="P716" s="232"/>
      <c r="Q716" s="232"/>
      <c r="R716" s="232"/>
      <c r="S716" s="232"/>
      <c r="T716" s="233"/>
      <c r="AT716" s="234" t="s">
        <v>145</v>
      </c>
      <c r="AU716" s="234" t="s">
        <v>82</v>
      </c>
      <c r="AV716" s="15" t="s">
        <v>140</v>
      </c>
      <c r="AW716" s="15" t="s">
        <v>33</v>
      </c>
      <c r="AX716" s="15" t="s">
        <v>80</v>
      </c>
      <c r="AY716" s="234" t="s">
        <v>132</v>
      </c>
    </row>
    <row r="717" spans="1:65" s="2" customFormat="1" ht="44.25" customHeight="1">
      <c r="A717" s="35"/>
      <c r="B717" s="36"/>
      <c r="C717" s="174" t="s">
        <v>921</v>
      </c>
      <c r="D717" s="174" t="s">
        <v>135</v>
      </c>
      <c r="E717" s="175" t="s">
        <v>922</v>
      </c>
      <c r="F717" s="176" t="s">
        <v>923</v>
      </c>
      <c r="G717" s="177" t="s">
        <v>159</v>
      </c>
      <c r="H717" s="178">
        <v>572.8</v>
      </c>
      <c r="I717" s="179"/>
      <c r="J717" s="180">
        <f>ROUND(I717*H717,2)</f>
        <v>0</v>
      </c>
      <c r="K717" s="176" t="s">
        <v>139</v>
      </c>
      <c r="L717" s="40"/>
      <c r="M717" s="181" t="s">
        <v>19</v>
      </c>
      <c r="N717" s="182" t="s">
        <v>43</v>
      </c>
      <c r="O717" s="65"/>
      <c r="P717" s="183">
        <f>O717*H717</f>
        <v>0</v>
      </c>
      <c r="Q717" s="183">
        <v>0</v>
      </c>
      <c r="R717" s="183">
        <f>Q717*H717</f>
        <v>0</v>
      </c>
      <c r="S717" s="183">
        <v>0</v>
      </c>
      <c r="T717" s="184">
        <f>S717*H717</f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185" t="s">
        <v>140</v>
      </c>
      <c r="AT717" s="185" t="s">
        <v>135</v>
      </c>
      <c r="AU717" s="185" t="s">
        <v>82</v>
      </c>
      <c r="AY717" s="18" t="s">
        <v>132</v>
      </c>
      <c r="BE717" s="186">
        <f>IF(N717="základní",J717,0)</f>
        <v>0</v>
      </c>
      <c r="BF717" s="186">
        <f>IF(N717="snížená",J717,0)</f>
        <v>0</v>
      </c>
      <c r="BG717" s="186">
        <f>IF(N717="zákl. přenesená",J717,0)</f>
        <v>0</v>
      </c>
      <c r="BH717" s="186">
        <f>IF(N717="sníž. přenesená",J717,0)</f>
        <v>0</v>
      </c>
      <c r="BI717" s="186">
        <f>IF(N717="nulová",J717,0)</f>
        <v>0</v>
      </c>
      <c r="BJ717" s="18" t="s">
        <v>80</v>
      </c>
      <c r="BK717" s="186">
        <f>ROUND(I717*H717,2)</f>
        <v>0</v>
      </c>
      <c r="BL717" s="18" t="s">
        <v>140</v>
      </c>
      <c r="BM717" s="185" t="s">
        <v>924</v>
      </c>
    </row>
    <row r="718" spans="1:47" s="2" customFormat="1" ht="12">
      <c r="A718" s="35"/>
      <c r="B718" s="36"/>
      <c r="C718" s="37"/>
      <c r="D718" s="187" t="s">
        <v>143</v>
      </c>
      <c r="E718" s="37"/>
      <c r="F718" s="188" t="s">
        <v>925</v>
      </c>
      <c r="G718" s="37"/>
      <c r="H718" s="37"/>
      <c r="I718" s="189"/>
      <c r="J718" s="37"/>
      <c r="K718" s="37"/>
      <c r="L718" s="40"/>
      <c r="M718" s="190"/>
      <c r="N718" s="191"/>
      <c r="O718" s="65"/>
      <c r="P718" s="65"/>
      <c r="Q718" s="65"/>
      <c r="R718" s="65"/>
      <c r="S718" s="65"/>
      <c r="T718" s="66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T718" s="18" t="s">
        <v>143</v>
      </c>
      <c r="AU718" s="18" t="s">
        <v>82</v>
      </c>
    </row>
    <row r="719" spans="2:51" s="14" customFormat="1" ht="12">
      <c r="B719" s="203"/>
      <c r="C719" s="204"/>
      <c r="D719" s="194" t="s">
        <v>145</v>
      </c>
      <c r="E719" s="205" t="s">
        <v>19</v>
      </c>
      <c r="F719" s="206" t="s">
        <v>926</v>
      </c>
      <c r="G719" s="204"/>
      <c r="H719" s="207">
        <v>572.8</v>
      </c>
      <c r="I719" s="208"/>
      <c r="J719" s="204"/>
      <c r="K719" s="204"/>
      <c r="L719" s="209"/>
      <c r="M719" s="210"/>
      <c r="N719" s="211"/>
      <c r="O719" s="211"/>
      <c r="P719" s="211"/>
      <c r="Q719" s="211"/>
      <c r="R719" s="211"/>
      <c r="S719" s="211"/>
      <c r="T719" s="212"/>
      <c r="AT719" s="213" t="s">
        <v>145</v>
      </c>
      <c r="AU719" s="213" t="s">
        <v>82</v>
      </c>
      <c r="AV719" s="14" t="s">
        <v>82</v>
      </c>
      <c r="AW719" s="14" t="s">
        <v>33</v>
      </c>
      <c r="AX719" s="14" t="s">
        <v>80</v>
      </c>
      <c r="AY719" s="213" t="s">
        <v>132</v>
      </c>
    </row>
    <row r="720" spans="2:63" s="12" customFormat="1" ht="22.9" customHeight="1">
      <c r="B720" s="158"/>
      <c r="C720" s="159"/>
      <c r="D720" s="160" t="s">
        <v>71</v>
      </c>
      <c r="E720" s="172" t="s">
        <v>927</v>
      </c>
      <c r="F720" s="172" t="s">
        <v>928</v>
      </c>
      <c r="G720" s="159"/>
      <c r="H720" s="159"/>
      <c r="I720" s="162"/>
      <c r="J720" s="173">
        <f>BK720</f>
        <v>0</v>
      </c>
      <c r="K720" s="159"/>
      <c r="L720" s="164"/>
      <c r="M720" s="165"/>
      <c r="N720" s="166"/>
      <c r="O720" s="166"/>
      <c r="P720" s="167">
        <f>SUM(P721:P729)</f>
        <v>0</v>
      </c>
      <c r="Q720" s="166"/>
      <c r="R720" s="167">
        <f>SUM(R721:R729)</f>
        <v>0</v>
      </c>
      <c r="S720" s="166"/>
      <c r="T720" s="168">
        <f>SUM(T721:T729)</f>
        <v>0</v>
      </c>
      <c r="AR720" s="169" t="s">
        <v>80</v>
      </c>
      <c r="AT720" s="170" t="s">
        <v>71</v>
      </c>
      <c r="AU720" s="170" t="s">
        <v>80</v>
      </c>
      <c r="AY720" s="169" t="s">
        <v>132</v>
      </c>
      <c r="BK720" s="171">
        <f>SUM(BK721:BK729)</f>
        <v>0</v>
      </c>
    </row>
    <row r="721" spans="1:65" s="2" customFormat="1" ht="37.9" customHeight="1">
      <c r="A721" s="35"/>
      <c r="B721" s="36"/>
      <c r="C721" s="174" t="s">
        <v>929</v>
      </c>
      <c r="D721" s="174" t="s">
        <v>135</v>
      </c>
      <c r="E721" s="175" t="s">
        <v>930</v>
      </c>
      <c r="F721" s="176" t="s">
        <v>931</v>
      </c>
      <c r="G721" s="177" t="s">
        <v>159</v>
      </c>
      <c r="H721" s="178">
        <v>24.984</v>
      </c>
      <c r="I721" s="179"/>
      <c r="J721" s="180">
        <f>ROUND(I721*H721,2)</f>
        <v>0</v>
      </c>
      <c r="K721" s="176" t="s">
        <v>139</v>
      </c>
      <c r="L721" s="40"/>
      <c r="M721" s="181" t="s">
        <v>19</v>
      </c>
      <c r="N721" s="182" t="s">
        <v>43</v>
      </c>
      <c r="O721" s="65"/>
      <c r="P721" s="183">
        <f>O721*H721</f>
        <v>0</v>
      </c>
      <c r="Q721" s="183">
        <v>0</v>
      </c>
      <c r="R721" s="183">
        <f>Q721*H721</f>
        <v>0</v>
      </c>
      <c r="S721" s="183">
        <v>0</v>
      </c>
      <c r="T721" s="184">
        <f>S721*H721</f>
        <v>0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R721" s="185" t="s">
        <v>140</v>
      </c>
      <c r="AT721" s="185" t="s">
        <v>135</v>
      </c>
      <c r="AU721" s="185" t="s">
        <v>82</v>
      </c>
      <c r="AY721" s="18" t="s">
        <v>132</v>
      </c>
      <c r="BE721" s="186">
        <f>IF(N721="základní",J721,0)</f>
        <v>0</v>
      </c>
      <c r="BF721" s="186">
        <f>IF(N721="snížená",J721,0)</f>
        <v>0</v>
      </c>
      <c r="BG721" s="186">
        <f>IF(N721="zákl. přenesená",J721,0)</f>
        <v>0</v>
      </c>
      <c r="BH721" s="186">
        <f>IF(N721="sníž. přenesená",J721,0)</f>
        <v>0</v>
      </c>
      <c r="BI721" s="186">
        <f>IF(N721="nulová",J721,0)</f>
        <v>0</v>
      </c>
      <c r="BJ721" s="18" t="s">
        <v>80</v>
      </c>
      <c r="BK721" s="186">
        <f>ROUND(I721*H721,2)</f>
        <v>0</v>
      </c>
      <c r="BL721" s="18" t="s">
        <v>140</v>
      </c>
      <c r="BM721" s="185" t="s">
        <v>932</v>
      </c>
    </row>
    <row r="722" spans="1:47" s="2" customFormat="1" ht="12">
      <c r="A722" s="35"/>
      <c r="B722" s="36"/>
      <c r="C722" s="37"/>
      <c r="D722" s="187" t="s">
        <v>143</v>
      </c>
      <c r="E722" s="37"/>
      <c r="F722" s="188" t="s">
        <v>933</v>
      </c>
      <c r="G722" s="37"/>
      <c r="H722" s="37"/>
      <c r="I722" s="189"/>
      <c r="J722" s="37"/>
      <c r="K722" s="37"/>
      <c r="L722" s="40"/>
      <c r="M722" s="190"/>
      <c r="N722" s="191"/>
      <c r="O722" s="65"/>
      <c r="P722" s="65"/>
      <c r="Q722" s="65"/>
      <c r="R722" s="65"/>
      <c r="S722" s="65"/>
      <c r="T722" s="66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T722" s="18" t="s">
        <v>143</v>
      </c>
      <c r="AU722" s="18" t="s">
        <v>82</v>
      </c>
    </row>
    <row r="723" spans="2:51" s="14" customFormat="1" ht="12">
      <c r="B723" s="203"/>
      <c r="C723" s="204"/>
      <c r="D723" s="194" t="s">
        <v>145</v>
      </c>
      <c r="E723" s="205" t="s">
        <v>19</v>
      </c>
      <c r="F723" s="206" t="s">
        <v>934</v>
      </c>
      <c r="G723" s="204"/>
      <c r="H723" s="207">
        <v>0.445</v>
      </c>
      <c r="I723" s="208"/>
      <c r="J723" s="204"/>
      <c r="K723" s="204"/>
      <c r="L723" s="209"/>
      <c r="M723" s="210"/>
      <c r="N723" s="211"/>
      <c r="O723" s="211"/>
      <c r="P723" s="211"/>
      <c r="Q723" s="211"/>
      <c r="R723" s="211"/>
      <c r="S723" s="211"/>
      <c r="T723" s="212"/>
      <c r="AT723" s="213" t="s">
        <v>145</v>
      </c>
      <c r="AU723" s="213" t="s">
        <v>82</v>
      </c>
      <c r="AV723" s="14" t="s">
        <v>82</v>
      </c>
      <c r="AW723" s="14" t="s">
        <v>33</v>
      </c>
      <c r="AX723" s="14" t="s">
        <v>72</v>
      </c>
      <c r="AY723" s="213" t="s">
        <v>132</v>
      </c>
    </row>
    <row r="724" spans="2:51" s="14" customFormat="1" ht="12">
      <c r="B724" s="203"/>
      <c r="C724" s="204"/>
      <c r="D724" s="194" t="s">
        <v>145</v>
      </c>
      <c r="E724" s="205" t="s">
        <v>19</v>
      </c>
      <c r="F724" s="206" t="s">
        <v>935</v>
      </c>
      <c r="G724" s="204"/>
      <c r="H724" s="207">
        <v>18.151</v>
      </c>
      <c r="I724" s="208"/>
      <c r="J724" s="204"/>
      <c r="K724" s="204"/>
      <c r="L724" s="209"/>
      <c r="M724" s="210"/>
      <c r="N724" s="211"/>
      <c r="O724" s="211"/>
      <c r="P724" s="211"/>
      <c r="Q724" s="211"/>
      <c r="R724" s="211"/>
      <c r="S724" s="211"/>
      <c r="T724" s="212"/>
      <c r="AT724" s="213" t="s">
        <v>145</v>
      </c>
      <c r="AU724" s="213" t="s">
        <v>82</v>
      </c>
      <c r="AV724" s="14" t="s">
        <v>82</v>
      </c>
      <c r="AW724" s="14" t="s">
        <v>33</v>
      </c>
      <c r="AX724" s="14" t="s">
        <v>72</v>
      </c>
      <c r="AY724" s="213" t="s">
        <v>132</v>
      </c>
    </row>
    <row r="725" spans="2:51" s="14" customFormat="1" ht="12">
      <c r="B725" s="203"/>
      <c r="C725" s="204"/>
      <c r="D725" s="194" t="s">
        <v>145</v>
      </c>
      <c r="E725" s="205" t="s">
        <v>19</v>
      </c>
      <c r="F725" s="206" t="s">
        <v>936</v>
      </c>
      <c r="G725" s="204"/>
      <c r="H725" s="207">
        <v>6.388</v>
      </c>
      <c r="I725" s="208"/>
      <c r="J725" s="204"/>
      <c r="K725" s="204"/>
      <c r="L725" s="209"/>
      <c r="M725" s="210"/>
      <c r="N725" s="211"/>
      <c r="O725" s="211"/>
      <c r="P725" s="211"/>
      <c r="Q725" s="211"/>
      <c r="R725" s="211"/>
      <c r="S725" s="211"/>
      <c r="T725" s="212"/>
      <c r="AT725" s="213" t="s">
        <v>145</v>
      </c>
      <c r="AU725" s="213" t="s">
        <v>82</v>
      </c>
      <c r="AV725" s="14" t="s">
        <v>82</v>
      </c>
      <c r="AW725" s="14" t="s">
        <v>33</v>
      </c>
      <c r="AX725" s="14" t="s">
        <v>72</v>
      </c>
      <c r="AY725" s="213" t="s">
        <v>132</v>
      </c>
    </row>
    <row r="726" spans="2:51" s="15" customFormat="1" ht="12">
      <c r="B726" s="224"/>
      <c r="C726" s="225"/>
      <c r="D726" s="194" t="s">
        <v>145</v>
      </c>
      <c r="E726" s="226" t="s">
        <v>19</v>
      </c>
      <c r="F726" s="227" t="s">
        <v>202</v>
      </c>
      <c r="G726" s="225"/>
      <c r="H726" s="228">
        <v>24.984</v>
      </c>
      <c r="I726" s="229"/>
      <c r="J726" s="225"/>
      <c r="K726" s="225"/>
      <c r="L726" s="230"/>
      <c r="M726" s="231"/>
      <c r="N726" s="232"/>
      <c r="O726" s="232"/>
      <c r="P726" s="232"/>
      <c r="Q726" s="232"/>
      <c r="R726" s="232"/>
      <c r="S726" s="232"/>
      <c r="T726" s="233"/>
      <c r="AT726" s="234" t="s">
        <v>145</v>
      </c>
      <c r="AU726" s="234" t="s">
        <v>82</v>
      </c>
      <c r="AV726" s="15" t="s">
        <v>140</v>
      </c>
      <c r="AW726" s="15" t="s">
        <v>33</v>
      </c>
      <c r="AX726" s="15" t="s">
        <v>80</v>
      </c>
      <c r="AY726" s="234" t="s">
        <v>132</v>
      </c>
    </row>
    <row r="727" spans="1:65" s="2" customFormat="1" ht="44.25" customHeight="1">
      <c r="A727" s="35"/>
      <c r="B727" s="36"/>
      <c r="C727" s="174" t="s">
        <v>937</v>
      </c>
      <c r="D727" s="174" t="s">
        <v>135</v>
      </c>
      <c r="E727" s="175" t="s">
        <v>938</v>
      </c>
      <c r="F727" s="176" t="s">
        <v>939</v>
      </c>
      <c r="G727" s="177" t="s">
        <v>159</v>
      </c>
      <c r="H727" s="178">
        <v>3291.19</v>
      </c>
      <c r="I727" s="179"/>
      <c r="J727" s="180">
        <f>ROUND(I727*H727,2)</f>
        <v>0</v>
      </c>
      <c r="K727" s="176" t="s">
        <v>139</v>
      </c>
      <c r="L727" s="40"/>
      <c r="M727" s="181" t="s">
        <v>19</v>
      </c>
      <c r="N727" s="182" t="s">
        <v>43</v>
      </c>
      <c r="O727" s="65"/>
      <c r="P727" s="183">
        <f>O727*H727</f>
        <v>0</v>
      </c>
      <c r="Q727" s="183">
        <v>0</v>
      </c>
      <c r="R727" s="183">
        <f>Q727*H727</f>
        <v>0</v>
      </c>
      <c r="S727" s="183">
        <v>0</v>
      </c>
      <c r="T727" s="184">
        <f>S727*H727</f>
        <v>0</v>
      </c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R727" s="185" t="s">
        <v>140</v>
      </c>
      <c r="AT727" s="185" t="s">
        <v>135</v>
      </c>
      <c r="AU727" s="185" t="s">
        <v>82</v>
      </c>
      <c r="AY727" s="18" t="s">
        <v>132</v>
      </c>
      <c r="BE727" s="186">
        <f>IF(N727="základní",J727,0)</f>
        <v>0</v>
      </c>
      <c r="BF727" s="186">
        <f>IF(N727="snížená",J727,0)</f>
        <v>0</v>
      </c>
      <c r="BG727" s="186">
        <f>IF(N727="zákl. přenesená",J727,0)</f>
        <v>0</v>
      </c>
      <c r="BH727" s="186">
        <f>IF(N727="sníž. přenesená",J727,0)</f>
        <v>0</v>
      </c>
      <c r="BI727" s="186">
        <f>IF(N727="nulová",J727,0)</f>
        <v>0</v>
      </c>
      <c r="BJ727" s="18" t="s">
        <v>80</v>
      </c>
      <c r="BK727" s="186">
        <f>ROUND(I727*H727,2)</f>
        <v>0</v>
      </c>
      <c r="BL727" s="18" t="s">
        <v>140</v>
      </c>
      <c r="BM727" s="185" t="s">
        <v>940</v>
      </c>
    </row>
    <row r="728" spans="1:47" s="2" customFormat="1" ht="12">
      <c r="A728" s="35"/>
      <c r="B728" s="36"/>
      <c r="C728" s="37"/>
      <c r="D728" s="187" t="s">
        <v>143</v>
      </c>
      <c r="E728" s="37"/>
      <c r="F728" s="188" t="s">
        <v>941</v>
      </c>
      <c r="G728" s="37"/>
      <c r="H728" s="37"/>
      <c r="I728" s="189"/>
      <c r="J728" s="37"/>
      <c r="K728" s="37"/>
      <c r="L728" s="40"/>
      <c r="M728" s="190"/>
      <c r="N728" s="191"/>
      <c r="O728" s="65"/>
      <c r="P728" s="65"/>
      <c r="Q728" s="65"/>
      <c r="R728" s="65"/>
      <c r="S728" s="65"/>
      <c r="T728" s="66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T728" s="18" t="s">
        <v>143</v>
      </c>
      <c r="AU728" s="18" t="s">
        <v>82</v>
      </c>
    </row>
    <row r="729" spans="2:51" s="14" customFormat="1" ht="12">
      <c r="B729" s="203"/>
      <c r="C729" s="204"/>
      <c r="D729" s="194" t="s">
        <v>145</v>
      </c>
      <c r="E729" s="205" t="s">
        <v>19</v>
      </c>
      <c r="F729" s="206" t="s">
        <v>942</v>
      </c>
      <c r="G729" s="204"/>
      <c r="H729" s="207">
        <v>3291.19</v>
      </c>
      <c r="I729" s="208"/>
      <c r="J729" s="204"/>
      <c r="K729" s="204"/>
      <c r="L729" s="209"/>
      <c r="M729" s="210"/>
      <c r="N729" s="211"/>
      <c r="O729" s="211"/>
      <c r="P729" s="211"/>
      <c r="Q729" s="211"/>
      <c r="R729" s="211"/>
      <c r="S729" s="211"/>
      <c r="T729" s="212"/>
      <c r="AT729" s="213" t="s">
        <v>145</v>
      </c>
      <c r="AU729" s="213" t="s">
        <v>82</v>
      </c>
      <c r="AV729" s="14" t="s">
        <v>82</v>
      </c>
      <c r="AW729" s="14" t="s">
        <v>33</v>
      </c>
      <c r="AX729" s="14" t="s">
        <v>80</v>
      </c>
      <c r="AY729" s="213" t="s">
        <v>132</v>
      </c>
    </row>
    <row r="730" spans="2:63" s="12" customFormat="1" ht="25.9" customHeight="1">
      <c r="B730" s="158"/>
      <c r="C730" s="159"/>
      <c r="D730" s="160" t="s">
        <v>71</v>
      </c>
      <c r="E730" s="161" t="s">
        <v>156</v>
      </c>
      <c r="F730" s="161" t="s">
        <v>943</v>
      </c>
      <c r="G730" s="159"/>
      <c r="H730" s="159"/>
      <c r="I730" s="162"/>
      <c r="J730" s="163">
        <f>BK730</f>
        <v>0</v>
      </c>
      <c r="K730" s="159"/>
      <c r="L730" s="164"/>
      <c r="M730" s="165"/>
      <c r="N730" s="166"/>
      <c r="O730" s="166"/>
      <c r="P730" s="167">
        <f>P731+P736+P745</f>
        <v>0</v>
      </c>
      <c r="Q730" s="166"/>
      <c r="R730" s="167">
        <f>R731+R736+R745</f>
        <v>27.001369999999994</v>
      </c>
      <c r="S730" s="166"/>
      <c r="T730" s="168">
        <f>T731+T736+T745</f>
        <v>0</v>
      </c>
      <c r="AR730" s="169" t="s">
        <v>141</v>
      </c>
      <c r="AT730" s="170" t="s">
        <v>71</v>
      </c>
      <c r="AU730" s="170" t="s">
        <v>72</v>
      </c>
      <c r="AY730" s="169" t="s">
        <v>132</v>
      </c>
      <c r="BK730" s="171">
        <f>BK731+BK736+BK745</f>
        <v>0</v>
      </c>
    </row>
    <row r="731" spans="2:63" s="12" customFormat="1" ht="22.9" customHeight="1">
      <c r="B731" s="158"/>
      <c r="C731" s="159"/>
      <c r="D731" s="160" t="s">
        <v>71</v>
      </c>
      <c r="E731" s="172" t="s">
        <v>944</v>
      </c>
      <c r="F731" s="172" t="s">
        <v>945</v>
      </c>
      <c r="G731" s="159"/>
      <c r="H731" s="159"/>
      <c r="I731" s="162"/>
      <c r="J731" s="173">
        <f>BK731</f>
        <v>0</v>
      </c>
      <c r="K731" s="159"/>
      <c r="L731" s="164"/>
      <c r="M731" s="165"/>
      <c r="N731" s="166"/>
      <c r="O731" s="166"/>
      <c r="P731" s="167">
        <f>SUM(P732:P735)</f>
        <v>0</v>
      </c>
      <c r="Q731" s="166"/>
      <c r="R731" s="167">
        <f>SUM(R732:R735)</f>
        <v>2.6E-05</v>
      </c>
      <c r="S731" s="166"/>
      <c r="T731" s="168">
        <f>SUM(T732:T735)</f>
        <v>0</v>
      </c>
      <c r="AR731" s="169" t="s">
        <v>141</v>
      </c>
      <c r="AT731" s="170" t="s">
        <v>71</v>
      </c>
      <c r="AU731" s="170" t="s">
        <v>80</v>
      </c>
      <c r="AY731" s="169" t="s">
        <v>132</v>
      </c>
      <c r="BK731" s="171">
        <f>SUM(BK732:BK735)</f>
        <v>0</v>
      </c>
    </row>
    <row r="732" spans="1:65" s="2" customFormat="1" ht="49.15" customHeight="1">
      <c r="A732" s="35"/>
      <c r="B732" s="36"/>
      <c r="C732" s="174" t="s">
        <v>946</v>
      </c>
      <c r="D732" s="174" t="s">
        <v>135</v>
      </c>
      <c r="E732" s="175" t="s">
        <v>947</v>
      </c>
      <c r="F732" s="176" t="s">
        <v>948</v>
      </c>
      <c r="G732" s="177" t="s">
        <v>281</v>
      </c>
      <c r="H732" s="178">
        <v>40</v>
      </c>
      <c r="I732" s="179"/>
      <c r="J732" s="180">
        <f>ROUND(I732*H732,2)</f>
        <v>0</v>
      </c>
      <c r="K732" s="176" t="s">
        <v>139</v>
      </c>
      <c r="L732" s="40"/>
      <c r="M732" s="181" t="s">
        <v>19</v>
      </c>
      <c r="N732" s="182" t="s">
        <v>43</v>
      </c>
      <c r="O732" s="65"/>
      <c r="P732" s="183">
        <f>O732*H732</f>
        <v>0</v>
      </c>
      <c r="Q732" s="183">
        <v>0</v>
      </c>
      <c r="R732" s="183">
        <f>Q732*H732</f>
        <v>0</v>
      </c>
      <c r="S732" s="183">
        <v>0</v>
      </c>
      <c r="T732" s="184">
        <f>S732*H732</f>
        <v>0</v>
      </c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R732" s="185" t="s">
        <v>596</v>
      </c>
      <c r="AT732" s="185" t="s">
        <v>135</v>
      </c>
      <c r="AU732" s="185" t="s">
        <v>82</v>
      </c>
      <c r="AY732" s="18" t="s">
        <v>132</v>
      </c>
      <c r="BE732" s="186">
        <f>IF(N732="základní",J732,0)</f>
        <v>0</v>
      </c>
      <c r="BF732" s="186">
        <f>IF(N732="snížená",J732,0)</f>
        <v>0</v>
      </c>
      <c r="BG732" s="186">
        <f>IF(N732="zákl. přenesená",J732,0)</f>
        <v>0</v>
      </c>
      <c r="BH732" s="186">
        <f>IF(N732="sníž. přenesená",J732,0)</f>
        <v>0</v>
      </c>
      <c r="BI732" s="186">
        <f>IF(N732="nulová",J732,0)</f>
        <v>0</v>
      </c>
      <c r="BJ732" s="18" t="s">
        <v>80</v>
      </c>
      <c r="BK732" s="186">
        <f>ROUND(I732*H732,2)</f>
        <v>0</v>
      </c>
      <c r="BL732" s="18" t="s">
        <v>596</v>
      </c>
      <c r="BM732" s="185" t="s">
        <v>949</v>
      </c>
    </row>
    <row r="733" spans="1:47" s="2" customFormat="1" ht="12">
      <c r="A733" s="35"/>
      <c r="B733" s="36"/>
      <c r="C733" s="37"/>
      <c r="D733" s="187" t="s">
        <v>143</v>
      </c>
      <c r="E733" s="37"/>
      <c r="F733" s="188" t="s">
        <v>950</v>
      </c>
      <c r="G733" s="37"/>
      <c r="H733" s="37"/>
      <c r="I733" s="189"/>
      <c r="J733" s="37"/>
      <c r="K733" s="37"/>
      <c r="L733" s="40"/>
      <c r="M733" s="190"/>
      <c r="N733" s="191"/>
      <c r="O733" s="65"/>
      <c r="P733" s="65"/>
      <c r="Q733" s="65"/>
      <c r="R733" s="65"/>
      <c r="S733" s="65"/>
      <c r="T733" s="66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T733" s="18" t="s">
        <v>143</v>
      </c>
      <c r="AU733" s="18" t="s">
        <v>82</v>
      </c>
    </row>
    <row r="734" spans="1:65" s="2" customFormat="1" ht="16.5" customHeight="1">
      <c r="A734" s="35"/>
      <c r="B734" s="36"/>
      <c r="C734" s="214" t="s">
        <v>951</v>
      </c>
      <c r="D734" s="214" t="s">
        <v>156</v>
      </c>
      <c r="E734" s="215" t="s">
        <v>952</v>
      </c>
      <c r="F734" s="216" t="s">
        <v>953</v>
      </c>
      <c r="G734" s="217" t="s">
        <v>496</v>
      </c>
      <c r="H734" s="218">
        <v>0.026</v>
      </c>
      <c r="I734" s="219"/>
      <c r="J734" s="220">
        <f>ROUND(I734*H734,2)</f>
        <v>0</v>
      </c>
      <c r="K734" s="216" t="s">
        <v>139</v>
      </c>
      <c r="L734" s="221"/>
      <c r="M734" s="222" t="s">
        <v>19</v>
      </c>
      <c r="N734" s="223" t="s">
        <v>43</v>
      </c>
      <c r="O734" s="65"/>
      <c r="P734" s="183">
        <f>O734*H734</f>
        <v>0</v>
      </c>
      <c r="Q734" s="183">
        <v>0.001</v>
      </c>
      <c r="R734" s="183">
        <f>Q734*H734</f>
        <v>2.6E-05</v>
      </c>
      <c r="S734" s="183">
        <v>0</v>
      </c>
      <c r="T734" s="184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185" t="s">
        <v>954</v>
      </c>
      <c r="AT734" s="185" t="s">
        <v>156</v>
      </c>
      <c r="AU734" s="185" t="s">
        <v>82</v>
      </c>
      <c r="AY734" s="18" t="s">
        <v>132</v>
      </c>
      <c r="BE734" s="186">
        <f>IF(N734="základní",J734,0)</f>
        <v>0</v>
      </c>
      <c r="BF734" s="186">
        <f>IF(N734="snížená",J734,0)</f>
        <v>0</v>
      </c>
      <c r="BG734" s="186">
        <f>IF(N734="zákl. přenesená",J734,0)</f>
        <v>0</v>
      </c>
      <c r="BH734" s="186">
        <f>IF(N734="sníž. přenesená",J734,0)</f>
        <v>0</v>
      </c>
      <c r="BI734" s="186">
        <f>IF(N734="nulová",J734,0)</f>
        <v>0</v>
      </c>
      <c r="BJ734" s="18" t="s">
        <v>80</v>
      </c>
      <c r="BK734" s="186">
        <f>ROUND(I734*H734,2)</f>
        <v>0</v>
      </c>
      <c r="BL734" s="18" t="s">
        <v>954</v>
      </c>
      <c r="BM734" s="185" t="s">
        <v>955</v>
      </c>
    </row>
    <row r="735" spans="2:51" s="14" customFormat="1" ht="12">
      <c r="B735" s="203"/>
      <c r="C735" s="204"/>
      <c r="D735" s="194" t="s">
        <v>145</v>
      </c>
      <c r="E735" s="205" t="s">
        <v>19</v>
      </c>
      <c r="F735" s="206" t="s">
        <v>956</v>
      </c>
      <c r="G735" s="204"/>
      <c r="H735" s="207">
        <v>0.026</v>
      </c>
      <c r="I735" s="208"/>
      <c r="J735" s="204"/>
      <c r="K735" s="204"/>
      <c r="L735" s="209"/>
      <c r="M735" s="210"/>
      <c r="N735" s="211"/>
      <c r="O735" s="211"/>
      <c r="P735" s="211"/>
      <c r="Q735" s="211"/>
      <c r="R735" s="211"/>
      <c r="S735" s="211"/>
      <c r="T735" s="212"/>
      <c r="AT735" s="213" t="s">
        <v>145</v>
      </c>
      <c r="AU735" s="213" t="s">
        <v>82</v>
      </c>
      <c r="AV735" s="14" t="s">
        <v>82</v>
      </c>
      <c r="AW735" s="14" t="s">
        <v>33</v>
      </c>
      <c r="AX735" s="14" t="s">
        <v>80</v>
      </c>
      <c r="AY735" s="213" t="s">
        <v>132</v>
      </c>
    </row>
    <row r="736" spans="2:63" s="12" customFormat="1" ht="22.9" customHeight="1">
      <c r="B736" s="158"/>
      <c r="C736" s="159"/>
      <c r="D736" s="160" t="s">
        <v>71</v>
      </c>
      <c r="E736" s="172" t="s">
        <v>957</v>
      </c>
      <c r="F736" s="172" t="s">
        <v>958</v>
      </c>
      <c r="G736" s="159"/>
      <c r="H736" s="159"/>
      <c r="I736" s="162"/>
      <c r="J736" s="173">
        <f>BK736</f>
        <v>0</v>
      </c>
      <c r="K736" s="159"/>
      <c r="L736" s="164"/>
      <c r="M736" s="165"/>
      <c r="N736" s="166"/>
      <c r="O736" s="166"/>
      <c r="P736" s="167">
        <f>SUM(P737:P744)</f>
        <v>0</v>
      </c>
      <c r="Q736" s="166"/>
      <c r="R736" s="167">
        <f>SUM(R737:R744)</f>
        <v>0</v>
      </c>
      <c r="S736" s="166"/>
      <c r="T736" s="168">
        <f>SUM(T737:T744)</f>
        <v>0</v>
      </c>
      <c r="AR736" s="169" t="s">
        <v>141</v>
      </c>
      <c r="AT736" s="170" t="s">
        <v>71</v>
      </c>
      <c r="AU736" s="170" t="s">
        <v>80</v>
      </c>
      <c r="AY736" s="169" t="s">
        <v>132</v>
      </c>
      <c r="BK736" s="171">
        <f>SUM(BK737:BK744)</f>
        <v>0</v>
      </c>
    </row>
    <row r="737" spans="1:65" s="2" customFormat="1" ht="24.2" customHeight="1">
      <c r="A737" s="35"/>
      <c r="B737" s="36"/>
      <c r="C737" s="174" t="s">
        <v>959</v>
      </c>
      <c r="D737" s="174" t="s">
        <v>135</v>
      </c>
      <c r="E737" s="175" t="s">
        <v>960</v>
      </c>
      <c r="F737" s="176" t="s">
        <v>961</v>
      </c>
      <c r="G737" s="177" t="s">
        <v>281</v>
      </c>
      <c r="H737" s="178">
        <v>40</v>
      </c>
      <c r="I737" s="179"/>
      <c r="J737" s="180">
        <f>ROUND(I737*H737,2)</f>
        <v>0</v>
      </c>
      <c r="K737" s="176" t="s">
        <v>139</v>
      </c>
      <c r="L737" s="40"/>
      <c r="M737" s="181" t="s">
        <v>19</v>
      </c>
      <c r="N737" s="182" t="s">
        <v>43</v>
      </c>
      <c r="O737" s="65"/>
      <c r="P737" s="183">
        <f>O737*H737</f>
        <v>0</v>
      </c>
      <c r="Q737" s="183">
        <v>0</v>
      </c>
      <c r="R737" s="183">
        <f>Q737*H737</f>
        <v>0</v>
      </c>
      <c r="S737" s="183">
        <v>0</v>
      </c>
      <c r="T737" s="184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185" t="s">
        <v>596</v>
      </c>
      <c r="AT737" s="185" t="s">
        <v>135</v>
      </c>
      <c r="AU737" s="185" t="s">
        <v>82</v>
      </c>
      <c r="AY737" s="18" t="s">
        <v>132</v>
      </c>
      <c r="BE737" s="186">
        <f>IF(N737="základní",J737,0)</f>
        <v>0</v>
      </c>
      <c r="BF737" s="186">
        <f>IF(N737="snížená",J737,0)</f>
        <v>0</v>
      </c>
      <c r="BG737" s="186">
        <f>IF(N737="zákl. přenesená",J737,0)</f>
        <v>0</v>
      </c>
      <c r="BH737" s="186">
        <f>IF(N737="sníž. přenesená",J737,0)</f>
        <v>0</v>
      </c>
      <c r="BI737" s="186">
        <f>IF(N737="nulová",J737,0)</f>
        <v>0</v>
      </c>
      <c r="BJ737" s="18" t="s">
        <v>80</v>
      </c>
      <c r="BK737" s="186">
        <f>ROUND(I737*H737,2)</f>
        <v>0</v>
      </c>
      <c r="BL737" s="18" t="s">
        <v>596</v>
      </c>
      <c r="BM737" s="185" t="s">
        <v>962</v>
      </c>
    </row>
    <row r="738" spans="1:47" s="2" customFormat="1" ht="12">
      <c r="A738" s="35"/>
      <c r="B738" s="36"/>
      <c r="C738" s="37"/>
      <c r="D738" s="187" t="s">
        <v>143</v>
      </c>
      <c r="E738" s="37"/>
      <c r="F738" s="188" t="s">
        <v>963</v>
      </c>
      <c r="G738" s="37"/>
      <c r="H738" s="37"/>
      <c r="I738" s="189"/>
      <c r="J738" s="37"/>
      <c r="K738" s="37"/>
      <c r="L738" s="40"/>
      <c r="M738" s="190"/>
      <c r="N738" s="191"/>
      <c r="O738" s="65"/>
      <c r="P738" s="65"/>
      <c r="Q738" s="65"/>
      <c r="R738" s="65"/>
      <c r="S738" s="65"/>
      <c r="T738" s="66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T738" s="18" t="s">
        <v>143</v>
      </c>
      <c r="AU738" s="18" t="s">
        <v>82</v>
      </c>
    </row>
    <row r="739" spans="2:51" s="13" customFormat="1" ht="12">
      <c r="B739" s="192"/>
      <c r="C739" s="193"/>
      <c r="D739" s="194" t="s">
        <v>145</v>
      </c>
      <c r="E739" s="195" t="s">
        <v>19</v>
      </c>
      <c r="F739" s="196" t="s">
        <v>964</v>
      </c>
      <c r="G739" s="193"/>
      <c r="H739" s="195" t="s">
        <v>19</v>
      </c>
      <c r="I739" s="197"/>
      <c r="J739" s="193"/>
      <c r="K739" s="193"/>
      <c r="L739" s="198"/>
      <c r="M739" s="199"/>
      <c r="N739" s="200"/>
      <c r="O739" s="200"/>
      <c r="P739" s="200"/>
      <c r="Q739" s="200"/>
      <c r="R739" s="200"/>
      <c r="S739" s="200"/>
      <c r="T739" s="201"/>
      <c r="AT739" s="202" t="s">
        <v>145</v>
      </c>
      <c r="AU739" s="202" t="s">
        <v>82</v>
      </c>
      <c r="AV739" s="13" t="s">
        <v>80</v>
      </c>
      <c r="AW739" s="13" t="s">
        <v>33</v>
      </c>
      <c r="AX739" s="13" t="s">
        <v>72</v>
      </c>
      <c r="AY739" s="202" t="s">
        <v>132</v>
      </c>
    </row>
    <row r="740" spans="2:51" s="14" customFormat="1" ht="12">
      <c r="B740" s="203"/>
      <c r="C740" s="204"/>
      <c r="D740" s="194" t="s">
        <v>145</v>
      </c>
      <c r="E740" s="205" t="s">
        <v>19</v>
      </c>
      <c r="F740" s="206" t="s">
        <v>447</v>
      </c>
      <c r="G740" s="204"/>
      <c r="H740" s="207">
        <v>40</v>
      </c>
      <c r="I740" s="208"/>
      <c r="J740" s="204"/>
      <c r="K740" s="204"/>
      <c r="L740" s="209"/>
      <c r="M740" s="210"/>
      <c r="N740" s="211"/>
      <c r="O740" s="211"/>
      <c r="P740" s="211"/>
      <c r="Q740" s="211"/>
      <c r="R740" s="211"/>
      <c r="S740" s="211"/>
      <c r="T740" s="212"/>
      <c r="AT740" s="213" t="s">
        <v>145</v>
      </c>
      <c r="AU740" s="213" t="s">
        <v>82</v>
      </c>
      <c r="AV740" s="14" t="s">
        <v>82</v>
      </c>
      <c r="AW740" s="14" t="s">
        <v>33</v>
      </c>
      <c r="AX740" s="14" t="s">
        <v>80</v>
      </c>
      <c r="AY740" s="213" t="s">
        <v>132</v>
      </c>
    </row>
    <row r="741" spans="1:65" s="2" customFormat="1" ht="99.75" customHeight="1">
      <c r="A741" s="35"/>
      <c r="B741" s="36"/>
      <c r="C741" s="174" t="s">
        <v>954</v>
      </c>
      <c r="D741" s="174" t="s">
        <v>135</v>
      </c>
      <c r="E741" s="175" t="s">
        <v>965</v>
      </c>
      <c r="F741" s="176" t="s">
        <v>1262</v>
      </c>
      <c r="G741" s="177" t="s">
        <v>281</v>
      </c>
      <c r="H741" s="178">
        <v>40</v>
      </c>
      <c r="I741" s="308">
        <v>0</v>
      </c>
      <c r="J741" s="180">
        <f>ROUND(I741*H741,2)</f>
        <v>0</v>
      </c>
      <c r="K741" s="176" t="s">
        <v>139</v>
      </c>
      <c r="L741" s="40"/>
      <c r="M741" s="181" t="s">
        <v>19</v>
      </c>
      <c r="N741" s="182" t="s">
        <v>43</v>
      </c>
      <c r="O741" s="65"/>
      <c r="P741" s="183">
        <f>O741*H741</f>
        <v>0</v>
      </c>
      <c r="Q741" s="183">
        <v>0</v>
      </c>
      <c r="R741" s="183">
        <f>Q741*H741</f>
        <v>0</v>
      </c>
      <c r="S741" s="183">
        <v>0</v>
      </c>
      <c r="T741" s="184">
        <f>S741*H741</f>
        <v>0</v>
      </c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R741" s="185" t="s">
        <v>596</v>
      </c>
      <c r="AT741" s="185" t="s">
        <v>135</v>
      </c>
      <c r="AU741" s="185" t="s">
        <v>82</v>
      </c>
      <c r="AY741" s="18" t="s">
        <v>132</v>
      </c>
      <c r="BE741" s="186">
        <f>IF(N741="základní",J741,0)</f>
        <v>0</v>
      </c>
      <c r="BF741" s="186">
        <f>IF(N741="snížená",J741,0)</f>
        <v>0</v>
      </c>
      <c r="BG741" s="186">
        <f>IF(N741="zákl. přenesená",J741,0)</f>
        <v>0</v>
      </c>
      <c r="BH741" s="186">
        <f>IF(N741="sníž. přenesená",J741,0)</f>
        <v>0</v>
      </c>
      <c r="BI741" s="186">
        <f>IF(N741="nulová",J741,0)</f>
        <v>0</v>
      </c>
      <c r="BJ741" s="18" t="s">
        <v>80</v>
      </c>
      <c r="BK741" s="186">
        <f>ROUND(I741*H741,2)</f>
        <v>0</v>
      </c>
      <c r="BL741" s="18" t="s">
        <v>596</v>
      </c>
      <c r="BM741" s="185" t="s">
        <v>966</v>
      </c>
    </row>
    <row r="742" spans="1:47" s="2" customFormat="1" ht="12">
      <c r="A742" s="35"/>
      <c r="B742" s="36"/>
      <c r="C742" s="37"/>
      <c r="D742" s="187" t="s">
        <v>143</v>
      </c>
      <c r="E742" s="37"/>
      <c r="F742" s="188" t="s">
        <v>967</v>
      </c>
      <c r="G742" s="37"/>
      <c r="H742" s="37"/>
      <c r="I742" s="189"/>
      <c r="J742" s="37"/>
      <c r="K742" s="37"/>
      <c r="L742" s="40"/>
      <c r="M742" s="190"/>
      <c r="N742" s="191"/>
      <c r="O742" s="65"/>
      <c r="P742" s="65"/>
      <c r="Q742" s="65"/>
      <c r="R742" s="65"/>
      <c r="S742" s="65"/>
      <c r="T742" s="66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T742" s="18" t="s">
        <v>143</v>
      </c>
      <c r="AU742" s="18" t="s">
        <v>82</v>
      </c>
    </row>
    <row r="743" spans="2:51" s="13" customFormat="1" ht="12">
      <c r="B743" s="192"/>
      <c r="C743" s="193"/>
      <c r="D743" s="194" t="s">
        <v>145</v>
      </c>
      <c r="E743" s="195" t="s">
        <v>19</v>
      </c>
      <c r="F743" s="196" t="s">
        <v>968</v>
      </c>
      <c r="G743" s="193"/>
      <c r="H743" s="195" t="s">
        <v>19</v>
      </c>
      <c r="I743" s="197"/>
      <c r="J743" s="193"/>
      <c r="K743" s="193"/>
      <c r="L743" s="198"/>
      <c r="M743" s="199"/>
      <c r="N743" s="200"/>
      <c r="O743" s="200"/>
      <c r="P743" s="200"/>
      <c r="Q743" s="200"/>
      <c r="R743" s="200"/>
      <c r="S743" s="200"/>
      <c r="T743" s="201"/>
      <c r="AT743" s="202" t="s">
        <v>145</v>
      </c>
      <c r="AU743" s="202" t="s">
        <v>82</v>
      </c>
      <c r="AV743" s="13" t="s">
        <v>80</v>
      </c>
      <c r="AW743" s="13" t="s">
        <v>33</v>
      </c>
      <c r="AX743" s="13" t="s">
        <v>72</v>
      </c>
      <c r="AY743" s="202" t="s">
        <v>132</v>
      </c>
    </row>
    <row r="744" spans="2:51" s="14" customFormat="1" ht="12">
      <c r="B744" s="203"/>
      <c r="C744" s="204"/>
      <c r="D744" s="194" t="s">
        <v>145</v>
      </c>
      <c r="E744" s="205" t="s">
        <v>19</v>
      </c>
      <c r="F744" s="206" t="s">
        <v>447</v>
      </c>
      <c r="G744" s="204"/>
      <c r="H744" s="207">
        <v>40</v>
      </c>
      <c r="I744" s="208"/>
      <c r="J744" s="204"/>
      <c r="K744" s="204"/>
      <c r="L744" s="209"/>
      <c r="M744" s="210"/>
      <c r="N744" s="211"/>
      <c r="O744" s="211"/>
      <c r="P744" s="211"/>
      <c r="Q744" s="211"/>
      <c r="R744" s="211"/>
      <c r="S744" s="211"/>
      <c r="T744" s="212"/>
      <c r="AT744" s="213" t="s">
        <v>145</v>
      </c>
      <c r="AU744" s="213" t="s">
        <v>82</v>
      </c>
      <c r="AV744" s="14" t="s">
        <v>82</v>
      </c>
      <c r="AW744" s="14" t="s">
        <v>33</v>
      </c>
      <c r="AX744" s="14" t="s">
        <v>80</v>
      </c>
      <c r="AY744" s="213" t="s">
        <v>132</v>
      </c>
    </row>
    <row r="745" spans="2:63" s="12" customFormat="1" ht="22.9" customHeight="1">
      <c r="B745" s="158"/>
      <c r="C745" s="159"/>
      <c r="D745" s="160" t="s">
        <v>71</v>
      </c>
      <c r="E745" s="172" t="s">
        <v>969</v>
      </c>
      <c r="F745" s="172" t="s">
        <v>970</v>
      </c>
      <c r="G745" s="159"/>
      <c r="H745" s="159"/>
      <c r="I745" s="162"/>
      <c r="J745" s="173">
        <f>BK745</f>
        <v>0</v>
      </c>
      <c r="K745" s="159"/>
      <c r="L745" s="164"/>
      <c r="M745" s="165"/>
      <c r="N745" s="166"/>
      <c r="O745" s="166"/>
      <c r="P745" s="167">
        <f>SUM(P746:P761)</f>
        <v>0</v>
      </c>
      <c r="Q745" s="166"/>
      <c r="R745" s="167">
        <f>SUM(R746:R761)</f>
        <v>27.001343999999996</v>
      </c>
      <c r="S745" s="166"/>
      <c r="T745" s="168">
        <f>SUM(T746:T761)</f>
        <v>0</v>
      </c>
      <c r="AR745" s="169" t="s">
        <v>141</v>
      </c>
      <c r="AT745" s="170" t="s">
        <v>71</v>
      </c>
      <c r="AU745" s="170" t="s">
        <v>80</v>
      </c>
      <c r="AY745" s="169" t="s">
        <v>132</v>
      </c>
      <c r="BK745" s="171">
        <f>SUM(BK746:BK761)</f>
        <v>0</v>
      </c>
    </row>
    <row r="746" spans="1:65" s="2" customFormat="1" ht="37.9" customHeight="1">
      <c r="A746" s="35"/>
      <c r="B746" s="36"/>
      <c r="C746" s="174" t="s">
        <v>971</v>
      </c>
      <c r="D746" s="174" t="s">
        <v>135</v>
      </c>
      <c r="E746" s="175" t="s">
        <v>972</v>
      </c>
      <c r="F746" s="176" t="s">
        <v>973</v>
      </c>
      <c r="G746" s="177" t="s">
        <v>281</v>
      </c>
      <c r="H746" s="178">
        <v>40</v>
      </c>
      <c r="I746" s="179"/>
      <c r="J746" s="180">
        <f>ROUND(I746*H746,2)</f>
        <v>0</v>
      </c>
      <c r="K746" s="176" t="s">
        <v>139</v>
      </c>
      <c r="L746" s="40"/>
      <c r="M746" s="181" t="s">
        <v>19</v>
      </c>
      <c r="N746" s="182" t="s">
        <v>43</v>
      </c>
      <c r="O746" s="65"/>
      <c r="P746" s="183">
        <f>O746*H746</f>
        <v>0</v>
      </c>
      <c r="Q746" s="183">
        <v>0.26</v>
      </c>
      <c r="R746" s="183">
        <f>Q746*H746</f>
        <v>10.4</v>
      </c>
      <c r="S746" s="183">
        <v>0</v>
      </c>
      <c r="T746" s="184">
        <f>S746*H746</f>
        <v>0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185" t="s">
        <v>596</v>
      </c>
      <c r="AT746" s="185" t="s">
        <v>135</v>
      </c>
      <c r="AU746" s="185" t="s">
        <v>82</v>
      </c>
      <c r="AY746" s="18" t="s">
        <v>132</v>
      </c>
      <c r="BE746" s="186">
        <f>IF(N746="základní",J746,0)</f>
        <v>0</v>
      </c>
      <c r="BF746" s="186">
        <f>IF(N746="snížená",J746,0)</f>
        <v>0</v>
      </c>
      <c r="BG746" s="186">
        <f>IF(N746="zákl. přenesená",J746,0)</f>
        <v>0</v>
      </c>
      <c r="BH746" s="186">
        <f>IF(N746="sníž. přenesená",J746,0)</f>
        <v>0</v>
      </c>
      <c r="BI746" s="186">
        <f>IF(N746="nulová",J746,0)</f>
        <v>0</v>
      </c>
      <c r="BJ746" s="18" t="s">
        <v>80</v>
      </c>
      <c r="BK746" s="186">
        <f>ROUND(I746*H746,2)</f>
        <v>0</v>
      </c>
      <c r="BL746" s="18" t="s">
        <v>596</v>
      </c>
      <c r="BM746" s="185" t="s">
        <v>974</v>
      </c>
    </row>
    <row r="747" spans="1:47" s="2" customFormat="1" ht="12">
      <c r="A747" s="35"/>
      <c r="B747" s="36"/>
      <c r="C747" s="37"/>
      <c r="D747" s="187" t="s">
        <v>143</v>
      </c>
      <c r="E747" s="37"/>
      <c r="F747" s="188" t="s">
        <v>975</v>
      </c>
      <c r="G747" s="37"/>
      <c r="H747" s="37"/>
      <c r="I747" s="189"/>
      <c r="J747" s="37"/>
      <c r="K747" s="37"/>
      <c r="L747" s="40"/>
      <c r="M747" s="190"/>
      <c r="N747" s="191"/>
      <c r="O747" s="65"/>
      <c r="P747" s="65"/>
      <c r="Q747" s="65"/>
      <c r="R747" s="65"/>
      <c r="S747" s="65"/>
      <c r="T747" s="66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T747" s="18" t="s">
        <v>143</v>
      </c>
      <c r="AU747" s="18" t="s">
        <v>82</v>
      </c>
    </row>
    <row r="748" spans="2:51" s="13" customFormat="1" ht="12">
      <c r="B748" s="192"/>
      <c r="C748" s="193"/>
      <c r="D748" s="194" t="s">
        <v>145</v>
      </c>
      <c r="E748" s="195" t="s">
        <v>19</v>
      </c>
      <c r="F748" s="196" t="s">
        <v>976</v>
      </c>
      <c r="G748" s="193"/>
      <c r="H748" s="195" t="s">
        <v>19</v>
      </c>
      <c r="I748" s="197"/>
      <c r="J748" s="193"/>
      <c r="K748" s="193"/>
      <c r="L748" s="198"/>
      <c r="M748" s="199"/>
      <c r="N748" s="200"/>
      <c r="O748" s="200"/>
      <c r="P748" s="200"/>
      <c r="Q748" s="200"/>
      <c r="R748" s="200"/>
      <c r="S748" s="200"/>
      <c r="T748" s="201"/>
      <c r="AT748" s="202" t="s">
        <v>145</v>
      </c>
      <c r="AU748" s="202" t="s">
        <v>82</v>
      </c>
      <c r="AV748" s="13" t="s">
        <v>80</v>
      </c>
      <c r="AW748" s="13" t="s">
        <v>33</v>
      </c>
      <c r="AX748" s="13" t="s">
        <v>72</v>
      </c>
      <c r="AY748" s="202" t="s">
        <v>132</v>
      </c>
    </row>
    <row r="749" spans="2:51" s="14" customFormat="1" ht="12">
      <c r="B749" s="203"/>
      <c r="C749" s="204"/>
      <c r="D749" s="194" t="s">
        <v>145</v>
      </c>
      <c r="E749" s="205" t="s">
        <v>19</v>
      </c>
      <c r="F749" s="206" t="s">
        <v>447</v>
      </c>
      <c r="G749" s="204"/>
      <c r="H749" s="207">
        <v>40</v>
      </c>
      <c r="I749" s="208"/>
      <c r="J749" s="204"/>
      <c r="K749" s="204"/>
      <c r="L749" s="209"/>
      <c r="M749" s="210"/>
      <c r="N749" s="211"/>
      <c r="O749" s="211"/>
      <c r="P749" s="211"/>
      <c r="Q749" s="211"/>
      <c r="R749" s="211"/>
      <c r="S749" s="211"/>
      <c r="T749" s="212"/>
      <c r="AT749" s="213" t="s">
        <v>145</v>
      </c>
      <c r="AU749" s="213" t="s">
        <v>82</v>
      </c>
      <c r="AV749" s="14" t="s">
        <v>82</v>
      </c>
      <c r="AW749" s="14" t="s">
        <v>33</v>
      </c>
      <c r="AX749" s="14" t="s">
        <v>80</v>
      </c>
      <c r="AY749" s="213" t="s">
        <v>132</v>
      </c>
    </row>
    <row r="750" spans="1:65" s="2" customFormat="1" ht="24.2" customHeight="1">
      <c r="A750" s="35"/>
      <c r="B750" s="36"/>
      <c r="C750" s="174" t="s">
        <v>977</v>
      </c>
      <c r="D750" s="174" t="s">
        <v>135</v>
      </c>
      <c r="E750" s="175" t="s">
        <v>978</v>
      </c>
      <c r="F750" s="176" t="s">
        <v>979</v>
      </c>
      <c r="G750" s="177" t="s">
        <v>138</v>
      </c>
      <c r="H750" s="178">
        <v>7.2</v>
      </c>
      <c r="I750" s="179"/>
      <c r="J750" s="180">
        <f>ROUND(I750*H750,2)</f>
        <v>0</v>
      </c>
      <c r="K750" s="176" t="s">
        <v>139</v>
      </c>
      <c r="L750" s="40"/>
      <c r="M750" s="181" t="s">
        <v>19</v>
      </c>
      <c r="N750" s="182" t="s">
        <v>43</v>
      </c>
      <c r="O750" s="65"/>
      <c r="P750" s="183">
        <f>O750*H750</f>
        <v>0</v>
      </c>
      <c r="Q750" s="183">
        <v>2.30102</v>
      </c>
      <c r="R750" s="183">
        <f>Q750*H750</f>
        <v>16.567344</v>
      </c>
      <c r="S750" s="183">
        <v>0</v>
      </c>
      <c r="T750" s="184">
        <f>S750*H750</f>
        <v>0</v>
      </c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R750" s="185" t="s">
        <v>596</v>
      </c>
      <c r="AT750" s="185" t="s">
        <v>135</v>
      </c>
      <c r="AU750" s="185" t="s">
        <v>82</v>
      </c>
      <c r="AY750" s="18" t="s">
        <v>132</v>
      </c>
      <c r="BE750" s="186">
        <f>IF(N750="základní",J750,0)</f>
        <v>0</v>
      </c>
      <c r="BF750" s="186">
        <f>IF(N750="snížená",J750,0)</f>
        <v>0</v>
      </c>
      <c r="BG750" s="186">
        <f>IF(N750="zákl. přenesená",J750,0)</f>
        <v>0</v>
      </c>
      <c r="BH750" s="186">
        <f>IF(N750="sníž. přenesená",J750,0)</f>
        <v>0</v>
      </c>
      <c r="BI750" s="186">
        <f>IF(N750="nulová",J750,0)</f>
        <v>0</v>
      </c>
      <c r="BJ750" s="18" t="s">
        <v>80</v>
      </c>
      <c r="BK750" s="186">
        <f>ROUND(I750*H750,2)</f>
        <v>0</v>
      </c>
      <c r="BL750" s="18" t="s">
        <v>596</v>
      </c>
      <c r="BM750" s="185" t="s">
        <v>980</v>
      </c>
    </row>
    <row r="751" spans="1:47" s="2" customFormat="1" ht="12">
      <c r="A751" s="35"/>
      <c r="B751" s="36"/>
      <c r="C751" s="37"/>
      <c r="D751" s="187" t="s">
        <v>143</v>
      </c>
      <c r="E751" s="37"/>
      <c r="F751" s="188" t="s">
        <v>981</v>
      </c>
      <c r="G751" s="37"/>
      <c r="H751" s="37"/>
      <c r="I751" s="189"/>
      <c r="J751" s="37"/>
      <c r="K751" s="37"/>
      <c r="L751" s="40"/>
      <c r="M751" s="190"/>
      <c r="N751" s="191"/>
      <c r="O751" s="65"/>
      <c r="P751" s="65"/>
      <c r="Q751" s="65"/>
      <c r="R751" s="65"/>
      <c r="S751" s="65"/>
      <c r="T751" s="66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T751" s="18" t="s">
        <v>143</v>
      </c>
      <c r="AU751" s="18" t="s">
        <v>82</v>
      </c>
    </row>
    <row r="752" spans="2:51" s="13" customFormat="1" ht="12">
      <c r="B752" s="192"/>
      <c r="C752" s="193"/>
      <c r="D752" s="194" t="s">
        <v>145</v>
      </c>
      <c r="E752" s="195" t="s">
        <v>19</v>
      </c>
      <c r="F752" s="196" t="s">
        <v>982</v>
      </c>
      <c r="G752" s="193"/>
      <c r="H752" s="195" t="s">
        <v>19</v>
      </c>
      <c r="I752" s="197"/>
      <c r="J752" s="193"/>
      <c r="K752" s="193"/>
      <c r="L752" s="198"/>
      <c r="M752" s="199"/>
      <c r="N752" s="200"/>
      <c r="O752" s="200"/>
      <c r="P752" s="200"/>
      <c r="Q752" s="200"/>
      <c r="R752" s="200"/>
      <c r="S752" s="200"/>
      <c r="T752" s="201"/>
      <c r="AT752" s="202" t="s">
        <v>145</v>
      </c>
      <c r="AU752" s="202" t="s">
        <v>82</v>
      </c>
      <c r="AV752" s="13" t="s">
        <v>80</v>
      </c>
      <c r="AW752" s="13" t="s">
        <v>33</v>
      </c>
      <c r="AX752" s="13" t="s">
        <v>72</v>
      </c>
      <c r="AY752" s="202" t="s">
        <v>132</v>
      </c>
    </row>
    <row r="753" spans="2:51" s="14" customFormat="1" ht="12">
      <c r="B753" s="203"/>
      <c r="C753" s="204"/>
      <c r="D753" s="194" t="s">
        <v>145</v>
      </c>
      <c r="E753" s="205" t="s">
        <v>19</v>
      </c>
      <c r="F753" s="206" t="s">
        <v>983</v>
      </c>
      <c r="G753" s="204"/>
      <c r="H753" s="207">
        <v>7.2</v>
      </c>
      <c r="I753" s="208"/>
      <c r="J753" s="204"/>
      <c r="K753" s="204"/>
      <c r="L753" s="209"/>
      <c r="M753" s="210"/>
      <c r="N753" s="211"/>
      <c r="O753" s="211"/>
      <c r="P753" s="211"/>
      <c r="Q753" s="211"/>
      <c r="R753" s="211"/>
      <c r="S753" s="211"/>
      <c r="T753" s="212"/>
      <c r="AT753" s="213" t="s">
        <v>145</v>
      </c>
      <c r="AU753" s="213" t="s">
        <v>82</v>
      </c>
      <c r="AV753" s="14" t="s">
        <v>82</v>
      </c>
      <c r="AW753" s="14" t="s">
        <v>33</v>
      </c>
      <c r="AX753" s="14" t="s">
        <v>80</v>
      </c>
      <c r="AY753" s="213" t="s">
        <v>132</v>
      </c>
    </row>
    <row r="754" spans="1:65" s="2" customFormat="1" ht="33" customHeight="1">
      <c r="A754" s="35"/>
      <c r="B754" s="36"/>
      <c r="C754" s="174" t="s">
        <v>984</v>
      </c>
      <c r="D754" s="174" t="s">
        <v>135</v>
      </c>
      <c r="E754" s="175" t="s">
        <v>985</v>
      </c>
      <c r="F754" s="176" t="s">
        <v>986</v>
      </c>
      <c r="G754" s="177" t="s">
        <v>281</v>
      </c>
      <c r="H754" s="178">
        <v>40</v>
      </c>
      <c r="I754" s="179"/>
      <c r="J754" s="180">
        <f>ROUND(I754*H754,2)</f>
        <v>0</v>
      </c>
      <c r="K754" s="176" t="s">
        <v>139</v>
      </c>
      <c r="L754" s="40"/>
      <c r="M754" s="181" t="s">
        <v>19</v>
      </c>
      <c r="N754" s="182" t="s">
        <v>43</v>
      </c>
      <c r="O754" s="65"/>
      <c r="P754" s="183">
        <f>O754*H754</f>
        <v>0</v>
      </c>
      <c r="Q754" s="183">
        <v>7E-05</v>
      </c>
      <c r="R754" s="183">
        <f>Q754*H754</f>
        <v>0.0027999999999999995</v>
      </c>
      <c r="S754" s="183">
        <v>0</v>
      </c>
      <c r="T754" s="184">
        <f>S754*H754</f>
        <v>0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R754" s="185" t="s">
        <v>596</v>
      </c>
      <c r="AT754" s="185" t="s">
        <v>135</v>
      </c>
      <c r="AU754" s="185" t="s">
        <v>82</v>
      </c>
      <c r="AY754" s="18" t="s">
        <v>132</v>
      </c>
      <c r="BE754" s="186">
        <f>IF(N754="základní",J754,0)</f>
        <v>0</v>
      </c>
      <c r="BF754" s="186">
        <f>IF(N754="snížená",J754,0)</f>
        <v>0</v>
      </c>
      <c r="BG754" s="186">
        <f>IF(N754="zákl. přenesená",J754,0)</f>
        <v>0</v>
      </c>
      <c r="BH754" s="186">
        <f>IF(N754="sníž. přenesená",J754,0)</f>
        <v>0</v>
      </c>
      <c r="BI754" s="186">
        <f>IF(N754="nulová",J754,0)</f>
        <v>0</v>
      </c>
      <c r="BJ754" s="18" t="s">
        <v>80</v>
      </c>
      <c r="BK754" s="186">
        <f>ROUND(I754*H754,2)</f>
        <v>0</v>
      </c>
      <c r="BL754" s="18" t="s">
        <v>596</v>
      </c>
      <c r="BM754" s="185" t="s">
        <v>987</v>
      </c>
    </row>
    <row r="755" spans="1:47" s="2" customFormat="1" ht="12">
      <c r="A755" s="35"/>
      <c r="B755" s="36"/>
      <c r="C755" s="37"/>
      <c r="D755" s="187" t="s">
        <v>143</v>
      </c>
      <c r="E755" s="37"/>
      <c r="F755" s="188" t="s">
        <v>988</v>
      </c>
      <c r="G755" s="37"/>
      <c r="H755" s="37"/>
      <c r="I755" s="189"/>
      <c r="J755" s="37"/>
      <c r="K755" s="37"/>
      <c r="L755" s="40"/>
      <c r="M755" s="190"/>
      <c r="N755" s="191"/>
      <c r="O755" s="65"/>
      <c r="P755" s="65"/>
      <c r="Q755" s="65"/>
      <c r="R755" s="65"/>
      <c r="S755" s="65"/>
      <c r="T755" s="66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T755" s="18" t="s">
        <v>143</v>
      </c>
      <c r="AU755" s="18" t="s">
        <v>82</v>
      </c>
    </row>
    <row r="756" spans="1:65" s="2" customFormat="1" ht="37.9" customHeight="1">
      <c r="A756" s="35"/>
      <c r="B756" s="36"/>
      <c r="C756" s="174" t="s">
        <v>989</v>
      </c>
      <c r="D756" s="174" t="s">
        <v>135</v>
      </c>
      <c r="E756" s="175" t="s">
        <v>990</v>
      </c>
      <c r="F756" s="176" t="s">
        <v>991</v>
      </c>
      <c r="G756" s="177" t="s">
        <v>281</v>
      </c>
      <c r="H756" s="178">
        <v>40</v>
      </c>
      <c r="I756" s="179"/>
      <c r="J756" s="180">
        <f>ROUND(I756*H756,2)</f>
        <v>0</v>
      </c>
      <c r="K756" s="176" t="s">
        <v>139</v>
      </c>
      <c r="L756" s="40"/>
      <c r="M756" s="181" t="s">
        <v>19</v>
      </c>
      <c r="N756" s="182" t="s">
        <v>43</v>
      </c>
      <c r="O756" s="65"/>
      <c r="P756" s="183">
        <f>O756*H756</f>
        <v>0</v>
      </c>
      <c r="Q756" s="183">
        <v>0</v>
      </c>
      <c r="R756" s="183">
        <f>Q756*H756</f>
        <v>0</v>
      </c>
      <c r="S756" s="183">
        <v>0</v>
      </c>
      <c r="T756" s="184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185" t="s">
        <v>596</v>
      </c>
      <c r="AT756" s="185" t="s">
        <v>135</v>
      </c>
      <c r="AU756" s="185" t="s">
        <v>82</v>
      </c>
      <c r="AY756" s="18" t="s">
        <v>132</v>
      </c>
      <c r="BE756" s="186">
        <f>IF(N756="základní",J756,0)</f>
        <v>0</v>
      </c>
      <c r="BF756" s="186">
        <f>IF(N756="snížená",J756,0)</f>
        <v>0</v>
      </c>
      <c r="BG756" s="186">
        <f>IF(N756="zákl. přenesená",J756,0)</f>
        <v>0</v>
      </c>
      <c r="BH756" s="186">
        <f>IF(N756="sníž. přenesená",J756,0)</f>
        <v>0</v>
      </c>
      <c r="BI756" s="186">
        <f>IF(N756="nulová",J756,0)</f>
        <v>0</v>
      </c>
      <c r="BJ756" s="18" t="s">
        <v>80</v>
      </c>
      <c r="BK756" s="186">
        <f>ROUND(I756*H756,2)</f>
        <v>0</v>
      </c>
      <c r="BL756" s="18" t="s">
        <v>596</v>
      </c>
      <c r="BM756" s="185" t="s">
        <v>992</v>
      </c>
    </row>
    <row r="757" spans="1:47" s="2" customFormat="1" ht="12">
      <c r="A757" s="35"/>
      <c r="B757" s="36"/>
      <c r="C757" s="37"/>
      <c r="D757" s="187" t="s">
        <v>143</v>
      </c>
      <c r="E757" s="37"/>
      <c r="F757" s="188" t="s">
        <v>993</v>
      </c>
      <c r="G757" s="37"/>
      <c r="H757" s="37"/>
      <c r="I757" s="189"/>
      <c r="J757" s="37"/>
      <c r="K757" s="37"/>
      <c r="L757" s="40"/>
      <c r="M757" s="190"/>
      <c r="N757" s="191"/>
      <c r="O757" s="65"/>
      <c r="P757" s="65"/>
      <c r="Q757" s="65"/>
      <c r="R757" s="65"/>
      <c r="S757" s="65"/>
      <c r="T757" s="66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T757" s="18" t="s">
        <v>143</v>
      </c>
      <c r="AU757" s="18" t="s">
        <v>82</v>
      </c>
    </row>
    <row r="758" spans="2:51" s="13" customFormat="1" ht="12">
      <c r="B758" s="192"/>
      <c r="C758" s="193"/>
      <c r="D758" s="194" t="s">
        <v>145</v>
      </c>
      <c r="E758" s="195" t="s">
        <v>19</v>
      </c>
      <c r="F758" s="196" t="s">
        <v>994</v>
      </c>
      <c r="G758" s="193"/>
      <c r="H758" s="195" t="s">
        <v>19</v>
      </c>
      <c r="I758" s="197"/>
      <c r="J758" s="193"/>
      <c r="K758" s="193"/>
      <c r="L758" s="198"/>
      <c r="M758" s="199"/>
      <c r="N758" s="200"/>
      <c r="O758" s="200"/>
      <c r="P758" s="200"/>
      <c r="Q758" s="200"/>
      <c r="R758" s="200"/>
      <c r="S758" s="200"/>
      <c r="T758" s="201"/>
      <c r="AT758" s="202" t="s">
        <v>145</v>
      </c>
      <c r="AU758" s="202" t="s">
        <v>82</v>
      </c>
      <c r="AV758" s="13" t="s">
        <v>80</v>
      </c>
      <c r="AW758" s="13" t="s">
        <v>33</v>
      </c>
      <c r="AX758" s="13" t="s">
        <v>72</v>
      </c>
      <c r="AY758" s="202" t="s">
        <v>132</v>
      </c>
    </row>
    <row r="759" spans="2:51" s="14" customFormat="1" ht="12">
      <c r="B759" s="203"/>
      <c r="C759" s="204"/>
      <c r="D759" s="194" t="s">
        <v>145</v>
      </c>
      <c r="E759" s="205" t="s">
        <v>19</v>
      </c>
      <c r="F759" s="206" t="s">
        <v>447</v>
      </c>
      <c r="G759" s="204"/>
      <c r="H759" s="207">
        <v>40</v>
      </c>
      <c r="I759" s="208"/>
      <c r="J759" s="204"/>
      <c r="K759" s="204"/>
      <c r="L759" s="209"/>
      <c r="M759" s="210"/>
      <c r="N759" s="211"/>
      <c r="O759" s="211"/>
      <c r="P759" s="211"/>
      <c r="Q759" s="211"/>
      <c r="R759" s="211"/>
      <c r="S759" s="211"/>
      <c r="T759" s="212"/>
      <c r="AT759" s="213" t="s">
        <v>145</v>
      </c>
      <c r="AU759" s="213" t="s">
        <v>82</v>
      </c>
      <c r="AV759" s="14" t="s">
        <v>82</v>
      </c>
      <c r="AW759" s="14" t="s">
        <v>33</v>
      </c>
      <c r="AX759" s="14" t="s">
        <v>80</v>
      </c>
      <c r="AY759" s="213" t="s">
        <v>132</v>
      </c>
    </row>
    <row r="760" spans="1:65" s="2" customFormat="1" ht="24.2" customHeight="1">
      <c r="A760" s="35"/>
      <c r="B760" s="36"/>
      <c r="C760" s="214" t="s">
        <v>995</v>
      </c>
      <c r="D760" s="214" t="s">
        <v>156</v>
      </c>
      <c r="E760" s="215" t="s">
        <v>996</v>
      </c>
      <c r="F760" s="216" t="s">
        <v>997</v>
      </c>
      <c r="G760" s="217" t="s">
        <v>281</v>
      </c>
      <c r="H760" s="218">
        <v>40</v>
      </c>
      <c r="I760" s="219"/>
      <c r="J760" s="220">
        <f>ROUND(I760*H760,2)</f>
        <v>0</v>
      </c>
      <c r="K760" s="216" t="s">
        <v>139</v>
      </c>
      <c r="L760" s="221"/>
      <c r="M760" s="222" t="s">
        <v>19</v>
      </c>
      <c r="N760" s="223" t="s">
        <v>43</v>
      </c>
      <c r="O760" s="65"/>
      <c r="P760" s="183">
        <f>O760*H760</f>
        <v>0</v>
      </c>
      <c r="Q760" s="183">
        <v>0.00078</v>
      </c>
      <c r="R760" s="183">
        <f>Q760*H760</f>
        <v>0.0312</v>
      </c>
      <c r="S760" s="183">
        <v>0</v>
      </c>
      <c r="T760" s="184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185" t="s">
        <v>954</v>
      </c>
      <c r="AT760" s="185" t="s">
        <v>156</v>
      </c>
      <c r="AU760" s="185" t="s">
        <v>82</v>
      </c>
      <c r="AY760" s="18" t="s">
        <v>132</v>
      </c>
      <c r="BE760" s="186">
        <f>IF(N760="základní",J760,0)</f>
        <v>0</v>
      </c>
      <c r="BF760" s="186">
        <f>IF(N760="snížená",J760,0)</f>
        <v>0</v>
      </c>
      <c r="BG760" s="186">
        <f>IF(N760="zákl. přenesená",J760,0)</f>
        <v>0</v>
      </c>
      <c r="BH760" s="186">
        <f>IF(N760="sníž. přenesená",J760,0)</f>
        <v>0</v>
      </c>
      <c r="BI760" s="186">
        <f>IF(N760="nulová",J760,0)</f>
        <v>0</v>
      </c>
      <c r="BJ760" s="18" t="s">
        <v>80</v>
      </c>
      <c r="BK760" s="186">
        <f>ROUND(I760*H760,2)</f>
        <v>0</v>
      </c>
      <c r="BL760" s="18" t="s">
        <v>954</v>
      </c>
      <c r="BM760" s="185" t="s">
        <v>998</v>
      </c>
    </row>
    <row r="761" spans="2:51" s="14" customFormat="1" ht="12">
      <c r="B761" s="203"/>
      <c r="C761" s="204"/>
      <c r="D761" s="194" t="s">
        <v>145</v>
      </c>
      <c r="E761" s="205" t="s">
        <v>19</v>
      </c>
      <c r="F761" s="206" t="s">
        <v>447</v>
      </c>
      <c r="G761" s="204"/>
      <c r="H761" s="207">
        <v>40</v>
      </c>
      <c r="I761" s="208"/>
      <c r="J761" s="204"/>
      <c r="K761" s="204"/>
      <c r="L761" s="209"/>
      <c r="M761" s="247"/>
      <c r="N761" s="248"/>
      <c r="O761" s="248"/>
      <c r="P761" s="248"/>
      <c r="Q761" s="248"/>
      <c r="R761" s="248"/>
      <c r="S761" s="248"/>
      <c r="T761" s="249"/>
      <c r="AT761" s="213" t="s">
        <v>145</v>
      </c>
      <c r="AU761" s="213" t="s">
        <v>82</v>
      </c>
      <c r="AV761" s="14" t="s">
        <v>82</v>
      </c>
      <c r="AW761" s="14" t="s">
        <v>33</v>
      </c>
      <c r="AX761" s="14" t="s">
        <v>80</v>
      </c>
      <c r="AY761" s="213" t="s">
        <v>132</v>
      </c>
    </row>
    <row r="762" spans="1:31" s="2" customFormat="1" ht="6.95" customHeight="1">
      <c r="A762" s="35"/>
      <c r="B762" s="48"/>
      <c r="C762" s="49"/>
      <c r="D762" s="49"/>
      <c r="E762" s="49"/>
      <c r="F762" s="49"/>
      <c r="G762" s="49"/>
      <c r="H762" s="49"/>
      <c r="I762" s="49"/>
      <c r="J762" s="49"/>
      <c r="K762" s="49"/>
      <c r="L762" s="40"/>
      <c r="M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</row>
  </sheetData>
  <sheetProtection algorithmName="SHA-512" hashValue="Uek/7JhpKFDFv0qK11Xd7lok0EUM1ChWYStfQBTbGpxkglcVFncf1Q4+S9FnCV8oaGJbd7VvaiwxQhd0hlDHOQ==" saltValue="3o0e/dedZ2YzenjzSpOPxQ==" spinCount="100000" sheet="1" objects="1" scenarios="1" formatColumns="0" formatRows="0" autoFilter="0"/>
  <autoFilter ref="C99:K761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5" r:id="rId1" display="https://podminky.urs.cz/item/CS_URS_2023_02/122251104"/>
    <hyperlink ref="F109" r:id="rId2" display="https://podminky.urs.cz/item/CS_URS_2023_02/162751117"/>
    <hyperlink ref="F111" r:id="rId3" display="https://podminky.urs.cz/item/CS_URS_2023_02/171151112"/>
    <hyperlink ref="F116" r:id="rId4" display="https://podminky.urs.cz/item/CS_URS_2023_02/213141122"/>
    <hyperlink ref="F121" r:id="rId5" display="https://podminky.urs.cz/item/CS_URS_2023_02/171251201"/>
    <hyperlink ref="F123" r:id="rId6" display="https://podminky.urs.cz/item/CS_URS_2023_02/997221873"/>
    <hyperlink ref="F128" r:id="rId7" display="https://podminky.urs.cz/item/CS_URS_2023_02/113106123"/>
    <hyperlink ref="F136" r:id="rId8" display="https://podminky.urs.cz/item/CS_URS_2023_02/113106136"/>
    <hyperlink ref="F140" r:id="rId9" display="https://podminky.urs.cz/item/CS_URS_2023_02/113106161"/>
    <hyperlink ref="F144" r:id="rId10" display="https://podminky.urs.cz/item/CS_URS_2023_02/113107311"/>
    <hyperlink ref="F154" r:id="rId11" display="https://podminky.urs.cz/item/CS_URS_2023_02/113107322"/>
    <hyperlink ref="F177" r:id="rId12" display="https://podminky.urs.cz/item/CS_URS_2023_02/113107323"/>
    <hyperlink ref="F181" r:id="rId13" display="https://podminky.urs.cz/item/CS_URS_2023_02/113107323"/>
    <hyperlink ref="F187" r:id="rId14" display="https://podminky.urs.cz/item/CS_URS_2023_02/113107224"/>
    <hyperlink ref="F191" r:id="rId15" display="https://podminky.urs.cz/item/CS_URS_2023_02/113107344"/>
    <hyperlink ref="F198" r:id="rId16" display="https://podminky.urs.cz/item/CS_URS_2023_02/113154265"/>
    <hyperlink ref="F202" r:id="rId17" display="https://podminky.urs.cz/item/CS_URS_2023_02/113107331"/>
    <hyperlink ref="F209" r:id="rId18" display="https://podminky.urs.cz/item/CS_URS_2023_02/113202111"/>
    <hyperlink ref="F216" r:id="rId19" display="https://podminky.urs.cz/item/CS_URS_2023_02/129951122"/>
    <hyperlink ref="F232" r:id="rId20" display="https://podminky.urs.cz/item/CS_URS_2023_02/111301111"/>
    <hyperlink ref="F236" r:id="rId21" display="https://podminky.urs.cz/item/CS_URS_2023_02/121151103"/>
    <hyperlink ref="F240" r:id="rId22" display="https://podminky.urs.cz/item/CS_URS_2023_02/122251101"/>
    <hyperlink ref="F244" r:id="rId23" display="https://podminky.urs.cz/item/CS_URS_2023_02/122251104"/>
    <hyperlink ref="F274" r:id="rId24" display="https://podminky.urs.cz/item/CS_URS_2023_02/131251100"/>
    <hyperlink ref="F281" r:id="rId25" display="https://podminky.urs.cz/item/CS_URS_2023_02/132251102"/>
    <hyperlink ref="F288" r:id="rId26" display="https://podminky.urs.cz/item/CS_URS_2023_02/139001101"/>
    <hyperlink ref="F297" r:id="rId27" display="https://podminky.urs.cz/item/CS_URS_2023_02/162351103"/>
    <hyperlink ref="F305" r:id="rId28" display="https://podminky.urs.cz/item/CS_URS_2023_02/162451106"/>
    <hyperlink ref="F315" r:id="rId29" display="https://podminky.urs.cz/item/CS_URS_2023_02/162751117"/>
    <hyperlink ref="F322" r:id="rId30" display="https://podminky.urs.cz/item/CS_URS_2023_02/167151101"/>
    <hyperlink ref="F331" r:id="rId31" display="https://podminky.urs.cz/item/CS_URS_2023_02/167151101"/>
    <hyperlink ref="F335" r:id="rId32" display="https://podminky.urs.cz/item/CS_URS_2023_02/171251201"/>
    <hyperlink ref="F342" r:id="rId33" display="https://podminky.urs.cz/item/CS_URS_2023_02/997221655"/>
    <hyperlink ref="F346" r:id="rId34" display="https://podminky.urs.cz/item/CS_URS_2022_01/997221658"/>
    <hyperlink ref="F351" r:id="rId35" display="https://podminky.urs.cz/item/CS_URS_2023_02/043134000"/>
    <hyperlink ref="F358" r:id="rId36" display="https://podminky.urs.cz/item/CS_URS_2023_02/171151112"/>
    <hyperlink ref="F370" r:id="rId37" display="https://podminky.urs.cz/item/CS_URS_2023_02/174111101"/>
    <hyperlink ref="F374" r:id="rId38" display="https://podminky.urs.cz/item/CS_URS_2023_02/174211101"/>
    <hyperlink ref="F386" r:id="rId39" display="https://podminky.urs.cz/item/CS_URS_2023_02/181951112"/>
    <hyperlink ref="F416" r:id="rId40" display="https://podminky.urs.cz/item/CS_URS_2023_02/184512111"/>
    <hyperlink ref="F423" r:id="rId41" display="https://podminky.urs.cz/item/CS_URS_2023_02/181411131"/>
    <hyperlink ref="F429" r:id="rId42" display="https://podminky.urs.cz/item/CS_URS_2023_02/181911101"/>
    <hyperlink ref="F431" r:id="rId43" display="https://podminky.urs.cz/item/CS_URS_2023_02/182311123"/>
    <hyperlink ref="F437" r:id="rId44" display="https://podminky.urs.cz/item/CS_URS_2023_02/182211121"/>
    <hyperlink ref="F440" r:id="rId45" display="https://podminky.urs.cz/item/CS_URS_2023_02/211561111"/>
    <hyperlink ref="F445" r:id="rId46" display="https://podminky.urs.cz/item/CS_URS_2023_02/211971121"/>
    <hyperlink ref="F451" r:id="rId47" display="https://podminky.urs.cz/item/CS_URS_2023_02/212751104"/>
    <hyperlink ref="F455" r:id="rId48" display="https://podminky.urs.cz/item/CS_URS_2023_02/339921111"/>
    <hyperlink ref="F462" r:id="rId49" display="https://podminky.urs.cz/item/CS_URS_2023_02/451572111"/>
    <hyperlink ref="F467" r:id="rId50" display="https://podminky.urs.cz/item/CS_URS_2023_02/571908111"/>
    <hyperlink ref="F475" r:id="rId51" display="https://podminky.urs.cz/item/CS_URS_2023_02/564861011"/>
    <hyperlink ref="F483" r:id="rId52" display="https://podminky.urs.cz/item/CS_URS_2023_02/564762111"/>
    <hyperlink ref="F489" r:id="rId53" display="https://podminky.urs.cz/item/CS_URS_2023_02/571908111"/>
    <hyperlink ref="F493" r:id="rId54" display="https://podminky.urs.cz/item/CS_URS_2023_02/564861111"/>
    <hyperlink ref="F523" r:id="rId55" display="https://podminky.urs.cz/item/CS_URS_2023_02/564861111"/>
    <hyperlink ref="F544" r:id="rId56" display="https://podminky.urs.cz/item/CS_URS_2023_02/564871016"/>
    <hyperlink ref="F553" r:id="rId57" display="https://podminky.urs.cz/item/CS_URS_2023_02/565135111"/>
    <hyperlink ref="F558" r:id="rId58" display="https://podminky.urs.cz/item/CS_URS_2023_02/565155121"/>
    <hyperlink ref="F562" r:id="rId59" display="https://podminky.urs.cz/item/CS_URS_2023_02/573111112"/>
    <hyperlink ref="F570" r:id="rId60" display="https://podminky.urs.cz/item/CS_URS_2023_02/573231107"/>
    <hyperlink ref="F572" r:id="rId61" display="https://podminky.urs.cz/item/CS_URS_2023_02/577134131"/>
    <hyperlink ref="F577" r:id="rId62" display="https://podminky.urs.cz/item/CS_URS_2023_02/577134141"/>
    <hyperlink ref="F581" r:id="rId63" display="https://podminky.urs.cz/item/CS_URS_2023_02/581131312"/>
    <hyperlink ref="F588" r:id="rId64" display="https://podminky.urs.cz/item/CS_URS_2023_02/939191011"/>
    <hyperlink ref="F592" r:id="rId65" display="https://podminky.urs.cz/item/CS_URS_2023_02/939191021"/>
    <hyperlink ref="F594" r:id="rId66" display="https://podminky.urs.cz/item/CS_URS_2023_02/591241111"/>
    <hyperlink ref="F603" r:id="rId67" display="https://podminky.urs.cz/item/CS_URS_2023_02/596211220"/>
    <hyperlink ref="F617" r:id="rId68" display="https://podminky.urs.cz/item/CS_URS_2023_02/899132121"/>
    <hyperlink ref="F620" r:id="rId69" display="https://podminky.urs.cz/item/CS_URS_2023_02/899132212"/>
    <hyperlink ref="F623" r:id="rId70" display="https://podminky.urs.cz/item/CS_URS_2023_02/899132213"/>
    <hyperlink ref="F626" r:id="rId71" display="https://podminky.urs.cz/item/CS_URS_2023_02/899133211"/>
    <hyperlink ref="F630" r:id="rId72" display="https://podminky.urs.cz/item/CS_URS_2023_02/966006211"/>
    <hyperlink ref="F633" r:id="rId73" display="https://podminky.urs.cz/item/CS_URS_2023_02/914111111"/>
    <hyperlink ref="F636" r:id="rId74" display="https://podminky.urs.cz/item/CS_URS_2023_02/914511111"/>
    <hyperlink ref="F638" r:id="rId75" display="https://podminky.urs.cz/item/CS_URS_2023_02/914511112"/>
    <hyperlink ref="F644" r:id="rId76" display="https://podminky.urs.cz/item/CS_URS_2023_02/916131213"/>
    <hyperlink ref="F651" r:id="rId77" display="https://podminky.urs.cz/item/CS_URS_2023_02/916231213"/>
    <hyperlink ref="F658" r:id="rId78" display="https://podminky.urs.cz/item/CS_URS_2023_02/919731112"/>
    <hyperlink ref="F660" r:id="rId79" display="https://podminky.urs.cz/item/CS_URS_2023_02/919731122"/>
    <hyperlink ref="F662" r:id="rId80" display="https://podminky.urs.cz/item/CS_URS_2023_02/599142111"/>
    <hyperlink ref="F664" r:id="rId81" display="https://podminky.urs.cz/item/CS_URS_2023_02/919732211"/>
    <hyperlink ref="F666" r:id="rId82" display="https://podminky.urs.cz/item/CS_URS_2023_02/919735114"/>
    <hyperlink ref="F670" r:id="rId83" display="https://podminky.urs.cz/item/CS_URS_2023_02/919735123"/>
    <hyperlink ref="F673" r:id="rId84" display="https://podminky.urs.cz/item/CS_URS_2023_02/935112211"/>
    <hyperlink ref="F678" r:id="rId85" display="https://podminky.urs.cz/item/CS_URS_2023_02/935113111"/>
    <hyperlink ref="F684" r:id="rId86" display="https://podminky.urs.cz/item/CS_URS_2023_02/966008212"/>
    <hyperlink ref="F688" r:id="rId87" display="https://podminky.urs.cz/item/CS_URS_2023_02/966051111"/>
    <hyperlink ref="F692" r:id="rId88" display="https://podminky.urs.cz/item/CS_URS_2023_02/979054451"/>
    <hyperlink ref="F695" r:id="rId89" display="https://podminky.urs.cz/item/CS_URS_2023_02/979071122"/>
    <hyperlink ref="F700" r:id="rId90" display="https://podminky.urs.cz/item/CS_URS_2023_02/997221561"/>
    <hyperlink ref="F702" r:id="rId91" display="https://podminky.urs.cz/item/CS_URS_2023_02/997221569"/>
    <hyperlink ref="F705" r:id="rId92" display="https://podminky.urs.cz/item/CS_URS_2023_02/997221611"/>
    <hyperlink ref="F707" r:id="rId93" display="https://podminky.urs.cz/item/CS_URS_2023_02/997013631"/>
    <hyperlink ref="F710" r:id="rId94" display="https://podminky.urs.cz/item/CS_URS_2023_02/997221873"/>
    <hyperlink ref="F713" r:id="rId95" display="https://podminky.urs.cz/item/CS_URS_2023_02/997221861"/>
    <hyperlink ref="F718" r:id="rId96" display="https://podminky.urs.cz/item/CS_URS_2023_02/997221875"/>
    <hyperlink ref="F722" r:id="rId97" display="https://podminky.urs.cz/item/CS_URS_2023_02/998223011"/>
    <hyperlink ref="F728" r:id="rId98" display="https://podminky.urs.cz/item/CS_URS_2023_02/998225111"/>
    <hyperlink ref="F733" r:id="rId99" display="https://podminky.urs.cz/item/CS_URS_2023_02/210220022"/>
    <hyperlink ref="F738" r:id="rId100" display="https://podminky.urs.cz/item/CS_URS_2023_02/220182002"/>
    <hyperlink ref="F742" r:id="rId101" display="https://podminky.urs.cz/item/CS_URS_2023_02/220111436"/>
    <hyperlink ref="F747" r:id="rId102" display="https://podminky.urs.cz/item/CS_URS_2023_02/460661113"/>
    <hyperlink ref="F751" r:id="rId103" display="https://podminky.urs.cz/item/CS_URS_2023_02/460821111"/>
    <hyperlink ref="F755" r:id="rId104" display="https://podminky.urs.cz/item/CS_URS_2023_02/460671112"/>
    <hyperlink ref="F757" r:id="rId105" display="https://podminky.urs.cz/item/CS_URS_2023_02/4607911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85</v>
      </c>
    </row>
    <row r="3" spans="2:46" s="1" customFormat="1" ht="6.95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 hidden="1">
      <c r="B4" s="21"/>
      <c r="D4" s="104" t="s">
        <v>89</v>
      </c>
      <c r="L4" s="21"/>
      <c r="M4" s="105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301" t="str">
        <f>'Rekapitulace stavby'!K6</f>
        <v>Obnova vozovky ulice Na Vápenkách</v>
      </c>
      <c r="F7" s="302"/>
      <c r="G7" s="302"/>
      <c r="H7" s="302"/>
      <c r="L7" s="21"/>
    </row>
    <row r="8" spans="1:31" s="2" customFormat="1" ht="12" customHeight="1" hidden="1">
      <c r="A8" s="35"/>
      <c r="B8" s="40"/>
      <c r="C8" s="35"/>
      <c r="D8" s="106" t="s">
        <v>90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03" t="s">
        <v>999</v>
      </c>
      <c r="F9" s="304"/>
      <c r="G9" s="304"/>
      <c r="H9" s="30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2. 10. 2023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05" t="str">
        <f>'Rekapitulace stavby'!E14</f>
        <v>Vyplň údaj</v>
      </c>
      <c r="F18" s="306"/>
      <c r="G18" s="306"/>
      <c r="H18" s="306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307" t="s">
        <v>19</v>
      </c>
      <c r="F27" s="307"/>
      <c r="G27" s="307"/>
      <c r="H27" s="30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ROUND(J92,2)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117" t="s">
        <v>42</v>
      </c>
      <c r="E33" s="106" t="s">
        <v>43</v>
      </c>
      <c r="F33" s="118">
        <f>ROUND((SUM(BE92:BE168)),2)</f>
        <v>0</v>
      </c>
      <c r="G33" s="35"/>
      <c r="H33" s="35"/>
      <c r="I33" s="119">
        <v>0.21</v>
      </c>
      <c r="J33" s="118">
        <f>ROUND(((SUM(BE92:BE168))*I33),2)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6" t="s">
        <v>44</v>
      </c>
      <c r="F34" s="118">
        <f>ROUND((SUM(BF92:BF168)),2)</f>
        <v>0</v>
      </c>
      <c r="G34" s="35"/>
      <c r="H34" s="35"/>
      <c r="I34" s="119">
        <v>0.15</v>
      </c>
      <c r="J34" s="118">
        <f>ROUND(((SUM(BF92:BF168))*I34),2)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ROUND((SUM(BG92:BG168)),2)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ROUND((SUM(BH92:BH168)),2)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ROUND((SUM(BI92:BI168)),2)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2" hidden="1"/>
    <row r="42" ht="12" hidden="1"/>
    <row r="43" ht="12" hidden="1"/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299" t="str">
        <f>E7</f>
        <v>Obnova vozovky ulice Na Vápenkách</v>
      </c>
      <c r="F48" s="300"/>
      <c r="G48" s="300"/>
      <c r="H48" s="30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90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68" t="str">
        <f>E9</f>
        <v>002 - Veřejné osvětlení</v>
      </c>
      <c r="F50" s="298"/>
      <c r="G50" s="298"/>
      <c r="H50" s="29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ulice Na Vápenkách</v>
      </c>
      <c r="G52" s="37"/>
      <c r="H52" s="37"/>
      <c r="I52" s="30" t="s">
        <v>23</v>
      </c>
      <c r="J52" s="60" t="str">
        <f>IF(J12="","",J12)</f>
        <v>2. 10. 2023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Kopřivnice</v>
      </c>
      <c r="G54" s="37"/>
      <c r="H54" s="37"/>
      <c r="I54" s="30" t="s">
        <v>31</v>
      </c>
      <c r="J54" s="33" t="str">
        <f>E21</f>
        <v>ing. Ondřej Bojko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93</v>
      </c>
      <c r="D57" s="132"/>
      <c r="E57" s="132"/>
      <c r="F57" s="132"/>
      <c r="G57" s="132"/>
      <c r="H57" s="132"/>
      <c r="I57" s="132"/>
      <c r="J57" s="133" t="s">
        <v>94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J92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5" customHeight="1">
      <c r="B60" s="135"/>
      <c r="C60" s="136"/>
      <c r="D60" s="137" t="s">
        <v>96</v>
      </c>
      <c r="E60" s="138"/>
      <c r="F60" s="138"/>
      <c r="G60" s="138"/>
      <c r="H60" s="138"/>
      <c r="I60" s="138"/>
      <c r="J60" s="139">
        <f>J93</f>
        <v>0</v>
      </c>
      <c r="K60" s="136"/>
      <c r="L60" s="140"/>
    </row>
    <row r="61" spans="2:12" s="10" customFormat="1" ht="19.9" customHeight="1">
      <c r="B61" s="141"/>
      <c r="C61" s="142"/>
      <c r="D61" s="143" t="s">
        <v>110</v>
      </c>
      <c r="E61" s="144"/>
      <c r="F61" s="144"/>
      <c r="G61" s="144"/>
      <c r="H61" s="144"/>
      <c r="I61" s="144"/>
      <c r="J61" s="145">
        <f>J94</f>
        <v>0</v>
      </c>
      <c r="K61" s="142"/>
      <c r="L61" s="146"/>
    </row>
    <row r="62" spans="2:12" s="10" customFormat="1" ht="19.9" customHeight="1">
      <c r="B62" s="141"/>
      <c r="C62" s="142"/>
      <c r="D62" s="143" t="s">
        <v>111</v>
      </c>
      <c r="E62" s="144"/>
      <c r="F62" s="144"/>
      <c r="G62" s="144"/>
      <c r="H62" s="144"/>
      <c r="I62" s="144"/>
      <c r="J62" s="145">
        <f>J96</f>
        <v>0</v>
      </c>
      <c r="K62" s="142"/>
      <c r="L62" s="146"/>
    </row>
    <row r="63" spans="2:12" s="9" customFormat="1" ht="24.95" customHeight="1">
      <c r="B63" s="135"/>
      <c r="C63" s="136"/>
      <c r="D63" s="137" t="s">
        <v>113</v>
      </c>
      <c r="E63" s="138"/>
      <c r="F63" s="138"/>
      <c r="G63" s="138"/>
      <c r="H63" s="138"/>
      <c r="I63" s="138"/>
      <c r="J63" s="139">
        <f>J100</f>
        <v>0</v>
      </c>
      <c r="K63" s="136"/>
      <c r="L63" s="140"/>
    </row>
    <row r="64" spans="2:12" s="10" customFormat="1" ht="19.9" customHeight="1">
      <c r="B64" s="141"/>
      <c r="C64" s="142"/>
      <c r="D64" s="143" t="s">
        <v>114</v>
      </c>
      <c r="E64" s="144"/>
      <c r="F64" s="144"/>
      <c r="G64" s="144"/>
      <c r="H64" s="144"/>
      <c r="I64" s="144"/>
      <c r="J64" s="145">
        <f>J101</f>
        <v>0</v>
      </c>
      <c r="K64" s="142"/>
      <c r="L64" s="146"/>
    </row>
    <row r="65" spans="2:12" s="10" customFormat="1" ht="19.9" customHeight="1">
      <c r="B65" s="141"/>
      <c r="C65" s="142"/>
      <c r="D65" s="143" t="s">
        <v>1000</v>
      </c>
      <c r="E65" s="144"/>
      <c r="F65" s="144"/>
      <c r="G65" s="144"/>
      <c r="H65" s="144"/>
      <c r="I65" s="144"/>
      <c r="J65" s="145">
        <f>J141</f>
        <v>0</v>
      </c>
      <c r="K65" s="142"/>
      <c r="L65" s="146"/>
    </row>
    <row r="66" spans="2:12" s="10" customFormat="1" ht="19.9" customHeight="1">
      <c r="B66" s="141"/>
      <c r="C66" s="142"/>
      <c r="D66" s="143" t="s">
        <v>116</v>
      </c>
      <c r="E66" s="144"/>
      <c r="F66" s="144"/>
      <c r="G66" s="144"/>
      <c r="H66" s="144"/>
      <c r="I66" s="144"/>
      <c r="J66" s="145">
        <f>J147</f>
        <v>0</v>
      </c>
      <c r="K66" s="142"/>
      <c r="L66" s="146"/>
    </row>
    <row r="67" spans="2:12" s="9" customFormat="1" ht="24.95" customHeight="1">
      <c r="B67" s="135"/>
      <c r="C67" s="136"/>
      <c r="D67" s="137" t="s">
        <v>1001</v>
      </c>
      <c r="E67" s="138"/>
      <c r="F67" s="138"/>
      <c r="G67" s="138"/>
      <c r="H67" s="138"/>
      <c r="I67" s="138"/>
      <c r="J67" s="139">
        <f>J157</f>
        <v>0</v>
      </c>
      <c r="K67" s="136"/>
      <c r="L67" s="140"/>
    </row>
    <row r="68" spans="2:12" s="10" customFormat="1" ht="19.9" customHeight="1">
      <c r="B68" s="141"/>
      <c r="C68" s="142"/>
      <c r="D68" s="143" t="s">
        <v>1002</v>
      </c>
      <c r="E68" s="144"/>
      <c r="F68" s="144"/>
      <c r="G68" s="144"/>
      <c r="H68" s="144"/>
      <c r="I68" s="144"/>
      <c r="J68" s="145">
        <f>J158</f>
        <v>0</v>
      </c>
      <c r="K68" s="142"/>
      <c r="L68" s="146"/>
    </row>
    <row r="69" spans="2:12" s="10" customFormat="1" ht="19.9" customHeight="1">
      <c r="B69" s="141"/>
      <c r="C69" s="142"/>
      <c r="D69" s="143" t="s">
        <v>1003</v>
      </c>
      <c r="E69" s="144"/>
      <c r="F69" s="144"/>
      <c r="G69" s="144"/>
      <c r="H69" s="144"/>
      <c r="I69" s="144"/>
      <c r="J69" s="145">
        <f>J160</f>
        <v>0</v>
      </c>
      <c r="K69" s="142"/>
      <c r="L69" s="146"/>
    </row>
    <row r="70" spans="2:12" s="10" customFormat="1" ht="19.9" customHeight="1">
      <c r="B70" s="141"/>
      <c r="C70" s="142"/>
      <c r="D70" s="143" t="s">
        <v>1004</v>
      </c>
      <c r="E70" s="144"/>
      <c r="F70" s="144"/>
      <c r="G70" s="144"/>
      <c r="H70" s="144"/>
      <c r="I70" s="144"/>
      <c r="J70" s="145">
        <f>J163</f>
        <v>0</v>
      </c>
      <c r="K70" s="142"/>
      <c r="L70" s="146"/>
    </row>
    <row r="71" spans="2:12" s="10" customFormat="1" ht="19.9" customHeight="1">
      <c r="B71" s="141"/>
      <c r="C71" s="142"/>
      <c r="D71" s="143" t="s">
        <v>1005</v>
      </c>
      <c r="E71" s="144"/>
      <c r="F71" s="144"/>
      <c r="G71" s="144"/>
      <c r="H71" s="144"/>
      <c r="I71" s="144"/>
      <c r="J71" s="145">
        <f>J165</f>
        <v>0</v>
      </c>
      <c r="K71" s="142"/>
      <c r="L71" s="146"/>
    </row>
    <row r="72" spans="2:12" s="10" customFormat="1" ht="19.9" customHeight="1">
      <c r="B72" s="141"/>
      <c r="C72" s="142"/>
      <c r="D72" s="143" t="s">
        <v>1006</v>
      </c>
      <c r="E72" s="144"/>
      <c r="F72" s="144"/>
      <c r="G72" s="144"/>
      <c r="H72" s="144"/>
      <c r="I72" s="144"/>
      <c r="J72" s="145">
        <f>J167</f>
        <v>0</v>
      </c>
      <c r="K72" s="142"/>
      <c r="L72" s="146"/>
    </row>
    <row r="73" spans="1:31" s="2" customFormat="1" ht="21.7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6.9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4.95" customHeight="1">
      <c r="A79" s="35"/>
      <c r="B79" s="36"/>
      <c r="C79" s="24" t="s">
        <v>117</v>
      </c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16</v>
      </c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299" t="str">
        <f>E7</f>
        <v>Obnova vozovky ulice Na Vápenkách</v>
      </c>
      <c r="F82" s="300"/>
      <c r="G82" s="300"/>
      <c r="H82" s="300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90</v>
      </c>
      <c r="D83" s="37"/>
      <c r="E83" s="37"/>
      <c r="F83" s="37"/>
      <c r="G83" s="37"/>
      <c r="H83" s="37"/>
      <c r="I83" s="37"/>
      <c r="J83" s="37"/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268" t="str">
        <f>E9</f>
        <v>002 - Veřejné osvětlení</v>
      </c>
      <c r="F84" s="298"/>
      <c r="G84" s="298"/>
      <c r="H84" s="298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21</v>
      </c>
      <c r="D86" s="37"/>
      <c r="E86" s="37"/>
      <c r="F86" s="28" t="str">
        <f>F12</f>
        <v>ulice Na Vápenkách</v>
      </c>
      <c r="G86" s="37"/>
      <c r="H86" s="37"/>
      <c r="I86" s="30" t="s">
        <v>23</v>
      </c>
      <c r="J86" s="60" t="str">
        <f>IF(J12="","",J12)</f>
        <v>2. 10. 2023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25</v>
      </c>
      <c r="D88" s="37"/>
      <c r="E88" s="37"/>
      <c r="F88" s="28" t="str">
        <f>E15</f>
        <v>Město Kopřivnice</v>
      </c>
      <c r="G88" s="37"/>
      <c r="H88" s="37"/>
      <c r="I88" s="30" t="s">
        <v>31</v>
      </c>
      <c r="J88" s="33" t="str">
        <f>E21</f>
        <v>ing. Ondřej Bojko</v>
      </c>
      <c r="K88" s="37"/>
      <c r="L88" s="10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2" customHeight="1">
      <c r="A89" s="35"/>
      <c r="B89" s="36"/>
      <c r="C89" s="30" t="s">
        <v>29</v>
      </c>
      <c r="D89" s="37"/>
      <c r="E89" s="37"/>
      <c r="F89" s="28" t="str">
        <f>IF(E18="","",E18)</f>
        <v>Vyplň údaj</v>
      </c>
      <c r="G89" s="37"/>
      <c r="H89" s="37"/>
      <c r="I89" s="30" t="s">
        <v>34</v>
      </c>
      <c r="J89" s="33" t="str">
        <f>E24</f>
        <v xml:space="preserve"> </v>
      </c>
      <c r="K89" s="37"/>
      <c r="L89" s="10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10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47"/>
      <c r="B91" s="148"/>
      <c r="C91" s="149" t="s">
        <v>118</v>
      </c>
      <c r="D91" s="150" t="s">
        <v>57</v>
      </c>
      <c r="E91" s="150" t="s">
        <v>53</v>
      </c>
      <c r="F91" s="150" t="s">
        <v>54</v>
      </c>
      <c r="G91" s="150" t="s">
        <v>119</v>
      </c>
      <c r="H91" s="150" t="s">
        <v>120</v>
      </c>
      <c r="I91" s="150" t="s">
        <v>121</v>
      </c>
      <c r="J91" s="150" t="s">
        <v>94</v>
      </c>
      <c r="K91" s="151" t="s">
        <v>122</v>
      </c>
      <c r="L91" s="152"/>
      <c r="M91" s="69" t="s">
        <v>19</v>
      </c>
      <c r="N91" s="70" t="s">
        <v>42</v>
      </c>
      <c r="O91" s="70" t="s">
        <v>123</v>
      </c>
      <c r="P91" s="70" t="s">
        <v>124</v>
      </c>
      <c r="Q91" s="70" t="s">
        <v>125</v>
      </c>
      <c r="R91" s="70" t="s">
        <v>126</v>
      </c>
      <c r="S91" s="70" t="s">
        <v>127</v>
      </c>
      <c r="T91" s="71" t="s">
        <v>128</v>
      </c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</row>
    <row r="92" spans="1:63" s="2" customFormat="1" ht="22.9" customHeight="1">
      <c r="A92" s="35"/>
      <c r="B92" s="36"/>
      <c r="C92" s="76" t="s">
        <v>129</v>
      </c>
      <c r="D92" s="37"/>
      <c r="E92" s="37"/>
      <c r="F92" s="37"/>
      <c r="G92" s="37"/>
      <c r="H92" s="37"/>
      <c r="I92" s="37"/>
      <c r="J92" s="153">
        <f>BK92</f>
        <v>0</v>
      </c>
      <c r="K92" s="37"/>
      <c r="L92" s="40"/>
      <c r="M92" s="72"/>
      <c r="N92" s="154"/>
      <c r="O92" s="73"/>
      <c r="P92" s="155">
        <f>P93+P100+P157</f>
        <v>0</v>
      </c>
      <c r="Q92" s="73"/>
      <c r="R92" s="155">
        <f>R93+R100+R157</f>
        <v>61.98599156</v>
      </c>
      <c r="S92" s="73"/>
      <c r="T92" s="156">
        <f>T93+T100+T157</f>
        <v>1.5055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71</v>
      </c>
      <c r="AU92" s="18" t="s">
        <v>95</v>
      </c>
      <c r="BK92" s="157">
        <f>BK93+BK100+BK157</f>
        <v>0</v>
      </c>
    </row>
    <row r="93" spans="2:63" s="12" customFormat="1" ht="25.9" customHeight="1">
      <c r="B93" s="158"/>
      <c r="C93" s="159"/>
      <c r="D93" s="160" t="s">
        <v>71</v>
      </c>
      <c r="E93" s="161" t="s">
        <v>130</v>
      </c>
      <c r="F93" s="161" t="s">
        <v>131</v>
      </c>
      <c r="G93" s="159"/>
      <c r="H93" s="159"/>
      <c r="I93" s="162"/>
      <c r="J93" s="163">
        <f>BK93</f>
        <v>0</v>
      </c>
      <c r="K93" s="159"/>
      <c r="L93" s="164"/>
      <c r="M93" s="165"/>
      <c r="N93" s="166"/>
      <c r="O93" s="166"/>
      <c r="P93" s="167">
        <f>P94+P96</f>
        <v>0</v>
      </c>
      <c r="Q93" s="166"/>
      <c r="R93" s="167">
        <f>R94+R96</f>
        <v>0</v>
      </c>
      <c r="S93" s="166"/>
      <c r="T93" s="168">
        <f>T94+T96</f>
        <v>1.3</v>
      </c>
      <c r="AR93" s="169" t="s">
        <v>80</v>
      </c>
      <c r="AT93" s="170" t="s">
        <v>71</v>
      </c>
      <c r="AU93" s="170" t="s">
        <v>72</v>
      </c>
      <c r="AY93" s="169" t="s">
        <v>132</v>
      </c>
      <c r="BK93" s="171">
        <f>BK94+BK96</f>
        <v>0</v>
      </c>
    </row>
    <row r="94" spans="2:63" s="12" customFormat="1" ht="22.9" customHeight="1">
      <c r="B94" s="158"/>
      <c r="C94" s="159"/>
      <c r="D94" s="160" t="s">
        <v>71</v>
      </c>
      <c r="E94" s="172" t="s">
        <v>187</v>
      </c>
      <c r="F94" s="172" t="s">
        <v>734</v>
      </c>
      <c r="G94" s="159"/>
      <c r="H94" s="159"/>
      <c r="I94" s="162"/>
      <c r="J94" s="173">
        <f>BK94</f>
        <v>0</v>
      </c>
      <c r="K94" s="159"/>
      <c r="L94" s="164"/>
      <c r="M94" s="165"/>
      <c r="N94" s="166"/>
      <c r="O94" s="166"/>
      <c r="P94" s="167">
        <f>P95</f>
        <v>0</v>
      </c>
      <c r="Q94" s="166"/>
      <c r="R94" s="167">
        <f>R95</f>
        <v>0</v>
      </c>
      <c r="S94" s="166"/>
      <c r="T94" s="168">
        <f>T95</f>
        <v>1.3</v>
      </c>
      <c r="AR94" s="169" t="s">
        <v>80</v>
      </c>
      <c r="AT94" s="170" t="s">
        <v>71</v>
      </c>
      <c r="AU94" s="170" t="s">
        <v>80</v>
      </c>
      <c r="AY94" s="169" t="s">
        <v>132</v>
      </c>
      <c r="BK94" s="171">
        <f>BK95</f>
        <v>0</v>
      </c>
    </row>
    <row r="95" spans="1:65" s="2" customFormat="1" ht="16.5" customHeight="1">
      <c r="A95" s="35"/>
      <c r="B95" s="36"/>
      <c r="C95" s="174" t="s">
        <v>80</v>
      </c>
      <c r="D95" s="174" t="s">
        <v>135</v>
      </c>
      <c r="E95" s="175" t="s">
        <v>1007</v>
      </c>
      <c r="F95" s="176" t="s">
        <v>1008</v>
      </c>
      <c r="G95" s="177" t="s">
        <v>138</v>
      </c>
      <c r="H95" s="178">
        <v>0.65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43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2</v>
      </c>
      <c r="T95" s="184">
        <f>S95*H95</f>
        <v>1.3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140</v>
      </c>
      <c r="AT95" s="185" t="s">
        <v>135</v>
      </c>
      <c r="AU95" s="185" t="s">
        <v>82</v>
      </c>
      <c r="AY95" s="18" t="s">
        <v>132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80</v>
      </c>
      <c r="BK95" s="186">
        <f>ROUND(I95*H95,2)</f>
        <v>0</v>
      </c>
      <c r="BL95" s="18" t="s">
        <v>140</v>
      </c>
      <c r="BM95" s="185" t="s">
        <v>1009</v>
      </c>
    </row>
    <row r="96" spans="2:63" s="12" customFormat="1" ht="22.9" customHeight="1">
      <c r="B96" s="158"/>
      <c r="C96" s="159"/>
      <c r="D96" s="160" t="s">
        <v>71</v>
      </c>
      <c r="E96" s="172" t="s">
        <v>887</v>
      </c>
      <c r="F96" s="172" t="s">
        <v>888</v>
      </c>
      <c r="G96" s="159"/>
      <c r="H96" s="159"/>
      <c r="I96" s="162"/>
      <c r="J96" s="173">
        <f>BK96</f>
        <v>0</v>
      </c>
      <c r="K96" s="159"/>
      <c r="L96" s="164"/>
      <c r="M96" s="165"/>
      <c r="N96" s="166"/>
      <c r="O96" s="166"/>
      <c r="P96" s="167">
        <f>SUM(P97:P99)</f>
        <v>0</v>
      </c>
      <c r="Q96" s="166"/>
      <c r="R96" s="167">
        <f>SUM(R97:R99)</f>
        <v>0</v>
      </c>
      <c r="S96" s="166"/>
      <c r="T96" s="168">
        <f>SUM(T97:T99)</f>
        <v>0</v>
      </c>
      <c r="AR96" s="169" t="s">
        <v>80</v>
      </c>
      <c r="AT96" s="170" t="s">
        <v>71</v>
      </c>
      <c r="AU96" s="170" t="s">
        <v>80</v>
      </c>
      <c r="AY96" s="169" t="s">
        <v>132</v>
      </c>
      <c r="BK96" s="171">
        <f>SUM(BK97:BK99)</f>
        <v>0</v>
      </c>
    </row>
    <row r="97" spans="1:65" s="2" customFormat="1" ht="33" customHeight="1">
      <c r="A97" s="35"/>
      <c r="B97" s="36"/>
      <c r="C97" s="174" t="s">
        <v>82</v>
      </c>
      <c r="D97" s="174" t="s">
        <v>135</v>
      </c>
      <c r="E97" s="175" t="s">
        <v>1010</v>
      </c>
      <c r="F97" s="176" t="s">
        <v>1011</v>
      </c>
      <c r="G97" s="177" t="s">
        <v>159</v>
      </c>
      <c r="H97" s="178">
        <v>23.73</v>
      </c>
      <c r="I97" s="179"/>
      <c r="J97" s="180">
        <f>ROUND(I97*H97,2)</f>
        <v>0</v>
      </c>
      <c r="K97" s="176" t="s">
        <v>19</v>
      </c>
      <c r="L97" s="40"/>
      <c r="M97" s="181" t="s">
        <v>19</v>
      </c>
      <c r="N97" s="182" t="s">
        <v>43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230</v>
      </c>
      <c r="AT97" s="185" t="s">
        <v>135</v>
      </c>
      <c r="AU97" s="185" t="s">
        <v>82</v>
      </c>
      <c r="AY97" s="18" t="s">
        <v>132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80</v>
      </c>
      <c r="BK97" s="186">
        <f>ROUND(I97*H97,2)</f>
        <v>0</v>
      </c>
      <c r="BL97" s="18" t="s">
        <v>230</v>
      </c>
      <c r="BM97" s="185" t="s">
        <v>1012</v>
      </c>
    </row>
    <row r="98" spans="1:65" s="2" customFormat="1" ht="24.2" customHeight="1">
      <c r="A98" s="35"/>
      <c r="B98" s="36"/>
      <c r="C98" s="174" t="s">
        <v>141</v>
      </c>
      <c r="D98" s="174" t="s">
        <v>135</v>
      </c>
      <c r="E98" s="175" t="s">
        <v>1013</v>
      </c>
      <c r="F98" s="176" t="s">
        <v>1014</v>
      </c>
      <c r="G98" s="177" t="s">
        <v>159</v>
      </c>
      <c r="H98" s="178">
        <v>23.73</v>
      </c>
      <c r="I98" s="179"/>
      <c r="J98" s="180">
        <f>ROUND(I98*H98,2)</f>
        <v>0</v>
      </c>
      <c r="K98" s="176" t="s">
        <v>19</v>
      </c>
      <c r="L98" s="40"/>
      <c r="M98" s="181" t="s">
        <v>19</v>
      </c>
      <c r="N98" s="182" t="s">
        <v>43</v>
      </c>
      <c r="O98" s="65"/>
      <c r="P98" s="183">
        <f>O98*H98</f>
        <v>0</v>
      </c>
      <c r="Q98" s="183">
        <v>0</v>
      </c>
      <c r="R98" s="183">
        <f>Q98*H98</f>
        <v>0</v>
      </c>
      <c r="S98" s="183">
        <v>0</v>
      </c>
      <c r="T98" s="18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5" t="s">
        <v>140</v>
      </c>
      <c r="AT98" s="185" t="s">
        <v>135</v>
      </c>
      <c r="AU98" s="185" t="s">
        <v>82</v>
      </c>
      <c r="AY98" s="18" t="s">
        <v>132</v>
      </c>
      <c r="BE98" s="186">
        <f>IF(N98="základní",J98,0)</f>
        <v>0</v>
      </c>
      <c r="BF98" s="186">
        <f>IF(N98="snížená",J98,0)</f>
        <v>0</v>
      </c>
      <c r="BG98" s="186">
        <f>IF(N98="zákl. přenesená",J98,0)</f>
        <v>0</v>
      </c>
      <c r="BH98" s="186">
        <f>IF(N98="sníž. přenesená",J98,0)</f>
        <v>0</v>
      </c>
      <c r="BI98" s="186">
        <f>IF(N98="nulová",J98,0)</f>
        <v>0</v>
      </c>
      <c r="BJ98" s="18" t="s">
        <v>80</v>
      </c>
      <c r="BK98" s="186">
        <f>ROUND(I98*H98,2)</f>
        <v>0</v>
      </c>
      <c r="BL98" s="18" t="s">
        <v>140</v>
      </c>
      <c r="BM98" s="185" t="s">
        <v>1015</v>
      </c>
    </row>
    <row r="99" spans="1:65" s="2" customFormat="1" ht="44.25" customHeight="1">
      <c r="A99" s="35"/>
      <c r="B99" s="36"/>
      <c r="C99" s="174" t="s">
        <v>140</v>
      </c>
      <c r="D99" s="174" t="s">
        <v>135</v>
      </c>
      <c r="E99" s="175" t="s">
        <v>1016</v>
      </c>
      <c r="F99" s="176" t="s">
        <v>181</v>
      </c>
      <c r="G99" s="177" t="s">
        <v>159</v>
      </c>
      <c r="H99" s="178">
        <v>23.73</v>
      </c>
      <c r="I99" s="179"/>
      <c r="J99" s="180">
        <f>ROUND(I99*H99,2)</f>
        <v>0</v>
      </c>
      <c r="K99" s="176" t="s">
        <v>19</v>
      </c>
      <c r="L99" s="40"/>
      <c r="M99" s="181" t="s">
        <v>19</v>
      </c>
      <c r="N99" s="182" t="s">
        <v>43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140</v>
      </c>
      <c r="AT99" s="185" t="s">
        <v>135</v>
      </c>
      <c r="AU99" s="185" t="s">
        <v>82</v>
      </c>
      <c r="AY99" s="18" t="s">
        <v>132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80</v>
      </c>
      <c r="BK99" s="186">
        <f>ROUND(I99*H99,2)</f>
        <v>0</v>
      </c>
      <c r="BL99" s="18" t="s">
        <v>140</v>
      </c>
      <c r="BM99" s="185" t="s">
        <v>1017</v>
      </c>
    </row>
    <row r="100" spans="2:63" s="12" customFormat="1" ht="25.9" customHeight="1">
      <c r="B100" s="158"/>
      <c r="C100" s="159"/>
      <c r="D100" s="160" t="s">
        <v>71</v>
      </c>
      <c r="E100" s="161" t="s">
        <v>156</v>
      </c>
      <c r="F100" s="161" t="s">
        <v>943</v>
      </c>
      <c r="G100" s="159"/>
      <c r="H100" s="159"/>
      <c r="I100" s="162"/>
      <c r="J100" s="163">
        <f>BK100</f>
        <v>0</v>
      </c>
      <c r="K100" s="159"/>
      <c r="L100" s="164"/>
      <c r="M100" s="165"/>
      <c r="N100" s="166"/>
      <c r="O100" s="166"/>
      <c r="P100" s="167">
        <f>P101+P141+P147</f>
        <v>0</v>
      </c>
      <c r="Q100" s="166"/>
      <c r="R100" s="167">
        <f>R101+R141+R147</f>
        <v>61.98599156</v>
      </c>
      <c r="S100" s="166"/>
      <c r="T100" s="168">
        <f>T101+T141+T147</f>
        <v>0.20550000000000002</v>
      </c>
      <c r="AR100" s="169" t="s">
        <v>141</v>
      </c>
      <c r="AT100" s="170" t="s">
        <v>71</v>
      </c>
      <c r="AU100" s="170" t="s">
        <v>72</v>
      </c>
      <c r="AY100" s="169" t="s">
        <v>132</v>
      </c>
      <c r="BK100" s="171">
        <f>BK101+BK141+BK147</f>
        <v>0</v>
      </c>
    </row>
    <row r="101" spans="2:63" s="12" customFormat="1" ht="22.9" customHeight="1">
      <c r="B101" s="158"/>
      <c r="C101" s="159"/>
      <c r="D101" s="160" t="s">
        <v>71</v>
      </c>
      <c r="E101" s="172" t="s">
        <v>944</v>
      </c>
      <c r="F101" s="172" t="s">
        <v>945</v>
      </c>
      <c r="G101" s="159"/>
      <c r="H101" s="159"/>
      <c r="I101" s="162"/>
      <c r="J101" s="173">
        <f>BK101</f>
        <v>0</v>
      </c>
      <c r="K101" s="159"/>
      <c r="L101" s="164"/>
      <c r="M101" s="165"/>
      <c r="N101" s="166"/>
      <c r="O101" s="166"/>
      <c r="P101" s="167">
        <f>SUM(P102:P140)</f>
        <v>0</v>
      </c>
      <c r="Q101" s="166"/>
      <c r="R101" s="167">
        <f>SUM(R102:R140)</f>
        <v>0.81816656</v>
      </c>
      <c r="S101" s="166"/>
      <c r="T101" s="168">
        <f>SUM(T102:T140)</f>
        <v>0.0375</v>
      </c>
      <c r="AR101" s="169" t="s">
        <v>141</v>
      </c>
      <c r="AT101" s="170" t="s">
        <v>71</v>
      </c>
      <c r="AU101" s="170" t="s">
        <v>80</v>
      </c>
      <c r="AY101" s="169" t="s">
        <v>132</v>
      </c>
      <c r="BK101" s="171">
        <f>SUM(BK102:BK140)</f>
        <v>0</v>
      </c>
    </row>
    <row r="102" spans="1:65" s="2" customFormat="1" ht="24.2" customHeight="1">
      <c r="A102" s="35"/>
      <c r="B102" s="36"/>
      <c r="C102" s="174" t="s">
        <v>160</v>
      </c>
      <c r="D102" s="174" t="s">
        <v>135</v>
      </c>
      <c r="E102" s="175" t="s">
        <v>1018</v>
      </c>
      <c r="F102" s="176" t="s">
        <v>1019</v>
      </c>
      <c r="G102" s="177" t="s">
        <v>433</v>
      </c>
      <c r="H102" s="178">
        <v>6</v>
      </c>
      <c r="I102" s="179"/>
      <c r="J102" s="180">
        <f aca="true" t="shared" si="0" ref="J102:J140">ROUND(I102*H102,2)</f>
        <v>0</v>
      </c>
      <c r="K102" s="176" t="s">
        <v>19</v>
      </c>
      <c r="L102" s="40"/>
      <c r="M102" s="181" t="s">
        <v>19</v>
      </c>
      <c r="N102" s="182" t="s">
        <v>43</v>
      </c>
      <c r="O102" s="65"/>
      <c r="P102" s="183">
        <f aca="true" t="shared" si="1" ref="P102:P140">O102*H102</f>
        <v>0</v>
      </c>
      <c r="Q102" s="183">
        <v>0</v>
      </c>
      <c r="R102" s="183">
        <f aca="true" t="shared" si="2" ref="R102:R140">Q102*H102</f>
        <v>0</v>
      </c>
      <c r="S102" s="183">
        <v>0</v>
      </c>
      <c r="T102" s="184">
        <f aca="true" t="shared" si="3" ref="T102:T140"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596</v>
      </c>
      <c r="AT102" s="185" t="s">
        <v>135</v>
      </c>
      <c r="AU102" s="185" t="s">
        <v>82</v>
      </c>
      <c r="AY102" s="18" t="s">
        <v>132</v>
      </c>
      <c r="BE102" s="186">
        <f aca="true" t="shared" si="4" ref="BE102:BE140">IF(N102="základní",J102,0)</f>
        <v>0</v>
      </c>
      <c r="BF102" s="186">
        <f aca="true" t="shared" si="5" ref="BF102:BF140">IF(N102="snížená",J102,0)</f>
        <v>0</v>
      </c>
      <c r="BG102" s="186">
        <f aca="true" t="shared" si="6" ref="BG102:BG140">IF(N102="zákl. přenesená",J102,0)</f>
        <v>0</v>
      </c>
      <c r="BH102" s="186">
        <f aca="true" t="shared" si="7" ref="BH102:BH140">IF(N102="sníž. přenesená",J102,0)</f>
        <v>0</v>
      </c>
      <c r="BI102" s="186">
        <f aca="true" t="shared" si="8" ref="BI102:BI140">IF(N102="nulová",J102,0)</f>
        <v>0</v>
      </c>
      <c r="BJ102" s="18" t="s">
        <v>80</v>
      </c>
      <c r="BK102" s="186">
        <f aca="true" t="shared" si="9" ref="BK102:BK140">ROUND(I102*H102,2)</f>
        <v>0</v>
      </c>
      <c r="BL102" s="18" t="s">
        <v>596</v>
      </c>
      <c r="BM102" s="185" t="s">
        <v>1020</v>
      </c>
    </row>
    <row r="103" spans="1:65" s="2" customFormat="1" ht="55.5" customHeight="1">
      <c r="A103" s="35"/>
      <c r="B103" s="36"/>
      <c r="C103" s="214" t="s">
        <v>187</v>
      </c>
      <c r="D103" s="214" t="s">
        <v>156</v>
      </c>
      <c r="E103" s="215" t="s">
        <v>1021</v>
      </c>
      <c r="F103" s="216" t="s">
        <v>1022</v>
      </c>
      <c r="G103" s="217" t="s">
        <v>433</v>
      </c>
      <c r="H103" s="218">
        <v>6</v>
      </c>
      <c r="I103" s="219"/>
      <c r="J103" s="220">
        <f t="shared" si="0"/>
        <v>0</v>
      </c>
      <c r="K103" s="216" t="s">
        <v>19</v>
      </c>
      <c r="L103" s="221"/>
      <c r="M103" s="222" t="s">
        <v>19</v>
      </c>
      <c r="N103" s="223" t="s">
        <v>43</v>
      </c>
      <c r="O103" s="65"/>
      <c r="P103" s="183">
        <f t="shared" si="1"/>
        <v>0</v>
      </c>
      <c r="Q103" s="183">
        <v>0.00631</v>
      </c>
      <c r="R103" s="183">
        <f t="shared" si="2"/>
        <v>0.03786</v>
      </c>
      <c r="S103" s="183">
        <v>0</v>
      </c>
      <c r="T103" s="184">
        <f t="shared" si="3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954</v>
      </c>
      <c r="AT103" s="185" t="s">
        <v>156</v>
      </c>
      <c r="AU103" s="185" t="s">
        <v>82</v>
      </c>
      <c r="AY103" s="18" t="s">
        <v>132</v>
      </c>
      <c r="BE103" s="186">
        <f t="shared" si="4"/>
        <v>0</v>
      </c>
      <c r="BF103" s="186">
        <f t="shared" si="5"/>
        <v>0</v>
      </c>
      <c r="BG103" s="186">
        <f t="shared" si="6"/>
        <v>0</v>
      </c>
      <c r="BH103" s="186">
        <f t="shared" si="7"/>
        <v>0</v>
      </c>
      <c r="BI103" s="186">
        <f t="shared" si="8"/>
        <v>0</v>
      </c>
      <c r="BJ103" s="18" t="s">
        <v>80</v>
      </c>
      <c r="BK103" s="186">
        <f t="shared" si="9"/>
        <v>0</v>
      </c>
      <c r="BL103" s="18" t="s">
        <v>954</v>
      </c>
      <c r="BM103" s="185" t="s">
        <v>1023</v>
      </c>
    </row>
    <row r="104" spans="1:65" s="2" customFormat="1" ht="16.5" customHeight="1">
      <c r="A104" s="35"/>
      <c r="B104" s="36"/>
      <c r="C104" s="174" t="s">
        <v>230</v>
      </c>
      <c r="D104" s="174" t="s">
        <v>135</v>
      </c>
      <c r="E104" s="175" t="s">
        <v>1024</v>
      </c>
      <c r="F104" s="176" t="s">
        <v>1025</v>
      </c>
      <c r="G104" s="177" t="s">
        <v>433</v>
      </c>
      <c r="H104" s="178">
        <v>5</v>
      </c>
      <c r="I104" s="179"/>
      <c r="J104" s="180">
        <f t="shared" si="0"/>
        <v>0</v>
      </c>
      <c r="K104" s="176" t="s">
        <v>19</v>
      </c>
      <c r="L104" s="40"/>
      <c r="M104" s="181" t="s">
        <v>19</v>
      </c>
      <c r="N104" s="182" t="s">
        <v>43</v>
      </c>
      <c r="O104" s="65"/>
      <c r="P104" s="183">
        <f t="shared" si="1"/>
        <v>0</v>
      </c>
      <c r="Q104" s="183">
        <v>0</v>
      </c>
      <c r="R104" s="183">
        <f t="shared" si="2"/>
        <v>0</v>
      </c>
      <c r="S104" s="183">
        <v>0</v>
      </c>
      <c r="T104" s="184">
        <f t="shared" si="3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596</v>
      </c>
      <c r="AT104" s="185" t="s">
        <v>135</v>
      </c>
      <c r="AU104" s="185" t="s">
        <v>82</v>
      </c>
      <c r="AY104" s="18" t="s">
        <v>132</v>
      </c>
      <c r="BE104" s="186">
        <f t="shared" si="4"/>
        <v>0</v>
      </c>
      <c r="BF104" s="186">
        <f t="shared" si="5"/>
        <v>0</v>
      </c>
      <c r="BG104" s="186">
        <f t="shared" si="6"/>
        <v>0</v>
      </c>
      <c r="BH104" s="186">
        <f t="shared" si="7"/>
        <v>0</v>
      </c>
      <c r="BI104" s="186">
        <f t="shared" si="8"/>
        <v>0</v>
      </c>
      <c r="BJ104" s="18" t="s">
        <v>80</v>
      </c>
      <c r="BK104" s="186">
        <f t="shared" si="9"/>
        <v>0</v>
      </c>
      <c r="BL104" s="18" t="s">
        <v>596</v>
      </c>
      <c r="BM104" s="185" t="s">
        <v>1026</v>
      </c>
    </row>
    <row r="105" spans="1:65" s="2" customFormat="1" ht="66.75" customHeight="1">
      <c r="A105" s="35"/>
      <c r="B105" s="36"/>
      <c r="C105" s="214" t="s">
        <v>251</v>
      </c>
      <c r="D105" s="214" t="s">
        <v>156</v>
      </c>
      <c r="E105" s="215" t="s">
        <v>1027</v>
      </c>
      <c r="F105" s="216" t="s">
        <v>1028</v>
      </c>
      <c r="G105" s="217" t="s">
        <v>433</v>
      </c>
      <c r="H105" s="218">
        <v>2</v>
      </c>
      <c r="I105" s="219"/>
      <c r="J105" s="220">
        <f t="shared" si="0"/>
        <v>0</v>
      </c>
      <c r="K105" s="216" t="s">
        <v>19</v>
      </c>
      <c r="L105" s="221"/>
      <c r="M105" s="222" t="s">
        <v>19</v>
      </c>
      <c r="N105" s="223" t="s">
        <v>43</v>
      </c>
      <c r="O105" s="65"/>
      <c r="P105" s="183">
        <f t="shared" si="1"/>
        <v>0</v>
      </c>
      <c r="Q105" s="183">
        <v>0.066</v>
      </c>
      <c r="R105" s="183">
        <f t="shared" si="2"/>
        <v>0.132</v>
      </c>
      <c r="S105" s="183">
        <v>0</v>
      </c>
      <c r="T105" s="184">
        <f t="shared" si="3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1029</v>
      </c>
      <c r="AT105" s="185" t="s">
        <v>156</v>
      </c>
      <c r="AU105" s="185" t="s">
        <v>82</v>
      </c>
      <c r="AY105" s="18" t="s">
        <v>132</v>
      </c>
      <c r="BE105" s="186">
        <f t="shared" si="4"/>
        <v>0</v>
      </c>
      <c r="BF105" s="186">
        <f t="shared" si="5"/>
        <v>0</v>
      </c>
      <c r="BG105" s="186">
        <f t="shared" si="6"/>
        <v>0</v>
      </c>
      <c r="BH105" s="186">
        <f t="shared" si="7"/>
        <v>0</v>
      </c>
      <c r="BI105" s="186">
        <f t="shared" si="8"/>
        <v>0</v>
      </c>
      <c r="BJ105" s="18" t="s">
        <v>80</v>
      </c>
      <c r="BK105" s="186">
        <f t="shared" si="9"/>
        <v>0</v>
      </c>
      <c r="BL105" s="18" t="s">
        <v>596</v>
      </c>
      <c r="BM105" s="185" t="s">
        <v>1030</v>
      </c>
    </row>
    <row r="106" spans="1:65" s="2" customFormat="1" ht="66.75" customHeight="1">
      <c r="A106" s="35"/>
      <c r="B106" s="36"/>
      <c r="C106" s="214" t="s">
        <v>258</v>
      </c>
      <c r="D106" s="214" t="s">
        <v>156</v>
      </c>
      <c r="E106" s="215" t="s">
        <v>1031</v>
      </c>
      <c r="F106" s="216" t="s">
        <v>1032</v>
      </c>
      <c r="G106" s="217" t="s">
        <v>433</v>
      </c>
      <c r="H106" s="218">
        <v>3</v>
      </c>
      <c r="I106" s="219"/>
      <c r="J106" s="220">
        <f t="shared" si="0"/>
        <v>0</v>
      </c>
      <c r="K106" s="216" t="s">
        <v>19</v>
      </c>
      <c r="L106" s="221"/>
      <c r="M106" s="222" t="s">
        <v>19</v>
      </c>
      <c r="N106" s="223" t="s">
        <v>43</v>
      </c>
      <c r="O106" s="65"/>
      <c r="P106" s="183">
        <f t="shared" si="1"/>
        <v>0</v>
      </c>
      <c r="Q106" s="183">
        <v>0.066</v>
      </c>
      <c r="R106" s="183">
        <f t="shared" si="2"/>
        <v>0.198</v>
      </c>
      <c r="S106" s="183">
        <v>0</v>
      </c>
      <c r="T106" s="184">
        <f t="shared" si="3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1029</v>
      </c>
      <c r="AT106" s="185" t="s">
        <v>156</v>
      </c>
      <c r="AU106" s="185" t="s">
        <v>82</v>
      </c>
      <c r="AY106" s="18" t="s">
        <v>132</v>
      </c>
      <c r="BE106" s="186">
        <f t="shared" si="4"/>
        <v>0</v>
      </c>
      <c r="BF106" s="186">
        <f t="shared" si="5"/>
        <v>0</v>
      </c>
      <c r="BG106" s="186">
        <f t="shared" si="6"/>
        <v>0</v>
      </c>
      <c r="BH106" s="186">
        <f t="shared" si="7"/>
        <v>0</v>
      </c>
      <c r="BI106" s="186">
        <f t="shared" si="8"/>
        <v>0</v>
      </c>
      <c r="BJ106" s="18" t="s">
        <v>80</v>
      </c>
      <c r="BK106" s="186">
        <f t="shared" si="9"/>
        <v>0</v>
      </c>
      <c r="BL106" s="18" t="s">
        <v>596</v>
      </c>
      <c r="BM106" s="185" t="s">
        <v>1033</v>
      </c>
    </row>
    <row r="107" spans="1:65" s="2" customFormat="1" ht="24.2" customHeight="1">
      <c r="A107" s="35"/>
      <c r="B107" s="36"/>
      <c r="C107" s="174" t="s">
        <v>185</v>
      </c>
      <c r="D107" s="174" t="s">
        <v>135</v>
      </c>
      <c r="E107" s="175" t="s">
        <v>1034</v>
      </c>
      <c r="F107" s="176" t="s">
        <v>1035</v>
      </c>
      <c r="G107" s="177" t="s">
        <v>433</v>
      </c>
      <c r="H107" s="178">
        <v>1</v>
      </c>
      <c r="I107" s="179"/>
      <c r="J107" s="180">
        <f t="shared" si="0"/>
        <v>0</v>
      </c>
      <c r="K107" s="176" t="s">
        <v>19</v>
      </c>
      <c r="L107" s="40"/>
      <c r="M107" s="181" t="s">
        <v>19</v>
      </c>
      <c r="N107" s="182" t="s">
        <v>43</v>
      </c>
      <c r="O107" s="65"/>
      <c r="P107" s="183">
        <f t="shared" si="1"/>
        <v>0</v>
      </c>
      <c r="Q107" s="183">
        <v>0</v>
      </c>
      <c r="R107" s="183">
        <f t="shared" si="2"/>
        <v>0</v>
      </c>
      <c r="S107" s="183">
        <v>0</v>
      </c>
      <c r="T107" s="184">
        <f t="shared" si="3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5" t="s">
        <v>596</v>
      </c>
      <c r="AT107" s="185" t="s">
        <v>135</v>
      </c>
      <c r="AU107" s="185" t="s">
        <v>82</v>
      </c>
      <c r="AY107" s="18" t="s">
        <v>132</v>
      </c>
      <c r="BE107" s="186">
        <f t="shared" si="4"/>
        <v>0</v>
      </c>
      <c r="BF107" s="186">
        <f t="shared" si="5"/>
        <v>0</v>
      </c>
      <c r="BG107" s="186">
        <f t="shared" si="6"/>
        <v>0</v>
      </c>
      <c r="BH107" s="186">
        <f t="shared" si="7"/>
        <v>0</v>
      </c>
      <c r="BI107" s="186">
        <f t="shared" si="8"/>
        <v>0</v>
      </c>
      <c r="BJ107" s="18" t="s">
        <v>80</v>
      </c>
      <c r="BK107" s="186">
        <f t="shared" si="9"/>
        <v>0</v>
      </c>
      <c r="BL107" s="18" t="s">
        <v>596</v>
      </c>
      <c r="BM107" s="185" t="s">
        <v>1036</v>
      </c>
    </row>
    <row r="108" spans="1:65" s="2" customFormat="1" ht="24.2" customHeight="1">
      <c r="A108" s="35"/>
      <c r="B108" s="36"/>
      <c r="C108" s="214" t="s">
        <v>208</v>
      </c>
      <c r="D108" s="214" t="s">
        <v>156</v>
      </c>
      <c r="E108" s="215" t="s">
        <v>1037</v>
      </c>
      <c r="F108" s="216" t="s">
        <v>1038</v>
      </c>
      <c r="G108" s="217" t="s">
        <v>433</v>
      </c>
      <c r="H108" s="218">
        <v>1</v>
      </c>
      <c r="I108" s="219"/>
      <c r="J108" s="220">
        <f t="shared" si="0"/>
        <v>0</v>
      </c>
      <c r="K108" s="216" t="s">
        <v>19</v>
      </c>
      <c r="L108" s="221"/>
      <c r="M108" s="222" t="s">
        <v>19</v>
      </c>
      <c r="N108" s="223" t="s">
        <v>43</v>
      </c>
      <c r="O108" s="65"/>
      <c r="P108" s="183">
        <f t="shared" si="1"/>
        <v>0</v>
      </c>
      <c r="Q108" s="183">
        <v>0.002</v>
      </c>
      <c r="R108" s="183">
        <f t="shared" si="2"/>
        <v>0.002</v>
      </c>
      <c r="S108" s="183">
        <v>0</v>
      </c>
      <c r="T108" s="184">
        <f t="shared" si="3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5" t="s">
        <v>1029</v>
      </c>
      <c r="AT108" s="185" t="s">
        <v>156</v>
      </c>
      <c r="AU108" s="185" t="s">
        <v>82</v>
      </c>
      <c r="AY108" s="18" t="s">
        <v>132</v>
      </c>
      <c r="BE108" s="186">
        <f t="shared" si="4"/>
        <v>0</v>
      </c>
      <c r="BF108" s="186">
        <f t="shared" si="5"/>
        <v>0</v>
      </c>
      <c r="BG108" s="186">
        <f t="shared" si="6"/>
        <v>0</v>
      </c>
      <c r="BH108" s="186">
        <f t="shared" si="7"/>
        <v>0</v>
      </c>
      <c r="BI108" s="186">
        <f t="shared" si="8"/>
        <v>0</v>
      </c>
      <c r="BJ108" s="18" t="s">
        <v>80</v>
      </c>
      <c r="BK108" s="186">
        <f t="shared" si="9"/>
        <v>0</v>
      </c>
      <c r="BL108" s="18" t="s">
        <v>596</v>
      </c>
      <c r="BM108" s="185" t="s">
        <v>1039</v>
      </c>
    </row>
    <row r="109" spans="1:65" s="2" customFormat="1" ht="16.5" customHeight="1">
      <c r="A109" s="35"/>
      <c r="B109" s="36"/>
      <c r="C109" s="214" t="s">
        <v>215</v>
      </c>
      <c r="D109" s="214" t="s">
        <v>156</v>
      </c>
      <c r="E109" s="215" t="s">
        <v>1040</v>
      </c>
      <c r="F109" s="216" t="s">
        <v>1041</v>
      </c>
      <c r="G109" s="217" t="s">
        <v>281</v>
      </c>
      <c r="H109" s="218">
        <v>1.807</v>
      </c>
      <c r="I109" s="219"/>
      <c r="J109" s="220">
        <f t="shared" si="0"/>
        <v>0</v>
      </c>
      <c r="K109" s="216" t="s">
        <v>19</v>
      </c>
      <c r="L109" s="221"/>
      <c r="M109" s="222" t="s">
        <v>19</v>
      </c>
      <c r="N109" s="223" t="s">
        <v>43</v>
      </c>
      <c r="O109" s="65"/>
      <c r="P109" s="183">
        <f t="shared" si="1"/>
        <v>0</v>
      </c>
      <c r="Q109" s="183">
        <v>8E-05</v>
      </c>
      <c r="R109" s="183">
        <f t="shared" si="2"/>
        <v>0.00014456</v>
      </c>
      <c r="S109" s="183">
        <v>0</v>
      </c>
      <c r="T109" s="184">
        <f t="shared" si="3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391</v>
      </c>
      <c r="AT109" s="185" t="s">
        <v>156</v>
      </c>
      <c r="AU109" s="185" t="s">
        <v>82</v>
      </c>
      <c r="AY109" s="18" t="s">
        <v>132</v>
      </c>
      <c r="BE109" s="186">
        <f t="shared" si="4"/>
        <v>0</v>
      </c>
      <c r="BF109" s="186">
        <f t="shared" si="5"/>
        <v>0</v>
      </c>
      <c r="BG109" s="186">
        <f t="shared" si="6"/>
        <v>0</v>
      </c>
      <c r="BH109" s="186">
        <f t="shared" si="7"/>
        <v>0</v>
      </c>
      <c r="BI109" s="186">
        <f t="shared" si="8"/>
        <v>0</v>
      </c>
      <c r="BJ109" s="18" t="s">
        <v>80</v>
      </c>
      <c r="BK109" s="186">
        <f t="shared" si="9"/>
        <v>0</v>
      </c>
      <c r="BL109" s="18" t="s">
        <v>230</v>
      </c>
      <c r="BM109" s="185" t="s">
        <v>1042</v>
      </c>
    </row>
    <row r="110" spans="1:65" s="2" customFormat="1" ht="16.5" customHeight="1">
      <c r="A110" s="35"/>
      <c r="B110" s="36"/>
      <c r="C110" s="174" t="s">
        <v>223</v>
      </c>
      <c r="D110" s="174" t="s">
        <v>135</v>
      </c>
      <c r="E110" s="175" t="s">
        <v>1043</v>
      </c>
      <c r="F110" s="176" t="s">
        <v>1044</v>
      </c>
      <c r="G110" s="177" t="s">
        <v>433</v>
      </c>
      <c r="H110" s="178">
        <v>5</v>
      </c>
      <c r="I110" s="179"/>
      <c r="J110" s="180">
        <f t="shared" si="0"/>
        <v>0</v>
      </c>
      <c r="K110" s="176" t="s">
        <v>19</v>
      </c>
      <c r="L110" s="40"/>
      <c r="M110" s="181" t="s">
        <v>19</v>
      </c>
      <c r="N110" s="182" t="s">
        <v>43</v>
      </c>
      <c r="O110" s="65"/>
      <c r="P110" s="183">
        <f t="shared" si="1"/>
        <v>0</v>
      </c>
      <c r="Q110" s="183">
        <v>0</v>
      </c>
      <c r="R110" s="183">
        <f t="shared" si="2"/>
        <v>0</v>
      </c>
      <c r="S110" s="183">
        <v>0</v>
      </c>
      <c r="T110" s="184">
        <f t="shared" si="3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596</v>
      </c>
      <c r="AT110" s="185" t="s">
        <v>135</v>
      </c>
      <c r="AU110" s="185" t="s">
        <v>82</v>
      </c>
      <c r="AY110" s="18" t="s">
        <v>132</v>
      </c>
      <c r="BE110" s="186">
        <f t="shared" si="4"/>
        <v>0</v>
      </c>
      <c r="BF110" s="186">
        <f t="shared" si="5"/>
        <v>0</v>
      </c>
      <c r="BG110" s="186">
        <f t="shared" si="6"/>
        <v>0</v>
      </c>
      <c r="BH110" s="186">
        <f t="shared" si="7"/>
        <v>0</v>
      </c>
      <c r="BI110" s="186">
        <f t="shared" si="8"/>
        <v>0</v>
      </c>
      <c r="BJ110" s="18" t="s">
        <v>80</v>
      </c>
      <c r="BK110" s="186">
        <f t="shared" si="9"/>
        <v>0</v>
      </c>
      <c r="BL110" s="18" t="s">
        <v>596</v>
      </c>
      <c r="BM110" s="185" t="s">
        <v>1045</v>
      </c>
    </row>
    <row r="111" spans="1:65" s="2" customFormat="1" ht="24.2" customHeight="1">
      <c r="A111" s="35"/>
      <c r="B111" s="36"/>
      <c r="C111" s="214" t="s">
        <v>8</v>
      </c>
      <c r="D111" s="214" t="s">
        <v>156</v>
      </c>
      <c r="E111" s="215" t="s">
        <v>1046</v>
      </c>
      <c r="F111" s="216" t="s">
        <v>1047</v>
      </c>
      <c r="G111" s="217" t="s">
        <v>433</v>
      </c>
      <c r="H111" s="218">
        <v>5</v>
      </c>
      <c r="I111" s="219"/>
      <c r="J111" s="220">
        <f t="shared" si="0"/>
        <v>0</v>
      </c>
      <c r="K111" s="216" t="s">
        <v>19</v>
      </c>
      <c r="L111" s="221"/>
      <c r="M111" s="222" t="s">
        <v>19</v>
      </c>
      <c r="N111" s="223" t="s">
        <v>43</v>
      </c>
      <c r="O111" s="65"/>
      <c r="P111" s="183">
        <f t="shared" si="1"/>
        <v>0</v>
      </c>
      <c r="Q111" s="183">
        <v>0.00019</v>
      </c>
      <c r="R111" s="183">
        <f t="shared" si="2"/>
        <v>0.0009500000000000001</v>
      </c>
      <c r="S111" s="183">
        <v>0</v>
      </c>
      <c r="T111" s="184">
        <f t="shared" si="3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5" t="s">
        <v>954</v>
      </c>
      <c r="AT111" s="185" t="s">
        <v>156</v>
      </c>
      <c r="AU111" s="185" t="s">
        <v>82</v>
      </c>
      <c r="AY111" s="18" t="s">
        <v>132</v>
      </c>
      <c r="BE111" s="186">
        <f t="shared" si="4"/>
        <v>0</v>
      </c>
      <c r="BF111" s="186">
        <f t="shared" si="5"/>
        <v>0</v>
      </c>
      <c r="BG111" s="186">
        <f t="shared" si="6"/>
        <v>0</v>
      </c>
      <c r="BH111" s="186">
        <f t="shared" si="7"/>
        <v>0</v>
      </c>
      <c r="BI111" s="186">
        <f t="shared" si="8"/>
        <v>0</v>
      </c>
      <c r="BJ111" s="18" t="s">
        <v>80</v>
      </c>
      <c r="BK111" s="186">
        <f t="shared" si="9"/>
        <v>0</v>
      </c>
      <c r="BL111" s="18" t="s">
        <v>954</v>
      </c>
      <c r="BM111" s="185" t="s">
        <v>1048</v>
      </c>
    </row>
    <row r="112" spans="1:65" s="2" customFormat="1" ht="49.15" customHeight="1">
      <c r="A112" s="35"/>
      <c r="B112" s="36"/>
      <c r="C112" s="174" t="s">
        <v>287</v>
      </c>
      <c r="D112" s="174" t="s">
        <v>135</v>
      </c>
      <c r="E112" s="175" t="s">
        <v>947</v>
      </c>
      <c r="F112" s="176" t="s">
        <v>948</v>
      </c>
      <c r="G112" s="177" t="s">
        <v>281</v>
      </c>
      <c r="H112" s="178">
        <v>226</v>
      </c>
      <c r="I112" s="179"/>
      <c r="J112" s="180">
        <f t="shared" si="0"/>
        <v>0</v>
      </c>
      <c r="K112" s="176" t="s">
        <v>19</v>
      </c>
      <c r="L112" s="40"/>
      <c r="M112" s="181" t="s">
        <v>19</v>
      </c>
      <c r="N112" s="182" t="s">
        <v>43</v>
      </c>
      <c r="O112" s="65"/>
      <c r="P112" s="183">
        <f t="shared" si="1"/>
        <v>0</v>
      </c>
      <c r="Q112" s="183">
        <v>0</v>
      </c>
      <c r="R112" s="183">
        <f t="shared" si="2"/>
        <v>0</v>
      </c>
      <c r="S112" s="183">
        <v>0</v>
      </c>
      <c r="T112" s="184">
        <f t="shared" si="3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596</v>
      </c>
      <c r="AT112" s="185" t="s">
        <v>135</v>
      </c>
      <c r="AU112" s="185" t="s">
        <v>82</v>
      </c>
      <c r="AY112" s="18" t="s">
        <v>132</v>
      </c>
      <c r="BE112" s="186">
        <f t="shared" si="4"/>
        <v>0</v>
      </c>
      <c r="BF112" s="186">
        <f t="shared" si="5"/>
        <v>0</v>
      </c>
      <c r="BG112" s="186">
        <f t="shared" si="6"/>
        <v>0</v>
      </c>
      <c r="BH112" s="186">
        <f t="shared" si="7"/>
        <v>0</v>
      </c>
      <c r="BI112" s="186">
        <f t="shared" si="8"/>
        <v>0</v>
      </c>
      <c r="BJ112" s="18" t="s">
        <v>80</v>
      </c>
      <c r="BK112" s="186">
        <f t="shared" si="9"/>
        <v>0</v>
      </c>
      <c r="BL112" s="18" t="s">
        <v>596</v>
      </c>
      <c r="BM112" s="185" t="s">
        <v>1049</v>
      </c>
    </row>
    <row r="113" spans="1:65" s="2" customFormat="1" ht="16.5" customHeight="1">
      <c r="A113" s="35"/>
      <c r="B113" s="36"/>
      <c r="C113" s="214" t="s">
        <v>303</v>
      </c>
      <c r="D113" s="214" t="s">
        <v>156</v>
      </c>
      <c r="E113" s="215" t="s">
        <v>1050</v>
      </c>
      <c r="F113" s="216" t="s">
        <v>1051</v>
      </c>
      <c r="G113" s="217" t="s">
        <v>433</v>
      </c>
      <c r="H113" s="218">
        <v>5</v>
      </c>
      <c r="I113" s="219"/>
      <c r="J113" s="220">
        <f t="shared" si="0"/>
        <v>0</v>
      </c>
      <c r="K113" s="216" t="s">
        <v>19</v>
      </c>
      <c r="L113" s="221"/>
      <c r="M113" s="222" t="s">
        <v>19</v>
      </c>
      <c r="N113" s="223" t="s">
        <v>43</v>
      </c>
      <c r="O113" s="65"/>
      <c r="P113" s="183">
        <f t="shared" si="1"/>
        <v>0</v>
      </c>
      <c r="Q113" s="183">
        <v>0.00016</v>
      </c>
      <c r="R113" s="183">
        <f t="shared" si="2"/>
        <v>0.0008</v>
      </c>
      <c r="S113" s="183">
        <v>0</v>
      </c>
      <c r="T113" s="184">
        <f t="shared" si="3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160</v>
      </c>
      <c r="AT113" s="185" t="s">
        <v>156</v>
      </c>
      <c r="AU113" s="185" t="s">
        <v>82</v>
      </c>
      <c r="AY113" s="18" t="s">
        <v>132</v>
      </c>
      <c r="BE113" s="186">
        <f t="shared" si="4"/>
        <v>0</v>
      </c>
      <c r="BF113" s="186">
        <f t="shared" si="5"/>
        <v>0</v>
      </c>
      <c r="BG113" s="186">
        <f t="shared" si="6"/>
        <v>0</v>
      </c>
      <c r="BH113" s="186">
        <f t="shared" si="7"/>
        <v>0</v>
      </c>
      <c r="BI113" s="186">
        <f t="shared" si="8"/>
        <v>0</v>
      </c>
      <c r="BJ113" s="18" t="s">
        <v>80</v>
      </c>
      <c r="BK113" s="186">
        <f t="shared" si="9"/>
        <v>0</v>
      </c>
      <c r="BL113" s="18" t="s">
        <v>140</v>
      </c>
      <c r="BM113" s="185" t="s">
        <v>1052</v>
      </c>
    </row>
    <row r="114" spans="1:65" s="2" customFormat="1" ht="16.5" customHeight="1">
      <c r="A114" s="35"/>
      <c r="B114" s="36"/>
      <c r="C114" s="214" t="s">
        <v>310</v>
      </c>
      <c r="D114" s="214" t="s">
        <v>156</v>
      </c>
      <c r="E114" s="215" t="s">
        <v>1053</v>
      </c>
      <c r="F114" s="216" t="s">
        <v>1054</v>
      </c>
      <c r="G114" s="217" t="s">
        <v>433</v>
      </c>
      <c r="H114" s="218">
        <v>5</v>
      </c>
      <c r="I114" s="219"/>
      <c r="J114" s="220">
        <f t="shared" si="0"/>
        <v>0</v>
      </c>
      <c r="K114" s="216" t="s">
        <v>19</v>
      </c>
      <c r="L114" s="221"/>
      <c r="M114" s="222" t="s">
        <v>19</v>
      </c>
      <c r="N114" s="223" t="s">
        <v>43</v>
      </c>
      <c r="O114" s="65"/>
      <c r="P114" s="183">
        <f t="shared" si="1"/>
        <v>0</v>
      </c>
      <c r="Q114" s="183">
        <v>0.00016</v>
      </c>
      <c r="R114" s="183">
        <f t="shared" si="2"/>
        <v>0.0008</v>
      </c>
      <c r="S114" s="183">
        <v>0</v>
      </c>
      <c r="T114" s="184">
        <f t="shared" si="3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160</v>
      </c>
      <c r="AT114" s="185" t="s">
        <v>156</v>
      </c>
      <c r="AU114" s="185" t="s">
        <v>82</v>
      </c>
      <c r="AY114" s="18" t="s">
        <v>132</v>
      </c>
      <c r="BE114" s="186">
        <f t="shared" si="4"/>
        <v>0</v>
      </c>
      <c r="BF114" s="186">
        <f t="shared" si="5"/>
        <v>0</v>
      </c>
      <c r="BG114" s="186">
        <f t="shared" si="6"/>
        <v>0</v>
      </c>
      <c r="BH114" s="186">
        <f t="shared" si="7"/>
        <v>0</v>
      </c>
      <c r="BI114" s="186">
        <f t="shared" si="8"/>
        <v>0</v>
      </c>
      <c r="BJ114" s="18" t="s">
        <v>80</v>
      </c>
      <c r="BK114" s="186">
        <f t="shared" si="9"/>
        <v>0</v>
      </c>
      <c r="BL114" s="18" t="s">
        <v>140</v>
      </c>
      <c r="BM114" s="185" t="s">
        <v>1055</v>
      </c>
    </row>
    <row r="115" spans="1:65" s="2" customFormat="1" ht="16.5" customHeight="1">
      <c r="A115" s="35"/>
      <c r="B115" s="36"/>
      <c r="C115" s="214" t="s">
        <v>316</v>
      </c>
      <c r="D115" s="214" t="s">
        <v>156</v>
      </c>
      <c r="E115" s="215" t="s">
        <v>1056</v>
      </c>
      <c r="F115" s="216" t="s">
        <v>1057</v>
      </c>
      <c r="G115" s="217" t="s">
        <v>433</v>
      </c>
      <c r="H115" s="218">
        <v>5</v>
      </c>
      <c r="I115" s="219"/>
      <c r="J115" s="220">
        <f t="shared" si="0"/>
        <v>0</v>
      </c>
      <c r="K115" s="216" t="s">
        <v>19</v>
      </c>
      <c r="L115" s="221"/>
      <c r="M115" s="222" t="s">
        <v>19</v>
      </c>
      <c r="N115" s="223" t="s">
        <v>43</v>
      </c>
      <c r="O115" s="65"/>
      <c r="P115" s="183">
        <f t="shared" si="1"/>
        <v>0</v>
      </c>
      <c r="Q115" s="183">
        <v>0.00023</v>
      </c>
      <c r="R115" s="183">
        <f t="shared" si="2"/>
        <v>0.00115</v>
      </c>
      <c r="S115" s="183">
        <v>0</v>
      </c>
      <c r="T115" s="184">
        <f t="shared" si="3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160</v>
      </c>
      <c r="AT115" s="185" t="s">
        <v>156</v>
      </c>
      <c r="AU115" s="185" t="s">
        <v>82</v>
      </c>
      <c r="AY115" s="18" t="s">
        <v>132</v>
      </c>
      <c r="BE115" s="186">
        <f t="shared" si="4"/>
        <v>0</v>
      </c>
      <c r="BF115" s="186">
        <f t="shared" si="5"/>
        <v>0</v>
      </c>
      <c r="BG115" s="186">
        <f t="shared" si="6"/>
        <v>0</v>
      </c>
      <c r="BH115" s="186">
        <f t="shared" si="7"/>
        <v>0</v>
      </c>
      <c r="BI115" s="186">
        <f t="shared" si="8"/>
        <v>0</v>
      </c>
      <c r="BJ115" s="18" t="s">
        <v>80</v>
      </c>
      <c r="BK115" s="186">
        <f t="shared" si="9"/>
        <v>0</v>
      </c>
      <c r="BL115" s="18" t="s">
        <v>140</v>
      </c>
      <c r="BM115" s="185" t="s">
        <v>1058</v>
      </c>
    </row>
    <row r="116" spans="1:65" s="2" customFormat="1" ht="16.5" customHeight="1">
      <c r="A116" s="35"/>
      <c r="B116" s="36"/>
      <c r="C116" s="214" t="s">
        <v>323</v>
      </c>
      <c r="D116" s="214" t="s">
        <v>156</v>
      </c>
      <c r="E116" s="215" t="s">
        <v>952</v>
      </c>
      <c r="F116" s="216" t="s">
        <v>953</v>
      </c>
      <c r="G116" s="217" t="s">
        <v>496</v>
      </c>
      <c r="H116" s="218">
        <v>162.438</v>
      </c>
      <c r="I116" s="219"/>
      <c r="J116" s="220">
        <f t="shared" si="0"/>
        <v>0</v>
      </c>
      <c r="K116" s="216" t="s">
        <v>19</v>
      </c>
      <c r="L116" s="221"/>
      <c r="M116" s="222" t="s">
        <v>19</v>
      </c>
      <c r="N116" s="223" t="s">
        <v>43</v>
      </c>
      <c r="O116" s="65"/>
      <c r="P116" s="183">
        <f t="shared" si="1"/>
        <v>0</v>
      </c>
      <c r="Q116" s="183">
        <v>0.001</v>
      </c>
      <c r="R116" s="183">
        <f t="shared" si="2"/>
        <v>0.162438</v>
      </c>
      <c r="S116" s="183">
        <v>0</v>
      </c>
      <c r="T116" s="184">
        <f t="shared" si="3"/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5" t="s">
        <v>160</v>
      </c>
      <c r="AT116" s="185" t="s">
        <v>156</v>
      </c>
      <c r="AU116" s="185" t="s">
        <v>82</v>
      </c>
      <c r="AY116" s="18" t="s">
        <v>132</v>
      </c>
      <c r="BE116" s="186">
        <f t="shared" si="4"/>
        <v>0</v>
      </c>
      <c r="BF116" s="186">
        <f t="shared" si="5"/>
        <v>0</v>
      </c>
      <c r="BG116" s="186">
        <f t="shared" si="6"/>
        <v>0</v>
      </c>
      <c r="BH116" s="186">
        <f t="shared" si="7"/>
        <v>0</v>
      </c>
      <c r="BI116" s="186">
        <f t="shared" si="8"/>
        <v>0</v>
      </c>
      <c r="BJ116" s="18" t="s">
        <v>80</v>
      </c>
      <c r="BK116" s="186">
        <f t="shared" si="9"/>
        <v>0</v>
      </c>
      <c r="BL116" s="18" t="s">
        <v>140</v>
      </c>
      <c r="BM116" s="185" t="s">
        <v>1059</v>
      </c>
    </row>
    <row r="117" spans="1:65" s="2" customFormat="1" ht="16.5" customHeight="1">
      <c r="A117" s="35"/>
      <c r="B117" s="36"/>
      <c r="C117" s="214" t="s">
        <v>342</v>
      </c>
      <c r="D117" s="214" t="s">
        <v>156</v>
      </c>
      <c r="E117" s="215" t="s">
        <v>1060</v>
      </c>
      <c r="F117" s="216" t="s">
        <v>1061</v>
      </c>
      <c r="G117" s="217" t="s">
        <v>496</v>
      </c>
      <c r="H117" s="218">
        <v>4.762</v>
      </c>
      <c r="I117" s="219"/>
      <c r="J117" s="220">
        <f t="shared" si="0"/>
        <v>0</v>
      </c>
      <c r="K117" s="216" t="s">
        <v>19</v>
      </c>
      <c r="L117" s="221"/>
      <c r="M117" s="222" t="s">
        <v>19</v>
      </c>
      <c r="N117" s="223" t="s">
        <v>43</v>
      </c>
      <c r="O117" s="65"/>
      <c r="P117" s="183">
        <f t="shared" si="1"/>
        <v>0</v>
      </c>
      <c r="Q117" s="183">
        <v>0.001</v>
      </c>
      <c r="R117" s="183">
        <f t="shared" si="2"/>
        <v>0.004762</v>
      </c>
      <c r="S117" s="183">
        <v>0</v>
      </c>
      <c r="T117" s="184">
        <f t="shared" si="3"/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160</v>
      </c>
      <c r="AT117" s="185" t="s">
        <v>156</v>
      </c>
      <c r="AU117" s="185" t="s">
        <v>82</v>
      </c>
      <c r="AY117" s="18" t="s">
        <v>132</v>
      </c>
      <c r="BE117" s="186">
        <f t="shared" si="4"/>
        <v>0</v>
      </c>
      <c r="BF117" s="186">
        <f t="shared" si="5"/>
        <v>0</v>
      </c>
      <c r="BG117" s="186">
        <f t="shared" si="6"/>
        <v>0</v>
      </c>
      <c r="BH117" s="186">
        <f t="shared" si="7"/>
        <v>0</v>
      </c>
      <c r="BI117" s="186">
        <f t="shared" si="8"/>
        <v>0</v>
      </c>
      <c r="BJ117" s="18" t="s">
        <v>80</v>
      </c>
      <c r="BK117" s="186">
        <f t="shared" si="9"/>
        <v>0</v>
      </c>
      <c r="BL117" s="18" t="s">
        <v>140</v>
      </c>
      <c r="BM117" s="185" t="s">
        <v>1062</v>
      </c>
    </row>
    <row r="118" spans="1:65" s="2" customFormat="1" ht="44.25" customHeight="1">
      <c r="A118" s="35"/>
      <c r="B118" s="36"/>
      <c r="C118" s="174" t="s">
        <v>351</v>
      </c>
      <c r="D118" s="174" t="s">
        <v>135</v>
      </c>
      <c r="E118" s="175" t="s">
        <v>1063</v>
      </c>
      <c r="F118" s="176" t="s">
        <v>1064</v>
      </c>
      <c r="G118" s="177" t="s">
        <v>433</v>
      </c>
      <c r="H118" s="178">
        <v>5</v>
      </c>
      <c r="I118" s="179"/>
      <c r="J118" s="180">
        <f t="shared" si="0"/>
        <v>0</v>
      </c>
      <c r="K118" s="176" t="s">
        <v>19</v>
      </c>
      <c r="L118" s="40"/>
      <c r="M118" s="181" t="s">
        <v>19</v>
      </c>
      <c r="N118" s="182" t="s">
        <v>43</v>
      </c>
      <c r="O118" s="65"/>
      <c r="P118" s="183">
        <f t="shared" si="1"/>
        <v>0</v>
      </c>
      <c r="Q118" s="183">
        <v>0</v>
      </c>
      <c r="R118" s="183">
        <f t="shared" si="2"/>
        <v>0</v>
      </c>
      <c r="S118" s="183">
        <v>0</v>
      </c>
      <c r="T118" s="184">
        <f t="shared" si="3"/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5" t="s">
        <v>596</v>
      </c>
      <c r="AT118" s="185" t="s">
        <v>135</v>
      </c>
      <c r="AU118" s="185" t="s">
        <v>82</v>
      </c>
      <c r="AY118" s="18" t="s">
        <v>132</v>
      </c>
      <c r="BE118" s="186">
        <f t="shared" si="4"/>
        <v>0</v>
      </c>
      <c r="BF118" s="186">
        <f t="shared" si="5"/>
        <v>0</v>
      </c>
      <c r="BG118" s="186">
        <f t="shared" si="6"/>
        <v>0</v>
      </c>
      <c r="BH118" s="186">
        <f t="shared" si="7"/>
        <v>0</v>
      </c>
      <c r="BI118" s="186">
        <f t="shared" si="8"/>
        <v>0</v>
      </c>
      <c r="BJ118" s="18" t="s">
        <v>80</v>
      </c>
      <c r="BK118" s="186">
        <f t="shared" si="9"/>
        <v>0</v>
      </c>
      <c r="BL118" s="18" t="s">
        <v>596</v>
      </c>
      <c r="BM118" s="185" t="s">
        <v>1065</v>
      </c>
    </row>
    <row r="119" spans="1:65" s="2" customFormat="1" ht="16.5" customHeight="1">
      <c r="A119" s="35"/>
      <c r="B119" s="36"/>
      <c r="C119" s="214" t="s">
        <v>360</v>
      </c>
      <c r="D119" s="214" t="s">
        <v>156</v>
      </c>
      <c r="E119" s="215" t="s">
        <v>1066</v>
      </c>
      <c r="F119" s="216" t="s">
        <v>1067</v>
      </c>
      <c r="G119" s="217" t="s">
        <v>433</v>
      </c>
      <c r="H119" s="218">
        <v>5</v>
      </c>
      <c r="I119" s="219"/>
      <c r="J119" s="220">
        <f t="shared" si="0"/>
        <v>0</v>
      </c>
      <c r="K119" s="216" t="s">
        <v>19</v>
      </c>
      <c r="L119" s="221"/>
      <c r="M119" s="222" t="s">
        <v>19</v>
      </c>
      <c r="N119" s="223" t="s">
        <v>43</v>
      </c>
      <c r="O119" s="65"/>
      <c r="P119" s="183">
        <f t="shared" si="1"/>
        <v>0</v>
      </c>
      <c r="Q119" s="183">
        <v>0.0041</v>
      </c>
      <c r="R119" s="183">
        <f t="shared" si="2"/>
        <v>0.0205</v>
      </c>
      <c r="S119" s="183">
        <v>0</v>
      </c>
      <c r="T119" s="184">
        <f t="shared" si="3"/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5" t="s">
        <v>160</v>
      </c>
      <c r="AT119" s="185" t="s">
        <v>156</v>
      </c>
      <c r="AU119" s="185" t="s">
        <v>82</v>
      </c>
      <c r="AY119" s="18" t="s">
        <v>132</v>
      </c>
      <c r="BE119" s="186">
        <f t="shared" si="4"/>
        <v>0</v>
      </c>
      <c r="BF119" s="186">
        <f t="shared" si="5"/>
        <v>0</v>
      </c>
      <c r="BG119" s="186">
        <f t="shared" si="6"/>
        <v>0</v>
      </c>
      <c r="BH119" s="186">
        <f t="shared" si="7"/>
        <v>0</v>
      </c>
      <c r="BI119" s="186">
        <f t="shared" si="8"/>
        <v>0</v>
      </c>
      <c r="BJ119" s="18" t="s">
        <v>80</v>
      </c>
      <c r="BK119" s="186">
        <f t="shared" si="9"/>
        <v>0</v>
      </c>
      <c r="BL119" s="18" t="s">
        <v>140</v>
      </c>
      <c r="BM119" s="185" t="s">
        <v>1068</v>
      </c>
    </row>
    <row r="120" spans="1:65" s="2" customFormat="1" ht="44.25" customHeight="1">
      <c r="A120" s="35"/>
      <c r="B120" s="36"/>
      <c r="C120" s="174" t="s">
        <v>406</v>
      </c>
      <c r="D120" s="174" t="s">
        <v>135</v>
      </c>
      <c r="E120" s="175" t="s">
        <v>1069</v>
      </c>
      <c r="F120" s="176" t="s">
        <v>1070</v>
      </c>
      <c r="G120" s="177" t="s">
        <v>281</v>
      </c>
      <c r="H120" s="178">
        <v>47</v>
      </c>
      <c r="I120" s="179"/>
      <c r="J120" s="180">
        <f t="shared" si="0"/>
        <v>0</v>
      </c>
      <c r="K120" s="176" t="s">
        <v>19</v>
      </c>
      <c r="L120" s="40"/>
      <c r="M120" s="181" t="s">
        <v>19</v>
      </c>
      <c r="N120" s="182" t="s">
        <v>43</v>
      </c>
      <c r="O120" s="65"/>
      <c r="P120" s="183">
        <f t="shared" si="1"/>
        <v>0</v>
      </c>
      <c r="Q120" s="183">
        <v>0</v>
      </c>
      <c r="R120" s="183">
        <f t="shared" si="2"/>
        <v>0</v>
      </c>
      <c r="S120" s="183">
        <v>0</v>
      </c>
      <c r="T120" s="184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596</v>
      </c>
      <c r="AT120" s="185" t="s">
        <v>135</v>
      </c>
      <c r="AU120" s="185" t="s">
        <v>82</v>
      </c>
      <c r="AY120" s="18" t="s">
        <v>132</v>
      </c>
      <c r="BE120" s="186">
        <f t="shared" si="4"/>
        <v>0</v>
      </c>
      <c r="BF120" s="186">
        <f t="shared" si="5"/>
        <v>0</v>
      </c>
      <c r="BG120" s="186">
        <f t="shared" si="6"/>
        <v>0</v>
      </c>
      <c r="BH120" s="186">
        <f t="shared" si="7"/>
        <v>0</v>
      </c>
      <c r="BI120" s="186">
        <f t="shared" si="8"/>
        <v>0</v>
      </c>
      <c r="BJ120" s="18" t="s">
        <v>80</v>
      </c>
      <c r="BK120" s="186">
        <f t="shared" si="9"/>
        <v>0</v>
      </c>
      <c r="BL120" s="18" t="s">
        <v>596</v>
      </c>
      <c r="BM120" s="185" t="s">
        <v>1071</v>
      </c>
    </row>
    <row r="121" spans="1:65" s="2" customFormat="1" ht="24.2" customHeight="1">
      <c r="A121" s="35"/>
      <c r="B121" s="36"/>
      <c r="C121" s="214" t="s">
        <v>410</v>
      </c>
      <c r="D121" s="214" t="s">
        <v>156</v>
      </c>
      <c r="E121" s="215" t="s">
        <v>1072</v>
      </c>
      <c r="F121" s="216" t="s">
        <v>1073</v>
      </c>
      <c r="G121" s="217" t="s">
        <v>281</v>
      </c>
      <c r="H121" s="218">
        <v>51.7</v>
      </c>
      <c r="I121" s="219"/>
      <c r="J121" s="220">
        <f t="shared" si="0"/>
        <v>0</v>
      </c>
      <c r="K121" s="216" t="s">
        <v>19</v>
      </c>
      <c r="L121" s="221"/>
      <c r="M121" s="222" t="s">
        <v>19</v>
      </c>
      <c r="N121" s="223" t="s">
        <v>43</v>
      </c>
      <c r="O121" s="65"/>
      <c r="P121" s="183">
        <f t="shared" si="1"/>
        <v>0</v>
      </c>
      <c r="Q121" s="183">
        <v>0.00015</v>
      </c>
      <c r="R121" s="183">
        <f t="shared" si="2"/>
        <v>0.007755</v>
      </c>
      <c r="S121" s="183">
        <v>0</v>
      </c>
      <c r="T121" s="184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5" t="s">
        <v>1029</v>
      </c>
      <c r="AT121" s="185" t="s">
        <v>156</v>
      </c>
      <c r="AU121" s="185" t="s">
        <v>82</v>
      </c>
      <c r="AY121" s="18" t="s">
        <v>132</v>
      </c>
      <c r="BE121" s="186">
        <f t="shared" si="4"/>
        <v>0</v>
      </c>
      <c r="BF121" s="186">
        <f t="shared" si="5"/>
        <v>0</v>
      </c>
      <c r="BG121" s="186">
        <f t="shared" si="6"/>
        <v>0</v>
      </c>
      <c r="BH121" s="186">
        <f t="shared" si="7"/>
        <v>0</v>
      </c>
      <c r="BI121" s="186">
        <f t="shared" si="8"/>
        <v>0</v>
      </c>
      <c r="BJ121" s="18" t="s">
        <v>80</v>
      </c>
      <c r="BK121" s="186">
        <f t="shared" si="9"/>
        <v>0</v>
      </c>
      <c r="BL121" s="18" t="s">
        <v>596</v>
      </c>
      <c r="BM121" s="185" t="s">
        <v>1074</v>
      </c>
    </row>
    <row r="122" spans="1:65" s="2" customFormat="1" ht="49.15" customHeight="1">
      <c r="A122" s="35"/>
      <c r="B122" s="36"/>
      <c r="C122" s="174" t="s">
        <v>463</v>
      </c>
      <c r="D122" s="174" t="s">
        <v>135</v>
      </c>
      <c r="E122" s="175" t="s">
        <v>1075</v>
      </c>
      <c r="F122" s="176" t="s">
        <v>1076</v>
      </c>
      <c r="G122" s="177" t="s">
        <v>433</v>
      </c>
      <c r="H122" s="178">
        <v>1</v>
      </c>
      <c r="I122" s="179"/>
      <c r="J122" s="180">
        <f t="shared" si="0"/>
        <v>0</v>
      </c>
      <c r="K122" s="176" t="s">
        <v>19</v>
      </c>
      <c r="L122" s="40"/>
      <c r="M122" s="181" t="s">
        <v>19</v>
      </c>
      <c r="N122" s="182" t="s">
        <v>43</v>
      </c>
      <c r="O122" s="65"/>
      <c r="P122" s="183">
        <f t="shared" si="1"/>
        <v>0</v>
      </c>
      <c r="Q122" s="183">
        <v>0</v>
      </c>
      <c r="R122" s="183">
        <f t="shared" si="2"/>
        <v>0</v>
      </c>
      <c r="S122" s="183">
        <v>0</v>
      </c>
      <c r="T122" s="184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5" t="s">
        <v>596</v>
      </c>
      <c r="AT122" s="185" t="s">
        <v>135</v>
      </c>
      <c r="AU122" s="185" t="s">
        <v>82</v>
      </c>
      <c r="AY122" s="18" t="s">
        <v>132</v>
      </c>
      <c r="BE122" s="186">
        <f t="shared" si="4"/>
        <v>0</v>
      </c>
      <c r="BF122" s="186">
        <f t="shared" si="5"/>
        <v>0</v>
      </c>
      <c r="BG122" s="186">
        <f t="shared" si="6"/>
        <v>0</v>
      </c>
      <c r="BH122" s="186">
        <f t="shared" si="7"/>
        <v>0</v>
      </c>
      <c r="BI122" s="186">
        <f t="shared" si="8"/>
        <v>0</v>
      </c>
      <c r="BJ122" s="18" t="s">
        <v>80</v>
      </c>
      <c r="BK122" s="186">
        <f t="shared" si="9"/>
        <v>0</v>
      </c>
      <c r="BL122" s="18" t="s">
        <v>596</v>
      </c>
      <c r="BM122" s="185" t="s">
        <v>1077</v>
      </c>
    </row>
    <row r="123" spans="1:65" s="2" customFormat="1" ht="49.15" customHeight="1">
      <c r="A123" s="35"/>
      <c r="B123" s="36"/>
      <c r="C123" s="174" t="s">
        <v>391</v>
      </c>
      <c r="D123" s="174" t="s">
        <v>135</v>
      </c>
      <c r="E123" s="175" t="s">
        <v>1078</v>
      </c>
      <c r="F123" s="176" t="s">
        <v>1079</v>
      </c>
      <c r="G123" s="177" t="s">
        <v>281</v>
      </c>
      <c r="H123" s="178">
        <v>40</v>
      </c>
      <c r="I123" s="179"/>
      <c r="J123" s="180">
        <f t="shared" si="0"/>
        <v>0</v>
      </c>
      <c r="K123" s="176" t="s">
        <v>19</v>
      </c>
      <c r="L123" s="40"/>
      <c r="M123" s="181" t="s">
        <v>19</v>
      </c>
      <c r="N123" s="182" t="s">
        <v>43</v>
      </c>
      <c r="O123" s="65"/>
      <c r="P123" s="183">
        <f t="shared" si="1"/>
        <v>0</v>
      </c>
      <c r="Q123" s="183">
        <v>0</v>
      </c>
      <c r="R123" s="183">
        <f t="shared" si="2"/>
        <v>0</v>
      </c>
      <c r="S123" s="183">
        <v>0</v>
      </c>
      <c r="T123" s="184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85" t="s">
        <v>596</v>
      </c>
      <c r="AT123" s="185" t="s">
        <v>135</v>
      </c>
      <c r="AU123" s="185" t="s">
        <v>82</v>
      </c>
      <c r="AY123" s="18" t="s">
        <v>132</v>
      </c>
      <c r="BE123" s="186">
        <f t="shared" si="4"/>
        <v>0</v>
      </c>
      <c r="BF123" s="186">
        <f t="shared" si="5"/>
        <v>0</v>
      </c>
      <c r="BG123" s="186">
        <f t="shared" si="6"/>
        <v>0</v>
      </c>
      <c r="BH123" s="186">
        <f t="shared" si="7"/>
        <v>0</v>
      </c>
      <c r="BI123" s="186">
        <f t="shared" si="8"/>
        <v>0</v>
      </c>
      <c r="BJ123" s="18" t="s">
        <v>80</v>
      </c>
      <c r="BK123" s="186">
        <f t="shared" si="9"/>
        <v>0</v>
      </c>
      <c r="BL123" s="18" t="s">
        <v>596</v>
      </c>
      <c r="BM123" s="185" t="s">
        <v>1080</v>
      </c>
    </row>
    <row r="124" spans="1:65" s="2" customFormat="1" ht="24.2" customHeight="1">
      <c r="A124" s="35"/>
      <c r="B124" s="36"/>
      <c r="C124" s="214" t="s">
        <v>397</v>
      </c>
      <c r="D124" s="214" t="s">
        <v>156</v>
      </c>
      <c r="E124" s="215" t="s">
        <v>1081</v>
      </c>
      <c r="F124" s="216" t="s">
        <v>1082</v>
      </c>
      <c r="G124" s="217" t="s">
        <v>281</v>
      </c>
      <c r="H124" s="218">
        <v>44</v>
      </c>
      <c r="I124" s="219"/>
      <c r="J124" s="220">
        <f t="shared" si="0"/>
        <v>0</v>
      </c>
      <c r="K124" s="216" t="s">
        <v>19</v>
      </c>
      <c r="L124" s="221"/>
      <c r="M124" s="222" t="s">
        <v>19</v>
      </c>
      <c r="N124" s="223" t="s">
        <v>43</v>
      </c>
      <c r="O124" s="65"/>
      <c r="P124" s="183">
        <f t="shared" si="1"/>
        <v>0</v>
      </c>
      <c r="Q124" s="183">
        <v>0.00012</v>
      </c>
      <c r="R124" s="183">
        <f t="shared" si="2"/>
        <v>0.00528</v>
      </c>
      <c r="S124" s="183">
        <v>0</v>
      </c>
      <c r="T124" s="184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954</v>
      </c>
      <c r="AT124" s="185" t="s">
        <v>156</v>
      </c>
      <c r="AU124" s="185" t="s">
        <v>82</v>
      </c>
      <c r="AY124" s="18" t="s">
        <v>132</v>
      </c>
      <c r="BE124" s="186">
        <f t="shared" si="4"/>
        <v>0</v>
      </c>
      <c r="BF124" s="186">
        <f t="shared" si="5"/>
        <v>0</v>
      </c>
      <c r="BG124" s="186">
        <f t="shared" si="6"/>
        <v>0</v>
      </c>
      <c r="BH124" s="186">
        <f t="shared" si="7"/>
        <v>0</v>
      </c>
      <c r="BI124" s="186">
        <f t="shared" si="8"/>
        <v>0</v>
      </c>
      <c r="BJ124" s="18" t="s">
        <v>80</v>
      </c>
      <c r="BK124" s="186">
        <f t="shared" si="9"/>
        <v>0</v>
      </c>
      <c r="BL124" s="18" t="s">
        <v>954</v>
      </c>
      <c r="BM124" s="185" t="s">
        <v>1083</v>
      </c>
    </row>
    <row r="125" spans="1:65" s="2" customFormat="1" ht="49.15" customHeight="1">
      <c r="A125" s="35"/>
      <c r="B125" s="36"/>
      <c r="C125" s="174" t="s">
        <v>371</v>
      </c>
      <c r="D125" s="174" t="s">
        <v>135</v>
      </c>
      <c r="E125" s="175" t="s">
        <v>1084</v>
      </c>
      <c r="F125" s="176" t="s">
        <v>1085</v>
      </c>
      <c r="G125" s="177" t="s">
        <v>281</v>
      </c>
      <c r="H125" s="178">
        <v>246</v>
      </c>
      <c r="I125" s="179"/>
      <c r="J125" s="180">
        <f t="shared" si="0"/>
        <v>0</v>
      </c>
      <c r="K125" s="176" t="s">
        <v>19</v>
      </c>
      <c r="L125" s="40"/>
      <c r="M125" s="181" t="s">
        <v>19</v>
      </c>
      <c r="N125" s="182" t="s">
        <v>43</v>
      </c>
      <c r="O125" s="65"/>
      <c r="P125" s="183">
        <f t="shared" si="1"/>
        <v>0</v>
      </c>
      <c r="Q125" s="183">
        <v>0</v>
      </c>
      <c r="R125" s="183">
        <f t="shared" si="2"/>
        <v>0</v>
      </c>
      <c r="S125" s="183">
        <v>0</v>
      </c>
      <c r="T125" s="184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5" t="s">
        <v>596</v>
      </c>
      <c r="AT125" s="185" t="s">
        <v>135</v>
      </c>
      <c r="AU125" s="185" t="s">
        <v>82</v>
      </c>
      <c r="AY125" s="18" t="s">
        <v>132</v>
      </c>
      <c r="BE125" s="186">
        <f t="shared" si="4"/>
        <v>0</v>
      </c>
      <c r="BF125" s="186">
        <f t="shared" si="5"/>
        <v>0</v>
      </c>
      <c r="BG125" s="186">
        <f t="shared" si="6"/>
        <v>0</v>
      </c>
      <c r="BH125" s="186">
        <f t="shared" si="7"/>
        <v>0</v>
      </c>
      <c r="BI125" s="186">
        <f t="shared" si="8"/>
        <v>0</v>
      </c>
      <c r="BJ125" s="18" t="s">
        <v>80</v>
      </c>
      <c r="BK125" s="186">
        <f t="shared" si="9"/>
        <v>0</v>
      </c>
      <c r="BL125" s="18" t="s">
        <v>596</v>
      </c>
      <c r="BM125" s="185" t="s">
        <v>1086</v>
      </c>
    </row>
    <row r="126" spans="1:65" s="2" customFormat="1" ht="24.2" customHeight="1">
      <c r="A126" s="35"/>
      <c r="B126" s="36"/>
      <c r="C126" s="214" t="s">
        <v>381</v>
      </c>
      <c r="D126" s="214" t="s">
        <v>156</v>
      </c>
      <c r="E126" s="215" t="s">
        <v>1087</v>
      </c>
      <c r="F126" s="216" t="s">
        <v>1088</v>
      </c>
      <c r="G126" s="217" t="s">
        <v>281</v>
      </c>
      <c r="H126" s="218">
        <v>270.6</v>
      </c>
      <c r="I126" s="219"/>
      <c r="J126" s="220">
        <f t="shared" si="0"/>
        <v>0</v>
      </c>
      <c r="K126" s="216" t="s">
        <v>19</v>
      </c>
      <c r="L126" s="221"/>
      <c r="M126" s="222" t="s">
        <v>19</v>
      </c>
      <c r="N126" s="223" t="s">
        <v>43</v>
      </c>
      <c r="O126" s="65"/>
      <c r="P126" s="183">
        <f t="shared" si="1"/>
        <v>0</v>
      </c>
      <c r="Q126" s="183">
        <v>0.0009</v>
      </c>
      <c r="R126" s="183">
        <f t="shared" si="2"/>
        <v>0.24354</v>
      </c>
      <c r="S126" s="183">
        <v>0</v>
      </c>
      <c r="T126" s="184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5" t="s">
        <v>954</v>
      </c>
      <c r="AT126" s="185" t="s">
        <v>156</v>
      </c>
      <c r="AU126" s="185" t="s">
        <v>82</v>
      </c>
      <c r="AY126" s="18" t="s">
        <v>132</v>
      </c>
      <c r="BE126" s="186">
        <f t="shared" si="4"/>
        <v>0</v>
      </c>
      <c r="BF126" s="186">
        <f t="shared" si="5"/>
        <v>0</v>
      </c>
      <c r="BG126" s="186">
        <f t="shared" si="6"/>
        <v>0</v>
      </c>
      <c r="BH126" s="186">
        <f t="shared" si="7"/>
        <v>0</v>
      </c>
      <c r="BI126" s="186">
        <f t="shared" si="8"/>
        <v>0</v>
      </c>
      <c r="BJ126" s="18" t="s">
        <v>80</v>
      </c>
      <c r="BK126" s="186">
        <f t="shared" si="9"/>
        <v>0</v>
      </c>
      <c r="BL126" s="18" t="s">
        <v>954</v>
      </c>
      <c r="BM126" s="185" t="s">
        <v>1089</v>
      </c>
    </row>
    <row r="127" spans="1:65" s="2" customFormat="1" ht="16.5" customHeight="1">
      <c r="A127" s="35"/>
      <c r="B127" s="36"/>
      <c r="C127" s="174" t="s">
        <v>170</v>
      </c>
      <c r="D127" s="174" t="s">
        <v>135</v>
      </c>
      <c r="E127" s="175" t="s">
        <v>1090</v>
      </c>
      <c r="F127" s="176" t="s">
        <v>1091</v>
      </c>
      <c r="G127" s="177" t="s">
        <v>433</v>
      </c>
      <c r="H127" s="178">
        <v>5</v>
      </c>
      <c r="I127" s="179"/>
      <c r="J127" s="180">
        <f t="shared" si="0"/>
        <v>0</v>
      </c>
      <c r="K127" s="176" t="s">
        <v>19</v>
      </c>
      <c r="L127" s="40"/>
      <c r="M127" s="181" t="s">
        <v>19</v>
      </c>
      <c r="N127" s="182" t="s">
        <v>43</v>
      </c>
      <c r="O127" s="65"/>
      <c r="P127" s="183">
        <f t="shared" si="1"/>
        <v>0</v>
      </c>
      <c r="Q127" s="183">
        <v>0</v>
      </c>
      <c r="R127" s="183">
        <f t="shared" si="2"/>
        <v>0</v>
      </c>
      <c r="S127" s="183">
        <v>0</v>
      </c>
      <c r="T127" s="184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85" t="s">
        <v>596</v>
      </c>
      <c r="AT127" s="185" t="s">
        <v>135</v>
      </c>
      <c r="AU127" s="185" t="s">
        <v>82</v>
      </c>
      <c r="AY127" s="18" t="s">
        <v>132</v>
      </c>
      <c r="BE127" s="186">
        <f t="shared" si="4"/>
        <v>0</v>
      </c>
      <c r="BF127" s="186">
        <f t="shared" si="5"/>
        <v>0</v>
      </c>
      <c r="BG127" s="186">
        <f t="shared" si="6"/>
        <v>0</v>
      </c>
      <c r="BH127" s="186">
        <f t="shared" si="7"/>
        <v>0</v>
      </c>
      <c r="BI127" s="186">
        <f t="shared" si="8"/>
        <v>0</v>
      </c>
      <c r="BJ127" s="18" t="s">
        <v>80</v>
      </c>
      <c r="BK127" s="186">
        <f t="shared" si="9"/>
        <v>0</v>
      </c>
      <c r="BL127" s="18" t="s">
        <v>596</v>
      </c>
      <c r="BM127" s="185" t="s">
        <v>1092</v>
      </c>
    </row>
    <row r="128" spans="1:65" s="2" customFormat="1" ht="21.75" customHeight="1">
      <c r="A128" s="35"/>
      <c r="B128" s="36"/>
      <c r="C128" s="174" t="s">
        <v>175</v>
      </c>
      <c r="D128" s="174" t="s">
        <v>135</v>
      </c>
      <c r="E128" s="175" t="s">
        <v>1093</v>
      </c>
      <c r="F128" s="176" t="s">
        <v>1094</v>
      </c>
      <c r="G128" s="177" t="s">
        <v>433</v>
      </c>
      <c r="H128" s="178">
        <v>5</v>
      </c>
      <c r="I128" s="179"/>
      <c r="J128" s="180">
        <f t="shared" si="0"/>
        <v>0</v>
      </c>
      <c r="K128" s="176" t="s">
        <v>19</v>
      </c>
      <c r="L128" s="40"/>
      <c r="M128" s="181" t="s">
        <v>19</v>
      </c>
      <c r="N128" s="182" t="s">
        <v>43</v>
      </c>
      <c r="O128" s="65"/>
      <c r="P128" s="183">
        <f t="shared" si="1"/>
        <v>0</v>
      </c>
      <c r="Q128" s="183">
        <v>0</v>
      </c>
      <c r="R128" s="183">
        <f t="shared" si="2"/>
        <v>0</v>
      </c>
      <c r="S128" s="183">
        <v>0</v>
      </c>
      <c r="T128" s="184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85" t="s">
        <v>596</v>
      </c>
      <c r="AT128" s="185" t="s">
        <v>135</v>
      </c>
      <c r="AU128" s="185" t="s">
        <v>82</v>
      </c>
      <c r="AY128" s="18" t="s">
        <v>132</v>
      </c>
      <c r="BE128" s="186">
        <f t="shared" si="4"/>
        <v>0</v>
      </c>
      <c r="BF128" s="186">
        <f t="shared" si="5"/>
        <v>0</v>
      </c>
      <c r="BG128" s="186">
        <f t="shared" si="6"/>
        <v>0</v>
      </c>
      <c r="BH128" s="186">
        <f t="shared" si="7"/>
        <v>0</v>
      </c>
      <c r="BI128" s="186">
        <f t="shared" si="8"/>
        <v>0</v>
      </c>
      <c r="BJ128" s="18" t="s">
        <v>80</v>
      </c>
      <c r="BK128" s="186">
        <f t="shared" si="9"/>
        <v>0</v>
      </c>
      <c r="BL128" s="18" t="s">
        <v>596</v>
      </c>
      <c r="BM128" s="185" t="s">
        <v>1095</v>
      </c>
    </row>
    <row r="129" spans="1:65" s="2" customFormat="1" ht="24.2" customHeight="1">
      <c r="A129" s="35"/>
      <c r="B129" s="36"/>
      <c r="C129" s="174" t="s">
        <v>266</v>
      </c>
      <c r="D129" s="174" t="s">
        <v>135</v>
      </c>
      <c r="E129" s="175" t="s">
        <v>1096</v>
      </c>
      <c r="F129" s="176" t="s">
        <v>1097</v>
      </c>
      <c r="G129" s="177" t="s">
        <v>433</v>
      </c>
      <c r="H129" s="178">
        <v>5</v>
      </c>
      <c r="I129" s="179"/>
      <c r="J129" s="180">
        <f t="shared" si="0"/>
        <v>0</v>
      </c>
      <c r="K129" s="176" t="s">
        <v>19</v>
      </c>
      <c r="L129" s="40"/>
      <c r="M129" s="181" t="s">
        <v>19</v>
      </c>
      <c r="N129" s="182" t="s">
        <v>43</v>
      </c>
      <c r="O129" s="65"/>
      <c r="P129" s="183">
        <f t="shared" si="1"/>
        <v>0</v>
      </c>
      <c r="Q129" s="183">
        <v>0</v>
      </c>
      <c r="R129" s="183">
        <f t="shared" si="2"/>
        <v>0</v>
      </c>
      <c r="S129" s="183">
        <v>0</v>
      </c>
      <c r="T129" s="184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140</v>
      </c>
      <c r="AT129" s="185" t="s">
        <v>135</v>
      </c>
      <c r="AU129" s="185" t="s">
        <v>82</v>
      </c>
      <c r="AY129" s="18" t="s">
        <v>132</v>
      </c>
      <c r="BE129" s="186">
        <f t="shared" si="4"/>
        <v>0</v>
      </c>
      <c r="BF129" s="186">
        <f t="shared" si="5"/>
        <v>0</v>
      </c>
      <c r="BG129" s="186">
        <f t="shared" si="6"/>
        <v>0</v>
      </c>
      <c r="BH129" s="186">
        <f t="shared" si="7"/>
        <v>0</v>
      </c>
      <c r="BI129" s="186">
        <f t="shared" si="8"/>
        <v>0</v>
      </c>
      <c r="BJ129" s="18" t="s">
        <v>80</v>
      </c>
      <c r="BK129" s="186">
        <f t="shared" si="9"/>
        <v>0</v>
      </c>
      <c r="BL129" s="18" t="s">
        <v>140</v>
      </c>
      <c r="BM129" s="185" t="s">
        <v>1098</v>
      </c>
    </row>
    <row r="130" spans="1:65" s="2" customFormat="1" ht="33" customHeight="1">
      <c r="A130" s="35"/>
      <c r="B130" s="36"/>
      <c r="C130" s="214" t="s">
        <v>272</v>
      </c>
      <c r="D130" s="214" t="s">
        <v>156</v>
      </c>
      <c r="E130" s="215" t="s">
        <v>1099</v>
      </c>
      <c r="F130" s="216" t="s">
        <v>1100</v>
      </c>
      <c r="G130" s="217" t="s">
        <v>433</v>
      </c>
      <c r="H130" s="218">
        <v>2</v>
      </c>
      <c r="I130" s="219"/>
      <c r="J130" s="220">
        <f t="shared" si="0"/>
        <v>0</v>
      </c>
      <c r="K130" s="216" t="s">
        <v>19</v>
      </c>
      <c r="L130" s="221"/>
      <c r="M130" s="222" t="s">
        <v>19</v>
      </c>
      <c r="N130" s="223" t="s">
        <v>43</v>
      </c>
      <c r="O130" s="65"/>
      <c r="P130" s="183">
        <f t="shared" si="1"/>
        <v>0</v>
      </c>
      <c r="Q130" s="183">
        <v>0</v>
      </c>
      <c r="R130" s="183">
        <f t="shared" si="2"/>
        <v>0</v>
      </c>
      <c r="S130" s="183">
        <v>0</v>
      </c>
      <c r="T130" s="184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85" t="s">
        <v>1029</v>
      </c>
      <c r="AT130" s="185" t="s">
        <v>156</v>
      </c>
      <c r="AU130" s="185" t="s">
        <v>82</v>
      </c>
      <c r="AY130" s="18" t="s">
        <v>132</v>
      </c>
      <c r="BE130" s="186">
        <f t="shared" si="4"/>
        <v>0</v>
      </c>
      <c r="BF130" s="186">
        <f t="shared" si="5"/>
        <v>0</v>
      </c>
      <c r="BG130" s="186">
        <f t="shared" si="6"/>
        <v>0</v>
      </c>
      <c r="BH130" s="186">
        <f t="shared" si="7"/>
        <v>0</v>
      </c>
      <c r="BI130" s="186">
        <f t="shared" si="8"/>
        <v>0</v>
      </c>
      <c r="BJ130" s="18" t="s">
        <v>80</v>
      </c>
      <c r="BK130" s="186">
        <f t="shared" si="9"/>
        <v>0</v>
      </c>
      <c r="BL130" s="18" t="s">
        <v>596</v>
      </c>
      <c r="BM130" s="185" t="s">
        <v>1101</v>
      </c>
    </row>
    <row r="131" spans="1:65" s="2" customFormat="1" ht="33" customHeight="1">
      <c r="A131" s="35"/>
      <c r="B131" s="36"/>
      <c r="C131" s="214" t="s">
        <v>7</v>
      </c>
      <c r="D131" s="214" t="s">
        <v>156</v>
      </c>
      <c r="E131" s="215" t="s">
        <v>1102</v>
      </c>
      <c r="F131" s="216" t="s">
        <v>1103</v>
      </c>
      <c r="G131" s="217" t="s">
        <v>433</v>
      </c>
      <c r="H131" s="218">
        <v>3</v>
      </c>
      <c r="I131" s="219"/>
      <c r="J131" s="220">
        <f t="shared" si="0"/>
        <v>0</v>
      </c>
      <c r="K131" s="216" t="s">
        <v>19</v>
      </c>
      <c r="L131" s="221"/>
      <c r="M131" s="222" t="s">
        <v>19</v>
      </c>
      <c r="N131" s="223" t="s">
        <v>43</v>
      </c>
      <c r="O131" s="65"/>
      <c r="P131" s="183">
        <f t="shared" si="1"/>
        <v>0</v>
      </c>
      <c r="Q131" s="183">
        <v>0</v>
      </c>
      <c r="R131" s="183">
        <f t="shared" si="2"/>
        <v>0</v>
      </c>
      <c r="S131" s="183">
        <v>0</v>
      </c>
      <c r="T131" s="184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5" t="s">
        <v>1029</v>
      </c>
      <c r="AT131" s="185" t="s">
        <v>156</v>
      </c>
      <c r="AU131" s="185" t="s">
        <v>82</v>
      </c>
      <c r="AY131" s="18" t="s">
        <v>132</v>
      </c>
      <c r="BE131" s="186">
        <f t="shared" si="4"/>
        <v>0</v>
      </c>
      <c r="BF131" s="186">
        <f t="shared" si="5"/>
        <v>0</v>
      </c>
      <c r="BG131" s="186">
        <f t="shared" si="6"/>
        <v>0</v>
      </c>
      <c r="BH131" s="186">
        <f t="shared" si="7"/>
        <v>0</v>
      </c>
      <c r="BI131" s="186">
        <f t="shared" si="8"/>
        <v>0</v>
      </c>
      <c r="BJ131" s="18" t="s">
        <v>80</v>
      </c>
      <c r="BK131" s="186">
        <f t="shared" si="9"/>
        <v>0</v>
      </c>
      <c r="BL131" s="18" t="s">
        <v>596</v>
      </c>
      <c r="BM131" s="185" t="s">
        <v>1104</v>
      </c>
    </row>
    <row r="132" spans="1:65" s="2" customFormat="1" ht="44.25" customHeight="1">
      <c r="A132" s="35"/>
      <c r="B132" s="36"/>
      <c r="C132" s="174" t="s">
        <v>414</v>
      </c>
      <c r="D132" s="174" t="s">
        <v>135</v>
      </c>
      <c r="E132" s="175" t="s">
        <v>1105</v>
      </c>
      <c r="F132" s="176" t="s">
        <v>1106</v>
      </c>
      <c r="G132" s="177" t="s">
        <v>281</v>
      </c>
      <c r="H132" s="178">
        <v>1</v>
      </c>
      <c r="I132" s="179"/>
      <c r="J132" s="180">
        <f t="shared" si="0"/>
        <v>0</v>
      </c>
      <c r="K132" s="176" t="s">
        <v>19</v>
      </c>
      <c r="L132" s="40"/>
      <c r="M132" s="181" t="s">
        <v>19</v>
      </c>
      <c r="N132" s="182" t="s">
        <v>43</v>
      </c>
      <c r="O132" s="65"/>
      <c r="P132" s="183">
        <f t="shared" si="1"/>
        <v>0</v>
      </c>
      <c r="Q132" s="183">
        <v>0</v>
      </c>
      <c r="R132" s="183">
        <f t="shared" si="2"/>
        <v>0</v>
      </c>
      <c r="S132" s="183">
        <v>0</v>
      </c>
      <c r="T132" s="184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85" t="s">
        <v>230</v>
      </c>
      <c r="AT132" s="185" t="s">
        <v>135</v>
      </c>
      <c r="AU132" s="185" t="s">
        <v>82</v>
      </c>
      <c r="AY132" s="18" t="s">
        <v>132</v>
      </c>
      <c r="BE132" s="186">
        <f t="shared" si="4"/>
        <v>0</v>
      </c>
      <c r="BF132" s="186">
        <f t="shared" si="5"/>
        <v>0</v>
      </c>
      <c r="BG132" s="186">
        <f t="shared" si="6"/>
        <v>0</v>
      </c>
      <c r="BH132" s="186">
        <f t="shared" si="7"/>
        <v>0</v>
      </c>
      <c r="BI132" s="186">
        <f t="shared" si="8"/>
        <v>0</v>
      </c>
      <c r="BJ132" s="18" t="s">
        <v>80</v>
      </c>
      <c r="BK132" s="186">
        <f t="shared" si="9"/>
        <v>0</v>
      </c>
      <c r="BL132" s="18" t="s">
        <v>230</v>
      </c>
      <c r="BM132" s="185" t="s">
        <v>1107</v>
      </c>
    </row>
    <row r="133" spans="1:65" s="2" customFormat="1" ht="24.2" customHeight="1">
      <c r="A133" s="35"/>
      <c r="B133" s="36"/>
      <c r="C133" s="214" t="s">
        <v>421</v>
      </c>
      <c r="D133" s="214" t="s">
        <v>156</v>
      </c>
      <c r="E133" s="215" t="s">
        <v>1108</v>
      </c>
      <c r="F133" s="216" t="s">
        <v>1109</v>
      </c>
      <c r="G133" s="217" t="s">
        <v>281</v>
      </c>
      <c r="H133" s="218">
        <v>1.1</v>
      </c>
      <c r="I133" s="219"/>
      <c r="J133" s="220">
        <f t="shared" si="0"/>
        <v>0</v>
      </c>
      <c r="K133" s="216" t="s">
        <v>19</v>
      </c>
      <c r="L133" s="221"/>
      <c r="M133" s="222" t="s">
        <v>19</v>
      </c>
      <c r="N133" s="223" t="s">
        <v>43</v>
      </c>
      <c r="O133" s="65"/>
      <c r="P133" s="183">
        <f t="shared" si="1"/>
        <v>0</v>
      </c>
      <c r="Q133" s="183">
        <v>0.00017</v>
      </c>
      <c r="R133" s="183">
        <f t="shared" si="2"/>
        <v>0.00018700000000000002</v>
      </c>
      <c r="S133" s="183">
        <v>0</v>
      </c>
      <c r="T133" s="184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5" t="s">
        <v>1029</v>
      </c>
      <c r="AT133" s="185" t="s">
        <v>156</v>
      </c>
      <c r="AU133" s="185" t="s">
        <v>82</v>
      </c>
      <c r="AY133" s="18" t="s">
        <v>132</v>
      </c>
      <c r="BE133" s="186">
        <f t="shared" si="4"/>
        <v>0</v>
      </c>
      <c r="BF133" s="186">
        <f t="shared" si="5"/>
        <v>0</v>
      </c>
      <c r="BG133" s="186">
        <f t="shared" si="6"/>
        <v>0</v>
      </c>
      <c r="BH133" s="186">
        <f t="shared" si="7"/>
        <v>0</v>
      </c>
      <c r="BI133" s="186">
        <f t="shared" si="8"/>
        <v>0</v>
      </c>
      <c r="BJ133" s="18" t="s">
        <v>80</v>
      </c>
      <c r="BK133" s="186">
        <f t="shared" si="9"/>
        <v>0</v>
      </c>
      <c r="BL133" s="18" t="s">
        <v>596</v>
      </c>
      <c r="BM133" s="185" t="s">
        <v>1110</v>
      </c>
    </row>
    <row r="134" spans="1:65" s="2" customFormat="1" ht="37.9" customHeight="1">
      <c r="A134" s="35"/>
      <c r="B134" s="36"/>
      <c r="C134" s="174" t="s">
        <v>430</v>
      </c>
      <c r="D134" s="174" t="s">
        <v>135</v>
      </c>
      <c r="E134" s="175" t="s">
        <v>1111</v>
      </c>
      <c r="F134" s="176" t="s">
        <v>1112</v>
      </c>
      <c r="G134" s="177" t="s">
        <v>433</v>
      </c>
      <c r="H134" s="178">
        <v>4</v>
      </c>
      <c r="I134" s="179"/>
      <c r="J134" s="180">
        <f t="shared" si="0"/>
        <v>0</v>
      </c>
      <c r="K134" s="176" t="s">
        <v>19</v>
      </c>
      <c r="L134" s="40"/>
      <c r="M134" s="181" t="s">
        <v>19</v>
      </c>
      <c r="N134" s="182" t="s">
        <v>43</v>
      </c>
      <c r="O134" s="65"/>
      <c r="P134" s="183">
        <f t="shared" si="1"/>
        <v>0</v>
      </c>
      <c r="Q134" s="183">
        <v>0</v>
      </c>
      <c r="R134" s="183">
        <f t="shared" si="2"/>
        <v>0</v>
      </c>
      <c r="S134" s="183">
        <v>0</v>
      </c>
      <c r="T134" s="184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5" t="s">
        <v>230</v>
      </c>
      <c r="AT134" s="185" t="s">
        <v>135</v>
      </c>
      <c r="AU134" s="185" t="s">
        <v>82</v>
      </c>
      <c r="AY134" s="18" t="s">
        <v>132</v>
      </c>
      <c r="BE134" s="186">
        <f t="shared" si="4"/>
        <v>0</v>
      </c>
      <c r="BF134" s="186">
        <f t="shared" si="5"/>
        <v>0</v>
      </c>
      <c r="BG134" s="186">
        <f t="shared" si="6"/>
        <v>0</v>
      </c>
      <c r="BH134" s="186">
        <f t="shared" si="7"/>
        <v>0</v>
      </c>
      <c r="BI134" s="186">
        <f t="shared" si="8"/>
        <v>0</v>
      </c>
      <c r="BJ134" s="18" t="s">
        <v>80</v>
      </c>
      <c r="BK134" s="186">
        <f t="shared" si="9"/>
        <v>0</v>
      </c>
      <c r="BL134" s="18" t="s">
        <v>230</v>
      </c>
      <c r="BM134" s="185" t="s">
        <v>1113</v>
      </c>
    </row>
    <row r="135" spans="1:65" s="2" customFormat="1" ht="37.9" customHeight="1">
      <c r="A135" s="35"/>
      <c r="B135" s="36"/>
      <c r="C135" s="174" t="s">
        <v>450</v>
      </c>
      <c r="D135" s="174" t="s">
        <v>135</v>
      </c>
      <c r="E135" s="175" t="s">
        <v>1114</v>
      </c>
      <c r="F135" s="176" t="s">
        <v>1115</v>
      </c>
      <c r="G135" s="177" t="s">
        <v>433</v>
      </c>
      <c r="H135" s="178">
        <v>4</v>
      </c>
      <c r="I135" s="179"/>
      <c r="J135" s="180">
        <f t="shared" si="0"/>
        <v>0</v>
      </c>
      <c r="K135" s="176" t="s">
        <v>19</v>
      </c>
      <c r="L135" s="40"/>
      <c r="M135" s="181" t="s">
        <v>19</v>
      </c>
      <c r="N135" s="182" t="s">
        <v>43</v>
      </c>
      <c r="O135" s="65"/>
      <c r="P135" s="183">
        <f t="shared" si="1"/>
        <v>0</v>
      </c>
      <c r="Q135" s="183">
        <v>0</v>
      </c>
      <c r="R135" s="183">
        <f t="shared" si="2"/>
        <v>0</v>
      </c>
      <c r="S135" s="183">
        <v>0</v>
      </c>
      <c r="T135" s="184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230</v>
      </c>
      <c r="AT135" s="185" t="s">
        <v>135</v>
      </c>
      <c r="AU135" s="185" t="s">
        <v>82</v>
      </c>
      <c r="AY135" s="18" t="s">
        <v>132</v>
      </c>
      <c r="BE135" s="186">
        <f t="shared" si="4"/>
        <v>0</v>
      </c>
      <c r="BF135" s="186">
        <f t="shared" si="5"/>
        <v>0</v>
      </c>
      <c r="BG135" s="186">
        <f t="shared" si="6"/>
        <v>0</v>
      </c>
      <c r="BH135" s="186">
        <f t="shared" si="7"/>
        <v>0</v>
      </c>
      <c r="BI135" s="186">
        <f t="shared" si="8"/>
        <v>0</v>
      </c>
      <c r="BJ135" s="18" t="s">
        <v>80</v>
      </c>
      <c r="BK135" s="186">
        <f t="shared" si="9"/>
        <v>0</v>
      </c>
      <c r="BL135" s="18" t="s">
        <v>230</v>
      </c>
      <c r="BM135" s="185" t="s">
        <v>1116</v>
      </c>
    </row>
    <row r="136" spans="1:65" s="2" customFormat="1" ht="24.2" customHeight="1">
      <c r="A136" s="35"/>
      <c r="B136" s="36"/>
      <c r="C136" s="214" t="s">
        <v>456</v>
      </c>
      <c r="D136" s="214" t="s">
        <v>156</v>
      </c>
      <c r="E136" s="215" t="s">
        <v>1117</v>
      </c>
      <c r="F136" s="216" t="s">
        <v>1118</v>
      </c>
      <c r="G136" s="217" t="s">
        <v>281</v>
      </c>
      <c r="H136" s="218">
        <v>4</v>
      </c>
      <c r="I136" s="219"/>
      <c r="J136" s="220">
        <f t="shared" si="0"/>
        <v>0</v>
      </c>
      <c r="K136" s="216" t="s">
        <v>19</v>
      </c>
      <c r="L136" s="221"/>
      <c r="M136" s="222" t="s">
        <v>19</v>
      </c>
      <c r="N136" s="223" t="s">
        <v>43</v>
      </c>
      <c r="O136" s="65"/>
      <c r="P136" s="183">
        <f t="shared" si="1"/>
        <v>0</v>
      </c>
      <c r="Q136" s="183">
        <v>0</v>
      </c>
      <c r="R136" s="183">
        <f t="shared" si="2"/>
        <v>0</v>
      </c>
      <c r="S136" s="183">
        <v>0</v>
      </c>
      <c r="T136" s="184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5" t="s">
        <v>391</v>
      </c>
      <c r="AT136" s="185" t="s">
        <v>156</v>
      </c>
      <c r="AU136" s="185" t="s">
        <v>82</v>
      </c>
      <c r="AY136" s="18" t="s">
        <v>132</v>
      </c>
      <c r="BE136" s="186">
        <f t="shared" si="4"/>
        <v>0</v>
      </c>
      <c r="BF136" s="186">
        <f t="shared" si="5"/>
        <v>0</v>
      </c>
      <c r="BG136" s="186">
        <f t="shared" si="6"/>
        <v>0</v>
      </c>
      <c r="BH136" s="186">
        <f t="shared" si="7"/>
        <v>0</v>
      </c>
      <c r="BI136" s="186">
        <f t="shared" si="8"/>
        <v>0</v>
      </c>
      <c r="BJ136" s="18" t="s">
        <v>80</v>
      </c>
      <c r="BK136" s="186">
        <f t="shared" si="9"/>
        <v>0</v>
      </c>
      <c r="BL136" s="18" t="s">
        <v>230</v>
      </c>
      <c r="BM136" s="185" t="s">
        <v>1119</v>
      </c>
    </row>
    <row r="137" spans="1:65" s="2" customFormat="1" ht="37.9" customHeight="1">
      <c r="A137" s="35"/>
      <c r="B137" s="36"/>
      <c r="C137" s="174" t="s">
        <v>163</v>
      </c>
      <c r="D137" s="174" t="s">
        <v>135</v>
      </c>
      <c r="E137" s="175" t="s">
        <v>1120</v>
      </c>
      <c r="F137" s="176" t="s">
        <v>1121</v>
      </c>
      <c r="G137" s="177" t="s">
        <v>433</v>
      </c>
      <c r="H137" s="178">
        <v>5</v>
      </c>
      <c r="I137" s="179"/>
      <c r="J137" s="180">
        <f t="shared" si="0"/>
        <v>0</v>
      </c>
      <c r="K137" s="176" t="s">
        <v>19</v>
      </c>
      <c r="L137" s="40"/>
      <c r="M137" s="181" t="s">
        <v>19</v>
      </c>
      <c r="N137" s="182" t="s">
        <v>43</v>
      </c>
      <c r="O137" s="65"/>
      <c r="P137" s="183">
        <f t="shared" si="1"/>
        <v>0</v>
      </c>
      <c r="Q137" s="183">
        <v>0</v>
      </c>
      <c r="R137" s="183">
        <f t="shared" si="2"/>
        <v>0</v>
      </c>
      <c r="S137" s="183">
        <v>0.0075</v>
      </c>
      <c r="T137" s="184">
        <f t="shared" si="3"/>
        <v>0.0375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5" t="s">
        <v>230</v>
      </c>
      <c r="AT137" s="185" t="s">
        <v>135</v>
      </c>
      <c r="AU137" s="185" t="s">
        <v>82</v>
      </c>
      <c r="AY137" s="18" t="s">
        <v>132</v>
      </c>
      <c r="BE137" s="186">
        <f t="shared" si="4"/>
        <v>0</v>
      </c>
      <c r="BF137" s="186">
        <f t="shared" si="5"/>
        <v>0</v>
      </c>
      <c r="BG137" s="186">
        <f t="shared" si="6"/>
        <v>0</v>
      </c>
      <c r="BH137" s="186">
        <f t="shared" si="7"/>
        <v>0</v>
      </c>
      <c r="BI137" s="186">
        <f t="shared" si="8"/>
        <v>0</v>
      </c>
      <c r="BJ137" s="18" t="s">
        <v>80</v>
      </c>
      <c r="BK137" s="186">
        <f t="shared" si="9"/>
        <v>0</v>
      </c>
      <c r="BL137" s="18" t="s">
        <v>230</v>
      </c>
      <c r="BM137" s="185" t="s">
        <v>1122</v>
      </c>
    </row>
    <row r="138" spans="1:65" s="2" customFormat="1" ht="33" customHeight="1">
      <c r="A138" s="35"/>
      <c r="B138" s="36"/>
      <c r="C138" s="174" t="s">
        <v>438</v>
      </c>
      <c r="D138" s="174" t="s">
        <v>135</v>
      </c>
      <c r="E138" s="175" t="s">
        <v>1123</v>
      </c>
      <c r="F138" s="176" t="s">
        <v>1124</v>
      </c>
      <c r="G138" s="177" t="s">
        <v>433</v>
      </c>
      <c r="H138" s="178">
        <v>4</v>
      </c>
      <c r="I138" s="179"/>
      <c r="J138" s="180">
        <f t="shared" si="0"/>
        <v>0</v>
      </c>
      <c r="K138" s="176" t="s">
        <v>19</v>
      </c>
      <c r="L138" s="40"/>
      <c r="M138" s="181" t="s">
        <v>19</v>
      </c>
      <c r="N138" s="182" t="s">
        <v>43</v>
      </c>
      <c r="O138" s="65"/>
      <c r="P138" s="183">
        <f t="shared" si="1"/>
        <v>0</v>
      </c>
      <c r="Q138" s="183">
        <v>0</v>
      </c>
      <c r="R138" s="183">
        <f t="shared" si="2"/>
        <v>0</v>
      </c>
      <c r="S138" s="183">
        <v>0</v>
      </c>
      <c r="T138" s="184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5" t="s">
        <v>230</v>
      </c>
      <c r="AT138" s="185" t="s">
        <v>135</v>
      </c>
      <c r="AU138" s="185" t="s">
        <v>82</v>
      </c>
      <c r="AY138" s="18" t="s">
        <v>132</v>
      </c>
      <c r="BE138" s="186">
        <f t="shared" si="4"/>
        <v>0</v>
      </c>
      <c r="BF138" s="186">
        <f t="shared" si="5"/>
        <v>0</v>
      </c>
      <c r="BG138" s="186">
        <f t="shared" si="6"/>
        <v>0</v>
      </c>
      <c r="BH138" s="186">
        <f t="shared" si="7"/>
        <v>0</v>
      </c>
      <c r="BI138" s="186">
        <f t="shared" si="8"/>
        <v>0</v>
      </c>
      <c r="BJ138" s="18" t="s">
        <v>80</v>
      </c>
      <c r="BK138" s="186">
        <f t="shared" si="9"/>
        <v>0</v>
      </c>
      <c r="BL138" s="18" t="s">
        <v>230</v>
      </c>
      <c r="BM138" s="185" t="s">
        <v>1125</v>
      </c>
    </row>
    <row r="139" spans="1:65" s="2" customFormat="1" ht="24.2" customHeight="1">
      <c r="A139" s="35"/>
      <c r="B139" s="36"/>
      <c r="C139" s="214" t="s">
        <v>447</v>
      </c>
      <c r="D139" s="214" t="s">
        <v>156</v>
      </c>
      <c r="E139" s="215" t="s">
        <v>1126</v>
      </c>
      <c r="F139" s="216" t="s">
        <v>1127</v>
      </c>
      <c r="G139" s="217" t="s">
        <v>433</v>
      </c>
      <c r="H139" s="218">
        <v>4</v>
      </c>
      <c r="I139" s="219"/>
      <c r="J139" s="220">
        <f t="shared" si="0"/>
        <v>0</v>
      </c>
      <c r="K139" s="216" t="s">
        <v>19</v>
      </c>
      <c r="L139" s="221"/>
      <c r="M139" s="222" t="s">
        <v>19</v>
      </c>
      <c r="N139" s="223" t="s">
        <v>43</v>
      </c>
      <c r="O139" s="65"/>
      <c r="P139" s="183">
        <f t="shared" si="1"/>
        <v>0</v>
      </c>
      <c r="Q139" s="183">
        <v>0</v>
      </c>
      <c r="R139" s="183">
        <f t="shared" si="2"/>
        <v>0</v>
      </c>
      <c r="S139" s="183">
        <v>0</v>
      </c>
      <c r="T139" s="184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5" t="s">
        <v>1029</v>
      </c>
      <c r="AT139" s="185" t="s">
        <v>156</v>
      </c>
      <c r="AU139" s="185" t="s">
        <v>82</v>
      </c>
      <c r="AY139" s="18" t="s">
        <v>132</v>
      </c>
      <c r="BE139" s="186">
        <f t="shared" si="4"/>
        <v>0</v>
      </c>
      <c r="BF139" s="186">
        <f t="shared" si="5"/>
        <v>0</v>
      </c>
      <c r="BG139" s="186">
        <f t="shared" si="6"/>
        <v>0</v>
      </c>
      <c r="BH139" s="186">
        <f t="shared" si="7"/>
        <v>0</v>
      </c>
      <c r="BI139" s="186">
        <f t="shared" si="8"/>
        <v>0</v>
      </c>
      <c r="BJ139" s="18" t="s">
        <v>80</v>
      </c>
      <c r="BK139" s="186">
        <f t="shared" si="9"/>
        <v>0</v>
      </c>
      <c r="BL139" s="18" t="s">
        <v>596</v>
      </c>
      <c r="BM139" s="185" t="s">
        <v>1128</v>
      </c>
    </row>
    <row r="140" spans="1:65" s="2" customFormat="1" ht="37.9" customHeight="1">
      <c r="A140" s="35"/>
      <c r="B140" s="36"/>
      <c r="C140" s="174" t="s">
        <v>192</v>
      </c>
      <c r="D140" s="174" t="s">
        <v>135</v>
      </c>
      <c r="E140" s="175" t="s">
        <v>1129</v>
      </c>
      <c r="F140" s="176" t="s">
        <v>1130</v>
      </c>
      <c r="G140" s="177" t="s">
        <v>1131</v>
      </c>
      <c r="H140" s="178">
        <v>1</v>
      </c>
      <c r="I140" s="179"/>
      <c r="J140" s="180">
        <f t="shared" si="0"/>
        <v>0</v>
      </c>
      <c r="K140" s="176" t="s">
        <v>19</v>
      </c>
      <c r="L140" s="40"/>
      <c r="M140" s="181" t="s">
        <v>19</v>
      </c>
      <c r="N140" s="182" t="s">
        <v>43</v>
      </c>
      <c r="O140" s="65"/>
      <c r="P140" s="183">
        <f t="shared" si="1"/>
        <v>0</v>
      </c>
      <c r="Q140" s="183">
        <v>0</v>
      </c>
      <c r="R140" s="183">
        <f t="shared" si="2"/>
        <v>0</v>
      </c>
      <c r="S140" s="183">
        <v>0</v>
      </c>
      <c r="T140" s="184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5" t="s">
        <v>140</v>
      </c>
      <c r="AT140" s="185" t="s">
        <v>135</v>
      </c>
      <c r="AU140" s="185" t="s">
        <v>82</v>
      </c>
      <c r="AY140" s="18" t="s">
        <v>132</v>
      </c>
      <c r="BE140" s="186">
        <f t="shared" si="4"/>
        <v>0</v>
      </c>
      <c r="BF140" s="186">
        <f t="shared" si="5"/>
        <v>0</v>
      </c>
      <c r="BG140" s="186">
        <f t="shared" si="6"/>
        <v>0</v>
      </c>
      <c r="BH140" s="186">
        <f t="shared" si="7"/>
        <v>0</v>
      </c>
      <c r="BI140" s="186">
        <f t="shared" si="8"/>
        <v>0</v>
      </c>
      <c r="BJ140" s="18" t="s">
        <v>80</v>
      </c>
      <c r="BK140" s="186">
        <f t="shared" si="9"/>
        <v>0</v>
      </c>
      <c r="BL140" s="18" t="s">
        <v>140</v>
      </c>
      <c r="BM140" s="185" t="s">
        <v>1132</v>
      </c>
    </row>
    <row r="141" spans="2:63" s="12" customFormat="1" ht="22.9" customHeight="1">
      <c r="B141" s="158"/>
      <c r="C141" s="159"/>
      <c r="D141" s="160" t="s">
        <v>71</v>
      </c>
      <c r="E141" s="172" t="s">
        <v>957</v>
      </c>
      <c r="F141" s="172" t="s">
        <v>1133</v>
      </c>
      <c r="G141" s="159"/>
      <c r="H141" s="159"/>
      <c r="I141" s="162"/>
      <c r="J141" s="173">
        <f>BK141</f>
        <v>0</v>
      </c>
      <c r="K141" s="159"/>
      <c r="L141" s="164"/>
      <c r="M141" s="165"/>
      <c r="N141" s="166"/>
      <c r="O141" s="166"/>
      <c r="P141" s="167">
        <f>SUM(P142:P146)</f>
        <v>0</v>
      </c>
      <c r="Q141" s="166"/>
      <c r="R141" s="167">
        <f>SUM(R142:R146)</f>
        <v>0</v>
      </c>
      <c r="S141" s="166"/>
      <c r="T141" s="168">
        <f>SUM(T142:T146)</f>
        <v>0.168</v>
      </c>
      <c r="AR141" s="169" t="s">
        <v>141</v>
      </c>
      <c r="AT141" s="170" t="s">
        <v>71</v>
      </c>
      <c r="AU141" s="170" t="s">
        <v>80</v>
      </c>
      <c r="AY141" s="169" t="s">
        <v>132</v>
      </c>
      <c r="BK141" s="171">
        <f>SUM(BK142:BK146)</f>
        <v>0</v>
      </c>
    </row>
    <row r="142" spans="1:65" s="2" customFormat="1" ht="24.2" customHeight="1">
      <c r="A142" s="35"/>
      <c r="B142" s="36"/>
      <c r="C142" s="174" t="s">
        <v>493</v>
      </c>
      <c r="D142" s="174" t="s">
        <v>135</v>
      </c>
      <c r="E142" s="175" t="s">
        <v>1134</v>
      </c>
      <c r="F142" s="176" t="s">
        <v>1135</v>
      </c>
      <c r="G142" s="177" t="s">
        <v>433</v>
      </c>
      <c r="H142" s="178">
        <v>2</v>
      </c>
      <c r="I142" s="179"/>
      <c r="J142" s="180">
        <f>ROUND(I142*H142,2)</f>
        <v>0</v>
      </c>
      <c r="K142" s="176" t="s">
        <v>19</v>
      </c>
      <c r="L142" s="40"/>
      <c r="M142" s="181" t="s">
        <v>19</v>
      </c>
      <c r="N142" s="182" t="s">
        <v>43</v>
      </c>
      <c r="O142" s="65"/>
      <c r="P142" s="183">
        <f>O142*H142</f>
        <v>0</v>
      </c>
      <c r="Q142" s="183">
        <v>0</v>
      </c>
      <c r="R142" s="183">
        <f>Q142*H142</f>
        <v>0</v>
      </c>
      <c r="S142" s="183">
        <v>0</v>
      </c>
      <c r="T142" s="18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5" t="s">
        <v>596</v>
      </c>
      <c r="AT142" s="185" t="s">
        <v>135</v>
      </c>
      <c r="AU142" s="185" t="s">
        <v>82</v>
      </c>
      <c r="AY142" s="18" t="s">
        <v>132</v>
      </c>
      <c r="BE142" s="186">
        <f>IF(N142="základní",J142,0)</f>
        <v>0</v>
      </c>
      <c r="BF142" s="186">
        <f>IF(N142="snížená",J142,0)</f>
        <v>0</v>
      </c>
      <c r="BG142" s="186">
        <f>IF(N142="zákl. přenesená",J142,0)</f>
        <v>0</v>
      </c>
      <c r="BH142" s="186">
        <f>IF(N142="sníž. přenesená",J142,0)</f>
        <v>0</v>
      </c>
      <c r="BI142" s="186">
        <f>IF(N142="nulová",J142,0)</f>
        <v>0</v>
      </c>
      <c r="BJ142" s="18" t="s">
        <v>80</v>
      </c>
      <c r="BK142" s="186">
        <f>ROUND(I142*H142,2)</f>
        <v>0</v>
      </c>
      <c r="BL142" s="18" t="s">
        <v>596</v>
      </c>
      <c r="BM142" s="185" t="s">
        <v>1136</v>
      </c>
    </row>
    <row r="143" spans="1:65" s="2" customFormat="1" ht="24.2" customHeight="1">
      <c r="A143" s="35"/>
      <c r="B143" s="36"/>
      <c r="C143" s="174" t="s">
        <v>468</v>
      </c>
      <c r="D143" s="174" t="s">
        <v>135</v>
      </c>
      <c r="E143" s="175" t="s">
        <v>1137</v>
      </c>
      <c r="F143" s="176" t="s">
        <v>1138</v>
      </c>
      <c r="G143" s="177" t="s">
        <v>433</v>
      </c>
      <c r="H143" s="178">
        <v>3</v>
      </c>
      <c r="I143" s="179"/>
      <c r="J143" s="180">
        <f>ROUND(I143*H143,2)</f>
        <v>0</v>
      </c>
      <c r="K143" s="176" t="s">
        <v>19</v>
      </c>
      <c r="L143" s="40"/>
      <c r="M143" s="181" t="s">
        <v>19</v>
      </c>
      <c r="N143" s="182" t="s">
        <v>43</v>
      </c>
      <c r="O143" s="65"/>
      <c r="P143" s="183">
        <f>O143*H143</f>
        <v>0</v>
      </c>
      <c r="Q143" s="183">
        <v>0</v>
      </c>
      <c r="R143" s="183">
        <f>Q143*H143</f>
        <v>0</v>
      </c>
      <c r="S143" s="183">
        <v>0</v>
      </c>
      <c r="T143" s="18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5" t="s">
        <v>596</v>
      </c>
      <c r="AT143" s="185" t="s">
        <v>135</v>
      </c>
      <c r="AU143" s="185" t="s">
        <v>82</v>
      </c>
      <c r="AY143" s="18" t="s">
        <v>132</v>
      </c>
      <c r="BE143" s="186">
        <f>IF(N143="základní",J143,0)</f>
        <v>0</v>
      </c>
      <c r="BF143" s="186">
        <f>IF(N143="snížená",J143,0)</f>
        <v>0</v>
      </c>
      <c r="BG143" s="186">
        <f>IF(N143="zákl. přenesená",J143,0)</f>
        <v>0</v>
      </c>
      <c r="BH143" s="186">
        <f>IF(N143="sníž. přenesená",J143,0)</f>
        <v>0</v>
      </c>
      <c r="BI143" s="186">
        <f>IF(N143="nulová",J143,0)</f>
        <v>0</v>
      </c>
      <c r="BJ143" s="18" t="s">
        <v>80</v>
      </c>
      <c r="BK143" s="186">
        <f>ROUND(I143*H143,2)</f>
        <v>0</v>
      </c>
      <c r="BL143" s="18" t="s">
        <v>596</v>
      </c>
      <c r="BM143" s="185" t="s">
        <v>1139</v>
      </c>
    </row>
    <row r="144" spans="1:65" s="2" customFormat="1" ht="16.5" customHeight="1">
      <c r="A144" s="35"/>
      <c r="B144" s="36"/>
      <c r="C144" s="174" t="s">
        <v>475</v>
      </c>
      <c r="D144" s="174" t="s">
        <v>135</v>
      </c>
      <c r="E144" s="175" t="s">
        <v>1140</v>
      </c>
      <c r="F144" s="176" t="s">
        <v>1141</v>
      </c>
      <c r="G144" s="177" t="s">
        <v>433</v>
      </c>
      <c r="H144" s="178">
        <v>2</v>
      </c>
      <c r="I144" s="179"/>
      <c r="J144" s="180">
        <f>ROUND(I144*H144,2)</f>
        <v>0</v>
      </c>
      <c r="K144" s="176" t="s">
        <v>19</v>
      </c>
      <c r="L144" s="40"/>
      <c r="M144" s="181" t="s">
        <v>19</v>
      </c>
      <c r="N144" s="182" t="s">
        <v>43</v>
      </c>
      <c r="O144" s="65"/>
      <c r="P144" s="183">
        <f>O144*H144</f>
        <v>0</v>
      </c>
      <c r="Q144" s="183">
        <v>0</v>
      </c>
      <c r="R144" s="183">
        <f>Q144*H144</f>
        <v>0</v>
      </c>
      <c r="S144" s="183">
        <v>0</v>
      </c>
      <c r="T144" s="18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5" t="s">
        <v>596</v>
      </c>
      <c r="AT144" s="185" t="s">
        <v>135</v>
      </c>
      <c r="AU144" s="185" t="s">
        <v>82</v>
      </c>
      <c r="AY144" s="18" t="s">
        <v>132</v>
      </c>
      <c r="BE144" s="186">
        <f>IF(N144="základní",J144,0)</f>
        <v>0</v>
      </c>
      <c r="BF144" s="186">
        <f>IF(N144="snížená",J144,0)</f>
        <v>0</v>
      </c>
      <c r="BG144" s="186">
        <f>IF(N144="zákl. přenesená",J144,0)</f>
        <v>0</v>
      </c>
      <c r="BH144" s="186">
        <f>IF(N144="sníž. přenesená",J144,0)</f>
        <v>0</v>
      </c>
      <c r="BI144" s="186">
        <f>IF(N144="nulová",J144,0)</f>
        <v>0</v>
      </c>
      <c r="BJ144" s="18" t="s">
        <v>80</v>
      </c>
      <c r="BK144" s="186">
        <f>ROUND(I144*H144,2)</f>
        <v>0</v>
      </c>
      <c r="BL144" s="18" t="s">
        <v>596</v>
      </c>
      <c r="BM144" s="185" t="s">
        <v>1142</v>
      </c>
    </row>
    <row r="145" spans="1:65" s="2" customFormat="1" ht="33" customHeight="1">
      <c r="A145" s="35"/>
      <c r="B145" s="36"/>
      <c r="C145" s="174" t="s">
        <v>487</v>
      </c>
      <c r="D145" s="174" t="s">
        <v>135</v>
      </c>
      <c r="E145" s="175" t="s">
        <v>1143</v>
      </c>
      <c r="F145" s="176" t="s">
        <v>1144</v>
      </c>
      <c r="G145" s="177" t="s">
        <v>433</v>
      </c>
      <c r="H145" s="178">
        <v>2</v>
      </c>
      <c r="I145" s="179"/>
      <c r="J145" s="180">
        <f>ROUND(I145*H145,2)</f>
        <v>0</v>
      </c>
      <c r="K145" s="176" t="s">
        <v>19</v>
      </c>
      <c r="L145" s="40"/>
      <c r="M145" s="181" t="s">
        <v>19</v>
      </c>
      <c r="N145" s="182" t="s">
        <v>43</v>
      </c>
      <c r="O145" s="65"/>
      <c r="P145" s="183">
        <f>O145*H145</f>
        <v>0</v>
      </c>
      <c r="Q145" s="183">
        <v>0</v>
      </c>
      <c r="R145" s="183">
        <f>Q145*H145</f>
        <v>0</v>
      </c>
      <c r="S145" s="183">
        <v>0</v>
      </c>
      <c r="T145" s="184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5" t="s">
        <v>596</v>
      </c>
      <c r="AT145" s="185" t="s">
        <v>135</v>
      </c>
      <c r="AU145" s="185" t="s">
        <v>82</v>
      </c>
      <c r="AY145" s="18" t="s">
        <v>132</v>
      </c>
      <c r="BE145" s="186">
        <f>IF(N145="základní",J145,0)</f>
        <v>0</v>
      </c>
      <c r="BF145" s="186">
        <f>IF(N145="snížená",J145,0)</f>
        <v>0</v>
      </c>
      <c r="BG145" s="186">
        <f>IF(N145="zákl. přenesená",J145,0)</f>
        <v>0</v>
      </c>
      <c r="BH145" s="186">
        <f>IF(N145="sníž. přenesená",J145,0)</f>
        <v>0</v>
      </c>
      <c r="BI145" s="186">
        <f>IF(N145="nulová",J145,0)</f>
        <v>0</v>
      </c>
      <c r="BJ145" s="18" t="s">
        <v>80</v>
      </c>
      <c r="BK145" s="186">
        <f>ROUND(I145*H145,2)</f>
        <v>0</v>
      </c>
      <c r="BL145" s="18" t="s">
        <v>596</v>
      </c>
      <c r="BM145" s="185" t="s">
        <v>1145</v>
      </c>
    </row>
    <row r="146" spans="1:65" s="2" customFormat="1" ht="49.15" customHeight="1">
      <c r="A146" s="35"/>
      <c r="B146" s="36"/>
      <c r="C146" s="174" t="s">
        <v>483</v>
      </c>
      <c r="D146" s="174" t="s">
        <v>135</v>
      </c>
      <c r="E146" s="175" t="s">
        <v>1146</v>
      </c>
      <c r="F146" s="176" t="s">
        <v>1147</v>
      </c>
      <c r="G146" s="177" t="s">
        <v>281</v>
      </c>
      <c r="H146" s="178">
        <v>210</v>
      </c>
      <c r="I146" s="179"/>
      <c r="J146" s="180">
        <f>ROUND(I146*H146,2)</f>
        <v>0</v>
      </c>
      <c r="K146" s="176" t="s">
        <v>19</v>
      </c>
      <c r="L146" s="40"/>
      <c r="M146" s="181" t="s">
        <v>19</v>
      </c>
      <c r="N146" s="182" t="s">
        <v>43</v>
      </c>
      <c r="O146" s="65"/>
      <c r="P146" s="183">
        <f>O146*H146</f>
        <v>0</v>
      </c>
      <c r="Q146" s="183">
        <v>0</v>
      </c>
      <c r="R146" s="183">
        <f>Q146*H146</f>
        <v>0</v>
      </c>
      <c r="S146" s="183">
        <v>0.0008</v>
      </c>
      <c r="T146" s="184">
        <f>S146*H146</f>
        <v>0.168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5" t="s">
        <v>230</v>
      </c>
      <c r="AT146" s="185" t="s">
        <v>135</v>
      </c>
      <c r="AU146" s="185" t="s">
        <v>82</v>
      </c>
      <c r="AY146" s="18" t="s">
        <v>132</v>
      </c>
      <c r="BE146" s="186">
        <f>IF(N146="základní",J146,0)</f>
        <v>0</v>
      </c>
      <c r="BF146" s="186">
        <f>IF(N146="snížená",J146,0)</f>
        <v>0</v>
      </c>
      <c r="BG146" s="186">
        <f>IF(N146="zákl. přenesená",J146,0)</f>
        <v>0</v>
      </c>
      <c r="BH146" s="186">
        <f>IF(N146="sníž. přenesená",J146,0)</f>
        <v>0</v>
      </c>
      <c r="BI146" s="186">
        <f>IF(N146="nulová",J146,0)</f>
        <v>0</v>
      </c>
      <c r="BJ146" s="18" t="s">
        <v>80</v>
      </c>
      <c r="BK146" s="186">
        <f>ROUND(I146*H146,2)</f>
        <v>0</v>
      </c>
      <c r="BL146" s="18" t="s">
        <v>230</v>
      </c>
      <c r="BM146" s="185" t="s">
        <v>1148</v>
      </c>
    </row>
    <row r="147" spans="2:63" s="12" customFormat="1" ht="22.9" customHeight="1">
      <c r="B147" s="158"/>
      <c r="C147" s="159"/>
      <c r="D147" s="160" t="s">
        <v>71</v>
      </c>
      <c r="E147" s="172" t="s">
        <v>969</v>
      </c>
      <c r="F147" s="172" t="s">
        <v>970</v>
      </c>
      <c r="G147" s="159"/>
      <c r="H147" s="159"/>
      <c r="I147" s="162"/>
      <c r="J147" s="173">
        <f>BK147</f>
        <v>0</v>
      </c>
      <c r="K147" s="159"/>
      <c r="L147" s="164"/>
      <c r="M147" s="165"/>
      <c r="N147" s="166"/>
      <c r="O147" s="166"/>
      <c r="P147" s="167">
        <f>SUM(P148:P156)</f>
        <v>0</v>
      </c>
      <c r="Q147" s="166"/>
      <c r="R147" s="167">
        <f>SUM(R148:R156)</f>
        <v>61.167825</v>
      </c>
      <c r="S147" s="166"/>
      <c r="T147" s="168">
        <f>SUM(T148:T156)</f>
        <v>0</v>
      </c>
      <c r="AR147" s="169" t="s">
        <v>141</v>
      </c>
      <c r="AT147" s="170" t="s">
        <v>71</v>
      </c>
      <c r="AU147" s="170" t="s">
        <v>80</v>
      </c>
      <c r="AY147" s="169" t="s">
        <v>132</v>
      </c>
      <c r="BK147" s="171">
        <f>SUM(BK148:BK156)</f>
        <v>0</v>
      </c>
    </row>
    <row r="148" spans="1:65" s="2" customFormat="1" ht="44.25" customHeight="1">
      <c r="A148" s="35"/>
      <c r="B148" s="36"/>
      <c r="C148" s="174" t="s">
        <v>499</v>
      </c>
      <c r="D148" s="174" t="s">
        <v>135</v>
      </c>
      <c r="E148" s="175" t="s">
        <v>1149</v>
      </c>
      <c r="F148" s="176" t="s">
        <v>1150</v>
      </c>
      <c r="G148" s="177" t="s">
        <v>166</v>
      </c>
      <c r="H148" s="178">
        <v>79.3</v>
      </c>
      <c r="I148" s="179"/>
      <c r="J148" s="180">
        <f aca="true" t="shared" si="10" ref="J148:J156">ROUND(I148*H148,2)</f>
        <v>0</v>
      </c>
      <c r="K148" s="176" t="s">
        <v>19</v>
      </c>
      <c r="L148" s="40"/>
      <c r="M148" s="181" t="s">
        <v>19</v>
      </c>
      <c r="N148" s="182" t="s">
        <v>43</v>
      </c>
      <c r="O148" s="65"/>
      <c r="P148" s="183">
        <f aca="true" t="shared" si="11" ref="P148:P156">O148*H148</f>
        <v>0</v>
      </c>
      <c r="Q148" s="183">
        <v>0</v>
      </c>
      <c r="R148" s="183">
        <f aca="true" t="shared" si="12" ref="R148:R156">Q148*H148</f>
        <v>0</v>
      </c>
      <c r="S148" s="183">
        <v>0</v>
      </c>
      <c r="T148" s="184">
        <f aca="true" t="shared" si="13" ref="T148:T156"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5" t="s">
        <v>596</v>
      </c>
      <c r="AT148" s="185" t="s">
        <v>135</v>
      </c>
      <c r="AU148" s="185" t="s">
        <v>82</v>
      </c>
      <c r="AY148" s="18" t="s">
        <v>132</v>
      </c>
      <c r="BE148" s="186">
        <f aca="true" t="shared" si="14" ref="BE148:BE156">IF(N148="základní",J148,0)</f>
        <v>0</v>
      </c>
      <c r="BF148" s="186">
        <f aca="true" t="shared" si="15" ref="BF148:BF156">IF(N148="snížená",J148,0)</f>
        <v>0</v>
      </c>
      <c r="BG148" s="186">
        <f aca="true" t="shared" si="16" ref="BG148:BG156">IF(N148="zákl. přenesená",J148,0)</f>
        <v>0</v>
      </c>
      <c r="BH148" s="186">
        <f aca="true" t="shared" si="17" ref="BH148:BH156">IF(N148="sníž. přenesená",J148,0)</f>
        <v>0</v>
      </c>
      <c r="BI148" s="186">
        <f aca="true" t="shared" si="18" ref="BI148:BI156">IF(N148="nulová",J148,0)</f>
        <v>0</v>
      </c>
      <c r="BJ148" s="18" t="s">
        <v>80</v>
      </c>
      <c r="BK148" s="186">
        <f aca="true" t="shared" si="19" ref="BK148:BK156">ROUND(I148*H148,2)</f>
        <v>0</v>
      </c>
      <c r="BL148" s="18" t="s">
        <v>596</v>
      </c>
      <c r="BM148" s="185" t="s">
        <v>1151</v>
      </c>
    </row>
    <row r="149" spans="1:65" s="2" customFormat="1" ht="66.75" customHeight="1">
      <c r="A149" s="35"/>
      <c r="B149" s="36"/>
      <c r="C149" s="174" t="s">
        <v>390</v>
      </c>
      <c r="D149" s="174" t="s">
        <v>135</v>
      </c>
      <c r="E149" s="175" t="s">
        <v>1152</v>
      </c>
      <c r="F149" s="176" t="s">
        <v>1153</v>
      </c>
      <c r="G149" s="177" t="s">
        <v>281</v>
      </c>
      <c r="H149" s="178">
        <v>226</v>
      </c>
      <c r="I149" s="179"/>
      <c r="J149" s="180">
        <f t="shared" si="10"/>
        <v>0</v>
      </c>
      <c r="K149" s="176" t="s">
        <v>19</v>
      </c>
      <c r="L149" s="40"/>
      <c r="M149" s="181" t="s">
        <v>19</v>
      </c>
      <c r="N149" s="182" t="s">
        <v>43</v>
      </c>
      <c r="O149" s="65"/>
      <c r="P149" s="183">
        <f t="shared" si="11"/>
        <v>0</v>
      </c>
      <c r="Q149" s="183">
        <v>0</v>
      </c>
      <c r="R149" s="183">
        <f t="shared" si="12"/>
        <v>0</v>
      </c>
      <c r="S149" s="183">
        <v>0</v>
      </c>
      <c r="T149" s="184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5" t="s">
        <v>596</v>
      </c>
      <c r="AT149" s="185" t="s">
        <v>135</v>
      </c>
      <c r="AU149" s="185" t="s">
        <v>82</v>
      </c>
      <c r="AY149" s="18" t="s">
        <v>132</v>
      </c>
      <c r="BE149" s="186">
        <f t="shared" si="14"/>
        <v>0</v>
      </c>
      <c r="BF149" s="186">
        <f t="shared" si="15"/>
        <v>0</v>
      </c>
      <c r="BG149" s="186">
        <f t="shared" si="16"/>
        <v>0</v>
      </c>
      <c r="BH149" s="186">
        <f t="shared" si="17"/>
        <v>0</v>
      </c>
      <c r="BI149" s="186">
        <f t="shared" si="18"/>
        <v>0</v>
      </c>
      <c r="BJ149" s="18" t="s">
        <v>80</v>
      </c>
      <c r="BK149" s="186">
        <f t="shared" si="19"/>
        <v>0</v>
      </c>
      <c r="BL149" s="18" t="s">
        <v>596</v>
      </c>
      <c r="BM149" s="185" t="s">
        <v>1154</v>
      </c>
    </row>
    <row r="150" spans="1:65" s="2" customFormat="1" ht="55.5" customHeight="1">
      <c r="A150" s="35"/>
      <c r="B150" s="36"/>
      <c r="C150" s="174" t="s">
        <v>514</v>
      </c>
      <c r="D150" s="174" t="s">
        <v>135</v>
      </c>
      <c r="E150" s="175" t="s">
        <v>1155</v>
      </c>
      <c r="F150" s="176" t="s">
        <v>1156</v>
      </c>
      <c r="G150" s="177" t="s">
        <v>281</v>
      </c>
      <c r="H150" s="178">
        <v>226</v>
      </c>
      <c r="I150" s="179"/>
      <c r="J150" s="180">
        <f t="shared" si="10"/>
        <v>0</v>
      </c>
      <c r="K150" s="176" t="s">
        <v>19</v>
      </c>
      <c r="L150" s="40"/>
      <c r="M150" s="181" t="s">
        <v>19</v>
      </c>
      <c r="N150" s="182" t="s">
        <v>43</v>
      </c>
      <c r="O150" s="65"/>
      <c r="P150" s="183">
        <f t="shared" si="11"/>
        <v>0</v>
      </c>
      <c r="Q150" s="183">
        <v>0</v>
      </c>
      <c r="R150" s="183">
        <f t="shared" si="12"/>
        <v>0</v>
      </c>
      <c r="S150" s="183">
        <v>0</v>
      </c>
      <c r="T150" s="184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5" t="s">
        <v>596</v>
      </c>
      <c r="AT150" s="185" t="s">
        <v>135</v>
      </c>
      <c r="AU150" s="185" t="s">
        <v>82</v>
      </c>
      <c r="AY150" s="18" t="s">
        <v>132</v>
      </c>
      <c r="BE150" s="186">
        <f t="shared" si="14"/>
        <v>0</v>
      </c>
      <c r="BF150" s="186">
        <f t="shared" si="15"/>
        <v>0</v>
      </c>
      <c r="BG150" s="186">
        <f t="shared" si="16"/>
        <v>0</v>
      </c>
      <c r="BH150" s="186">
        <f t="shared" si="17"/>
        <v>0</v>
      </c>
      <c r="BI150" s="186">
        <f t="shared" si="18"/>
        <v>0</v>
      </c>
      <c r="BJ150" s="18" t="s">
        <v>80</v>
      </c>
      <c r="BK150" s="186">
        <f t="shared" si="19"/>
        <v>0</v>
      </c>
      <c r="BL150" s="18" t="s">
        <v>596</v>
      </c>
      <c r="BM150" s="185" t="s">
        <v>1157</v>
      </c>
    </row>
    <row r="151" spans="1:65" s="2" customFormat="1" ht="24.2" customHeight="1">
      <c r="A151" s="35"/>
      <c r="B151" s="36"/>
      <c r="C151" s="174" t="s">
        <v>504</v>
      </c>
      <c r="D151" s="174" t="s">
        <v>135</v>
      </c>
      <c r="E151" s="175" t="s">
        <v>1158</v>
      </c>
      <c r="F151" s="176" t="s">
        <v>1159</v>
      </c>
      <c r="G151" s="177" t="s">
        <v>166</v>
      </c>
      <c r="H151" s="178">
        <v>79.3</v>
      </c>
      <c r="I151" s="179"/>
      <c r="J151" s="180">
        <f t="shared" si="10"/>
        <v>0</v>
      </c>
      <c r="K151" s="176" t="s">
        <v>19</v>
      </c>
      <c r="L151" s="40"/>
      <c r="M151" s="181" t="s">
        <v>19</v>
      </c>
      <c r="N151" s="182" t="s">
        <v>43</v>
      </c>
      <c r="O151" s="65"/>
      <c r="P151" s="183">
        <f t="shared" si="11"/>
        <v>0</v>
      </c>
      <c r="Q151" s="183">
        <v>0</v>
      </c>
      <c r="R151" s="183">
        <f t="shared" si="12"/>
        <v>0</v>
      </c>
      <c r="S151" s="183">
        <v>0</v>
      </c>
      <c r="T151" s="184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596</v>
      </c>
      <c r="AT151" s="185" t="s">
        <v>135</v>
      </c>
      <c r="AU151" s="185" t="s">
        <v>82</v>
      </c>
      <c r="AY151" s="18" t="s">
        <v>132</v>
      </c>
      <c r="BE151" s="186">
        <f t="shared" si="14"/>
        <v>0</v>
      </c>
      <c r="BF151" s="186">
        <f t="shared" si="15"/>
        <v>0</v>
      </c>
      <c r="BG151" s="186">
        <f t="shared" si="16"/>
        <v>0</v>
      </c>
      <c r="BH151" s="186">
        <f t="shared" si="17"/>
        <v>0</v>
      </c>
      <c r="BI151" s="186">
        <f t="shared" si="18"/>
        <v>0</v>
      </c>
      <c r="BJ151" s="18" t="s">
        <v>80</v>
      </c>
      <c r="BK151" s="186">
        <f t="shared" si="19"/>
        <v>0</v>
      </c>
      <c r="BL151" s="18" t="s">
        <v>596</v>
      </c>
      <c r="BM151" s="185" t="s">
        <v>1160</v>
      </c>
    </row>
    <row r="152" spans="1:65" s="2" customFormat="1" ht="37.9" customHeight="1">
      <c r="A152" s="35"/>
      <c r="B152" s="36"/>
      <c r="C152" s="174" t="s">
        <v>520</v>
      </c>
      <c r="D152" s="174" t="s">
        <v>135</v>
      </c>
      <c r="E152" s="175" t="s">
        <v>1161</v>
      </c>
      <c r="F152" s="176" t="s">
        <v>1162</v>
      </c>
      <c r="G152" s="177" t="s">
        <v>281</v>
      </c>
      <c r="H152" s="178">
        <v>226</v>
      </c>
      <c r="I152" s="179"/>
      <c r="J152" s="180">
        <f t="shared" si="10"/>
        <v>0</v>
      </c>
      <c r="K152" s="176" t="s">
        <v>19</v>
      </c>
      <c r="L152" s="40"/>
      <c r="M152" s="181" t="s">
        <v>19</v>
      </c>
      <c r="N152" s="182" t="s">
        <v>43</v>
      </c>
      <c r="O152" s="65"/>
      <c r="P152" s="183">
        <f t="shared" si="11"/>
        <v>0</v>
      </c>
      <c r="Q152" s="183">
        <v>0.27015</v>
      </c>
      <c r="R152" s="183">
        <f t="shared" si="12"/>
        <v>61.0539</v>
      </c>
      <c r="S152" s="183">
        <v>0</v>
      </c>
      <c r="T152" s="184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5" t="s">
        <v>596</v>
      </c>
      <c r="AT152" s="185" t="s">
        <v>135</v>
      </c>
      <c r="AU152" s="185" t="s">
        <v>82</v>
      </c>
      <c r="AY152" s="18" t="s">
        <v>132</v>
      </c>
      <c r="BE152" s="186">
        <f t="shared" si="14"/>
        <v>0</v>
      </c>
      <c r="BF152" s="186">
        <f t="shared" si="15"/>
        <v>0</v>
      </c>
      <c r="BG152" s="186">
        <f t="shared" si="16"/>
        <v>0</v>
      </c>
      <c r="BH152" s="186">
        <f t="shared" si="17"/>
        <v>0</v>
      </c>
      <c r="BI152" s="186">
        <f t="shared" si="18"/>
        <v>0</v>
      </c>
      <c r="BJ152" s="18" t="s">
        <v>80</v>
      </c>
      <c r="BK152" s="186">
        <f t="shared" si="19"/>
        <v>0</v>
      </c>
      <c r="BL152" s="18" t="s">
        <v>596</v>
      </c>
      <c r="BM152" s="185" t="s">
        <v>1163</v>
      </c>
    </row>
    <row r="153" spans="1:65" s="2" customFormat="1" ht="33" customHeight="1">
      <c r="A153" s="35"/>
      <c r="B153" s="36"/>
      <c r="C153" s="174" t="s">
        <v>528</v>
      </c>
      <c r="D153" s="174" t="s">
        <v>135</v>
      </c>
      <c r="E153" s="175" t="s">
        <v>1164</v>
      </c>
      <c r="F153" s="176" t="s">
        <v>1165</v>
      </c>
      <c r="G153" s="177" t="s">
        <v>281</v>
      </c>
      <c r="H153" s="178">
        <v>198</v>
      </c>
      <c r="I153" s="179"/>
      <c r="J153" s="180">
        <f t="shared" si="10"/>
        <v>0</v>
      </c>
      <c r="K153" s="176" t="s">
        <v>19</v>
      </c>
      <c r="L153" s="40"/>
      <c r="M153" s="181" t="s">
        <v>19</v>
      </c>
      <c r="N153" s="182" t="s">
        <v>43</v>
      </c>
      <c r="O153" s="65"/>
      <c r="P153" s="183">
        <f t="shared" si="11"/>
        <v>0</v>
      </c>
      <c r="Q153" s="183">
        <v>0</v>
      </c>
      <c r="R153" s="183">
        <f t="shared" si="12"/>
        <v>0</v>
      </c>
      <c r="S153" s="183">
        <v>0</v>
      </c>
      <c r="T153" s="184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5" t="s">
        <v>596</v>
      </c>
      <c r="AT153" s="185" t="s">
        <v>135</v>
      </c>
      <c r="AU153" s="185" t="s">
        <v>82</v>
      </c>
      <c r="AY153" s="18" t="s">
        <v>132</v>
      </c>
      <c r="BE153" s="186">
        <f t="shared" si="14"/>
        <v>0</v>
      </c>
      <c r="BF153" s="186">
        <f t="shared" si="15"/>
        <v>0</v>
      </c>
      <c r="BG153" s="186">
        <f t="shared" si="16"/>
        <v>0</v>
      </c>
      <c r="BH153" s="186">
        <f t="shared" si="17"/>
        <v>0</v>
      </c>
      <c r="BI153" s="186">
        <f t="shared" si="18"/>
        <v>0</v>
      </c>
      <c r="BJ153" s="18" t="s">
        <v>80</v>
      </c>
      <c r="BK153" s="186">
        <f t="shared" si="19"/>
        <v>0</v>
      </c>
      <c r="BL153" s="18" t="s">
        <v>596</v>
      </c>
      <c r="BM153" s="185" t="s">
        <v>1166</v>
      </c>
    </row>
    <row r="154" spans="1:65" s="2" customFormat="1" ht="24.2" customHeight="1">
      <c r="A154" s="35"/>
      <c r="B154" s="36"/>
      <c r="C154" s="214" t="s">
        <v>534</v>
      </c>
      <c r="D154" s="214" t="s">
        <v>156</v>
      </c>
      <c r="E154" s="215" t="s">
        <v>1167</v>
      </c>
      <c r="F154" s="216" t="s">
        <v>1168</v>
      </c>
      <c r="G154" s="217" t="s">
        <v>281</v>
      </c>
      <c r="H154" s="218">
        <v>207.9</v>
      </c>
      <c r="I154" s="219"/>
      <c r="J154" s="220">
        <f t="shared" si="10"/>
        <v>0</v>
      </c>
      <c r="K154" s="216" t="s">
        <v>19</v>
      </c>
      <c r="L154" s="221"/>
      <c r="M154" s="222" t="s">
        <v>19</v>
      </c>
      <c r="N154" s="223" t="s">
        <v>43</v>
      </c>
      <c r="O154" s="65"/>
      <c r="P154" s="183">
        <f t="shared" si="11"/>
        <v>0</v>
      </c>
      <c r="Q154" s="183">
        <v>0.00027</v>
      </c>
      <c r="R154" s="183">
        <f t="shared" si="12"/>
        <v>0.056133</v>
      </c>
      <c r="S154" s="183">
        <v>0</v>
      </c>
      <c r="T154" s="184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5" t="s">
        <v>954</v>
      </c>
      <c r="AT154" s="185" t="s">
        <v>156</v>
      </c>
      <c r="AU154" s="185" t="s">
        <v>82</v>
      </c>
      <c r="AY154" s="18" t="s">
        <v>132</v>
      </c>
      <c r="BE154" s="186">
        <f t="shared" si="14"/>
        <v>0</v>
      </c>
      <c r="BF154" s="186">
        <f t="shared" si="15"/>
        <v>0</v>
      </c>
      <c r="BG154" s="186">
        <f t="shared" si="16"/>
        <v>0</v>
      </c>
      <c r="BH154" s="186">
        <f t="shared" si="17"/>
        <v>0</v>
      </c>
      <c r="BI154" s="186">
        <f t="shared" si="18"/>
        <v>0</v>
      </c>
      <c r="BJ154" s="18" t="s">
        <v>80</v>
      </c>
      <c r="BK154" s="186">
        <f t="shared" si="19"/>
        <v>0</v>
      </c>
      <c r="BL154" s="18" t="s">
        <v>954</v>
      </c>
      <c r="BM154" s="185" t="s">
        <v>1169</v>
      </c>
    </row>
    <row r="155" spans="1:65" s="2" customFormat="1" ht="24.2" customHeight="1">
      <c r="A155" s="35"/>
      <c r="B155" s="36"/>
      <c r="C155" s="174" t="s">
        <v>539</v>
      </c>
      <c r="D155" s="174" t="s">
        <v>135</v>
      </c>
      <c r="E155" s="175" t="s">
        <v>1170</v>
      </c>
      <c r="F155" s="176" t="s">
        <v>1171</v>
      </c>
      <c r="G155" s="177" t="s">
        <v>281</v>
      </c>
      <c r="H155" s="178">
        <v>43</v>
      </c>
      <c r="I155" s="179"/>
      <c r="J155" s="180">
        <f t="shared" si="10"/>
        <v>0</v>
      </c>
      <c r="K155" s="176" t="s">
        <v>19</v>
      </c>
      <c r="L155" s="40"/>
      <c r="M155" s="181" t="s">
        <v>19</v>
      </c>
      <c r="N155" s="182" t="s">
        <v>43</v>
      </c>
      <c r="O155" s="65"/>
      <c r="P155" s="183">
        <f t="shared" si="11"/>
        <v>0</v>
      </c>
      <c r="Q155" s="183">
        <v>0</v>
      </c>
      <c r="R155" s="183">
        <f t="shared" si="12"/>
        <v>0</v>
      </c>
      <c r="S155" s="183">
        <v>0</v>
      </c>
      <c r="T155" s="184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5" t="s">
        <v>596</v>
      </c>
      <c r="AT155" s="185" t="s">
        <v>135</v>
      </c>
      <c r="AU155" s="185" t="s">
        <v>82</v>
      </c>
      <c r="AY155" s="18" t="s">
        <v>132</v>
      </c>
      <c r="BE155" s="186">
        <f t="shared" si="14"/>
        <v>0</v>
      </c>
      <c r="BF155" s="186">
        <f t="shared" si="15"/>
        <v>0</v>
      </c>
      <c r="BG155" s="186">
        <f t="shared" si="16"/>
        <v>0</v>
      </c>
      <c r="BH155" s="186">
        <f t="shared" si="17"/>
        <v>0</v>
      </c>
      <c r="BI155" s="186">
        <f t="shared" si="18"/>
        <v>0</v>
      </c>
      <c r="BJ155" s="18" t="s">
        <v>80</v>
      </c>
      <c r="BK155" s="186">
        <f t="shared" si="19"/>
        <v>0</v>
      </c>
      <c r="BL155" s="18" t="s">
        <v>596</v>
      </c>
      <c r="BM155" s="185" t="s">
        <v>1172</v>
      </c>
    </row>
    <row r="156" spans="1:65" s="2" customFormat="1" ht="33" customHeight="1">
      <c r="A156" s="35"/>
      <c r="B156" s="36"/>
      <c r="C156" s="214" t="s">
        <v>546</v>
      </c>
      <c r="D156" s="214" t="s">
        <v>156</v>
      </c>
      <c r="E156" s="215" t="s">
        <v>1173</v>
      </c>
      <c r="F156" s="216" t="s">
        <v>1174</v>
      </c>
      <c r="G156" s="217" t="s">
        <v>281</v>
      </c>
      <c r="H156" s="218">
        <v>45.15</v>
      </c>
      <c r="I156" s="219"/>
      <c r="J156" s="220">
        <f t="shared" si="10"/>
        <v>0</v>
      </c>
      <c r="K156" s="216" t="s">
        <v>19</v>
      </c>
      <c r="L156" s="221"/>
      <c r="M156" s="222" t="s">
        <v>19</v>
      </c>
      <c r="N156" s="223" t="s">
        <v>43</v>
      </c>
      <c r="O156" s="65"/>
      <c r="P156" s="183">
        <f t="shared" si="11"/>
        <v>0</v>
      </c>
      <c r="Q156" s="183">
        <v>0.00128</v>
      </c>
      <c r="R156" s="183">
        <f t="shared" si="12"/>
        <v>0.057792</v>
      </c>
      <c r="S156" s="183">
        <v>0</v>
      </c>
      <c r="T156" s="184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5" t="s">
        <v>954</v>
      </c>
      <c r="AT156" s="185" t="s">
        <v>156</v>
      </c>
      <c r="AU156" s="185" t="s">
        <v>82</v>
      </c>
      <c r="AY156" s="18" t="s">
        <v>132</v>
      </c>
      <c r="BE156" s="186">
        <f t="shared" si="14"/>
        <v>0</v>
      </c>
      <c r="BF156" s="186">
        <f t="shared" si="15"/>
        <v>0</v>
      </c>
      <c r="BG156" s="186">
        <f t="shared" si="16"/>
        <v>0</v>
      </c>
      <c r="BH156" s="186">
        <f t="shared" si="17"/>
        <v>0</v>
      </c>
      <c r="BI156" s="186">
        <f t="shared" si="18"/>
        <v>0</v>
      </c>
      <c r="BJ156" s="18" t="s">
        <v>80</v>
      </c>
      <c r="BK156" s="186">
        <f t="shared" si="19"/>
        <v>0</v>
      </c>
      <c r="BL156" s="18" t="s">
        <v>954</v>
      </c>
      <c r="BM156" s="185" t="s">
        <v>1175</v>
      </c>
    </row>
    <row r="157" spans="2:63" s="12" customFormat="1" ht="25.9" customHeight="1">
      <c r="B157" s="158"/>
      <c r="C157" s="159"/>
      <c r="D157" s="160" t="s">
        <v>71</v>
      </c>
      <c r="E157" s="161" t="s">
        <v>87</v>
      </c>
      <c r="F157" s="161" t="s">
        <v>1176</v>
      </c>
      <c r="G157" s="159"/>
      <c r="H157" s="159"/>
      <c r="I157" s="162"/>
      <c r="J157" s="163">
        <f>BK157</f>
        <v>0</v>
      </c>
      <c r="K157" s="159"/>
      <c r="L157" s="164"/>
      <c r="M157" s="165"/>
      <c r="N157" s="166"/>
      <c r="O157" s="166"/>
      <c r="P157" s="167">
        <f>P158+P160+P163+P165+P167</f>
        <v>0</v>
      </c>
      <c r="Q157" s="166"/>
      <c r="R157" s="167">
        <f>R158+R160+R163+R165+R167</f>
        <v>0</v>
      </c>
      <c r="S157" s="166"/>
      <c r="T157" s="168">
        <f>T158+T160+T163+T165+T167</f>
        <v>0</v>
      </c>
      <c r="AR157" s="169" t="s">
        <v>163</v>
      </c>
      <c r="AT157" s="170" t="s">
        <v>71</v>
      </c>
      <c r="AU157" s="170" t="s">
        <v>72</v>
      </c>
      <c r="AY157" s="169" t="s">
        <v>132</v>
      </c>
      <c r="BK157" s="171">
        <f>BK158+BK160+BK163+BK165+BK167</f>
        <v>0</v>
      </c>
    </row>
    <row r="158" spans="2:63" s="12" customFormat="1" ht="22.9" customHeight="1">
      <c r="B158" s="158"/>
      <c r="C158" s="159"/>
      <c r="D158" s="160" t="s">
        <v>71</v>
      </c>
      <c r="E158" s="172" t="s">
        <v>1177</v>
      </c>
      <c r="F158" s="172" t="s">
        <v>1178</v>
      </c>
      <c r="G158" s="159"/>
      <c r="H158" s="159"/>
      <c r="I158" s="162"/>
      <c r="J158" s="173">
        <f>BK158</f>
        <v>0</v>
      </c>
      <c r="K158" s="159"/>
      <c r="L158" s="164"/>
      <c r="M158" s="165"/>
      <c r="N158" s="166"/>
      <c r="O158" s="166"/>
      <c r="P158" s="167">
        <f>P159</f>
        <v>0</v>
      </c>
      <c r="Q158" s="166"/>
      <c r="R158" s="167">
        <f>R159</f>
        <v>0</v>
      </c>
      <c r="S158" s="166"/>
      <c r="T158" s="168">
        <f>T159</f>
        <v>0</v>
      </c>
      <c r="AR158" s="169" t="s">
        <v>163</v>
      </c>
      <c r="AT158" s="170" t="s">
        <v>71</v>
      </c>
      <c r="AU158" s="170" t="s">
        <v>80</v>
      </c>
      <c r="AY158" s="169" t="s">
        <v>132</v>
      </c>
      <c r="BK158" s="171">
        <f>BK159</f>
        <v>0</v>
      </c>
    </row>
    <row r="159" spans="1:65" s="2" customFormat="1" ht="24.2" customHeight="1">
      <c r="A159" s="35"/>
      <c r="B159" s="36"/>
      <c r="C159" s="174" t="s">
        <v>552</v>
      </c>
      <c r="D159" s="174" t="s">
        <v>135</v>
      </c>
      <c r="E159" s="175" t="s">
        <v>1179</v>
      </c>
      <c r="F159" s="176" t="s">
        <v>1180</v>
      </c>
      <c r="G159" s="177" t="s">
        <v>1181</v>
      </c>
      <c r="H159" s="178">
        <v>1</v>
      </c>
      <c r="I159" s="179"/>
      <c r="J159" s="180">
        <f>ROUND(I159*H159,2)</f>
        <v>0</v>
      </c>
      <c r="K159" s="176" t="s">
        <v>19</v>
      </c>
      <c r="L159" s="40"/>
      <c r="M159" s="181" t="s">
        <v>19</v>
      </c>
      <c r="N159" s="182" t="s">
        <v>43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1182</v>
      </c>
      <c r="AT159" s="185" t="s">
        <v>135</v>
      </c>
      <c r="AU159" s="185" t="s">
        <v>82</v>
      </c>
      <c r="AY159" s="18" t="s">
        <v>132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80</v>
      </c>
      <c r="BK159" s="186">
        <f>ROUND(I159*H159,2)</f>
        <v>0</v>
      </c>
      <c r="BL159" s="18" t="s">
        <v>1182</v>
      </c>
      <c r="BM159" s="185" t="s">
        <v>1183</v>
      </c>
    </row>
    <row r="160" spans="2:63" s="12" customFormat="1" ht="22.9" customHeight="1">
      <c r="B160" s="158"/>
      <c r="C160" s="159"/>
      <c r="D160" s="160" t="s">
        <v>71</v>
      </c>
      <c r="E160" s="172" t="s">
        <v>1184</v>
      </c>
      <c r="F160" s="172" t="s">
        <v>1185</v>
      </c>
      <c r="G160" s="159"/>
      <c r="H160" s="159"/>
      <c r="I160" s="162"/>
      <c r="J160" s="173">
        <f>BK160</f>
        <v>0</v>
      </c>
      <c r="K160" s="159"/>
      <c r="L160" s="164"/>
      <c r="M160" s="165"/>
      <c r="N160" s="166"/>
      <c r="O160" s="166"/>
      <c r="P160" s="167">
        <f>SUM(P161:P162)</f>
        <v>0</v>
      </c>
      <c r="Q160" s="166"/>
      <c r="R160" s="167">
        <f>SUM(R161:R162)</f>
        <v>0</v>
      </c>
      <c r="S160" s="166"/>
      <c r="T160" s="168">
        <f>SUM(T161:T162)</f>
        <v>0</v>
      </c>
      <c r="AR160" s="169" t="s">
        <v>163</v>
      </c>
      <c r="AT160" s="170" t="s">
        <v>71</v>
      </c>
      <c r="AU160" s="170" t="s">
        <v>80</v>
      </c>
      <c r="AY160" s="169" t="s">
        <v>132</v>
      </c>
      <c r="BK160" s="171">
        <f>SUM(BK161:BK162)</f>
        <v>0</v>
      </c>
    </row>
    <row r="161" spans="1:65" s="2" customFormat="1" ht="24.2" customHeight="1">
      <c r="A161" s="35"/>
      <c r="B161" s="36"/>
      <c r="C161" s="174" t="s">
        <v>558</v>
      </c>
      <c r="D161" s="174" t="s">
        <v>135</v>
      </c>
      <c r="E161" s="175" t="s">
        <v>1186</v>
      </c>
      <c r="F161" s="176" t="s">
        <v>1187</v>
      </c>
      <c r="G161" s="177" t="s">
        <v>1181</v>
      </c>
      <c r="H161" s="178">
        <v>1</v>
      </c>
      <c r="I161" s="179"/>
      <c r="J161" s="180">
        <f>ROUND(I161*H161,2)</f>
        <v>0</v>
      </c>
      <c r="K161" s="176" t="s">
        <v>19</v>
      </c>
      <c r="L161" s="40"/>
      <c r="M161" s="181" t="s">
        <v>19</v>
      </c>
      <c r="N161" s="182" t="s">
        <v>43</v>
      </c>
      <c r="O161" s="65"/>
      <c r="P161" s="183">
        <f>O161*H161</f>
        <v>0</v>
      </c>
      <c r="Q161" s="183">
        <v>0</v>
      </c>
      <c r="R161" s="183">
        <f>Q161*H161</f>
        <v>0</v>
      </c>
      <c r="S161" s="183">
        <v>0</v>
      </c>
      <c r="T161" s="184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5" t="s">
        <v>1182</v>
      </c>
      <c r="AT161" s="185" t="s">
        <v>135</v>
      </c>
      <c r="AU161" s="185" t="s">
        <v>82</v>
      </c>
      <c r="AY161" s="18" t="s">
        <v>132</v>
      </c>
      <c r="BE161" s="186">
        <f>IF(N161="základní",J161,0)</f>
        <v>0</v>
      </c>
      <c r="BF161" s="186">
        <f>IF(N161="snížená",J161,0)</f>
        <v>0</v>
      </c>
      <c r="BG161" s="186">
        <f>IF(N161="zákl. přenesená",J161,0)</f>
        <v>0</v>
      </c>
      <c r="BH161" s="186">
        <f>IF(N161="sníž. přenesená",J161,0)</f>
        <v>0</v>
      </c>
      <c r="BI161" s="186">
        <f>IF(N161="nulová",J161,0)</f>
        <v>0</v>
      </c>
      <c r="BJ161" s="18" t="s">
        <v>80</v>
      </c>
      <c r="BK161" s="186">
        <f>ROUND(I161*H161,2)</f>
        <v>0</v>
      </c>
      <c r="BL161" s="18" t="s">
        <v>1182</v>
      </c>
      <c r="BM161" s="185" t="s">
        <v>1188</v>
      </c>
    </row>
    <row r="162" spans="1:65" s="2" customFormat="1" ht="24.2" customHeight="1">
      <c r="A162" s="35"/>
      <c r="B162" s="36"/>
      <c r="C162" s="174" t="s">
        <v>566</v>
      </c>
      <c r="D162" s="174" t="s">
        <v>135</v>
      </c>
      <c r="E162" s="175" t="s">
        <v>1189</v>
      </c>
      <c r="F162" s="176" t="s">
        <v>1190</v>
      </c>
      <c r="G162" s="177" t="s">
        <v>1181</v>
      </c>
      <c r="H162" s="178">
        <v>1</v>
      </c>
      <c r="I162" s="179"/>
      <c r="J162" s="180">
        <f>ROUND(I162*H162,2)</f>
        <v>0</v>
      </c>
      <c r="K162" s="176" t="s">
        <v>19</v>
      </c>
      <c r="L162" s="40"/>
      <c r="M162" s="181" t="s">
        <v>19</v>
      </c>
      <c r="N162" s="182" t="s">
        <v>43</v>
      </c>
      <c r="O162" s="65"/>
      <c r="P162" s="183">
        <f>O162*H162</f>
        <v>0</v>
      </c>
      <c r="Q162" s="183">
        <v>0</v>
      </c>
      <c r="R162" s="183">
        <f>Q162*H162</f>
        <v>0</v>
      </c>
      <c r="S162" s="183">
        <v>0</v>
      </c>
      <c r="T162" s="18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5" t="s">
        <v>1182</v>
      </c>
      <c r="AT162" s="185" t="s">
        <v>135</v>
      </c>
      <c r="AU162" s="185" t="s">
        <v>82</v>
      </c>
      <c r="AY162" s="18" t="s">
        <v>132</v>
      </c>
      <c r="BE162" s="186">
        <f>IF(N162="základní",J162,0)</f>
        <v>0</v>
      </c>
      <c r="BF162" s="186">
        <f>IF(N162="snížená",J162,0)</f>
        <v>0</v>
      </c>
      <c r="BG162" s="186">
        <f>IF(N162="zákl. přenesená",J162,0)</f>
        <v>0</v>
      </c>
      <c r="BH162" s="186">
        <f>IF(N162="sníž. přenesená",J162,0)</f>
        <v>0</v>
      </c>
      <c r="BI162" s="186">
        <f>IF(N162="nulová",J162,0)</f>
        <v>0</v>
      </c>
      <c r="BJ162" s="18" t="s">
        <v>80</v>
      </c>
      <c r="BK162" s="186">
        <f>ROUND(I162*H162,2)</f>
        <v>0</v>
      </c>
      <c r="BL162" s="18" t="s">
        <v>1182</v>
      </c>
      <c r="BM162" s="185" t="s">
        <v>1191</v>
      </c>
    </row>
    <row r="163" spans="2:63" s="12" customFormat="1" ht="22.9" customHeight="1">
      <c r="B163" s="158"/>
      <c r="C163" s="159"/>
      <c r="D163" s="160" t="s">
        <v>71</v>
      </c>
      <c r="E163" s="172" t="s">
        <v>1192</v>
      </c>
      <c r="F163" s="172" t="s">
        <v>1193</v>
      </c>
      <c r="G163" s="159"/>
      <c r="H163" s="159"/>
      <c r="I163" s="162"/>
      <c r="J163" s="173">
        <f>BK163</f>
        <v>0</v>
      </c>
      <c r="K163" s="159"/>
      <c r="L163" s="164"/>
      <c r="M163" s="165"/>
      <c r="N163" s="166"/>
      <c r="O163" s="166"/>
      <c r="P163" s="167">
        <f>P164</f>
        <v>0</v>
      </c>
      <c r="Q163" s="166"/>
      <c r="R163" s="167">
        <f>R164</f>
        <v>0</v>
      </c>
      <c r="S163" s="166"/>
      <c r="T163" s="168">
        <f>T164</f>
        <v>0</v>
      </c>
      <c r="AR163" s="169" t="s">
        <v>163</v>
      </c>
      <c r="AT163" s="170" t="s">
        <v>71</v>
      </c>
      <c r="AU163" s="170" t="s">
        <v>80</v>
      </c>
      <c r="AY163" s="169" t="s">
        <v>132</v>
      </c>
      <c r="BK163" s="171">
        <f>BK164</f>
        <v>0</v>
      </c>
    </row>
    <row r="164" spans="1:65" s="2" customFormat="1" ht="24.2" customHeight="1">
      <c r="A164" s="35"/>
      <c r="B164" s="36"/>
      <c r="C164" s="174" t="s">
        <v>574</v>
      </c>
      <c r="D164" s="174" t="s">
        <v>135</v>
      </c>
      <c r="E164" s="175" t="s">
        <v>1194</v>
      </c>
      <c r="F164" s="176" t="s">
        <v>1195</v>
      </c>
      <c r="G164" s="177" t="s">
        <v>1181</v>
      </c>
      <c r="H164" s="178">
        <v>1</v>
      </c>
      <c r="I164" s="179"/>
      <c r="J164" s="180">
        <f>ROUND(I164*H164,2)</f>
        <v>0</v>
      </c>
      <c r="K164" s="176" t="s">
        <v>19</v>
      </c>
      <c r="L164" s="40"/>
      <c r="M164" s="181" t="s">
        <v>19</v>
      </c>
      <c r="N164" s="182" t="s">
        <v>43</v>
      </c>
      <c r="O164" s="65"/>
      <c r="P164" s="183">
        <f>O164*H164</f>
        <v>0</v>
      </c>
      <c r="Q164" s="183">
        <v>0</v>
      </c>
      <c r="R164" s="183">
        <f>Q164*H164</f>
        <v>0</v>
      </c>
      <c r="S164" s="183">
        <v>0</v>
      </c>
      <c r="T164" s="184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5" t="s">
        <v>1182</v>
      </c>
      <c r="AT164" s="185" t="s">
        <v>135</v>
      </c>
      <c r="AU164" s="185" t="s">
        <v>82</v>
      </c>
      <c r="AY164" s="18" t="s">
        <v>132</v>
      </c>
      <c r="BE164" s="186">
        <f>IF(N164="základní",J164,0)</f>
        <v>0</v>
      </c>
      <c r="BF164" s="186">
        <f>IF(N164="snížená",J164,0)</f>
        <v>0</v>
      </c>
      <c r="BG164" s="186">
        <f>IF(N164="zákl. přenesená",J164,0)</f>
        <v>0</v>
      </c>
      <c r="BH164" s="186">
        <f>IF(N164="sníž. přenesená",J164,0)</f>
        <v>0</v>
      </c>
      <c r="BI164" s="186">
        <f>IF(N164="nulová",J164,0)</f>
        <v>0</v>
      </c>
      <c r="BJ164" s="18" t="s">
        <v>80</v>
      </c>
      <c r="BK164" s="186">
        <f>ROUND(I164*H164,2)</f>
        <v>0</v>
      </c>
      <c r="BL164" s="18" t="s">
        <v>1182</v>
      </c>
      <c r="BM164" s="185" t="s">
        <v>1196</v>
      </c>
    </row>
    <row r="165" spans="2:63" s="12" customFormat="1" ht="22.9" customHeight="1">
      <c r="B165" s="158"/>
      <c r="C165" s="159"/>
      <c r="D165" s="160" t="s">
        <v>71</v>
      </c>
      <c r="E165" s="172" t="s">
        <v>1197</v>
      </c>
      <c r="F165" s="172" t="s">
        <v>1198</v>
      </c>
      <c r="G165" s="159"/>
      <c r="H165" s="159"/>
      <c r="I165" s="162"/>
      <c r="J165" s="173">
        <f>BK165</f>
        <v>0</v>
      </c>
      <c r="K165" s="159"/>
      <c r="L165" s="164"/>
      <c r="M165" s="165"/>
      <c r="N165" s="166"/>
      <c r="O165" s="166"/>
      <c r="P165" s="167">
        <f>P166</f>
        <v>0</v>
      </c>
      <c r="Q165" s="166"/>
      <c r="R165" s="167">
        <f>R166</f>
        <v>0</v>
      </c>
      <c r="S165" s="166"/>
      <c r="T165" s="168">
        <f>T166</f>
        <v>0</v>
      </c>
      <c r="AR165" s="169" t="s">
        <v>163</v>
      </c>
      <c r="AT165" s="170" t="s">
        <v>71</v>
      </c>
      <c r="AU165" s="170" t="s">
        <v>80</v>
      </c>
      <c r="AY165" s="169" t="s">
        <v>132</v>
      </c>
      <c r="BK165" s="171">
        <f>BK166</f>
        <v>0</v>
      </c>
    </row>
    <row r="166" spans="1:65" s="2" customFormat="1" ht="24.2" customHeight="1">
      <c r="A166" s="35"/>
      <c r="B166" s="36"/>
      <c r="C166" s="174" t="s">
        <v>580</v>
      </c>
      <c r="D166" s="174" t="s">
        <v>135</v>
      </c>
      <c r="E166" s="175" t="s">
        <v>1199</v>
      </c>
      <c r="F166" s="176" t="s">
        <v>1200</v>
      </c>
      <c r="G166" s="177" t="s">
        <v>1181</v>
      </c>
      <c r="H166" s="178">
        <v>1</v>
      </c>
      <c r="I166" s="179"/>
      <c r="J166" s="180">
        <f>ROUND(I166*H166,2)</f>
        <v>0</v>
      </c>
      <c r="K166" s="176" t="s">
        <v>19</v>
      </c>
      <c r="L166" s="40"/>
      <c r="M166" s="181" t="s">
        <v>19</v>
      </c>
      <c r="N166" s="182" t="s">
        <v>43</v>
      </c>
      <c r="O166" s="65"/>
      <c r="P166" s="183">
        <f>O166*H166</f>
        <v>0</v>
      </c>
      <c r="Q166" s="183">
        <v>0</v>
      </c>
      <c r="R166" s="183">
        <f>Q166*H166</f>
        <v>0</v>
      </c>
      <c r="S166" s="183">
        <v>0</v>
      </c>
      <c r="T166" s="184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5" t="s">
        <v>1182</v>
      </c>
      <c r="AT166" s="185" t="s">
        <v>135</v>
      </c>
      <c r="AU166" s="185" t="s">
        <v>82</v>
      </c>
      <c r="AY166" s="18" t="s">
        <v>132</v>
      </c>
      <c r="BE166" s="186">
        <f>IF(N166="základní",J166,0)</f>
        <v>0</v>
      </c>
      <c r="BF166" s="186">
        <f>IF(N166="snížená",J166,0)</f>
        <v>0</v>
      </c>
      <c r="BG166" s="186">
        <f>IF(N166="zákl. přenesená",J166,0)</f>
        <v>0</v>
      </c>
      <c r="BH166" s="186">
        <f>IF(N166="sníž. přenesená",J166,0)</f>
        <v>0</v>
      </c>
      <c r="BI166" s="186">
        <f>IF(N166="nulová",J166,0)</f>
        <v>0</v>
      </c>
      <c r="BJ166" s="18" t="s">
        <v>80</v>
      </c>
      <c r="BK166" s="186">
        <f>ROUND(I166*H166,2)</f>
        <v>0</v>
      </c>
      <c r="BL166" s="18" t="s">
        <v>1182</v>
      </c>
      <c r="BM166" s="185" t="s">
        <v>1201</v>
      </c>
    </row>
    <row r="167" spans="2:63" s="12" customFormat="1" ht="22.9" customHeight="1">
      <c r="B167" s="158"/>
      <c r="C167" s="159"/>
      <c r="D167" s="160" t="s">
        <v>71</v>
      </c>
      <c r="E167" s="172" t="s">
        <v>1202</v>
      </c>
      <c r="F167" s="172" t="s">
        <v>1203</v>
      </c>
      <c r="G167" s="159"/>
      <c r="H167" s="159"/>
      <c r="I167" s="162"/>
      <c r="J167" s="173">
        <f>BK167</f>
        <v>0</v>
      </c>
      <c r="K167" s="159"/>
      <c r="L167" s="164"/>
      <c r="M167" s="165"/>
      <c r="N167" s="166"/>
      <c r="O167" s="166"/>
      <c r="P167" s="167">
        <f>P168</f>
        <v>0</v>
      </c>
      <c r="Q167" s="166"/>
      <c r="R167" s="167">
        <f>R168</f>
        <v>0</v>
      </c>
      <c r="S167" s="166"/>
      <c r="T167" s="168">
        <f>T168</f>
        <v>0</v>
      </c>
      <c r="AR167" s="169" t="s">
        <v>163</v>
      </c>
      <c r="AT167" s="170" t="s">
        <v>71</v>
      </c>
      <c r="AU167" s="170" t="s">
        <v>80</v>
      </c>
      <c r="AY167" s="169" t="s">
        <v>132</v>
      </c>
      <c r="BK167" s="171">
        <f>BK168</f>
        <v>0</v>
      </c>
    </row>
    <row r="168" spans="1:65" s="2" customFormat="1" ht="24.2" customHeight="1">
      <c r="A168" s="35"/>
      <c r="B168" s="36"/>
      <c r="C168" s="174" t="s">
        <v>590</v>
      </c>
      <c r="D168" s="174" t="s">
        <v>135</v>
      </c>
      <c r="E168" s="175" t="s">
        <v>1204</v>
      </c>
      <c r="F168" s="176" t="s">
        <v>1203</v>
      </c>
      <c r="G168" s="177" t="s">
        <v>1181</v>
      </c>
      <c r="H168" s="178">
        <v>1</v>
      </c>
      <c r="I168" s="179"/>
      <c r="J168" s="180">
        <f>ROUND(I168*H168,2)</f>
        <v>0</v>
      </c>
      <c r="K168" s="176" t="s">
        <v>19</v>
      </c>
      <c r="L168" s="40"/>
      <c r="M168" s="250" t="s">
        <v>19</v>
      </c>
      <c r="N168" s="251" t="s">
        <v>43</v>
      </c>
      <c r="O168" s="252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5" t="s">
        <v>1182</v>
      </c>
      <c r="AT168" s="185" t="s">
        <v>135</v>
      </c>
      <c r="AU168" s="185" t="s">
        <v>82</v>
      </c>
      <c r="AY168" s="18" t="s">
        <v>132</v>
      </c>
      <c r="BE168" s="186">
        <f>IF(N168="základní",J168,0)</f>
        <v>0</v>
      </c>
      <c r="BF168" s="186">
        <f>IF(N168="snížená",J168,0)</f>
        <v>0</v>
      </c>
      <c r="BG168" s="186">
        <f>IF(N168="zákl. přenesená",J168,0)</f>
        <v>0</v>
      </c>
      <c r="BH168" s="186">
        <f>IF(N168="sníž. přenesená",J168,0)</f>
        <v>0</v>
      </c>
      <c r="BI168" s="186">
        <f>IF(N168="nulová",J168,0)</f>
        <v>0</v>
      </c>
      <c r="BJ168" s="18" t="s">
        <v>80</v>
      </c>
      <c r="BK168" s="186">
        <f>ROUND(I168*H168,2)</f>
        <v>0</v>
      </c>
      <c r="BL168" s="18" t="s">
        <v>1182</v>
      </c>
      <c r="BM168" s="185" t="s">
        <v>1205</v>
      </c>
    </row>
    <row r="169" spans="1:31" s="2" customFormat="1" ht="6.95" customHeight="1">
      <c r="A169" s="35"/>
      <c r="B169" s="48"/>
      <c r="C169" s="49"/>
      <c r="D169" s="49"/>
      <c r="E169" s="49"/>
      <c r="F169" s="49"/>
      <c r="G169" s="49"/>
      <c r="H169" s="49"/>
      <c r="I169" s="49"/>
      <c r="J169" s="49"/>
      <c r="K169" s="49"/>
      <c r="L169" s="40"/>
      <c r="M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</sheetData>
  <sheetProtection algorithmName="SHA-512" hashValue="1sp6c+YhZict/6wFxdGKAnfkUEOw/lTZs6D9hbNqP5XYeV4pBWeCVtFE7YtUGaJpjQLqvLSB5GOWdwDVuPt0yQ==" saltValue="ETRGvgpv4JrR+Mu6+wxvnU5K37PxhdYb9Rjp6+Osm8CoLzldoIO3p66JuBjW2z0go3Fd5oBnOHoiwo3DbNtlag==" spinCount="100000" sheet="1" objects="1" scenarios="1" formatColumns="0" formatRows="0" autoFilter="0"/>
  <autoFilter ref="C91:K168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8" t="s">
        <v>88</v>
      </c>
    </row>
    <row r="3" spans="2:46" s="1" customFormat="1" ht="6.95" customHeight="1" hidden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82</v>
      </c>
    </row>
    <row r="4" spans="2:46" s="1" customFormat="1" ht="24.95" customHeight="1" hidden="1">
      <c r="B4" s="21"/>
      <c r="D4" s="104" t="s">
        <v>89</v>
      </c>
      <c r="L4" s="21"/>
      <c r="M4" s="105" t="s">
        <v>10</v>
      </c>
      <c r="AT4" s="18" t="s">
        <v>4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106" t="s">
        <v>16</v>
      </c>
      <c r="L6" s="21"/>
    </row>
    <row r="7" spans="2:12" s="1" customFormat="1" ht="16.5" customHeight="1" hidden="1">
      <c r="B7" s="21"/>
      <c r="E7" s="301" t="str">
        <f>'Rekapitulace stavby'!K6</f>
        <v>Obnova vozovky ulice Na Vápenkách</v>
      </c>
      <c r="F7" s="302"/>
      <c r="G7" s="302"/>
      <c r="H7" s="302"/>
      <c r="L7" s="21"/>
    </row>
    <row r="8" spans="1:31" s="2" customFormat="1" ht="12" customHeight="1" hidden="1">
      <c r="A8" s="35"/>
      <c r="B8" s="40"/>
      <c r="C8" s="35"/>
      <c r="D8" s="106" t="s">
        <v>90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 hidden="1">
      <c r="A9" s="35"/>
      <c r="B9" s="40"/>
      <c r="C9" s="35"/>
      <c r="D9" s="35"/>
      <c r="E9" s="303" t="s">
        <v>1206</v>
      </c>
      <c r="F9" s="304"/>
      <c r="G9" s="304"/>
      <c r="H9" s="304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hidden="1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 hidden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2. 10. 2023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 hidden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 hidden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 hidden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 hidden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 hidden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 hidden="1">
      <c r="A18" s="35"/>
      <c r="B18" s="40"/>
      <c r="C18" s="35"/>
      <c r="D18" s="35"/>
      <c r="E18" s="305" t="str">
        <f>'Rekapitulace stavby'!E14</f>
        <v>Vyplň údaj</v>
      </c>
      <c r="F18" s="306"/>
      <c r="G18" s="306"/>
      <c r="H18" s="306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 hidden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 hidden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 hidden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 hidden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 hidden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 hidden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28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 hidden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 hidden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 hidden="1">
      <c r="A27" s="110"/>
      <c r="B27" s="111"/>
      <c r="C27" s="110"/>
      <c r="D27" s="110"/>
      <c r="E27" s="307" t="s">
        <v>19</v>
      </c>
      <c r="F27" s="307"/>
      <c r="G27" s="307"/>
      <c r="H27" s="307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 hidden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 hidden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ROUND(J82,2)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 hidden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 hidden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117" t="s">
        <v>42</v>
      </c>
      <c r="E33" s="106" t="s">
        <v>43</v>
      </c>
      <c r="F33" s="118">
        <f>ROUND((SUM(BE82:BE114)),2)</f>
        <v>0</v>
      </c>
      <c r="G33" s="35"/>
      <c r="H33" s="35"/>
      <c r="I33" s="119">
        <v>0.21</v>
      </c>
      <c r="J33" s="118">
        <f>ROUND(((SUM(BE82:BE114))*I33),2)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6" t="s">
        <v>44</v>
      </c>
      <c r="F34" s="118">
        <f>ROUND((SUM(BF82:BF114)),2)</f>
        <v>0</v>
      </c>
      <c r="G34" s="35"/>
      <c r="H34" s="35"/>
      <c r="I34" s="119">
        <v>0.15</v>
      </c>
      <c r="J34" s="118">
        <f>ROUND(((SUM(BF82:BF114))*I34),2)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45</v>
      </c>
      <c r="F35" s="118">
        <f>ROUND((SUM(BG82:BG114)),2)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46</v>
      </c>
      <c r="F36" s="118">
        <f>ROUND((SUM(BH82:BH114)),2)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47</v>
      </c>
      <c r="F37" s="118">
        <f>ROUND((SUM(BI82:BI114)),2)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 hidden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 hidden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 hidden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ht="12" hidden="1"/>
    <row r="42" ht="12" hidden="1"/>
    <row r="43" ht="12" hidden="1"/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92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299" t="str">
        <f>E7</f>
        <v>Obnova vozovky ulice Na Vápenkách</v>
      </c>
      <c r="F48" s="300"/>
      <c r="G48" s="300"/>
      <c r="H48" s="30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90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68" t="str">
        <f>E9</f>
        <v>003 - VRN</v>
      </c>
      <c r="F50" s="298"/>
      <c r="G50" s="298"/>
      <c r="H50" s="298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ulice Na Vápenkách</v>
      </c>
      <c r="G52" s="37"/>
      <c r="H52" s="37"/>
      <c r="I52" s="30" t="s">
        <v>23</v>
      </c>
      <c r="J52" s="60" t="str">
        <f>IF(J12="","",J12)</f>
        <v>2. 10. 2023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Město Kopřivnice</v>
      </c>
      <c r="G54" s="37"/>
      <c r="H54" s="37"/>
      <c r="I54" s="30" t="s">
        <v>31</v>
      </c>
      <c r="J54" s="33" t="str">
        <f>E21</f>
        <v>ing. Ondřej Bojko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93</v>
      </c>
      <c r="D57" s="132"/>
      <c r="E57" s="132"/>
      <c r="F57" s="132"/>
      <c r="G57" s="132"/>
      <c r="H57" s="132"/>
      <c r="I57" s="132"/>
      <c r="J57" s="133" t="s">
        <v>94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J82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95</v>
      </c>
    </row>
    <row r="60" spans="2:12" s="9" customFormat="1" ht="24.95" customHeight="1">
      <c r="B60" s="135"/>
      <c r="C60" s="136"/>
      <c r="D60" s="137" t="s">
        <v>1001</v>
      </c>
      <c r="E60" s="138"/>
      <c r="F60" s="138"/>
      <c r="G60" s="138"/>
      <c r="H60" s="138"/>
      <c r="I60" s="138"/>
      <c r="J60" s="139">
        <f>J83</f>
        <v>0</v>
      </c>
      <c r="K60" s="136"/>
      <c r="L60" s="140"/>
    </row>
    <row r="61" spans="2:12" s="10" customFormat="1" ht="19.9" customHeight="1">
      <c r="B61" s="141"/>
      <c r="C61" s="142"/>
      <c r="D61" s="143" t="s">
        <v>1004</v>
      </c>
      <c r="E61" s="144"/>
      <c r="F61" s="144"/>
      <c r="G61" s="144"/>
      <c r="H61" s="144"/>
      <c r="I61" s="144"/>
      <c r="J61" s="145">
        <f>J109</f>
        <v>0</v>
      </c>
      <c r="K61" s="142"/>
      <c r="L61" s="146"/>
    </row>
    <row r="62" spans="2:12" s="10" customFormat="1" ht="19.9" customHeight="1">
      <c r="B62" s="141"/>
      <c r="C62" s="142"/>
      <c r="D62" s="143" t="s">
        <v>1207</v>
      </c>
      <c r="E62" s="144"/>
      <c r="F62" s="144"/>
      <c r="G62" s="144"/>
      <c r="H62" s="144"/>
      <c r="I62" s="144"/>
      <c r="J62" s="145">
        <f>J112</f>
        <v>0</v>
      </c>
      <c r="K62" s="142"/>
      <c r="L62" s="146"/>
    </row>
    <row r="63" spans="1:31" s="2" customFormat="1" ht="21.75" customHeight="1">
      <c r="A63" s="35"/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10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1:31" s="2" customFormat="1" ht="6.95" customHeight="1">
      <c r="A64" s="35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8" spans="1:31" s="2" customFormat="1" ht="6.95" customHeight="1">
      <c r="A68" s="35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24.95" customHeight="1">
      <c r="A69" s="35"/>
      <c r="B69" s="36"/>
      <c r="C69" s="24" t="s">
        <v>117</v>
      </c>
      <c r="D69" s="37"/>
      <c r="E69" s="37"/>
      <c r="F69" s="37"/>
      <c r="G69" s="37"/>
      <c r="H69" s="37"/>
      <c r="I69" s="37"/>
      <c r="J69" s="37"/>
      <c r="K69" s="37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16</v>
      </c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6.5" customHeight="1">
      <c r="A72" s="35"/>
      <c r="B72" s="36"/>
      <c r="C72" s="37"/>
      <c r="D72" s="37"/>
      <c r="E72" s="299" t="str">
        <f>E7</f>
        <v>Obnova vozovky ulice Na Vápenkách</v>
      </c>
      <c r="F72" s="300"/>
      <c r="G72" s="300"/>
      <c r="H72" s="300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2" customHeight="1">
      <c r="A73" s="35"/>
      <c r="B73" s="36"/>
      <c r="C73" s="30" t="s">
        <v>90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6.5" customHeight="1">
      <c r="A74" s="35"/>
      <c r="B74" s="36"/>
      <c r="C74" s="37"/>
      <c r="D74" s="37"/>
      <c r="E74" s="268" t="str">
        <f>E9</f>
        <v>003 - VRN</v>
      </c>
      <c r="F74" s="298"/>
      <c r="G74" s="298"/>
      <c r="H74" s="298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21</v>
      </c>
      <c r="D76" s="37"/>
      <c r="E76" s="37"/>
      <c r="F76" s="28" t="str">
        <f>F12</f>
        <v>ulice Na Vápenkách</v>
      </c>
      <c r="G76" s="37"/>
      <c r="H76" s="37"/>
      <c r="I76" s="30" t="s">
        <v>23</v>
      </c>
      <c r="J76" s="60" t="str">
        <f>IF(J12="","",J12)</f>
        <v>2. 10. 2023</v>
      </c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5.2" customHeight="1">
      <c r="A78" s="35"/>
      <c r="B78" s="36"/>
      <c r="C78" s="30" t="s">
        <v>25</v>
      </c>
      <c r="D78" s="37"/>
      <c r="E78" s="37"/>
      <c r="F78" s="28" t="str">
        <f>E15</f>
        <v>Město Kopřivnice</v>
      </c>
      <c r="G78" s="37"/>
      <c r="H78" s="37"/>
      <c r="I78" s="30" t="s">
        <v>31</v>
      </c>
      <c r="J78" s="33" t="str">
        <f>E21</f>
        <v>ing. Ondřej Bojko</v>
      </c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29</v>
      </c>
      <c r="D79" s="37"/>
      <c r="E79" s="37"/>
      <c r="F79" s="28" t="str">
        <f>IF(E18="","",E18)</f>
        <v>Vyplň údaj</v>
      </c>
      <c r="G79" s="37"/>
      <c r="H79" s="37"/>
      <c r="I79" s="30" t="s">
        <v>34</v>
      </c>
      <c r="J79" s="33" t="str">
        <f>E24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0.3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11" customFormat="1" ht="29.25" customHeight="1">
      <c r="A81" s="147"/>
      <c r="B81" s="148"/>
      <c r="C81" s="149" t="s">
        <v>118</v>
      </c>
      <c r="D81" s="150" t="s">
        <v>57</v>
      </c>
      <c r="E81" s="150" t="s">
        <v>53</v>
      </c>
      <c r="F81" s="150" t="s">
        <v>54</v>
      </c>
      <c r="G81" s="150" t="s">
        <v>119</v>
      </c>
      <c r="H81" s="150" t="s">
        <v>120</v>
      </c>
      <c r="I81" s="150" t="s">
        <v>121</v>
      </c>
      <c r="J81" s="150" t="s">
        <v>94</v>
      </c>
      <c r="K81" s="151" t="s">
        <v>122</v>
      </c>
      <c r="L81" s="152"/>
      <c r="M81" s="69" t="s">
        <v>19</v>
      </c>
      <c r="N81" s="70" t="s">
        <v>42</v>
      </c>
      <c r="O81" s="70" t="s">
        <v>123</v>
      </c>
      <c r="P81" s="70" t="s">
        <v>124</v>
      </c>
      <c r="Q81" s="70" t="s">
        <v>125</v>
      </c>
      <c r="R81" s="70" t="s">
        <v>126</v>
      </c>
      <c r="S81" s="70" t="s">
        <v>127</v>
      </c>
      <c r="T81" s="71" t="s">
        <v>128</v>
      </c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</row>
    <row r="82" spans="1:63" s="2" customFormat="1" ht="22.9" customHeight="1">
      <c r="A82" s="35"/>
      <c r="B82" s="36"/>
      <c r="C82" s="76" t="s">
        <v>129</v>
      </c>
      <c r="D82" s="37"/>
      <c r="E82" s="37"/>
      <c r="F82" s="37"/>
      <c r="G82" s="37"/>
      <c r="H82" s="37"/>
      <c r="I82" s="37"/>
      <c r="J82" s="153">
        <f>BK82</f>
        <v>0</v>
      </c>
      <c r="K82" s="37"/>
      <c r="L82" s="40"/>
      <c r="M82" s="72"/>
      <c r="N82" s="154"/>
      <c r="O82" s="73"/>
      <c r="P82" s="155">
        <f>P83</f>
        <v>0</v>
      </c>
      <c r="Q82" s="73"/>
      <c r="R82" s="155">
        <f>R83</f>
        <v>0</v>
      </c>
      <c r="S82" s="73"/>
      <c r="T82" s="156">
        <f>T83</f>
        <v>0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71</v>
      </c>
      <c r="AU82" s="18" t="s">
        <v>95</v>
      </c>
      <c r="BK82" s="157">
        <f>BK83</f>
        <v>0</v>
      </c>
    </row>
    <row r="83" spans="2:63" s="12" customFormat="1" ht="25.9" customHeight="1">
      <c r="B83" s="158"/>
      <c r="C83" s="159"/>
      <c r="D83" s="160" t="s">
        <v>71</v>
      </c>
      <c r="E83" s="161" t="s">
        <v>87</v>
      </c>
      <c r="F83" s="161" t="s">
        <v>1176</v>
      </c>
      <c r="G83" s="159"/>
      <c r="H83" s="159"/>
      <c r="I83" s="162"/>
      <c r="J83" s="163">
        <f>BK83</f>
        <v>0</v>
      </c>
      <c r="K83" s="159"/>
      <c r="L83" s="164"/>
      <c r="M83" s="165"/>
      <c r="N83" s="166"/>
      <c r="O83" s="166"/>
      <c r="P83" s="167">
        <f>P84+SUM(P85:P109)+P112</f>
        <v>0</v>
      </c>
      <c r="Q83" s="166"/>
      <c r="R83" s="167">
        <f>R84+SUM(R85:R109)+R112</f>
        <v>0</v>
      </c>
      <c r="S83" s="166"/>
      <c r="T83" s="168">
        <f>T84+SUM(T85:T109)+T112</f>
        <v>0</v>
      </c>
      <c r="AR83" s="169" t="s">
        <v>163</v>
      </c>
      <c r="AT83" s="170" t="s">
        <v>71</v>
      </c>
      <c r="AU83" s="170" t="s">
        <v>72</v>
      </c>
      <c r="AY83" s="169" t="s">
        <v>132</v>
      </c>
      <c r="BK83" s="171">
        <f>BK84+SUM(BK85:BK109)+BK112</f>
        <v>0</v>
      </c>
    </row>
    <row r="84" spans="1:65" s="2" customFormat="1" ht="24">
      <c r="A84" s="35"/>
      <c r="B84" s="36"/>
      <c r="C84" s="174" t="s">
        <v>80</v>
      </c>
      <c r="D84" s="174" t="s">
        <v>135</v>
      </c>
      <c r="E84" s="175" t="s">
        <v>1208</v>
      </c>
      <c r="F84" s="176" t="s">
        <v>1209</v>
      </c>
      <c r="G84" s="177" t="s">
        <v>1181</v>
      </c>
      <c r="H84" s="178">
        <v>1</v>
      </c>
      <c r="I84" s="179"/>
      <c r="J84" s="180">
        <f>ROUND(I84*H84,2)</f>
        <v>0</v>
      </c>
      <c r="K84" s="176" t="s">
        <v>139</v>
      </c>
      <c r="L84" s="40"/>
      <c r="M84" s="181" t="s">
        <v>19</v>
      </c>
      <c r="N84" s="182" t="s">
        <v>43</v>
      </c>
      <c r="O84" s="65"/>
      <c r="P84" s="183">
        <f>O84*H84</f>
        <v>0</v>
      </c>
      <c r="Q84" s="183">
        <v>0</v>
      </c>
      <c r="R84" s="183">
        <f>Q84*H84</f>
        <v>0</v>
      </c>
      <c r="S84" s="183">
        <v>0</v>
      </c>
      <c r="T84" s="184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5" t="s">
        <v>1182</v>
      </c>
      <c r="AT84" s="185" t="s">
        <v>135</v>
      </c>
      <c r="AU84" s="185" t="s">
        <v>80</v>
      </c>
      <c r="AY84" s="18" t="s">
        <v>132</v>
      </c>
      <c r="BE84" s="186">
        <f>IF(N84="základní",J84,0)</f>
        <v>0</v>
      </c>
      <c r="BF84" s="186">
        <f>IF(N84="snížená",J84,0)</f>
        <v>0</v>
      </c>
      <c r="BG84" s="186">
        <f>IF(N84="zákl. přenesená",J84,0)</f>
        <v>0</v>
      </c>
      <c r="BH84" s="186">
        <f>IF(N84="sníž. přenesená",J84,0)</f>
        <v>0</v>
      </c>
      <c r="BI84" s="186">
        <f>IF(N84="nulová",J84,0)</f>
        <v>0</v>
      </c>
      <c r="BJ84" s="18" t="s">
        <v>80</v>
      </c>
      <c r="BK84" s="186">
        <f>ROUND(I84*H84,2)</f>
        <v>0</v>
      </c>
      <c r="BL84" s="18" t="s">
        <v>1182</v>
      </c>
      <c r="BM84" s="185" t="s">
        <v>1210</v>
      </c>
    </row>
    <row r="85" spans="1:47" s="2" customFormat="1" ht="12">
      <c r="A85" s="35"/>
      <c r="B85" s="36"/>
      <c r="C85" s="37"/>
      <c r="D85" s="187" t="s">
        <v>143</v>
      </c>
      <c r="E85" s="37"/>
      <c r="F85" s="188" t="s">
        <v>1211</v>
      </c>
      <c r="G85" s="37"/>
      <c r="H85" s="37"/>
      <c r="I85" s="189"/>
      <c r="J85" s="37"/>
      <c r="K85" s="37"/>
      <c r="L85" s="40"/>
      <c r="M85" s="190"/>
      <c r="N85" s="191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143</v>
      </c>
      <c r="AU85" s="18" t="s">
        <v>80</v>
      </c>
    </row>
    <row r="86" spans="1:65" s="2" customFormat="1" ht="24.2" customHeight="1">
      <c r="A86" s="35"/>
      <c r="B86" s="36"/>
      <c r="C86" s="174" t="s">
        <v>82</v>
      </c>
      <c r="D86" s="174" t="s">
        <v>135</v>
      </c>
      <c r="E86" s="175" t="s">
        <v>1212</v>
      </c>
      <c r="F86" s="176" t="s">
        <v>1213</v>
      </c>
      <c r="G86" s="177" t="s">
        <v>1181</v>
      </c>
      <c r="H86" s="178">
        <v>1</v>
      </c>
      <c r="I86" s="179"/>
      <c r="J86" s="180">
        <f>ROUND(I86*H86,2)</f>
        <v>0</v>
      </c>
      <c r="K86" s="176" t="s">
        <v>139</v>
      </c>
      <c r="L86" s="40"/>
      <c r="M86" s="181" t="s">
        <v>19</v>
      </c>
      <c r="N86" s="182" t="s">
        <v>43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1182</v>
      </c>
      <c r="AT86" s="185" t="s">
        <v>135</v>
      </c>
      <c r="AU86" s="185" t="s">
        <v>80</v>
      </c>
      <c r="AY86" s="18" t="s">
        <v>132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80</v>
      </c>
      <c r="BK86" s="186">
        <f>ROUND(I86*H86,2)</f>
        <v>0</v>
      </c>
      <c r="BL86" s="18" t="s">
        <v>1182</v>
      </c>
      <c r="BM86" s="185" t="s">
        <v>1214</v>
      </c>
    </row>
    <row r="87" spans="1:47" s="2" customFormat="1" ht="12">
      <c r="A87" s="35"/>
      <c r="B87" s="36"/>
      <c r="C87" s="37"/>
      <c r="D87" s="187" t="s">
        <v>143</v>
      </c>
      <c r="E87" s="37"/>
      <c r="F87" s="188" t="s">
        <v>1215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143</v>
      </c>
      <c r="AU87" s="18" t="s">
        <v>80</v>
      </c>
    </row>
    <row r="88" spans="1:65" s="2" customFormat="1" ht="24.2" customHeight="1">
      <c r="A88" s="35"/>
      <c r="B88" s="36"/>
      <c r="C88" s="174" t="s">
        <v>141</v>
      </c>
      <c r="D88" s="174" t="s">
        <v>135</v>
      </c>
      <c r="E88" s="175" t="s">
        <v>1216</v>
      </c>
      <c r="F88" s="176" t="s">
        <v>1217</v>
      </c>
      <c r="G88" s="177" t="s">
        <v>1218</v>
      </c>
      <c r="H88" s="178">
        <v>1</v>
      </c>
      <c r="I88" s="179"/>
      <c r="J88" s="180">
        <f>ROUND(I88*H88,2)</f>
        <v>0</v>
      </c>
      <c r="K88" s="176" t="s">
        <v>139</v>
      </c>
      <c r="L88" s="40"/>
      <c r="M88" s="181" t="s">
        <v>19</v>
      </c>
      <c r="N88" s="182" t="s">
        <v>43</v>
      </c>
      <c r="O88" s="65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5" t="s">
        <v>1182</v>
      </c>
      <c r="AT88" s="185" t="s">
        <v>135</v>
      </c>
      <c r="AU88" s="185" t="s">
        <v>80</v>
      </c>
      <c r="AY88" s="18" t="s">
        <v>132</v>
      </c>
      <c r="BE88" s="186">
        <f>IF(N88="základní",J88,0)</f>
        <v>0</v>
      </c>
      <c r="BF88" s="186">
        <f>IF(N88="snížená",J88,0)</f>
        <v>0</v>
      </c>
      <c r="BG88" s="186">
        <f>IF(N88="zákl. přenesená",J88,0)</f>
        <v>0</v>
      </c>
      <c r="BH88" s="186">
        <f>IF(N88="sníž. přenesená",J88,0)</f>
        <v>0</v>
      </c>
      <c r="BI88" s="186">
        <f>IF(N88="nulová",J88,0)</f>
        <v>0</v>
      </c>
      <c r="BJ88" s="18" t="s">
        <v>80</v>
      </c>
      <c r="BK88" s="186">
        <f>ROUND(I88*H88,2)</f>
        <v>0</v>
      </c>
      <c r="BL88" s="18" t="s">
        <v>1182</v>
      </c>
      <c r="BM88" s="185" t="s">
        <v>1219</v>
      </c>
    </row>
    <row r="89" spans="1:47" s="2" customFormat="1" ht="12">
      <c r="A89" s="35"/>
      <c r="B89" s="36"/>
      <c r="C89" s="37"/>
      <c r="D89" s="187" t="s">
        <v>143</v>
      </c>
      <c r="E89" s="37"/>
      <c r="F89" s="188" t="s">
        <v>1220</v>
      </c>
      <c r="G89" s="37"/>
      <c r="H89" s="37"/>
      <c r="I89" s="189"/>
      <c r="J89" s="37"/>
      <c r="K89" s="37"/>
      <c r="L89" s="40"/>
      <c r="M89" s="190"/>
      <c r="N89" s="191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143</v>
      </c>
      <c r="AU89" s="18" t="s">
        <v>80</v>
      </c>
    </row>
    <row r="90" spans="1:47" s="2" customFormat="1" ht="29.25">
      <c r="A90" s="35"/>
      <c r="B90" s="36"/>
      <c r="C90" s="37"/>
      <c r="D90" s="194" t="s">
        <v>480</v>
      </c>
      <c r="E90" s="37"/>
      <c r="F90" s="246" t="s">
        <v>1221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480</v>
      </c>
      <c r="AU90" s="18" t="s">
        <v>80</v>
      </c>
    </row>
    <row r="91" spans="1:65" s="2" customFormat="1" ht="24.2" customHeight="1">
      <c r="A91" s="35"/>
      <c r="B91" s="36"/>
      <c r="C91" s="174" t="s">
        <v>140</v>
      </c>
      <c r="D91" s="174" t="s">
        <v>135</v>
      </c>
      <c r="E91" s="175" t="s">
        <v>1222</v>
      </c>
      <c r="F91" s="176" t="s">
        <v>1223</v>
      </c>
      <c r="G91" s="177" t="s">
        <v>1218</v>
      </c>
      <c r="H91" s="178">
        <v>1</v>
      </c>
      <c r="I91" s="179"/>
      <c r="J91" s="180">
        <f>ROUND(I91*H91,2)</f>
        <v>0</v>
      </c>
      <c r="K91" s="176" t="s">
        <v>139</v>
      </c>
      <c r="L91" s="40"/>
      <c r="M91" s="181" t="s">
        <v>19</v>
      </c>
      <c r="N91" s="182" t="s">
        <v>43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1182</v>
      </c>
      <c r="AT91" s="185" t="s">
        <v>135</v>
      </c>
      <c r="AU91" s="185" t="s">
        <v>80</v>
      </c>
      <c r="AY91" s="18" t="s">
        <v>132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80</v>
      </c>
      <c r="BK91" s="186">
        <f>ROUND(I91*H91,2)</f>
        <v>0</v>
      </c>
      <c r="BL91" s="18" t="s">
        <v>1182</v>
      </c>
      <c r="BM91" s="185" t="s">
        <v>1224</v>
      </c>
    </row>
    <row r="92" spans="1:47" s="2" customFormat="1" ht="12">
      <c r="A92" s="35"/>
      <c r="B92" s="36"/>
      <c r="C92" s="37"/>
      <c r="D92" s="187" t="s">
        <v>143</v>
      </c>
      <c r="E92" s="37"/>
      <c r="F92" s="188" t="s">
        <v>1225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143</v>
      </c>
      <c r="AU92" s="18" t="s">
        <v>80</v>
      </c>
    </row>
    <row r="93" spans="1:47" s="2" customFormat="1" ht="39">
      <c r="A93" s="35"/>
      <c r="B93" s="36"/>
      <c r="C93" s="37"/>
      <c r="D93" s="194" t="s">
        <v>480</v>
      </c>
      <c r="E93" s="37"/>
      <c r="F93" s="246" t="s">
        <v>1226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480</v>
      </c>
      <c r="AU93" s="18" t="s">
        <v>80</v>
      </c>
    </row>
    <row r="94" spans="1:65" s="2" customFormat="1" ht="24.2" customHeight="1">
      <c r="A94" s="35"/>
      <c r="B94" s="36"/>
      <c r="C94" s="174" t="s">
        <v>163</v>
      </c>
      <c r="D94" s="174" t="s">
        <v>135</v>
      </c>
      <c r="E94" s="175" t="s">
        <v>1227</v>
      </c>
      <c r="F94" s="176" t="s">
        <v>1228</v>
      </c>
      <c r="G94" s="177" t="s">
        <v>1218</v>
      </c>
      <c r="H94" s="178">
        <v>1</v>
      </c>
      <c r="I94" s="179"/>
      <c r="J94" s="180">
        <f>ROUND(I94*H94,2)</f>
        <v>0</v>
      </c>
      <c r="K94" s="176" t="s">
        <v>139</v>
      </c>
      <c r="L94" s="40"/>
      <c r="M94" s="181" t="s">
        <v>19</v>
      </c>
      <c r="N94" s="182" t="s">
        <v>43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1182</v>
      </c>
      <c r="AT94" s="185" t="s">
        <v>135</v>
      </c>
      <c r="AU94" s="185" t="s">
        <v>80</v>
      </c>
      <c r="AY94" s="18" t="s">
        <v>132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80</v>
      </c>
      <c r="BK94" s="186">
        <f>ROUND(I94*H94,2)</f>
        <v>0</v>
      </c>
      <c r="BL94" s="18" t="s">
        <v>1182</v>
      </c>
      <c r="BM94" s="185" t="s">
        <v>1229</v>
      </c>
    </row>
    <row r="95" spans="1:47" s="2" customFormat="1" ht="12">
      <c r="A95" s="35"/>
      <c r="B95" s="36"/>
      <c r="C95" s="37"/>
      <c r="D95" s="187" t="s">
        <v>143</v>
      </c>
      <c r="E95" s="37"/>
      <c r="F95" s="188" t="s">
        <v>1230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143</v>
      </c>
      <c r="AU95" s="18" t="s">
        <v>80</v>
      </c>
    </row>
    <row r="96" spans="1:47" s="2" customFormat="1" ht="68.25">
      <c r="A96" s="35"/>
      <c r="B96" s="36"/>
      <c r="C96" s="37"/>
      <c r="D96" s="194" t="s">
        <v>480</v>
      </c>
      <c r="E96" s="37"/>
      <c r="F96" s="246" t="s">
        <v>1231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480</v>
      </c>
      <c r="AU96" s="18" t="s">
        <v>80</v>
      </c>
    </row>
    <row r="97" spans="1:65" s="2" customFormat="1" ht="37.9" customHeight="1">
      <c r="A97" s="35"/>
      <c r="B97" s="36"/>
      <c r="C97" s="174" t="s">
        <v>170</v>
      </c>
      <c r="D97" s="174" t="s">
        <v>135</v>
      </c>
      <c r="E97" s="175" t="s">
        <v>1189</v>
      </c>
      <c r="F97" s="176" t="s">
        <v>1232</v>
      </c>
      <c r="G97" s="177" t="s">
        <v>1181</v>
      </c>
      <c r="H97" s="178">
        <v>1</v>
      </c>
      <c r="I97" s="179"/>
      <c r="J97" s="180">
        <f>ROUND(I97*H97,2)</f>
        <v>0</v>
      </c>
      <c r="K97" s="176" t="s">
        <v>139</v>
      </c>
      <c r="L97" s="40"/>
      <c r="M97" s="181" t="s">
        <v>19</v>
      </c>
      <c r="N97" s="182" t="s">
        <v>43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1182</v>
      </c>
      <c r="AT97" s="185" t="s">
        <v>135</v>
      </c>
      <c r="AU97" s="185" t="s">
        <v>80</v>
      </c>
      <c r="AY97" s="18" t="s">
        <v>132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80</v>
      </c>
      <c r="BK97" s="186">
        <f>ROUND(I97*H97,2)</f>
        <v>0</v>
      </c>
      <c r="BL97" s="18" t="s">
        <v>1182</v>
      </c>
      <c r="BM97" s="185" t="s">
        <v>1233</v>
      </c>
    </row>
    <row r="98" spans="1:47" s="2" customFormat="1" ht="12">
      <c r="A98" s="35"/>
      <c r="B98" s="36"/>
      <c r="C98" s="37"/>
      <c r="D98" s="187" t="s">
        <v>143</v>
      </c>
      <c r="E98" s="37"/>
      <c r="F98" s="188" t="s">
        <v>1234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143</v>
      </c>
      <c r="AU98" s="18" t="s">
        <v>80</v>
      </c>
    </row>
    <row r="99" spans="1:65" s="2" customFormat="1" ht="24.2" customHeight="1">
      <c r="A99" s="35"/>
      <c r="B99" s="36"/>
      <c r="C99" s="174" t="s">
        <v>175</v>
      </c>
      <c r="D99" s="174" t="s">
        <v>135</v>
      </c>
      <c r="E99" s="175" t="s">
        <v>1235</v>
      </c>
      <c r="F99" s="176" t="s">
        <v>1236</v>
      </c>
      <c r="G99" s="177" t="s">
        <v>1181</v>
      </c>
      <c r="H99" s="178">
        <v>1</v>
      </c>
      <c r="I99" s="179"/>
      <c r="J99" s="180">
        <f>ROUND(I99*H99,2)</f>
        <v>0</v>
      </c>
      <c r="K99" s="176" t="s">
        <v>139</v>
      </c>
      <c r="L99" s="40"/>
      <c r="M99" s="181" t="s">
        <v>19</v>
      </c>
      <c r="N99" s="182" t="s">
        <v>43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1182</v>
      </c>
      <c r="AT99" s="185" t="s">
        <v>135</v>
      </c>
      <c r="AU99" s="185" t="s">
        <v>80</v>
      </c>
      <c r="AY99" s="18" t="s">
        <v>132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80</v>
      </c>
      <c r="BK99" s="186">
        <f>ROUND(I99*H99,2)</f>
        <v>0</v>
      </c>
      <c r="BL99" s="18" t="s">
        <v>1182</v>
      </c>
      <c r="BM99" s="185" t="s">
        <v>1237</v>
      </c>
    </row>
    <row r="100" spans="1:47" s="2" customFormat="1" ht="12">
      <c r="A100" s="35"/>
      <c r="B100" s="36"/>
      <c r="C100" s="37"/>
      <c r="D100" s="187" t="s">
        <v>143</v>
      </c>
      <c r="E100" s="37"/>
      <c r="F100" s="188" t="s">
        <v>1238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143</v>
      </c>
      <c r="AU100" s="18" t="s">
        <v>80</v>
      </c>
    </row>
    <row r="101" spans="1:65" s="2" customFormat="1" ht="24.2" customHeight="1">
      <c r="A101" s="35"/>
      <c r="B101" s="36"/>
      <c r="C101" s="174" t="s">
        <v>160</v>
      </c>
      <c r="D101" s="174" t="s">
        <v>135</v>
      </c>
      <c r="E101" s="175" t="s">
        <v>1194</v>
      </c>
      <c r="F101" s="176" t="s">
        <v>1195</v>
      </c>
      <c r="G101" s="177" t="s">
        <v>1218</v>
      </c>
      <c r="H101" s="178">
        <v>1</v>
      </c>
      <c r="I101" s="179"/>
      <c r="J101" s="180">
        <f>ROUND(I101*H101,2)</f>
        <v>0</v>
      </c>
      <c r="K101" s="176" t="s">
        <v>139</v>
      </c>
      <c r="L101" s="40"/>
      <c r="M101" s="181" t="s">
        <v>19</v>
      </c>
      <c r="N101" s="182" t="s">
        <v>43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1182</v>
      </c>
      <c r="AT101" s="185" t="s">
        <v>135</v>
      </c>
      <c r="AU101" s="185" t="s">
        <v>80</v>
      </c>
      <c r="AY101" s="18" t="s">
        <v>132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80</v>
      </c>
      <c r="BK101" s="186">
        <f>ROUND(I101*H101,2)</f>
        <v>0</v>
      </c>
      <c r="BL101" s="18" t="s">
        <v>1182</v>
      </c>
      <c r="BM101" s="185" t="s">
        <v>1239</v>
      </c>
    </row>
    <row r="102" spans="1:47" s="2" customFormat="1" ht="12">
      <c r="A102" s="35"/>
      <c r="B102" s="36"/>
      <c r="C102" s="37"/>
      <c r="D102" s="187" t="s">
        <v>143</v>
      </c>
      <c r="E102" s="37"/>
      <c r="F102" s="188" t="s">
        <v>1240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143</v>
      </c>
      <c r="AU102" s="18" t="s">
        <v>80</v>
      </c>
    </row>
    <row r="103" spans="1:47" s="2" customFormat="1" ht="29.25">
      <c r="A103" s="35"/>
      <c r="B103" s="36"/>
      <c r="C103" s="37"/>
      <c r="D103" s="194" t="s">
        <v>480</v>
      </c>
      <c r="E103" s="37"/>
      <c r="F103" s="246" t="s">
        <v>1241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480</v>
      </c>
      <c r="AU103" s="18" t="s">
        <v>80</v>
      </c>
    </row>
    <row r="104" spans="1:65" s="2" customFormat="1" ht="24.2" customHeight="1">
      <c r="A104" s="35"/>
      <c r="B104" s="36"/>
      <c r="C104" s="174" t="s">
        <v>187</v>
      </c>
      <c r="D104" s="174" t="s">
        <v>135</v>
      </c>
      <c r="E104" s="175" t="s">
        <v>1242</v>
      </c>
      <c r="F104" s="176" t="s">
        <v>1243</v>
      </c>
      <c r="G104" s="177" t="s">
        <v>1244</v>
      </c>
      <c r="H104" s="178">
        <v>1</v>
      </c>
      <c r="I104" s="179"/>
      <c r="J104" s="180">
        <f>ROUND(I104*H104,2)</f>
        <v>0</v>
      </c>
      <c r="K104" s="176" t="s">
        <v>139</v>
      </c>
      <c r="L104" s="40"/>
      <c r="M104" s="181" t="s">
        <v>19</v>
      </c>
      <c r="N104" s="182" t="s">
        <v>43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1182</v>
      </c>
      <c r="AT104" s="185" t="s">
        <v>135</v>
      </c>
      <c r="AU104" s="185" t="s">
        <v>80</v>
      </c>
      <c r="AY104" s="18" t="s">
        <v>132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80</v>
      </c>
      <c r="BK104" s="186">
        <f>ROUND(I104*H104,2)</f>
        <v>0</v>
      </c>
      <c r="BL104" s="18" t="s">
        <v>1182</v>
      </c>
      <c r="BM104" s="185" t="s">
        <v>1245</v>
      </c>
    </row>
    <row r="105" spans="1:47" s="2" customFormat="1" ht="12">
      <c r="A105" s="35"/>
      <c r="B105" s="36"/>
      <c r="C105" s="37"/>
      <c r="D105" s="187" t="s">
        <v>143</v>
      </c>
      <c r="E105" s="37"/>
      <c r="F105" s="188" t="s">
        <v>1246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143</v>
      </c>
      <c r="AU105" s="18" t="s">
        <v>80</v>
      </c>
    </row>
    <row r="106" spans="1:65" s="2" customFormat="1" ht="16.5" customHeight="1">
      <c r="A106" s="35"/>
      <c r="B106" s="36"/>
      <c r="C106" s="174" t="s">
        <v>192</v>
      </c>
      <c r="D106" s="174" t="s">
        <v>135</v>
      </c>
      <c r="E106" s="175" t="s">
        <v>1247</v>
      </c>
      <c r="F106" s="176" t="s">
        <v>1248</v>
      </c>
      <c r="G106" s="177" t="s">
        <v>190</v>
      </c>
      <c r="H106" s="178">
        <v>1</v>
      </c>
      <c r="I106" s="179"/>
      <c r="J106" s="180">
        <f>ROUND(I106*H106,2)</f>
        <v>0</v>
      </c>
      <c r="K106" s="176" t="s">
        <v>139</v>
      </c>
      <c r="L106" s="40"/>
      <c r="M106" s="181" t="s">
        <v>19</v>
      </c>
      <c r="N106" s="182" t="s">
        <v>43</v>
      </c>
      <c r="O106" s="65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5" t="s">
        <v>140</v>
      </c>
      <c r="AT106" s="185" t="s">
        <v>135</v>
      </c>
      <c r="AU106" s="185" t="s">
        <v>80</v>
      </c>
      <c r="AY106" s="18" t="s">
        <v>132</v>
      </c>
      <c r="BE106" s="186">
        <f>IF(N106="základní",J106,0)</f>
        <v>0</v>
      </c>
      <c r="BF106" s="186">
        <f>IF(N106="snížená",J106,0)</f>
        <v>0</v>
      </c>
      <c r="BG106" s="186">
        <f>IF(N106="zákl. přenesená",J106,0)</f>
        <v>0</v>
      </c>
      <c r="BH106" s="186">
        <f>IF(N106="sníž. přenesená",J106,0)</f>
        <v>0</v>
      </c>
      <c r="BI106" s="186">
        <f>IF(N106="nulová",J106,0)</f>
        <v>0</v>
      </c>
      <c r="BJ106" s="18" t="s">
        <v>80</v>
      </c>
      <c r="BK106" s="186">
        <f>ROUND(I106*H106,2)</f>
        <v>0</v>
      </c>
      <c r="BL106" s="18" t="s">
        <v>140</v>
      </c>
      <c r="BM106" s="185" t="s">
        <v>1249</v>
      </c>
    </row>
    <row r="107" spans="1:47" s="2" customFormat="1" ht="12">
      <c r="A107" s="35"/>
      <c r="B107" s="36"/>
      <c r="C107" s="37"/>
      <c r="D107" s="187" t="s">
        <v>143</v>
      </c>
      <c r="E107" s="37"/>
      <c r="F107" s="188" t="s">
        <v>1250</v>
      </c>
      <c r="G107" s="37"/>
      <c r="H107" s="37"/>
      <c r="I107" s="189"/>
      <c r="J107" s="37"/>
      <c r="K107" s="37"/>
      <c r="L107" s="40"/>
      <c r="M107" s="190"/>
      <c r="N107" s="191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143</v>
      </c>
      <c r="AU107" s="18" t="s">
        <v>80</v>
      </c>
    </row>
    <row r="108" spans="1:47" s="2" customFormat="1" ht="117">
      <c r="A108" s="35"/>
      <c r="B108" s="36"/>
      <c r="C108" s="37"/>
      <c r="D108" s="194" t="s">
        <v>480</v>
      </c>
      <c r="E108" s="37"/>
      <c r="F108" s="246" t="s">
        <v>1251</v>
      </c>
      <c r="G108" s="37"/>
      <c r="H108" s="37"/>
      <c r="I108" s="189"/>
      <c r="J108" s="37"/>
      <c r="K108" s="37"/>
      <c r="L108" s="40"/>
      <c r="M108" s="190"/>
      <c r="N108" s="191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480</v>
      </c>
      <c r="AU108" s="18" t="s">
        <v>80</v>
      </c>
    </row>
    <row r="109" spans="2:63" s="12" customFormat="1" ht="22.9" customHeight="1">
      <c r="B109" s="158"/>
      <c r="C109" s="159"/>
      <c r="D109" s="160" t="s">
        <v>71</v>
      </c>
      <c r="E109" s="172" t="s">
        <v>1192</v>
      </c>
      <c r="F109" s="172" t="s">
        <v>1193</v>
      </c>
      <c r="G109" s="159"/>
      <c r="H109" s="159"/>
      <c r="I109" s="162"/>
      <c r="J109" s="173">
        <f>BK109</f>
        <v>0</v>
      </c>
      <c r="K109" s="159"/>
      <c r="L109" s="164"/>
      <c r="M109" s="165"/>
      <c r="N109" s="166"/>
      <c r="O109" s="166"/>
      <c r="P109" s="167">
        <f>SUM(P110:P111)</f>
        <v>0</v>
      </c>
      <c r="Q109" s="166"/>
      <c r="R109" s="167">
        <f>SUM(R110:R111)</f>
        <v>0</v>
      </c>
      <c r="S109" s="166"/>
      <c r="T109" s="168">
        <f>SUM(T110:T111)</f>
        <v>0</v>
      </c>
      <c r="AR109" s="169" t="s">
        <v>163</v>
      </c>
      <c r="AT109" s="170" t="s">
        <v>71</v>
      </c>
      <c r="AU109" s="170" t="s">
        <v>80</v>
      </c>
      <c r="AY109" s="169" t="s">
        <v>132</v>
      </c>
      <c r="BK109" s="171">
        <f>SUM(BK110:BK111)</f>
        <v>0</v>
      </c>
    </row>
    <row r="110" spans="1:65" s="2" customFormat="1" ht="24.2" customHeight="1">
      <c r="A110" s="35"/>
      <c r="B110" s="36"/>
      <c r="C110" s="174" t="s">
        <v>185</v>
      </c>
      <c r="D110" s="174" t="s">
        <v>135</v>
      </c>
      <c r="E110" s="175" t="s">
        <v>1252</v>
      </c>
      <c r="F110" s="176" t="s">
        <v>1253</v>
      </c>
      <c r="G110" s="177" t="s">
        <v>190</v>
      </c>
      <c r="H110" s="178">
        <v>1</v>
      </c>
      <c r="I110" s="179"/>
      <c r="J110" s="180">
        <f>ROUND(I110*H110,2)</f>
        <v>0</v>
      </c>
      <c r="K110" s="176" t="s">
        <v>139</v>
      </c>
      <c r="L110" s="40"/>
      <c r="M110" s="181" t="s">
        <v>19</v>
      </c>
      <c r="N110" s="182" t="s">
        <v>43</v>
      </c>
      <c r="O110" s="65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5" t="s">
        <v>1182</v>
      </c>
      <c r="AT110" s="185" t="s">
        <v>135</v>
      </c>
      <c r="AU110" s="185" t="s">
        <v>82</v>
      </c>
      <c r="AY110" s="18" t="s">
        <v>132</v>
      </c>
      <c r="BE110" s="186">
        <f>IF(N110="základní",J110,0)</f>
        <v>0</v>
      </c>
      <c r="BF110" s="186">
        <f>IF(N110="snížená",J110,0)</f>
        <v>0</v>
      </c>
      <c r="BG110" s="186">
        <f>IF(N110="zákl. přenesená",J110,0)</f>
        <v>0</v>
      </c>
      <c r="BH110" s="186">
        <f>IF(N110="sníž. přenesená",J110,0)</f>
        <v>0</v>
      </c>
      <c r="BI110" s="186">
        <f>IF(N110="nulová",J110,0)</f>
        <v>0</v>
      </c>
      <c r="BJ110" s="18" t="s">
        <v>80</v>
      </c>
      <c r="BK110" s="186">
        <f>ROUND(I110*H110,2)</f>
        <v>0</v>
      </c>
      <c r="BL110" s="18" t="s">
        <v>1182</v>
      </c>
      <c r="BM110" s="185" t="s">
        <v>1254</v>
      </c>
    </row>
    <row r="111" spans="1:47" s="2" customFormat="1" ht="12">
      <c r="A111" s="35"/>
      <c r="B111" s="36"/>
      <c r="C111" s="37"/>
      <c r="D111" s="187" t="s">
        <v>143</v>
      </c>
      <c r="E111" s="37"/>
      <c r="F111" s="188" t="s">
        <v>1255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143</v>
      </c>
      <c r="AU111" s="18" t="s">
        <v>82</v>
      </c>
    </row>
    <row r="112" spans="2:63" s="12" customFormat="1" ht="22.9" customHeight="1">
      <c r="B112" s="158"/>
      <c r="C112" s="159"/>
      <c r="D112" s="160" t="s">
        <v>71</v>
      </c>
      <c r="E112" s="172" t="s">
        <v>1256</v>
      </c>
      <c r="F112" s="172" t="s">
        <v>1257</v>
      </c>
      <c r="G112" s="159"/>
      <c r="H112" s="159"/>
      <c r="I112" s="162"/>
      <c r="J112" s="173">
        <f>BK112</f>
        <v>0</v>
      </c>
      <c r="K112" s="159"/>
      <c r="L112" s="164"/>
      <c r="M112" s="165"/>
      <c r="N112" s="166"/>
      <c r="O112" s="166"/>
      <c r="P112" s="167">
        <f>SUM(P113:P114)</f>
        <v>0</v>
      </c>
      <c r="Q112" s="166"/>
      <c r="R112" s="167">
        <f>SUM(R113:R114)</f>
        <v>0</v>
      </c>
      <c r="S112" s="166"/>
      <c r="T112" s="168">
        <f>SUM(T113:T114)</f>
        <v>0</v>
      </c>
      <c r="AR112" s="169" t="s">
        <v>163</v>
      </c>
      <c r="AT112" s="170" t="s">
        <v>71</v>
      </c>
      <c r="AU112" s="170" t="s">
        <v>80</v>
      </c>
      <c r="AY112" s="169" t="s">
        <v>132</v>
      </c>
      <c r="BK112" s="171">
        <f>SUM(BK113:BK114)</f>
        <v>0</v>
      </c>
    </row>
    <row r="113" spans="1:65" s="2" customFormat="1" ht="24.2" customHeight="1">
      <c r="A113" s="35"/>
      <c r="B113" s="36"/>
      <c r="C113" s="174" t="s">
        <v>208</v>
      </c>
      <c r="D113" s="174" t="s">
        <v>135</v>
      </c>
      <c r="E113" s="175" t="s">
        <v>1258</v>
      </c>
      <c r="F113" s="176" t="s">
        <v>1259</v>
      </c>
      <c r="G113" s="177" t="s">
        <v>190</v>
      </c>
      <c r="H113" s="178">
        <v>1</v>
      </c>
      <c r="I113" s="179"/>
      <c r="J113" s="180">
        <f>ROUND(I113*H113,2)</f>
        <v>0</v>
      </c>
      <c r="K113" s="176" t="s">
        <v>139</v>
      </c>
      <c r="L113" s="40"/>
      <c r="M113" s="181" t="s">
        <v>19</v>
      </c>
      <c r="N113" s="182" t="s">
        <v>43</v>
      </c>
      <c r="O113" s="65"/>
      <c r="P113" s="183">
        <f>O113*H113</f>
        <v>0</v>
      </c>
      <c r="Q113" s="183">
        <v>0</v>
      </c>
      <c r="R113" s="183">
        <f>Q113*H113</f>
        <v>0</v>
      </c>
      <c r="S113" s="183">
        <v>0</v>
      </c>
      <c r="T113" s="184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5" t="s">
        <v>1182</v>
      </c>
      <c r="AT113" s="185" t="s">
        <v>135</v>
      </c>
      <c r="AU113" s="185" t="s">
        <v>82</v>
      </c>
      <c r="AY113" s="18" t="s">
        <v>132</v>
      </c>
      <c r="BE113" s="186">
        <f>IF(N113="základní",J113,0)</f>
        <v>0</v>
      </c>
      <c r="BF113" s="186">
        <f>IF(N113="snížená",J113,0)</f>
        <v>0</v>
      </c>
      <c r="BG113" s="186">
        <f>IF(N113="zákl. přenesená",J113,0)</f>
        <v>0</v>
      </c>
      <c r="BH113" s="186">
        <f>IF(N113="sníž. přenesená",J113,0)</f>
        <v>0</v>
      </c>
      <c r="BI113" s="186">
        <f>IF(N113="nulová",J113,0)</f>
        <v>0</v>
      </c>
      <c r="BJ113" s="18" t="s">
        <v>80</v>
      </c>
      <c r="BK113" s="186">
        <f>ROUND(I113*H113,2)</f>
        <v>0</v>
      </c>
      <c r="BL113" s="18" t="s">
        <v>1182</v>
      </c>
      <c r="BM113" s="185" t="s">
        <v>1260</v>
      </c>
    </row>
    <row r="114" spans="1:47" s="2" customFormat="1" ht="12">
      <c r="A114" s="35"/>
      <c r="B114" s="36"/>
      <c r="C114" s="37"/>
      <c r="D114" s="187" t="s">
        <v>143</v>
      </c>
      <c r="E114" s="37"/>
      <c r="F114" s="188" t="s">
        <v>1261</v>
      </c>
      <c r="G114" s="37"/>
      <c r="H114" s="37"/>
      <c r="I114" s="189"/>
      <c r="J114" s="37"/>
      <c r="K114" s="37"/>
      <c r="L114" s="40"/>
      <c r="M114" s="255"/>
      <c r="N114" s="256"/>
      <c r="O114" s="252"/>
      <c r="P114" s="252"/>
      <c r="Q114" s="252"/>
      <c r="R114" s="252"/>
      <c r="S114" s="252"/>
      <c r="T114" s="257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143</v>
      </c>
      <c r="AU114" s="18" t="s">
        <v>82</v>
      </c>
    </row>
    <row r="115" spans="1:31" s="2" customFormat="1" ht="6.95" customHeight="1">
      <c r="A115" s="35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0"/>
      <c r="M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</sheetData>
  <sheetProtection algorithmName="SHA-512" hashValue="DIlISM+QHK4q8Y/4HYw5IxqGWlkiKeC9DL2FhA5dmeewL7AFgLS/58sfE+hir0SIJrdS0qEMjJQZ7zDIXjeO+w==" saltValue="6RfIyFPvNoZGaeOzpftZaSXaDAKOSQWuSpvqwVAVyDJeIInluiXJvx3TnXn6tnFjKvCm60ZCH0PkFKmQhDmuRg==" spinCount="100000" sheet="1" objects="1" scenarios="1" formatColumns="0" formatRows="0" autoFilter="0"/>
  <autoFilter ref="C81:K114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3_02/010001000"/>
    <hyperlink ref="F87" r:id="rId2" display="https://podminky.urs.cz/item/CS_URS_2023_02/012403000"/>
    <hyperlink ref="F89" r:id="rId3" display="https://podminky.urs.cz/item/CS_URS_2023_02/013254000"/>
    <hyperlink ref="F92" r:id="rId4" display="https://podminky.urs.cz/item/CS_URS_2023_02/030001000"/>
    <hyperlink ref="F95" r:id="rId5" display="https://podminky.urs.cz/item/CS_URS_2023_02/034002000"/>
    <hyperlink ref="F98" r:id="rId6" display="https://podminky.urs.cz/item/CS_URS_2023_02/034303000"/>
    <hyperlink ref="F100" r:id="rId7" display="https://podminky.urs.cz/item/CS_URS_2023_02/035103001"/>
    <hyperlink ref="F102" r:id="rId8" display="https://podminky.urs.cz/item/CS_URS_2023_02/043002000"/>
    <hyperlink ref="F105" r:id="rId9" display="https://podminky.urs.cz/item/CS_URS_2023_02/045002000"/>
    <hyperlink ref="F107" r:id="rId10" display="https://podminky.urs.cz/item/CS_URS_2023_02/R-99902"/>
    <hyperlink ref="F111" r:id="rId11" display="https://podminky.urs.cz/item/CS_URS_2023_02/042503000"/>
    <hyperlink ref="F114" r:id="rId12" display="https://podminky.urs.cz/item/CS_URS_2023_02/0910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DESKTOP-GN17150\Ivana</dc:creator>
  <cp:keywords/>
  <dc:description/>
  <cp:lastModifiedBy>Magda Šebestová</cp:lastModifiedBy>
  <dcterms:created xsi:type="dcterms:W3CDTF">2023-11-24T05:08:25Z</dcterms:created>
  <dcterms:modified xsi:type="dcterms:W3CDTF">2024-02-20T09:47:27Z</dcterms:modified>
  <cp:category/>
  <cp:version/>
  <cp:contentType/>
  <cp:contentStatus/>
</cp:coreProperties>
</file>