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 " sheetId="2" r:id="rId2"/>
    <sheet name="02 - Zdravotechnika " sheetId="3" r:id="rId3"/>
    <sheet name="03 - Elektroinstalace" sheetId="4" r:id="rId4"/>
    <sheet name="04 - Vzduchotechnika" sheetId="5" r:id="rId5"/>
    <sheet name="05 - Vedlejší rozpočtové ..." sheetId="6" r:id="rId6"/>
  </sheets>
  <definedNames>
    <definedName name="_xlnm.Print_Area" localSheetId="0">'Rekapitulace stavby'!$D$4:$AO$76,'Rekapitulace stavby'!$C$82:$AQ$100</definedName>
    <definedName name="_xlnm._FilterDatabase" localSheetId="1" hidden="1">'01 - Stavební část '!$C$131:$K$589</definedName>
    <definedName name="_xlnm.Print_Area" localSheetId="1">'01 - Stavební část '!$C$4:$J$76,'01 - Stavební část '!$C$82:$J$113,'01 - Stavební část '!$C$119:$K$589</definedName>
    <definedName name="_xlnm._FilterDatabase" localSheetId="2" hidden="1">'02 - Zdravotechnika '!$C$132:$K$334</definedName>
    <definedName name="_xlnm.Print_Area" localSheetId="2">'02 - Zdravotechnika '!$C$4:$J$76,'02 - Zdravotechnika '!$C$82:$J$114,'02 - Zdravotechnika '!$C$120:$K$334</definedName>
    <definedName name="_xlnm._FilterDatabase" localSheetId="3" hidden="1">'03 - Elektroinstalace'!$C$119:$K$195</definedName>
    <definedName name="_xlnm.Print_Area" localSheetId="3">'03 - Elektroinstalace'!$C$4:$J$76,'03 - Elektroinstalace'!$C$82:$J$101,'03 - Elektroinstalace'!$C$107:$K$195</definedName>
    <definedName name="_xlnm._FilterDatabase" localSheetId="4" hidden="1">'04 - Vzduchotechnika'!$C$118:$K$127</definedName>
    <definedName name="_xlnm.Print_Area" localSheetId="4">'04 - Vzduchotechnika'!$C$4:$J$76,'04 - Vzduchotechnika'!$C$82:$J$100,'04 - Vzduchotechnika'!$C$106:$K$127</definedName>
    <definedName name="_xlnm._FilterDatabase" localSheetId="5" hidden="1">'05 - Vedlejší rozpočtové ...'!$C$121:$K$150</definedName>
    <definedName name="_xlnm.Print_Area" localSheetId="5">'05 - Vedlejší rozpočtové ...'!$C$4:$J$76,'05 - Vedlejší rozpočtové ...'!$C$82:$J$103,'05 - Vedlejší rozpočtové ...'!$C$109:$K$150</definedName>
    <definedName name="_xlnm.Print_Titles" localSheetId="0">'Rekapitulace stavby'!$92:$92</definedName>
    <definedName name="_xlnm.Print_Titles" localSheetId="1">'01 - Stavební část '!$131:$131</definedName>
    <definedName name="_xlnm.Print_Titles" localSheetId="2">'02 - Zdravotechnika '!$132:$132</definedName>
    <definedName name="_xlnm.Print_Titles" localSheetId="3">'03 - Elektroinstalace'!$119:$119</definedName>
    <definedName name="_xlnm.Print_Titles" localSheetId="4">'04 - Vzduchotechnika'!$118:$118</definedName>
    <definedName name="_xlnm.Print_Titles" localSheetId="5">'05 - Vedlejší rozpočtové ...'!$121:$121</definedName>
  </definedNames>
  <calcPr fullCalcOnLoad="1"/>
</workbook>
</file>

<file path=xl/sharedStrings.xml><?xml version="1.0" encoding="utf-8"?>
<sst xmlns="http://schemas.openxmlformats.org/spreadsheetml/2006/main" count="7710" uniqueCount="1373">
  <si>
    <t>Export Komplet</t>
  </si>
  <si>
    <t/>
  </si>
  <si>
    <t>2.0</t>
  </si>
  <si>
    <t>ZAMOK</t>
  </si>
  <si>
    <t>False</t>
  </si>
  <si>
    <t>{c6f10b8f-92ae-43d6-9a10-69a244efcbb9}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</si>
  <si>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</si>
  <si>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</si>
  <si>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</si>
  <si>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</si>
  <si>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</si>
  <si>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</si>
  <si>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</si>
  <si>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</si>
  <si>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022024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</si>
  <si>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</si>
  <si>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</si>
  <si>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17.Listopadu - jídelna</t>
  </si>
  <si>
    <t>KSO:</t>
  </si>
  <si>
    <t>CC-CZ:</t>
  </si>
  <si>
    <t>Místo:</t>
  </si>
  <si>
    <t xml:space="preserve"> </t>
  </si>
  <si>
    <t>Datum:</t>
  </si>
  <si>
    <t>17. 5. 2024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</si>
  <si>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</si>
  <si>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</si>
  <si>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</si>
  <si>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</si>
  <si>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</si>
  <si>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</si>
  <si>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</si>
  <si>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</si>
  <si>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</si>
  <si>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</si>
  <si>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</si>
  <si>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</si>
  <si>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</si>
  <si>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</si>
  <si>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</si>
  <si>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</si>
  <si>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</si>
  <si>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</si>
  <si>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</si>
  <si>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</si>
  <si>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</si>
  <si>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</si>
  <si>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</si>
  <si>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</si>
  <si>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</si>
  <si>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</si>
  <si>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</si>
  <si>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</si>
  <si>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</si>
  <si>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</si>
  <si>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</si>
  <si>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</si>
  <si>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</si>
  <si>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</si>
  <si>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</si>
  <si>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</si>
  <si>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</si>
  <si>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</si>
  <si>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</si>
  <si>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</si>
  <si>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</si>
  <si>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</si>
  <si>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</si>
  <si>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</si>
  <si>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</si>
  <si>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</si>
  <si>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</si>
  <si>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</si>
  <si>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</si>
  <si>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</si>
  <si>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</si>
  <si>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</si>
  <si>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</si>
  <si>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</si>
  <si>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</si>
  <si>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Stavební část </t>
  </si>
  <si>
    <t>STA</t>
  </si>
  <si>
    <t>1</t>
  </si>
  <si>
    <t>{03be9464-8c04-4762-9aa0-f3219c03bd46}</t>
  </si>
  <si>
    <t>2</t>
  </si>
  <si>
    <t>02</t>
  </si>
  <si>
    <t xml:space="preserve">Zdravotechnika </t>
  </si>
  <si>
    <t>{903dd683-990d-4238-a926-48213df8b2d5}</t>
  </si>
  <si>
    <t>03</t>
  </si>
  <si>
    <t>Elektroinstalace</t>
  </si>
  <si>
    <t>{2792ba78-857a-47d5-ac2b-9989a68a39e3}</t>
  </si>
  <si>
    <t>04</t>
  </si>
  <si>
    <t>Vzduchotechnika</t>
  </si>
  <si>
    <t>{fb7c3944-de5c-4627-baa3-0e961bb7efba}</t>
  </si>
  <si>
    <t>05</t>
  </si>
  <si>
    <t>Vedlejší rozpočtové náklady</t>
  </si>
  <si>
    <t>{6340d911-baf3-4aaa-a7fa-e679df2cccd5}</t>
  </si>
  <si>
    <t>KRYCÍ LIST SOUPISU PRACÍ</t>
  </si>
  <si>
    <t>Objekt:</t>
  </si>
  <si>
    <t xml:space="preserve">01 - Stavební část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</si>
  <si>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</si>
  <si>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</si>
  <si>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</si>
  <si>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</si>
  <si>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</si>
  <si>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</si>
  <si>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</si>
  <si>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</si>
  <si>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</si>
  <si>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</si>
  <si>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</si>
  <si>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</si>
  <si>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</si>
  <si>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</si>
  <si>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</si>
  <si>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</si>
  <si>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</si>
  <si>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</si>
  <si>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</si>
  <si>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</si>
  <si>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</si>
  <si>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</si>
  <si>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</si>
  <si>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</si>
  <si>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</si>
  <si>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</si>
  <si>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</si>
  <si>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</si>
  <si>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</si>
  <si>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</si>
  <si>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</si>
  <si>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</si>
  <si>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</si>
  <si>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</si>
  <si>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</si>
  <si>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</si>
  <si>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</si>
  <si>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</si>
  <si>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</si>
  <si>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29</t>
  </si>
  <si>
    <t>K</t>
  </si>
  <si>
    <t>612131121</t>
  </si>
  <si>
    <t>Penetrační disperzní nátěr vnitřních stěn nanášený ručně</t>
  </si>
  <si>
    <t>m2</t>
  </si>
  <si>
    <t>4</t>
  </si>
  <si>
    <t>-2001275099</t>
  </si>
  <si>
    <t>PP</t>
  </si>
  <si>
    <t>Podkladní a spojovací vrstva vnitřních omítaných ploch  penetrace disperzní nanášená ručně stěn</t>
  </si>
  <si>
    <t>28</t>
  </si>
  <si>
    <t>612142001</t>
  </si>
  <si>
    <t>Potažení vnitřních stěn sklovláknitým pletivem vtlačeným do tenkovrstvé hmoty</t>
  </si>
  <si>
    <t>1201590333</t>
  </si>
  <si>
    <t>Potažení vnitřních ploch pletivem  v ploše nebo pruzích, na plném podkladu sklovláknitým vtlačením do tmelu stěn</t>
  </si>
  <si>
    <t>VV</t>
  </si>
  <si>
    <t xml:space="preserve">Plocha keramických obkladů </t>
  </si>
  <si>
    <t>81,331</t>
  </si>
  <si>
    <t xml:space="preserve">Plocha oškrábání </t>
  </si>
  <si>
    <t>408,911</t>
  </si>
  <si>
    <t>Součet</t>
  </si>
  <si>
    <t>30</t>
  </si>
  <si>
    <t>612311131</t>
  </si>
  <si>
    <t>Potažení vnitřních stěn vápenným štukem tloušťky do 3 mm</t>
  </si>
  <si>
    <t>1281138732</t>
  </si>
  <si>
    <t>Potažení vnitřních ploch vápenným štukem tloušťky do 3 mm svislých konstrukcí stěn</t>
  </si>
  <si>
    <t>34</t>
  </si>
  <si>
    <t>612325225</t>
  </si>
  <si>
    <t>Vápenocementová štuková omítka malých ploch přes 1 do 4 m2 na stěnách</t>
  </si>
  <si>
    <t>kus</t>
  </si>
  <si>
    <t>26852453</t>
  </si>
  <si>
    <t>Vápenocementová omítka jednotlivých malých ploch štuková na stěnách, plochy jednotlivě přes 1,0 do 4 m2</t>
  </si>
  <si>
    <t>33</t>
  </si>
  <si>
    <t>612331121</t>
  </si>
  <si>
    <t>Cementová omítka hladká jednovrstvá vnitřních stěn nanášená ručně</t>
  </si>
  <si>
    <t>-400310807</t>
  </si>
  <si>
    <t>Omítka cementová vnitřních ploch  nanášená ručně jednovrstvá, tloušťky do 10 mm hladká svislých konstrukcí stěn</t>
  </si>
  <si>
    <t xml:space="preserve">Doplnění omítky stávající obklady </t>
  </si>
  <si>
    <t>35</t>
  </si>
  <si>
    <t>619991011</t>
  </si>
  <si>
    <t>Obalení konstrukcí a prvků fólií přilepenou lepící páskou</t>
  </si>
  <si>
    <t>-261843928</t>
  </si>
  <si>
    <t>Zakrytí vnitřních ploch před znečištěním  včetně pozdějšího odkrytí konstrukcí a prvků obalením fólií a přelepením páskou</t>
  </si>
  <si>
    <t>1,1*1,97</t>
  </si>
  <si>
    <t>3*0,75</t>
  </si>
  <si>
    <t>0,9*1,97*2</t>
  </si>
  <si>
    <t>1,68*1,2*2</t>
  </si>
  <si>
    <t>0,66*1,2</t>
  </si>
  <si>
    <t>1,5*1,97</t>
  </si>
  <si>
    <t>0,8*1,97*2</t>
  </si>
  <si>
    <t>36</t>
  </si>
  <si>
    <t>619991021</t>
  </si>
  <si>
    <t>Oblepení rámů a keramických soklů lepící páskou</t>
  </si>
  <si>
    <t>m</t>
  </si>
  <si>
    <t>227926979</t>
  </si>
  <si>
    <t>Zakrytí vnitřních ploch před znečištěním  včetně pozdějšího odkrytí rámů oken a dveří, keramických soklů oblepením malířskou páskou</t>
  </si>
  <si>
    <t xml:space="preserve">stávající okna </t>
  </si>
  <si>
    <t>((2,3*2)+3)*2</t>
  </si>
  <si>
    <t>((2,3*2)+3,6)*2</t>
  </si>
  <si>
    <t>((2,3*2)+1,2)*2</t>
  </si>
  <si>
    <t>((2,3*2)+5,4)*2</t>
  </si>
  <si>
    <t>((2,3*2)+1,5)*2</t>
  </si>
  <si>
    <t xml:space="preserve">Proskená stěna </t>
  </si>
  <si>
    <t>((2,5*2)+6)*2*2</t>
  </si>
  <si>
    <t>37</t>
  </si>
  <si>
    <t>619995001</t>
  </si>
  <si>
    <t>Začištění omítek kolem oken, dveří, podlah nebo obkladů</t>
  </si>
  <si>
    <t>245196832</t>
  </si>
  <si>
    <t>Začištění omítek (s dodáním hmot)  kolem oken, dveří, podlah, obkladů apod.</t>
  </si>
  <si>
    <t>(1,8+3,2+3,2)*2</t>
  </si>
  <si>
    <t>31</t>
  </si>
  <si>
    <t>622143003</t>
  </si>
  <si>
    <t>Montáž omítkových plastových nebo pozinkovaných rohových profilů s tkaninou</t>
  </si>
  <si>
    <t>1475832311</t>
  </si>
  <si>
    <t>Montáž omítkových profilů  plastových, pozinkovaných nebo dřevěných upevněných vtlačením do podkladní vrstvy nebo přibitím rohových s tkaninou</t>
  </si>
  <si>
    <t>40*3,2</t>
  </si>
  <si>
    <t>32</t>
  </si>
  <si>
    <t>M</t>
  </si>
  <si>
    <t>55343021</t>
  </si>
  <si>
    <t>profil rohový Pz s kulatou hlavou pro vnitřní omítky tl 12mm</t>
  </si>
  <si>
    <t>8</t>
  </si>
  <si>
    <t>566893776</t>
  </si>
  <si>
    <t>128*1,05 "Přepočtené koeficientem množství</t>
  </si>
  <si>
    <t>117</t>
  </si>
  <si>
    <t>632450134</t>
  </si>
  <si>
    <t>Vyrovnávací cementový potěr tl přes 40 do 50 mm ze suchých směsí provedený v ploše</t>
  </si>
  <si>
    <t>CS ÚRS 2024 01</t>
  </si>
  <si>
    <t>-1890662817</t>
  </si>
  <si>
    <t>Potěr cementový vyrovnávací ze suchých směsí v ploše o průměrné (střední) tl. přes 40 do 50 mm</t>
  </si>
  <si>
    <t>Online PSC</t>
  </si>
  <si>
    <t>https://podminky.urs.cz/item/CS_URS_2024_01/632450134</t>
  </si>
  <si>
    <t>39</t>
  </si>
  <si>
    <t>632451441</t>
  </si>
  <si>
    <t>Doplnění cementového potěru hlazeného pl do 1 m2 tl přes 30 do 40 mm</t>
  </si>
  <si>
    <t>-1148620239</t>
  </si>
  <si>
    <t>Doplnění cementového potěru na mazaninách a betonových podkladech  (s dodáním hmot), hlazeného dřevěným nebo ocelovým hladítkem, plochy jednotlivě do 1 m2 a tl. přes 30 do 40 mm</t>
  </si>
  <si>
    <t>dobetonování podlahy po stolech</t>
  </si>
  <si>
    <t>2*0,35*4</t>
  </si>
  <si>
    <t>0,5*0,35*7</t>
  </si>
  <si>
    <t>38</t>
  </si>
  <si>
    <t>632452441</t>
  </si>
  <si>
    <t>Doplnění cementového potěru hlazeného pl přes 1 do 4 m2 tl přes 30 do 40 mm</t>
  </si>
  <si>
    <t>-780643137</t>
  </si>
  <si>
    <t>Doplnění cementového potěru na mazaninách a betonových podkladech  (s dodáním hmot), hlazeného dřevěným nebo ocelovým hladítkem, plochy jednotlivě přes 1 m2 do 4 m2 a tl. přes 30 do 40 mm</t>
  </si>
  <si>
    <t xml:space="preserve">dobetonování podlahy po stávajících stolech </t>
  </si>
  <si>
    <t>0,35*3,6*6</t>
  </si>
  <si>
    <t>9</t>
  </si>
  <si>
    <t>Ostatní konstrukce a práce, bourání</t>
  </si>
  <si>
    <t>23</t>
  </si>
  <si>
    <t>965045113</t>
  </si>
  <si>
    <t>Bourání potěrů cementových nebo pískocementových tl do 50 mm pl přes 4 m2</t>
  </si>
  <si>
    <t>104512256</t>
  </si>
  <si>
    <t>Bourání potěrů tl. do 50 mm cementových nebo pískocementových, plochy přes 4 m2</t>
  </si>
  <si>
    <t xml:space="preserve">plocha dlažby </t>
  </si>
  <si>
    <t>173,175</t>
  </si>
  <si>
    <t>40</t>
  </si>
  <si>
    <t>978013191</t>
  </si>
  <si>
    <t>Otlučení (osekání) vnitřní vápenné nebo vápenocementové omítky stěn v rozsahu přes 50 do 100 %</t>
  </si>
  <si>
    <t>754783848</t>
  </si>
  <si>
    <t>Otlučení vápenných nebo vápenocementových omítek vnitřních ploch stěn s vyškrabáním spar, s očištěním zdiva, v rozsahu přes 50 do 100 %</t>
  </si>
  <si>
    <t xml:space="preserve">Plocha obkladu </t>
  </si>
  <si>
    <t>997</t>
  </si>
  <si>
    <t>Přesun sutě</t>
  </si>
  <si>
    <t>92</t>
  </si>
  <si>
    <t>997002611</t>
  </si>
  <si>
    <t>Nakládání suti a vybouraných hmot</t>
  </si>
  <si>
    <t>t</t>
  </si>
  <si>
    <t>752314904</t>
  </si>
  <si>
    <t>Nakládání suti a vybouraných hmot na dopravní prostředek  pro vodorovné přemístění</t>
  </si>
  <si>
    <t>93</t>
  </si>
  <si>
    <t>997013211</t>
  </si>
  <si>
    <t>Vnitrostaveništní doprava suti a vybouraných hmot pro budovy v do 6 m ručně</t>
  </si>
  <si>
    <t>-1216577180</t>
  </si>
  <si>
    <t>Vnitrostaveništní doprava suti a vybouraných hmot  vodorovně do 50 m svisle ručně pro budovy a haly výšky do 6 m</t>
  </si>
  <si>
    <t>95</t>
  </si>
  <si>
    <t>997013219</t>
  </si>
  <si>
    <t>Příplatek k vnitrostaveništní dopravě suti a vybouraných hmot za zvětšenou dopravu suti ZKD 10 m</t>
  </si>
  <si>
    <t>-741210382</t>
  </si>
  <si>
    <t>Vnitrostaveništní doprava suti a vybouraných hmot  vodorovně do 50 m Příplatek k cenám -3111 až -3217 za zvětšenou vodorovnou dopravu přes vymezenou dopravní vzdálenost za každých dalších i započatých 10 m</t>
  </si>
  <si>
    <t>51,437*10</t>
  </si>
  <si>
    <t>94</t>
  </si>
  <si>
    <t>997013501</t>
  </si>
  <si>
    <t>Odvoz suti a vybouraných hmot na skládku nebo meziskládku do 1 km se složením</t>
  </si>
  <si>
    <t>1949966222</t>
  </si>
  <si>
    <t>Odvoz suti a vybouraných hmot na skládku nebo meziskládku  se složením, na vzdálenost do 1 km</t>
  </si>
  <si>
    <t>96</t>
  </si>
  <si>
    <t>997013631</t>
  </si>
  <si>
    <t>Poplatek za uložení na skládce (skládkovné) stavebního odpadu směsného kód odpadu 17 09 04</t>
  </si>
  <si>
    <t>-1826028496</t>
  </si>
  <si>
    <t>Poplatek za uložení stavebního odpadu na skládce (skládkovné) směsného stavebního a demoličního zatříděného do Katalogu odpadů pod kódem 17 09 04</t>
  </si>
  <si>
    <t>97</t>
  </si>
  <si>
    <t>997221611</t>
  </si>
  <si>
    <t>Nakládání suti na dopravní prostředky pro vodorovnou dopravu</t>
  </si>
  <si>
    <t>-333445251</t>
  </si>
  <si>
    <t>Nakládání na dopravní prostředky  pro vodorovnou dopravu suti</t>
  </si>
  <si>
    <t>998</t>
  </si>
  <si>
    <t>Přesun hmot</t>
  </si>
  <si>
    <t>98</t>
  </si>
  <si>
    <t>998018001</t>
  </si>
  <si>
    <t>Přesun hmot ruční pro budovy v do 6 m</t>
  </si>
  <si>
    <t>1147038656</t>
  </si>
  <si>
    <t>Přesun hmot pro budovy občanské výstavby, bydlení, výrobu a služby  ruční - bez užití mechanizace vodorovná dopravní vzdálenost do 100 m pro budovy s jakoukoliv nosnou konstrukcí výšky do 6 m</t>
  </si>
  <si>
    <t>PSV</t>
  </si>
  <si>
    <t>Práce a dodávky PSV</t>
  </si>
  <si>
    <t>763</t>
  </si>
  <si>
    <t>Konstrukce suché výstavby</t>
  </si>
  <si>
    <t>43</t>
  </si>
  <si>
    <t>763131411</t>
  </si>
  <si>
    <t>SDK podhled desky 1xA 12,5 bez izolace dvouvrstvá spodní kce profil CD+UD</t>
  </si>
  <si>
    <t>16</t>
  </si>
  <si>
    <t>-1942346323</t>
  </si>
  <si>
    <t>Podhled ze sádrokartonových desek  dvouvrstvá zavěšená spodní konstrukce z ocelových profilů CD, UD jednoduše opláštěná deskou standardní A, tl. 12,5 mm, bez izolace</t>
  </si>
  <si>
    <t>m.č. 02</t>
  </si>
  <si>
    <t>74,34</t>
  </si>
  <si>
    <t>m.č. 08</t>
  </si>
  <si>
    <t>74,82</t>
  </si>
  <si>
    <t>46</t>
  </si>
  <si>
    <t>763131451</t>
  </si>
  <si>
    <t>SDK podhled deska 1xH2 12,5 bez izolace dvouvrstvá spodní kce profil CD+UD</t>
  </si>
  <si>
    <t>-1177241833</t>
  </si>
  <si>
    <t>Podhled ze sádrokartonových desek  dvouvrstvá zavěšená spodní konstrukce z ocelových profilů CD, UD jednoduše opláštěná deskou impregnovanou H2, tl. 12,5 mm, bez izolace</t>
  </si>
  <si>
    <t>m.č. 03</t>
  </si>
  <si>
    <t>12,22</t>
  </si>
  <si>
    <t>m.č. 09</t>
  </si>
  <si>
    <t>12,04</t>
  </si>
  <si>
    <t>112</t>
  </si>
  <si>
    <t>763231913</t>
  </si>
  <si>
    <t>Zhotovení otvoru vel. přes 0,25 do 0,5 m2 v podhledu/podkroví ze sádrovláknitých desek s vyztužením profily</t>
  </si>
  <si>
    <t>-399891917</t>
  </si>
  <si>
    <t>Zhotovení otvorů v podhledech a podkrovích ze sádrovláknitých desek pro prostupy (voda, elektro, topení, VZT), osvětlení, sprinklery, revizní klapky a dvířka včetně vyztužení profily, velikost přes 0,25 do 0,50 m2</t>
  </si>
  <si>
    <t>https://podminky.urs.cz/item/CS_URS_2024_01/763231913</t>
  </si>
  <si>
    <t>113</t>
  </si>
  <si>
    <t>59030757</t>
  </si>
  <si>
    <t>dvířka revizní jednokřídlá dvouplášťová s automatickým zámkem 500x500mm</t>
  </si>
  <si>
    <t>774518928</t>
  </si>
  <si>
    <t>44</t>
  </si>
  <si>
    <t>763431031</t>
  </si>
  <si>
    <t>Montáž minerálního podhledu s vyjímatelnými panely na zavěšený skrytý rošt</t>
  </si>
  <si>
    <t>-1805694493</t>
  </si>
  <si>
    <t>Montáž podhledu minerálního  včetně zavěšeného roštu skrytého s panely vyjímatelnými jakékoliv velikosti panelů</t>
  </si>
  <si>
    <t>Podhled v m.č. 01</t>
  </si>
  <si>
    <t>279</t>
  </si>
  <si>
    <t>45</t>
  </si>
  <si>
    <t>59036529</t>
  </si>
  <si>
    <t>panel akustický povrch rozptýlené kulaté děrování 12/20/35 R černá tkanina hrana UFF     A2-s1,d0 1200x1875</t>
  </si>
  <si>
    <t>938793774</t>
  </si>
  <si>
    <t>deska podhledová minerální polodrážka jemná hladká desinfikovatelná nemocniční bílá 17x600x600mm</t>
  </si>
  <si>
    <t>279*1,05 "Přepočtené koeficientem množství</t>
  </si>
  <si>
    <t>99</t>
  </si>
  <si>
    <t>998763301</t>
  </si>
  <si>
    <t>Přesun hmot tonážní pro konstrukce montované z desek v objektech v do 6 m</t>
  </si>
  <si>
    <t>89703563</t>
  </si>
  <si>
    <t>Přesun hmot pro konstrukce montované z desek sádrokartonových, sádrovláknitých, cementovláknitých nebo cementových stanovený z hmotnosti přesunovaného materiálu vodorovná dopravní vzdálenost do 50 m základní v objektech výšky do 6 m</t>
  </si>
  <si>
    <t>https://podminky.urs.cz/item/CS_URS_2024_01/998763301</t>
  </si>
  <si>
    <t>766</t>
  </si>
  <si>
    <t>Konstrukce truhlářské</t>
  </si>
  <si>
    <t>5</t>
  </si>
  <si>
    <t>76601</t>
  </si>
  <si>
    <t>Demontáž sedáku</t>
  </si>
  <si>
    <t>ks</t>
  </si>
  <si>
    <t>1798977442</t>
  </si>
  <si>
    <t>12*10</t>
  </si>
  <si>
    <t>6*7</t>
  </si>
  <si>
    <t>76602</t>
  </si>
  <si>
    <t xml:space="preserve">Demontáž stových desek </t>
  </si>
  <si>
    <t>2015602247</t>
  </si>
  <si>
    <t>Demontáž stových desek</t>
  </si>
  <si>
    <t>7</t>
  </si>
  <si>
    <t>76603</t>
  </si>
  <si>
    <t>Demontáž věšáků</t>
  </si>
  <si>
    <t>-65902401</t>
  </si>
  <si>
    <t>7,5*5,7</t>
  </si>
  <si>
    <t>52</t>
  </si>
  <si>
    <t>766121210</t>
  </si>
  <si>
    <t>Montáž stěn plných s výplní v do 2,75 m</t>
  </si>
  <si>
    <t>123417534</t>
  </si>
  <si>
    <t>Montáž dřevěných stěn  plných, s výplní palubovkou nebo překližkou, výšky do 2,75 m</t>
  </si>
  <si>
    <t>(0,21+4,14+3,6+10,05+3,5+1,7+3,5)*2</t>
  </si>
  <si>
    <t>53</t>
  </si>
  <si>
    <t>62432031</t>
  </si>
  <si>
    <t>deska kompaktní laminátová HPL tl 0,8mm barevná</t>
  </si>
  <si>
    <t>-2060777775</t>
  </si>
  <si>
    <t>3</t>
  </si>
  <si>
    <t>766441822</t>
  </si>
  <si>
    <t>Demontáž parapetních desek dřevěných nebo plastových šířky přes 300 mm délky do 2000 mm</t>
  </si>
  <si>
    <t>-414584939</t>
  </si>
  <si>
    <t>Demontáž parapetních desek dřevěných nebo plastových šířky přes 300 mm, délky přes 1000 do 2000 mm</t>
  </si>
  <si>
    <t>766441825</t>
  </si>
  <si>
    <t>Demontáž parapetních desek dřevěných nebo plastových šířky přes 300 mm délky přes 2000 mm</t>
  </si>
  <si>
    <t>843658557</t>
  </si>
  <si>
    <t>Demontáž parapetních desek dřevěných nebo plastových šířky přes 300 mm, délky přes 2000 mm</t>
  </si>
  <si>
    <t>54</t>
  </si>
  <si>
    <t>766660001</t>
  </si>
  <si>
    <t>Montáž dveřních křídel otvíravých jednokřídlových š do 0,8 m do ocelové zárubně</t>
  </si>
  <si>
    <t>2134627010</t>
  </si>
  <si>
    <t>Montáž dveřních křídel dřevěných nebo plastových otevíravých do ocelové zárubně povrchově upravených jednokřídlových, šířky do 800 mm</t>
  </si>
  <si>
    <t>90</t>
  </si>
  <si>
    <t>61162074</t>
  </si>
  <si>
    <t>dveře jednokřídlé voštinové povrch laminátový plné 800x1970-2100mm s větrací mřížkou</t>
  </si>
  <si>
    <t>-766503381</t>
  </si>
  <si>
    <t>91</t>
  </si>
  <si>
    <t>61162072</t>
  </si>
  <si>
    <t xml:space="preserve">dveře jednokřídlé voštinové povrch laminátový plné 600x1970-2100mm s větrací mřížkou </t>
  </si>
  <si>
    <t>-1830236645</t>
  </si>
  <si>
    <t>dveře jednokřídlé voštinové povrch laminátový plné 600x1970-2100mm</t>
  </si>
  <si>
    <t>56</t>
  </si>
  <si>
    <t>766660720</t>
  </si>
  <si>
    <t>Osazení větrací mřížky s vyříznutím otvoru</t>
  </si>
  <si>
    <t>-803537863</t>
  </si>
  <si>
    <t>Montáž dveřních doplňků větrací mřížky s vyříznutím otvoru</t>
  </si>
  <si>
    <t>57</t>
  </si>
  <si>
    <t>55341420</t>
  </si>
  <si>
    <t>průvětrník bez klapek se sítí 80x500 mm</t>
  </si>
  <si>
    <t>57101982</t>
  </si>
  <si>
    <t>61</t>
  </si>
  <si>
    <t>766660720.1</t>
  </si>
  <si>
    <t>1177829959</t>
  </si>
  <si>
    <t>62</t>
  </si>
  <si>
    <t>55341425</t>
  </si>
  <si>
    <t>mřížka větrací nerezová se síťovinou 200x1000mm</t>
  </si>
  <si>
    <t>30321251</t>
  </si>
  <si>
    <t>63</t>
  </si>
  <si>
    <t>766660729</t>
  </si>
  <si>
    <t>Montáž dveřního interiérového kování - štítku s klikou</t>
  </si>
  <si>
    <t>-324052045</t>
  </si>
  <si>
    <t>Montáž dveřních doplňků dveřního kování interiérového štítku s klikou</t>
  </si>
  <si>
    <t>64</t>
  </si>
  <si>
    <t>54914622</t>
  </si>
  <si>
    <t>kování dveřní vrchní klika včetně štítu a montážního materiálu BB 72 matný nikl</t>
  </si>
  <si>
    <t>1982431580</t>
  </si>
  <si>
    <t>20</t>
  </si>
  <si>
    <t>766691914</t>
  </si>
  <si>
    <t>Vyvěšení nebo zavěšení dřevěných křídel dveří pl do 2 m2</t>
  </si>
  <si>
    <t>1348749415</t>
  </si>
  <si>
    <t>Ostatní práce  vyvěšení nebo zavěšení křídel s případným uložením a opětovným zavěšením po provedení stavebních změn dřevěných dveřních, plochy do 2 m2</t>
  </si>
  <si>
    <t xml:space="preserve">"vyvěšení " 5  </t>
  </si>
  <si>
    <t>"zavěšení " 5</t>
  </si>
  <si>
    <t>58</t>
  </si>
  <si>
    <t>766694122</t>
  </si>
  <si>
    <t>Montáž parapetních dřevěných nebo plastových š přes 30 cm dl přes 1,0 do 1,6 m</t>
  </si>
  <si>
    <t>-2065320244</t>
  </si>
  <si>
    <t>Montáž ostatních truhlářských konstrukcí parapetních desek dřevěných nebo plastových šířky přes 300 mm, délky přes 1000 do 1600 mm</t>
  </si>
  <si>
    <t>59</t>
  </si>
  <si>
    <t>60794001</t>
  </si>
  <si>
    <t>parapet dřevotřískový vnitřní povrch laminátový š 700mm (obklad topení)</t>
  </si>
  <si>
    <t>-423516135</t>
  </si>
  <si>
    <t>parapet dřevotřískový vnitřní povrch laminátový š 700mm</t>
  </si>
  <si>
    <t>3,45+3,96+(1,56*2)+(5,6*2)+4,4+3,2</t>
  </si>
  <si>
    <t>29,33*1,6 "Přepočtené koeficientem množství</t>
  </si>
  <si>
    <t>60</t>
  </si>
  <si>
    <t>766694124</t>
  </si>
  <si>
    <t>Montáž parapetních dřevěných nebo plastových š přes 30 cm dl přes 2,6 do 3,6 m</t>
  </si>
  <si>
    <t>-1893654710</t>
  </si>
  <si>
    <t>Montáž ostatních truhlářských konstrukcí parapetních desek dřevěných nebo plastových šířky přes 300 mm, délky přes 2600 do 3600 mm</t>
  </si>
  <si>
    <t>100</t>
  </si>
  <si>
    <t>998766101</t>
  </si>
  <si>
    <t>Přesun hmot tonážní pro kce truhlářské v objektech v do 6 m</t>
  </si>
  <si>
    <t>-1333875626</t>
  </si>
  <si>
    <t>Přesun hmot pro konstrukce truhlářské stanovený z hmotnosti přesunovaného materiálu vodorovná dopravní vzdálenost do 50 m základní v objektech výšky do 6 m</t>
  </si>
  <si>
    <t>https://podminky.urs.cz/item/CS_URS_2024_01/998766101</t>
  </si>
  <si>
    <t>767</t>
  </si>
  <si>
    <t>Konstrukce zámečnické</t>
  </si>
  <si>
    <t>22</t>
  </si>
  <si>
    <t>76604</t>
  </si>
  <si>
    <t xml:space="preserve">Demontáž žaluzií + montáž nových žaluzií </t>
  </si>
  <si>
    <t>-1768384106</t>
  </si>
  <si>
    <t>Demontáž žaluzií</t>
  </si>
  <si>
    <t>89</t>
  </si>
  <si>
    <t>76604.1</t>
  </si>
  <si>
    <t xml:space="preserve">Dodávka nových žaluzií </t>
  </si>
  <si>
    <t>1710860232</t>
  </si>
  <si>
    <t>Dodávka nových žaluzií</t>
  </si>
  <si>
    <t>3*2,35*2</t>
  </si>
  <si>
    <t>3,6*2,35*2</t>
  </si>
  <si>
    <t>1,2*2,35*2</t>
  </si>
  <si>
    <t>5,4*2,35*2</t>
  </si>
  <si>
    <t>1,5*2,35*2</t>
  </si>
  <si>
    <t>11</t>
  </si>
  <si>
    <t>76701</t>
  </si>
  <si>
    <t xml:space="preserve">Demontáž a zpětná montáž vydejního pultu </t>
  </si>
  <si>
    <t>1486486054</t>
  </si>
  <si>
    <t>Demontáž a zpětná montáž vydejního pultu</t>
  </si>
  <si>
    <t>14</t>
  </si>
  <si>
    <t>767581801</t>
  </si>
  <si>
    <t>Demontáž podhledu kazet</t>
  </si>
  <si>
    <t>259575849</t>
  </si>
  <si>
    <t>Demontáž podhledů  kazet</t>
  </si>
  <si>
    <t>"m.č. 01" 289</t>
  </si>
  <si>
    <t>"m.č. 02" 45,9</t>
  </si>
  <si>
    <t xml:space="preserve">"m.č. 03" 12,6 </t>
  </si>
  <si>
    <t>"m.č. 08-09" 87,2</t>
  </si>
  <si>
    <t>115</t>
  </si>
  <si>
    <t>767590120</t>
  </si>
  <si>
    <t>Montáž podlahového roštu šroubovaného</t>
  </si>
  <si>
    <t>kg</t>
  </si>
  <si>
    <t>-552855067</t>
  </si>
  <si>
    <t>Montáž podlahových konstrukcí podlahových roštů, podlah připevněných šroubováním</t>
  </si>
  <si>
    <t>https://podminky.urs.cz/item/CS_URS_2024_01/767590120</t>
  </si>
  <si>
    <t>116</t>
  </si>
  <si>
    <t>RMAT0001</t>
  </si>
  <si>
    <t xml:space="preserve">čisticí zona 1000x1800 včetně rámu a pouzdra </t>
  </si>
  <si>
    <t>-536170527</t>
  </si>
  <si>
    <t>P</t>
  </si>
  <si>
    <t>Poznámka k položce:
valitní hliníková vstupní čistící rohož s kartáčovacím efektem a hliníkovým nájezdem pro všechny vstupní prostory. Hliníková vstupní rohož, čistící vlastnosti díky nylonovým kartáčům,
Na přední straně rohože bude připevněna nájezdová hliníková lišta zabraňující zakopnutí a případný pohodlný přejezd vozíků nebo kočárků. Omyvatelná vysokotlakou vodou a v případě potřeby srolovatelná.</t>
  </si>
  <si>
    <t>114</t>
  </si>
  <si>
    <t>767590840</t>
  </si>
  <si>
    <t>Demontáž podlah z podlahových roštů</t>
  </si>
  <si>
    <t>810618279</t>
  </si>
  <si>
    <t>Demontáž podlahových konstrukcí šroubovaných , nýtovaných nebo svařovaných z podlahových roštů</t>
  </si>
  <si>
    <t>https://podminky.urs.cz/item/CS_URS_2024_01/767590840</t>
  </si>
  <si>
    <t>87</t>
  </si>
  <si>
    <t>767646523</t>
  </si>
  <si>
    <t>Montáž dveří protipožárního uzávěru dvoukřídlového v přes 2200 do 2400 mm s nadsvětlíkem</t>
  </si>
  <si>
    <t>-839936551</t>
  </si>
  <si>
    <t>88</t>
  </si>
  <si>
    <t>767646523.1</t>
  </si>
  <si>
    <t xml:space="preserve">Dvoukřídlové dveře s nadsvětlíkem panikovým kováním s požární odolnosti   </t>
  </si>
  <si>
    <t>-773333181</t>
  </si>
  <si>
    <t>Dvoukřídlové dveře s nadsvětlíkem panikovým kováním s požární odolnosti</t>
  </si>
  <si>
    <t>767996702</t>
  </si>
  <si>
    <t>Demontáž atypických zámečnických konstrukcí řezáním hm jednotlivých dílů přes 50 do 100 kg</t>
  </si>
  <si>
    <t>437548797</t>
  </si>
  <si>
    <t>Demontáž ostatních zámečnických konstrukcí  o hmotnosti jednotlivých dílů řezáním přes 50 do 100 kg</t>
  </si>
  <si>
    <t xml:space="preserve">Stoly pro 6 osob </t>
  </si>
  <si>
    <t>70*7</t>
  </si>
  <si>
    <t>767996702.1</t>
  </si>
  <si>
    <t>-657351996</t>
  </si>
  <si>
    <t xml:space="preserve">Demontáž ocelových dvečí v místnosti č. 02 směrem do vstupního vestibulu  </t>
  </si>
  <si>
    <t>767996703</t>
  </si>
  <si>
    <t>Demontáž atypických zámečnických konstrukcí řezáním hm jednotlivých dílů přes 100 do 250 kg</t>
  </si>
  <si>
    <t>586704123</t>
  </si>
  <si>
    <t>Demontáž ostatních zámečnických konstrukcí  o hmotnosti jednotlivých dílů řezáním přes 100 do 250 kg</t>
  </si>
  <si>
    <t xml:space="preserve">Stoly pro 12 osob  </t>
  </si>
  <si>
    <t>10*135,00</t>
  </si>
  <si>
    <t>101</t>
  </si>
  <si>
    <t>998767101</t>
  </si>
  <si>
    <t>Přesun hmot tonážní pro zámečnické konstrukce v objektech v do 6 m</t>
  </si>
  <si>
    <t>1119672720</t>
  </si>
  <si>
    <t>Přesun hmot pro zámečnické konstrukce stanovený z hmotnosti přesunovaného materiálu vodorovná dopravní vzdálenost do 50 m základní v objektech výšky do 6 m</t>
  </si>
  <si>
    <t>https://podminky.urs.cz/item/CS_URS_2024_01/998767101</t>
  </si>
  <si>
    <t>771</t>
  </si>
  <si>
    <t>Podlahy z dlaždic</t>
  </si>
  <si>
    <t>24</t>
  </si>
  <si>
    <t>771571810</t>
  </si>
  <si>
    <t>Demontáž podlah z dlaždic keramických kladených do malty</t>
  </si>
  <si>
    <t>474303600</t>
  </si>
  <si>
    <t>"m.č. 02" 74,36</t>
  </si>
  <si>
    <t>"m.č. 03" 12,22</t>
  </si>
  <si>
    <t>"m.č. 08-09" 87,175</t>
  </si>
  <si>
    <t>776</t>
  </si>
  <si>
    <t>Podlahy povlakové</t>
  </si>
  <si>
    <t>25</t>
  </si>
  <si>
    <t>776111116</t>
  </si>
  <si>
    <t>Odstranění zbytků lepidla z podkladu povlakových podlah broušením</t>
  </si>
  <si>
    <t>-231246731</t>
  </si>
  <si>
    <t>Příprava podkladu broušení podlah stávajícího podkladu pro odstranění lepidla (po starých krytinách)</t>
  </si>
  <si>
    <t>26</t>
  </si>
  <si>
    <t>776111117</t>
  </si>
  <si>
    <t>Broušení stávajícího podkladu povlakových podlah diamantovým kotoučem</t>
  </si>
  <si>
    <t>-1092361677</t>
  </si>
  <si>
    <t>Příprava podkladu broušení podlah stávajícího podkladu pro odstranění nerovností (diamantovým kotoučem)</t>
  </si>
  <si>
    <t>27</t>
  </si>
  <si>
    <t>776111311</t>
  </si>
  <si>
    <t>Vysátí podkladu povlakových podlah</t>
  </si>
  <si>
    <t>795069058</t>
  </si>
  <si>
    <t>Příprava podkladu vysátí podlah</t>
  </si>
  <si>
    <t>48</t>
  </si>
  <si>
    <t>776121321</t>
  </si>
  <si>
    <t>Neředěná penetrace savého podkladu povlakových podlah</t>
  </si>
  <si>
    <t>-1044952962</t>
  </si>
  <si>
    <t>Příprava podkladu penetrace neředěná podlah</t>
  </si>
  <si>
    <t>m.č. 01</t>
  </si>
  <si>
    <t>m.č.08</t>
  </si>
  <si>
    <t>74,85</t>
  </si>
  <si>
    <t>49</t>
  </si>
  <si>
    <t>776141124</t>
  </si>
  <si>
    <t>Vyrovnání podkladu povlakových podlah stěrkou pevnosti 30 MPa tl přes 8 do 10 mm</t>
  </si>
  <si>
    <t>-525768811</t>
  </si>
  <si>
    <t>Příprava podkladu vyrovnání samonivelační stěrkou podlah min.pevnosti 30 MPa, tloušťky přes 8 do 10 mm</t>
  </si>
  <si>
    <t>12</t>
  </si>
  <si>
    <t>776201812</t>
  </si>
  <si>
    <t>Demontáž lepených povlakových podlah s podložkou ručně</t>
  </si>
  <si>
    <t>-919037359</t>
  </si>
  <si>
    <t>Demontáž povlakových podlahovin lepených ručně s podložkou</t>
  </si>
  <si>
    <t>"m.č. 01" 279</t>
  </si>
  <si>
    <t>13</t>
  </si>
  <si>
    <t>776410811</t>
  </si>
  <si>
    <t>Odstranění soklíků a lišt pryžových nebo plastových</t>
  </si>
  <si>
    <t>541745122</t>
  </si>
  <si>
    <t>Demontáž soklíků nebo lišt pryžových nebo plastových</t>
  </si>
  <si>
    <t>"m.č.01" (95,4+(2,6*3))-(1,8+0,8+0,8+0,9+0,9+0,9+1,1+6+6)</t>
  </si>
  <si>
    <t>65</t>
  </si>
  <si>
    <t>776421311</t>
  </si>
  <si>
    <t>Montáž přechodových samolepících lišt</t>
  </si>
  <si>
    <t>-1692601844</t>
  </si>
  <si>
    <t>Montáž lišt přechodových samolepících</t>
  </si>
  <si>
    <t>0,8*3</t>
  </si>
  <si>
    <t>0,9*2</t>
  </si>
  <si>
    <t>1,1</t>
  </si>
  <si>
    <t>0,6*3</t>
  </si>
  <si>
    <t>1,8*2</t>
  </si>
  <si>
    <t>66</t>
  </si>
  <si>
    <t>59054130</t>
  </si>
  <si>
    <t>profil přechodový nerezový samolepící 35mm</t>
  </si>
  <si>
    <t>138287091</t>
  </si>
  <si>
    <t>10,7*1,02 "Přepočtené koeficientem množství</t>
  </si>
  <si>
    <t>102</t>
  </si>
  <si>
    <t>998776101</t>
  </si>
  <si>
    <t>Přesun hmot tonážní pro podlahy povlakové v objektech v do 6 m</t>
  </si>
  <si>
    <t>505263013</t>
  </si>
  <si>
    <t>Přesun hmot pro podlahy povlakové stanovený z hmotnosti přesunovaného materiálu vodorovná dopravní vzdálenost do 50 m základní v objektech výšky do 6 m</t>
  </si>
  <si>
    <t>https://podminky.urs.cz/item/CS_URS_2024_01/998776101</t>
  </si>
  <si>
    <t>777</t>
  </si>
  <si>
    <t>Podlahy lité</t>
  </si>
  <si>
    <t>50</t>
  </si>
  <si>
    <t>777521105</t>
  </si>
  <si>
    <t>Krycí polyuretanová stěrka tloušťky do 3 mm dekorativní lité podlahy</t>
  </si>
  <si>
    <t>838654464</t>
  </si>
  <si>
    <t>Krycí stěrka dekorativní polyuretanová, tloušťky přes 2 do 3 mm</t>
  </si>
  <si>
    <t>781</t>
  </si>
  <si>
    <t>Dokončovací práce - obklady</t>
  </si>
  <si>
    <t>67</t>
  </si>
  <si>
    <t>781121011</t>
  </si>
  <si>
    <t>Nátěr penetrační na stěnu</t>
  </si>
  <si>
    <t>-1185943705</t>
  </si>
  <si>
    <t>Příprava podkladu před provedením obkladu nátěr penetrační na stěnu</t>
  </si>
  <si>
    <t>m.č. 03 a m.č. 09</t>
  </si>
  <si>
    <t>3,2*2*2</t>
  </si>
  <si>
    <t>68</t>
  </si>
  <si>
    <t>781131112</t>
  </si>
  <si>
    <t>Izolace pod obklad nátěrem nebo stěrkou ve dvou vrstvách</t>
  </si>
  <si>
    <t>1815750820</t>
  </si>
  <si>
    <t>Izolace stěny pod obklad izolace nátěrem nebo stěrkou ve dvou vrstvách</t>
  </si>
  <si>
    <t>781471810</t>
  </si>
  <si>
    <t>Demontáž obkladů z obkladaček keramických kladených do malty</t>
  </si>
  <si>
    <t>780735262</t>
  </si>
  <si>
    <t>Demontáž obkladů z dlaždic keramických kladených do malty</t>
  </si>
  <si>
    <t>"m.č. 01" 39-(1,6+1,8+1,1)*1</t>
  </si>
  <si>
    <t>"m.č. 02" 6,15*1,5</t>
  </si>
  <si>
    <t>"m.č. 03" 12,4-(1,2)*1,5</t>
  </si>
  <si>
    <t>"m.č. 08" 6*1,5</t>
  </si>
  <si>
    <t>"m.č. 09" 8,3*1,5</t>
  </si>
  <si>
    <t>"sokl m.č. 02" (39,75-(0,6+1,8+6+1,8))*0,1</t>
  </si>
  <si>
    <t>"sokl m.č. 08" (36,410-(1,8+6+0,8+1,8))*0,1</t>
  </si>
  <si>
    <t>69</t>
  </si>
  <si>
    <t>781474115</t>
  </si>
  <si>
    <t>Montáž obkladů vnitřních keramických hladkých přes 22 do 25 ks/m2 lepených flexibilním lepidlem</t>
  </si>
  <si>
    <t>-1467885810</t>
  </si>
  <si>
    <t>Montáž obkladů vnitřních stěn z dlaždic keramických lepených flexibilním lepidlem maloformátových hladkých přes 22 do 25 ks/m2</t>
  </si>
  <si>
    <t>70</t>
  </si>
  <si>
    <t>59761039</t>
  </si>
  <si>
    <t>obklad keramický hladký přes 22 do 25ks/m2</t>
  </si>
  <si>
    <t>604468067</t>
  </si>
  <si>
    <t>12,8*1,1 "Přepočtené koeficientem množství</t>
  </si>
  <si>
    <t>71</t>
  </si>
  <si>
    <t>781477114</t>
  </si>
  <si>
    <t>Příplatek k montáži obkladů vnitřních keramických hladkých za spárování tmelem dvousložkovým</t>
  </si>
  <si>
    <t>-1702035411</t>
  </si>
  <si>
    <t>Montáž obkladů vnitřních stěn z dlaždic keramických Příplatek k cenám za dvousložkový spárovací tmel</t>
  </si>
  <si>
    <t>72</t>
  </si>
  <si>
    <t>781494111</t>
  </si>
  <si>
    <t>Plastové profily rohové lepené flexibilním lepidlem</t>
  </si>
  <si>
    <t>-1959385172</t>
  </si>
  <si>
    <t>Obklad - dokončující práce profily ukončovací lepené flexibilním lepidlem rohové</t>
  </si>
  <si>
    <t>73</t>
  </si>
  <si>
    <t>781495115</t>
  </si>
  <si>
    <t>Spárování vnitřních obkladů silikonem</t>
  </si>
  <si>
    <t>-1795800826</t>
  </si>
  <si>
    <t>Obklad - dokončující práce ostatní práce spárování silikonem</t>
  </si>
  <si>
    <t>3,2*2+2*8</t>
  </si>
  <si>
    <t>103</t>
  </si>
  <si>
    <t>998781101</t>
  </si>
  <si>
    <t>Přesun hmot tonážní pro obklady keramické v objektech v do 6 m</t>
  </si>
  <si>
    <t>-1196399068</t>
  </si>
  <si>
    <t>Přesun hmot pro obklady keramické stanovený z hmotnosti přesunovaného materiálu vodorovná dopravní vzdálenost do 50 m základní v objektech výšky do 6 m</t>
  </si>
  <si>
    <t>https://podminky.urs.cz/item/CS_URS_2024_01/998781101</t>
  </si>
  <si>
    <t>783</t>
  </si>
  <si>
    <t>Dokončovací práce - nátěry</t>
  </si>
  <si>
    <t>104</t>
  </si>
  <si>
    <t>783102100</t>
  </si>
  <si>
    <t>Provedení lokálního tmelení truhlářských konstrukcí včetně přebroušení plochy do 10%</t>
  </si>
  <si>
    <t>1781639180</t>
  </si>
  <si>
    <t>Provedení tmelení truhlářských konstrukcí včetně přebroušení tmelených míst lokálního, rozsahu plochy do 10%</t>
  </si>
  <si>
    <t>https://podminky.urs.cz/item/CS_URS_2024_01/783102100</t>
  </si>
  <si>
    <t>0,8*1,97*3*2</t>
  </si>
  <si>
    <t>0,9*1,97*2*2</t>
  </si>
  <si>
    <t>1,1*1,97*2</t>
  </si>
  <si>
    <t>105</t>
  </si>
  <si>
    <t>24636180</t>
  </si>
  <si>
    <t>tmel disperzní na dřevo</t>
  </si>
  <si>
    <t>-707735637</t>
  </si>
  <si>
    <t>20,882*0,033 'Přepočtené koeficientem množství</t>
  </si>
  <si>
    <t>106</t>
  </si>
  <si>
    <t>783104100</t>
  </si>
  <si>
    <t>Provedení základního jednonásobného nátěru truhlářských konstrukcí</t>
  </si>
  <si>
    <t>-2043874158</t>
  </si>
  <si>
    <t>Provedení nátěru truhlářských konstrukcí základního jednonásobného</t>
  </si>
  <si>
    <t>https://podminky.urs.cz/item/CS_URS_2024_01/783104100</t>
  </si>
  <si>
    <t>107</t>
  </si>
  <si>
    <t>24621810</t>
  </si>
  <si>
    <t>hmota nátěrová syntetická základní na dřevo</t>
  </si>
  <si>
    <t>-1936735520</t>
  </si>
  <si>
    <t>Poznámka k položce:
Vydatnost: 15-16 m²/1 litr</t>
  </si>
  <si>
    <t>20,882*0,111 'Přepočtené koeficientem množství</t>
  </si>
  <si>
    <t>110</t>
  </si>
  <si>
    <t>783106805</t>
  </si>
  <si>
    <t>Odstranění nátěrů z truhlářských konstrukcí opálením</t>
  </si>
  <si>
    <t>-877940109</t>
  </si>
  <si>
    <t>Odstranění nátěrů z truhlářských konstrukcí opálením s obroušením</t>
  </si>
  <si>
    <t>https://podminky.urs.cz/item/CS_URS_2024_01/783106805</t>
  </si>
  <si>
    <t>108</t>
  </si>
  <si>
    <t>783107100</t>
  </si>
  <si>
    <t>Provedení krycího jednonásobného nátěru truhlářských konstrukcí</t>
  </si>
  <si>
    <t>761955520</t>
  </si>
  <si>
    <t>Provedení nátěru truhlářských konstrukcí krycího jednonásobného</t>
  </si>
  <si>
    <t>https://podminky.urs.cz/item/CS_URS_2024_01/783107100</t>
  </si>
  <si>
    <t>109</t>
  </si>
  <si>
    <t>24621670</t>
  </si>
  <si>
    <t>hmota nátěrová syntetická vrchní (email) odstín bílý</t>
  </si>
  <si>
    <t>350913833</t>
  </si>
  <si>
    <t>Poznámka k položce:
Spotřeba: 0,08-0,11 kg/m2</t>
  </si>
  <si>
    <t>20,882*0,15 'Přepočtené koeficientem množství</t>
  </si>
  <si>
    <t>74</t>
  </si>
  <si>
    <t>783306801</t>
  </si>
  <si>
    <t>Odstranění nátěru ze zámečnických konstrukcí obroušením</t>
  </si>
  <si>
    <t>-1097336567</t>
  </si>
  <si>
    <t>Odstranění nátěrů ze zámečnických konstrukcí obroušením</t>
  </si>
  <si>
    <t>(1,97+1,97+0,8)*0,16*4</t>
  </si>
  <si>
    <t>(1,97+1,97+0,9)*0,16*2</t>
  </si>
  <si>
    <t>(1,97+1,97+1,1)*0,16</t>
  </si>
  <si>
    <t>(1,97+1,97+0,6)*0,16*4</t>
  </si>
  <si>
    <t xml:space="preserve">prosklená stěna </t>
  </si>
  <si>
    <t>(0,2*(2,6+6+2,6+2))</t>
  </si>
  <si>
    <t>0,25*2,6*2</t>
  </si>
  <si>
    <t>0,5*6</t>
  </si>
  <si>
    <t>75</t>
  </si>
  <si>
    <t>783314201</t>
  </si>
  <si>
    <t>Základní antikorozní jednonásobný syntetický standardní nátěr zámečnických konstrukcí</t>
  </si>
  <si>
    <t>881935478</t>
  </si>
  <si>
    <t>Základní antikorozní nátěr zámečnických konstrukcí jednonásobný syntetický standardní</t>
  </si>
  <si>
    <t>76</t>
  </si>
  <si>
    <t>783317101</t>
  </si>
  <si>
    <t>Krycí jednonásobný syntetický standardní nátěr zámečnických konstrukcí</t>
  </si>
  <si>
    <t>-2119471633</t>
  </si>
  <si>
    <t>Krycí nátěr (email) zámečnických konstrukcí jednonásobný syntetický standardní</t>
  </si>
  <si>
    <t>77</t>
  </si>
  <si>
    <t>783617117</t>
  </si>
  <si>
    <t>Krycí dvojnásobný syntetický nátěr článkových otopných těles</t>
  </si>
  <si>
    <t>1538539551</t>
  </si>
  <si>
    <t>Krycí nátěr (email) otopných těles článkových dvojnásobný syntetický</t>
  </si>
  <si>
    <t>2*0,8*2*4*14</t>
  </si>
  <si>
    <t>0,6*0,8*2*2</t>
  </si>
  <si>
    <t>80</t>
  </si>
  <si>
    <t>783822111</t>
  </si>
  <si>
    <t>Tmelení prasklin š přes 1 do 5 mm na omítkách disperzním tmelem</t>
  </si>
  <si>
    <t>915514676</t>
  </si>
  <si>
    <t>Tmelení omítek před provedením nátěru tmelem disperzním akrylátovým nebo latexovým, prasklin šířky přes 1 do 5 mm</t>
  </si>
  <si>
    <t>79</t>
  </si>
  <si>
    <t>783827125</t>
  </si>
  <si>
    <t>Krycí jednonásobný silikonový nátěr omítek stupně členitosti 1 a 2</t>
  </si>
  <si>
    <t>1713954137</t>
  </si>
  <si>
    <t>Krycí (ochranný ) nátěr omítek jednonásobný hladkých omítek hladkých, zrnitých tenkovrstvých nebo štukových stupně členitosti 1 a 2 silikonový</t>
  </si>
  <si>
    <t>95,34*2</t>
  </si>
  <si>
    <t>-((6*3*2)+(5,4*2,35*2)+(1,2*2,35*2)+(1,5*2,35*2)+(1,1+1,97)+(0,9*1,97*2)+(0,8*1,97*2)+(1,8*2,1)+(3,0*0,75)+(1,5*1,2)+(1,675*1,2*2)+(0,66*1,2))</t>
  </si>
  <si>
    <t>"stávající ker. obklady" -34,5</t>
  </si>
  <si>
    <t>Mezisoučet</t>
  </si>
  <si>
    <t>45,87*2</t>
  </si>
  <si>
    <t>-((6*3)+(3,6*2,35)+(3*2,35)+(1,8*3,0))</t>
  </si>
  <si>
    <t>"stávající ker. obklad" -9,225</t>
  </si>
  <si>
    <t>14,5*2</t>
  </si>
  <si>
    <t>-((1,8*2,1)+(0,6*1,97*2))</t>
  </si>
  <si>
    <t>"stávající ker. obklad" -10,6</t>
  </si>
  <si>
    <t>m. č.  08-09</t>
  </si>
  <si>
    <t>55,6*2</t>
  </si>
  <si>
    <t>-((1,8*2,1)+(6*3)+(1,8*2,1*2)+(1,8*3,2)+(3,6*2,35)+(3*2,35))</t>
  </si>
  <si>
    <t>"ker. obklad" 9+12,45</t>
  </si>
  <si>
    <t>51</t>
  </si>
  <si>
    <t>783943151</t>
  </si>
  <si>
    <t>Penetrační polyuretanový nátěr hladkých betonových podlah</t>
  </si>
  <si>
    <t>-843897624</t>
  </si>
  <si>
    <t>Penetrační nátěr betonových podlah hladkých (z pohledového nebo gletovaného betonu, stěrky apod.) polyuretanový</t>
  </si>
  <si>
    <t>784</t>
  </si>
  <si>
    <t>Dokončovací práce - malby a tapety</t>
  </si>
  <si>
    <t>83</t>
  </si>
  <si>
    <t>784111011</t>
  </si>
  <si>
    <t>Obroušení podkladu omítnutého v místnostech v do 3,80 m</t>
  </si>
  <si>
    <t>-767029925</t>
  </si>
  <si>
    <t>Obroušení podkladu omítky v místnostech výšky do 3,80 m</t>
  </si>
  <si>
    <t>18</t>
  </si>
  <si>
    <t>784121001</t>
  </si>
  <si>
    <t>Oškrabání malby v mísnostech v do 3,80 m</t>
  </si>
  <si>
    <t>756577026</t>
  </si>
  <si>
    <t>Oškrabání malby v místnostech výšky do 3,80 m</t>
  </si>
  <si>
    <t>95,34*3</t>
  </si>
  <si>
    <t>45,87*3</t>
  </si>
  <si>
    <t>14,5*3</t>
  </si>
  <si>
    <t>55,6*3</t>
  </si>
  <si>
    <t>82</t>
  </si>
  <si>
    <t>784121011</t>
  </si>
  <si>
    <t>Rozmývání podkladu po oškrabání malby v místnostech v do 3,80 m</t>
  </si>
  <si>
    <t>-1216611922</t>
  </si>
  <si>
    <t>Rozmývání podkladu po oškrabání malby v místnostech výšky do 3,80 m</t>
  </si>
  <si>
    <t>78</t>
  </si>
  <si>
    <t>784181001</t>
  </si>
  <si>
    <t>Jednonásobné pačokování v místnostech v do 3,80 m</t>
  </si>
  <si>
    <t>360607941</t>
  </si>
  <si>
    <t>Pačokování jednonásobné v místnostech výšky do 3,80 m</t>
  </si>
  <si>
    <t>"HPL obklad " -53,4</t>
  </si>
  <si>
    <t>"ker. obklad" -6,4</t>
  </si>
  <si>
    <t>81</t>
  </si>
  <si>
    <t>784221101</t>
  </si>
  <si>
    <t>Dvojnásobné bílé malby ze směsí za sucha dobře otěruvzdorných v místnostech do 3,80 m</t>
  </si>
  <si>
    <t>-371469106</t>
  </si>
  <si>
    <t>Malby z malířských směsí otěruvzdorných za sucha dvojnásobné, bílé za sucha otěruvzdorné dobře v místnostech výšky do 3,80 m</t>
  </si>
  <si>
    <t xml:space="preserve">pačokování </t>
  </si>
  <si>
    <t>375,589</t>
  </si>
  <si>
    <t xml:space="preserve">omyvatelný nátěr </t>
  </si>
  <si>
    <t>-197,601</t>
  </si>
  <si>
    <t>Stropy</t>
  </si>
  <si>
    <t>292,50+24,260+149,160</t>
  </si>
  <si>
    <t>787</t>
  </si>
  <si>
    <t>Dokončovací práce - zasklívání</t>
  </si>
  <si>
    <t>19</t>
  </si>
  <si>
    <t>787700804</t>
  </si>
  <si>
    <t>Vysklívání výkladců pl přes 6 m2 skla plochého</t>
  </si>
  <si>
    <t>608423872</t>
  </si>
  <si>
    <t>Vysklívání výkladců  skla plochého, plochy přes 6 m2</t>
  </si>
  <si>
    <t>6*3*2</t>
  </si>
  <si>
    <t>84</t>
  </si>
  <si>
    <t>787714364</t>
  </si>
  <si>
    <t>Zasklívání výkladců s podtmelením na lišty pl přes 2,31 m2 dl do 3 m sklem kaleným tl 8 mm</t>
  </si>
  <si>
    <t>-2102046098</t>
  </si>
  <si>
    <t>Zasklívání výkladců deskami plochými plnými  sklem plaveným s podtmelením na lišty, tl. 8 mm, plochy přes 2,31 m2, délky do 3000 mm</t>
  </si>
  <si>
    <t>85</t>
  </si>
  <si>
    <t>787911111</t>
  </si>
  <si>
    <t xml:space="preserve">Montáž folie na sklo </t>
  </si>
  <si>
    <t>1709759266</t>
  </si>
  <si>
    <t>Montáž folie na sklo</t>
  </si>
  <si>
    <t>86</t>
  </si>
  <si>
    <t>63479012</t>
  </si>
  <si>
    <t xml:space="preserve">fólie na sklo s obrázky </t>
  </si>
  <si>
    <t>1024623904</t>
  </si>
  <si>
    <t>fólie na sklo nereflexní kouřová 43%</t>
  </si>
  <si>
    <t>6*1,2*2</t>
  </si>
  <si>
    <t>14,4*1,03 "Přepočtené koeficientem množství</t>
  </si>
  <si>
    <t>111</t>
  </si>
  <si>
    <t>998787101</t>
  </si>
  <si>
    <t>Přesun hmot tonážní pro zasklívání v objektech v do 6 m</t>
  </si>
  <si>
    <t>-1645526539</t>
  </si>
  <si>
    <t>Přesun hmot pro zasklívání stanovený z hmotnosti přesunovaného materiálu vodorovná dopravní vzdálenost do 50 m základní v objektech výšky do 6 m</t>
  </si>
  <si>
    <t>https://podminky.urs.cz/item/CS_URS_2024_01/998787101</t>
  </si>
  <si>
    <t xml:space="preserve">02 - Zdravotechnika </t>
  </si>
  <si>
    <t xml:space="preserve">    1 - Zemní práce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</si>
  <si>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</si>
  <si>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</si>
  <si>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</si>
  <si>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</si>
  <si>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</si>
  <si>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</si>
  <si>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</si>
  <si>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</si>
  <si>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</si>
  <si>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Zemní práce</t>
  </si>
  <si>
    <t>139001101</t>
  </si>
  <si>
    <t>Příplatek za ztížení vykopávky v blízkosti podzemního vedení</t>
  </si>
  <si>
    <t>m3</t>
  </si>
  <si>
    <t>-800366433</t>
  </si>
  <si>
    <t>Příplatek k cenám hloubených vykopávek za ztížení vykopávky v blízkosti podzemního vedení nebo výbušnin pro jakoukoliv třídu horniny</t>
  </si>
  <si>
    <t>10</t>
  </si>
  <si>
    <t>139752101</t>
  </si>
  <si>
    <t>Vykopávky v uzavřených prostorech v hornině třídy těžitelnosti II skupiny 4 až 5 ručně</t>
  </si>
  <si>
    <t>-41679183</t>
  </si>
  <si>
    <t>Vykopávka v uzavřených prostorech ručně v hornině třídy těžitelnosti II skupiny 4 a 5</t>
  </si>
  <si>
    <t>Podlahové vpusti</t>
  </si>
  <si>
    <t>0,5*0,5*0,5*2</t>
  </si>
  <si>
    <t>174111101</t>
  </si>
  <si>
    <t>Zásyp jam, šachet rýh nebo kolem objektů sypaninou se zhutněním ručně</t>
  </si>
  <si>
    <t>-1550953608</t>
  </si>
  <si>
    <t>Zásyp sypaninou z jakékoliv horniny ručně s uložením výkopku ve vrstvách se zhutněním jam, šachet, rýh nebo kolem objektů v těchto vykopávkách</t>
  </si>
  <si>
    <t>47</t>
  </si>
  <si>
    <t>612135101</t>
  </si>
  <si>
    <t>Hrubá výplň rýh ve stěnách maltou jakékoli šířky rýhy</t>
  </si>
  <si>
    <t>-1399194326</t>
  </si>
  <si>
    <t>Hrubá výplň rýh maltou  jakékoli šířky rýhy ve stěnách</t>
  </si>
  <si>
    <t>612315103</t>
  </si>
  <si>
    <t>Vápenná hrubá omítka rýh ve stěnách š přes 300 mm</t>
  </si>
  <si>
    <t>-1878191265</t>
  </si>
  <si>
    <t>Vápenná omítka rýh hrubá ve stěnách, šířky rýhy přes 300 mm</t>
  </si>
  <si>
    <t>632681115</t>
  </si>
  <si>
    <t>Vyspravení betonových podlah rychletuhnoucím polymerem vysprávka průměr přes 200 do 500 mm tl do 50 mm</t>
  </si>
  <si>
    <t>-1309679678</t>
  </si>
  <si>
    <t>Vyspravení betonových podlah rychletuhnoucím polymerem s možností okamžitého zatížení, průměr vysprávky přes 200 do 500 mm a tl. do 50 mm</t>
  </si>
  <si>
    <t>965042121</t>
  </si>
  <si>
    <t>Bourání podkladů pod dlažby nebo mazanin betonových nebo z litého asfaltu tl do 100 mm pl do 1 m2</t>
  </si>
  <si>
    <t>1735177396</t>
  </si>
  <si>
    <t>Bourání mazanin betonových nebo z litého asfaltu tl. do 100 mm, plochy do 1 m2</t>
  </si>
  <si>
    <t xml:space="preserve">Vybourání vpusti </t>
  </si>
  <si>
    <t>0,5*0,5*0,2 *2</t>
  </si>
  <si>
    <t>971042331</t>
  </si>
  <si>
    <t>Vybourání otvorů v betonových příčkách a zdech pl do 0,09 m2 tl do 150 mm</t>
  </si>
  <si>
    <t>-1898732602</t>
  </si>
  <si>
    <t>Vybourání otvorů v betonových příčkách a zdech základových nebo nadzákladových  plochy do 0,09 m2, tl. do 150 mm</t>
  </si>
  <si>
    <t>972054211</t>
  </si>
  <si>
    <t>Vybourání otvorů v ŽB stropech nebo klenbách pl do 0,09 m2 tl do 80 mm</t>
  </si>
  <si>
    <t>-1441920255</t>
  </si>
  <si>
    <t>Vybourání otvorů ve stropech nebo klenbách železobetonových  bez odstranění podlahy a násypu, plochy do 0,09 m2, tl. do 80 mm</t>
  </si>
  <si>
    <t>974031121</t>
  </si>
  <si>
    <t>Vysekání rýh ve zdivu cihelném hl do 30 mm š do 30 mm</t>
  </si>
  <si>
    <t>-1392096790</t>
  </si>
  <si>
    <t>Vysekání rýh ve zdivu cihelném na maltu vápennou nebo vápenocementovou  do hl. 30 mm a šířky do 30 mm</t>
  </si>
  <si>
    <t>974031133</t>
  </si>
  <si>
    <t>Vysekání rýh ve zdivu cihelném hl do 50 mm š do 100 mm</t>
  </si>
  <si>
    <t>-300361813</t>
  </si>
  <si>
    <t>Vysekání rýh ve zdivu cihelném na maltu vápennou nebo vápenocementovou  do hl. 50 mm a šířky do 100 mm</t>
  </si>
  <si>
    <t>767105235</t>
  </si>
  <si>
    <t>-1635537549</t>
  </si>
  <si>
    <t>-2085401120</t>
  </si>
  <si>
    <t>7,499*10</t>
  </si>
  <si>
    <t>1622071710</t>
  </si>
  <si>
    <t>1693580720</t>
  </si>
  <si>
    <t>-598429365</t>
  </si>
  <si>
    <t>-54306838</t>
  </si>
  <si>
    <t>713</t>
  </si>
  <si>
    <t>Izolace tepelné</t>
  </si>
  <si>
    <t>713463213</t>
  </si>
  <si>
    <t>Montáž izolace tepelné potrubí potrubními pouzdry s Al fólií staženými Al páskou 1x D přes 100 do 150 mm</t>
  </si>
  <si>
    <t>836748180</t>
  </si>
  <si>
    <t>Montáž izolace tepelné potrubí a ohybů tvarovkami nebo deskami potrubními pouzdry s povrchovou úpravou hliníkovou fólií (izolační materiál ve specifikaci) přelepenými samolepící hliníkovou páskou potrubí jednovrstvá D přes 100 do 150 mm</t>
  </si>
  <si>
    <t>https://podminky.urs.cz/item/CS_URS_2024_01/713463213</t>
  </si>
  <si>
    <t>63154017</t>
  </si>
  <si>
    <t>pouzdro izolační potrubní z minerální vlny s Al fólií max. 250/100°C 140/30mm</t>
  </si>
  <si>
    <t>887638794</t>
  </si>
  <si>
    <t>372*1,02 'Přepočtené koeficientem množství</t>
  </si>
  <si>
    <t>721</t>
  </si>
  <si>
    <t>Zdravotechnika - vnitřní kanalizace</t>
  </si>
  <si>
    <t>72101</t>
  </si>
  <si>
    <t>Dopojení potrubí v 2.NP (vysekání, dopojení, zapravení )</t>
  </si>
  <si>
    <t>kompl</t>
  </si>
  <si>
    <t>779418623</t>
  </si>
  <si>
    <t>721140806</t>
  </si>
  <si>
    <t>Demontáž potrubí litinové DN přes 100 do 200</t>
  </si>
  <si>
    <t>-260935592</t>
  </si>
  <si>
    <t>Demontáž potrubí z litinových trub  odpadních nebo dešťových přes 100 do DN 200</t>
  </si>
  <si>
    <t>4+4,5+2+4+9+1,8+4,2+1,5+7+15</t>
  </si>
  <si>
    <t>721173316</t>
  </si>
  <si>
    <t>Potrubí kanalizační z PVC SN 4 dešťové DN 125</t>
  </si>
  <si>
    <t>-163694314</t>
  </si>
  <si>
    <t>Potrubí z trub PVC SN4 dešťové DN 125</t>
  </si>
  <si>
    <t>721173317</t>
  </si>
  <si>
    <t>Potrubí kanalizační z PVC SN 4 dešťové DN 160</t>
  </si>
  <si>
    <t>651383461</t>
  </si>
  <si>
    <t>Potrubí z trub PVC SN4 dešťové DN 160</t>
  </si>
  <si>
    <t>721210813</t>
  </si>
  <si>
    <t>Demontáž vpustí podlahových z kyselinovzdorné kameniny DN 100</t>
  </si>
  <si>
    <t>1724701581</t>
  </si>
  <si>
    <t>Demontáž kanalizačního příslušenství  vpustí podlahových z kyselinovzdorné kameniny DN 100</t>
  </si>
  <si>
    <t>721211422</t>
  </si>
  <si>
    <t>Vpusť podlahová se svislým odtokem DN 50/75/110 mřížka nerez 138x138</t>
  </si>
  <si>
    <t>-1811154848</t>
  </si>
  <si>
    <t>Podlahové vpusti se svislým odtokem DN 50/75/110 mřížka nerez 138x138</t>
  </si>
  <si>
    <t>998721101</t>
  </si>
  <si>
    <t>Přesun hmot tonážní pro vnitřní kanalizaci v objektech v do 6 m</t>
  </si>
  <si>
    <t>-2042916992</t>
  </si>
  <si>
    <t>Přesun hmot pro vnitřní kanalizaci stanovený z hmotnosti přesunovaného materiálu vodorovná dopravní vzdálenost do 50 m základní v objektech výšky do 6 m</t>
  </si>
  <si>
    <t>https://podminky.urs.cz/item/CS_URS_2024_01/998721101</t>
  </si>
  <si>
    <t>722</t>
  </si>
  <si>
    <t>Zdravotechnika - vnitřní vodovod</t>
  </si>
  <si>
    <t>72201</t>
  </si>
  <si>
    <t>soub</t>
  </si>
  <si>
    <t>-1663414220</t>
  </si>
  <si>
    <t>722130801</t>
  </si>
  <si>
    <t>Demontáž potrubí ocelové pozinkované závitové DN do 25</t>
  </si>
  <si>
    <t>2057366508</t>
  </si>
  <si>
    <t>Demontáž potrubí z ocelových trubek pozinkovaných  závitových do DN 25</t>
  </si>
  <si>
    <t>"Dn 25" 30</t>
  </si>
  <si>
    <t>"Dn 20" 10+20+10+10+7+6+6+12+10</t>
  </si>
  <si>
    <t>"DN 25 topení " 40</t>
  </si>
  <si>
    <t>722130802</t>
  </si>
  <si>
    <t>Demontáž potrubí ocelové pozinkované závitové DN přes 25 do 40</t>
  </si>
  <si>
    <t>-1010754527</t>
  </si>
  <si>
    <t>Demontáž potrubí z ocelových trubek pozinkovaných  závitových přes 25 do DN 40</t>
  </si>
  <si>
    <t>"DN 40" 40</t>
  </si>
  <si>
    <t>722130803</t>
  </si>
  <si>
    <t>Demontáž potrubí ocelové pozinkované závitové DN přes 40 do 50</t>
  </si>
  <si>
    <t>1827274280</t>
  </si>
  <si>
    <t>Demontáž potrubí z ocelových trubek pozinkovaných  závitových přes 40 do DN 50</t>
  </si>
  <si>
    <t>"Dn50" 60</t>
  </si>
  <si>
    <t>17</t>
  </si>
  <si>
    <t>722170804</t>
  </si>
  <si>
    <t>Demontáž rozvodů vody z plastů D přes 25 do 50</t>
  </si>
  <si>
    <t>-1318133386</t>
  </si>
  <si>
    <t>Demontáž rozvodů vody z plastů  přes 25 do Ø 50 mm</t>
  </si>
  <si>
    <t>722173402</t>
  </si>
  <si>
    <t>Potrubí vodovodní plastové vícevrstvé PE-Xc spoj lisováním PN 16 do 70°C D 20x2,3 mm</t>
  </si>
  <si>
    <t>1838587054</t>
  </si>
  <si>
    <t>Potrubí z plastových trubek z vícevrstvého polyethylenu (PE-Xc) spojované lisováním PN 10 do 70°C D 20/2,3</t>
  </si>
  <si>
    <t>(10+20+10+10+7+12+12+10)*1,2</t>
  </si>
  <si>
    <t>722173403</t>
  </si>
  <si>
    <t>Potrubí vodovodní plastové vícevrstvé PE-Xc spoj lisováním PN 16 do 70°C D 25x2,8 mm</t>
  </si>
  <si>
    <t>905964687</t>
  </si>
  <si>
    <t>Potrubí z plastových trubek z vícevrstvého polyethylenu (PE-Xc) spojované lisováním PN 10 do 70°C D 25/2,8</t>
  </si>
  <si>
    <t>30*1,2</t>
  </si>
  <si>
    <t>722173405</t>
  </si>
  <si>
    <t>Potrubí vodovodní plastové vícevrstvé PE-Xc spoj lisováním PN 16 do 70°C D 40x3,5 mm</t>
  </si>
  <si>
    <t>1395796208</t>
  </si>
  <si>
    <t>Potrubí z plastových trubek z vícevrstvého polyethylenu (PE-Xc) spojované lisováním PN 10 do 70°C D 40/3,5</t>
  </si>
  <si>
    <t>(10+10+10+10)*1,2</t>
  </si>
  <si>
    <t>722173406</t>
  </si>
  <si>
    <t>Potrubí vodovodní plastové vícevrstvé PE-Xc spoj lisováním PN 16 do 70°C D 50x4,0 mm</t>
  </si>
  <si>
    <t>-1882651382</t>
  </si>
  <si>
    <t>Potrubí z plastových trubek z vícevrstvého polyethylenu (PE-Xc) spojované lisováním PN 10 do 70°C D 50/4,0</t>
  </si>
  <si>
    <t>60*1,2</t>
  </si>
  <si>
    <t>722181111</t>
  </si>
  <si>
    <t>Ochrana vodovodního potrubí plstěnými pásy DN do 20 mm</t>
  </si>
  <si>
    <t>-1452027500</t>
  </si>
  <si>
    <t>Ochrana potrubí  plstěnými pásy DN do 20 mm</t>
  </si>
  <si>
    <t>722181113</t>
  </si>
  <si>
    <t>Ochrana vodovodního potrubí plstěnými pásy DN do 25 mm</t>
  </si>
  <si>
    <t>1130640018</t>
  </si>
  <si>
    <t>Ochrana potrubí  plstěnými pásy DN 25</t>
  </si>
  <si>
    <t>722181114</t>
  </si>
  <si>
    <t>Ochrana vodovodního potrubí plstěnými pásy DN 32 a DN 40 mm</t>
  </si>
  <si>
    <t>-2022825149</t>
  </si>
  <si>
    <t>Ochrana potrubí  plstěnými pásy DN 32 a DN 40</t>
  </si>
  <si>
    <t>722181116</t>
  </si>
  <si>
    <t>Ochrana vodovodního potrubí plstěnými pásy DN 50 a DN 65 mm</t>
  </si>
  <si>
    <t>-1367873174</t>
  </si>
  <si>
    <t>Ochrana potrubí  plstěnými pásy DN 50 a DN 65</t>
  </si>
  <si>
    <t>722181812</t>
  </si>
  <si>
    <t>Demontáž plstěných pásů z trub D do 50</t>
  </si>
  <si>
    <t>1679929368</t>
  </si>
  <si>
    <t>Demontáž ochrany potrubí plstěných pásů z trub, průměru do 50 mm</t>
  </si>
  <si>
    <t>42</t>
  </si>
  <si>
    <t>722224151</t>
  </si>
  <si>
    <t>Kulový kohout zahradní s vnějším závitem a páčkou PN 15, T 120°C G 3/8" - 3/4"</t>
  </si>
  <si>
    <t>-1862003268</t>
  </si>
  <si>
    <t>Armatury s jedním závitem ventily kulové zahradní uzávěry PN 15 do 120° C G 3/8" - 3/4"</t>
  </si>
  <si>
    <t>722224152</t>
  </si>
  <si>
    <t>Kulový kohout zahradní s vnějším závitem a páčkou PN 15, T 120°C G 1/2" - 3/4"</t>
  </si>
  <si>
    <t>1342156938</t>
  </si>
  <si>
    <t>Armatury s jedním závitem ventily kulové zahradní uzávěry PN 15 do 120° C G 1/2" - 3/4"</t>
  </si>
  <si>
    <t>722224154</t>
  </si>
  <si>
    <t>Kulový kohout zahradní s vnějším závitem a páčkou PN 15, T 120°C G 1"</t>
  </si>
  <si>
    <t>2085363024</t>
  </si>
  <si>
    <t>Armatury s jedním závitem ventily kulové zahradní uzávěry PN 15 do 120° C G 1"</t>
  </si>
  <si>
    <t>998722101</t>
  </si>
  <si>
    <t>Přesun hmot tonážní pro vnitřní vodovod v objektech v do 6 m</t>
  </si>
  <si>
    <t>-1168050671</t>
  </si>
  <si>
    <t>Přesun hmot pro vnitřní vodovod stanovený z hmotnosti přesunovaného materiálu vodorovná dopravní vzdálenost do 50 m základní v objektech výšky do 6 m</t>
  </si>
  <si>
    <t>https://podminky.urs.cz/item/CS_URS_2024_01/998722101</t>
  </si>
  <si>
    <t>725</t>
  </si>
  <si>
    <t>Zdravotechnika - zařizovací předměty</t>
  </si>
  <si>
    <t>725210821</t>
  </si>
  <si>
    <t>Demontáž umyvadel bez výtokových armatur</t>
  </si>
  <si>
    <t>soubor</t>
  </si>
  <si>
    <t>642170120</t>
  </si>
  <si>
    <t>Demontáž umyvadel  bez výtokových armatur umyvadel</t>
  </si>
  <si>
    <t>725211603</t>
  </si>
  <si>
    <t>Umyvadlo keramické bílé šířky 600 mm bez krytu na sifon připevněné na stěnu šrouby</t>
  </si>
  <si>
    <t>2061685140</t>
  </si>
  <si>
    <t>Umyvadla keramická bílá bez výtokových armatur připevněná na stěnu šrouby bez sloupu nebo krytu na sifon, šířka umyvadla 600 mm</t>
  </si>
  <si>
    <t>725291511</t>
  </si>
  <si>
    <t xml:space="preserve">Doplňky zařízení koupelen a záchodů dávkovač tekutého mýdla na 350 ml nerez </t>
  </si>
  <si>
    <t>-1377504462</t>
  </si>
  <si>
    <t>7255901R</t>
  </si>
  <si>
    <t xml:space="preserve">Zásobník na papírové ručníky nerez  </t>
  </si>
  <si>
    <t>2088385015</t>
  </si>
  <si>
    <t>7255902R</t>
  </si>
  <si>
    <t xml:space="preserve">Zásobník na toaletní papír nerez </t>
  </si>
  <si>
    <t>1669139217</t>
  </si>
  <si>
    <t>41</t>
  </si>
  <si>
    <t>725811115</t>
  </si>
  <si>
    <t>Ventil nástěnný pevný výtok G 1/2"x80 mm</t>
  </si>
  <si>
    <t>-2109158752</t>
  </si>
  <si>
    <t>Ventily nástěnné s pevným výtokem G 1/2"x 80 mm</t>
  </si>
  <si>
    <t>725820801</t>
  </si>
  <si>
    <t>Demontáž baterie nástěnné do G 3 / 4</t>
  </si>
  <si>
    <t>-1598614950</t>
  </si>
  <si>
    <t>Demontáž baterií  nástěnných do G 3/4</t>
  </si>
  <si>
    <t>725822613</t>
  </si>
  <si>
    <t>Baterie umyvadlová stojánková páková s výpustí</t>
  </si>
  <si>
    <t>401881569</t>
  </si>
  <si>
    <t>Baterie umyvadlové stojánkové pákové s výpustí</t>
  </si>
  <si>
    <t>725861102</t>
  </si>
  <si>
    <t>Zápachová uzávěrka pro umyvadla DN 40</t>
  </si>
  <si>
    <t>-1351982425</t>
  </si>
  <si>
    <t>Zápachové uzávěrky zařizovacích předmětů pro umyvadla DN 40</t>
  </si>
  <si>
    <t>998725101</t>
  </si>
  <si>
    <t>Přesun hmot tonážní pro zařizovací předměty v objektech v do 6 m</t>
  </si>
  <si>
    <t>-196330874</t>
  </si>
  <si>
    <t>Přesun hmot pro zařizovací předměty stanovený z hmotnosti přesunovaného materiálu vodorovná dopravní vzdálenost do 50 m základní v objektech výšky do 6 m</t>
  </si>
  <si>
    <t>https://podminky.urs.cz/item/CS_URS_2024_01/998725101</t>
  </si>
  <si>
    <t>727</t>
  </si>
  <si>
    <t>Zdravotechnika - požární ochrana</t>
  </si>
  <si>
    <t>55</t>
  </si>
  <si>
    <t>727213222</t>
  </si>
  <si>
    <t>Trubní ucpávka plastového potrubí bez izolace D 40 mm stropem tl 150 mm požární odolnost EI 120</t>
  </si>
  <si>
    <t>-886159459</t>
  </si>
  <si>
    <t>Protipožární trubní ucpávky plastového potrubí prostup stropem tloušťky 150 mm požární odolnost EI 120 D 40</t>
  </si>
  <si>
    <t>727213228</t>
  </si>
  <si>
    <t>Trubní ucpávka plastového potrubí bez izolace D 125 mm stropem tl 150 mm požární odolnost EI 120</t>
  </si>
  <si>
    <t>-1765969300</t>
  </si>
  <si>
    <t>Protipožární trubní ucpávky plastového potrubí prostup stropem tloušťky 150 mm požární odolnost EI 120 D 125</t>
  </si>
  <si>
    <t>727222008</t>
  </si>
  <si>
    <t>Protipožární manžeta prostupu plastového potrubí bez izolace D 125 mm stěnou tl 100 mm požární odolnost EI 90</t>
  </si>
  <si>
    <t>1135817488</t>
  </si>
  <si>
    <t>Protipožární ochranné manžety plastového potrubí prostup stěnou tloušťky 100 mm požární odolnost EI 90 D 125</t>
  </si>
  <si>
    <t>998727101</t>
  </si>
  <si>
    <t>Přesun hmot tonážní pro protipožární ochranu v objektech v do 6 m</t>
  </si>
  <si>
    <t>-122667335</t>
  </si>
  <si>
    <t>Přesun hmot pro protipožární ochranu stanovený z hmotnosti přesunovaného materiálu vodorovná dopravní vzdálenost do 50 m základní v objektech výšky do 6 m</t>
  </si>
  <si>
    <t>https://podminky.urs.cz/item/CS_URS_2024_01/998727101</t>
  </si>
  <si>
    <t>733</t>
  </si>
  <si>
    <t>Ústřední vytápění - rozvodné potrubí</t>
  </si>
  <si>
    <t>733120815</t>
  </si>
  <si>
    <t>Demontáž potrubí ocelového hladkého D do 38</t>
  </si>
  <si>
    <t>-310791734</t>
  </si>
  <si>
    <t>Demontáž potrubí z trubek ocelových hladkých  Ø do 38</t>
  </si>
  <si>
    <t>DN 25</t>
  </si>
  <si>
    <t>733120826</t>
  </si>
  <si>
    <t>Demontáž potrubí ocelového hladkého D přes 60,3 do 89</t>
  </si>
  <si>
    <t>1039258298</t>
  </si>
  <si>
    <t>Demontáž potrubí z trubek ocelových hladkých  Ø přes 60,3 do 89</t>
  </si>
  <si>
    <t>733120832</t>
  </si>
  <si>
    <t>Demontáž potrubí ocelového hladkého D přes 89 do 133</t>
  </si>
  <si>
    <t>1372081702</t>
  </si>
  <si>
    <t>Demontáž potrubí z trubek ocelových hladkých  Ø přes 89 do 133</t>
  </si>
  <si>
    <t>5*45</t>
  </si>
  <si>
    <t>733121152</t>
  </si>
  <si>
    <t>Potrubí ocelové hladké bezešvé středotlaké spojované svařováním D 28x2,6</t>
  </si>
  <si>
    <t>306550160</t>
  </si>
  <si>
    <t>Potrubí z trubek ocelových hladkých spojovaných svařováním černých bezešvých středotlakých T= nad +115°C Ø 28/2,6</t>
  </si>
  <si>
    <t>40*1,2</t>
  </si>
  <si>
    <t>733121168</t>
  </si>
  <si>
    <t>Potrubí ocelové hladké bezešvé středotlaké spojované svařováním D 108x4,0</t>
  </si>
  <si>
    <t>852826854</t>
  </si>
  <si>
    <t>Potrubí z trubek ocelových hladkých spojovaných svařováním černých bezešvých středotlakých T= nad +115°C Ø 108/4,0</t>
  </si>
  <si>
    <t>45*1,2</t>
  </si>
  <si>
    <t>733121172</t>
  </si>
  <si>
    <t>Potrubí ocelové hladké bezešvé středotlaké spojované svařováním D 133x4,0</t>
  </si>
  <si>
    <t>-1125398820</t>
  </si>
  <si>
    <t>Potrubí z trubek ocelových hladkých spojovaných svařováním černých bezešvých středotlakých T= nad +115°C Ø 133/4,0</t>
  </si>
  <si>
    <t>45*5*1,2</t>
  </si>
  <si>
    <t>998733101</t>
  </si>
  <si>
    <t>Přesun hmot tonážní pro rozvody potrubí v objektech v do 6 m</t>
  </si>
  <si>
    <t>-445975519</t>
  </si>
  <si>
    <t>Přesun hmot pro rozvody potrubí stanovený z hmotnosti přesunovaného materiálu vodorovná dopravní vzdálenost do 50 m základní v objektech výšky do 6 m</t>
  </si>
  <si>
    <t>https://podminky.urs.cz/item/CS_URS_2024_01/998733101</t>
  </si>
  <si>
    <t>734</t>
  </si>
  <si>
    <t>Ústřední vytápění - armatury</t>
  </si>
  <si>
    <t>734111411</t>
  </si>
  <si>
    <t>Ventil přírubový uzavírací přímý DN 15 PN 16 do 300°C ovládaný ručně</t>
  </si>
  <si>
    <t>1374751828</t>
  </si>
  <si>
    <t>Ventily uzavírací přírubové  přímé ovládané ručně PN 16 do 300°C (V 30 111 616) DN 15</t>
  </si>
  <si>
    <t>734261333</t>
  </si>
  <si>
    <t>Šroubení topenářské rohové G 1/2 PN 16 do 120°C</t>
  </si>
  <si>
    <t>236979848</t>
  </si>
  <si>
    <t>Šroubení topenářské PN 16 do 120°C rohové G 1/2</t>
  </si>
  <si>
    <t>998734101</t>
  </si>
  <si>
    <t>Přesun hmot tonážní pro armatury v objektech v do 6 m</t>
  </si>
  <si>
    <t>-114236338</t>
  </si>
  <si>
    <t>Přesun hmot pro armatury stanovený z hmotnosti přesunovaného materiálu vodorovná dopravní vzdálenost do 50 m základní v objektech výšky do 6 m</t>
  </si>
  <si>
    <t>https://podminky.urs.cz/item/CS_URS_2024_01/998734101</t>
  </si>
  <si>
    <t>735</t>
  </si>
  <si>
    <t>Ústřední vytápění - otopná tělesa</t>
  </si>
  <si>
    <t>735111810</t>
  </si>
  <si>
    <t>Demontáž otopného tělesa litinového článkového</t>
  </si>
  <si>
    <t>563840421</t>
  </si>
  <si>
    <t>Demontáž otopných těles litinových  článkových</t>
  </si>
  <si>
    <t>0,8*2*4</t>
  </si>
  <si>
    <t>735494811</t>
  </si>
  <si>
    <t xml:space="preserve">Vypuštění vody z otopných těles a napouštění </t>
  </si>
  <si>
    <t>1422717073</t>
  </si>
  <si>
    <t>783614511</t>
  </si>
  <si>
    <t>Základní jednonásobný syntetický nátěr armatur přes DN 100 do DN 200 mm</t>
  </si>
  <si>
    <t>177137141</t>
  </si>
  <si>
    <t>Základní nátěr armatur a kovových potrubí jednonásobný armatur přes DN 100 do DN 200 mm syntetický</t>
  </si>
  <si>
    <t>https://podminky.urs.cz/item/CS_URS_2024_01/783614511</t>
  </si>
  <si>
    <t>HZS</t>
  </si>
  <si>
    <t>Hodinové zúčtovací sazby</t>
  </si>
  <si>
    <t>HZS2212</t>
  </si>
  <si>
    <t>Hodinová zúčtovací sazba instalatér odborný</t>
  </si>
  <si>
    <t>hod</t>
  </si>
  <si>
    <t>512</t>
  </si>
  <si>
    <t>-1475750345</t>
  </si>
  <si>
    <t>Hodinové zúčtovací sazby profesí PSV provádění stavebních instalací instalatér odborný</t>
  </si>
  <si>
    <t>https://podminky.urs.cz/item/CS_URS_2024_01/HZS2212</t>
  </si>
  <si>
    <t>HZS2222</t>
  </si>
  <si>
    <t>Hodinová zúčtovací sazba topenář odborný</t>
  </si>
  <si>
    <t>-807089814</t>
  </si>
  <si>
    <t>Hodinové zúčtovací sazby profesí PSV provádění stavebních instalací topenář odborný</t>
  </si>
  <si>
    <t>https://podminky.urs.cz/item/CS_URS_2024_01/HZS2222</t>
  </si>
  <si>
    <t>HZS2491</t>
  </si>
  <si>
    <t>Hodinová zúčtovací sazba dělník zednických výpomocí</t>
  </si>
  <si>
    <t>580819453</t>
  </si>
  <si>
    <t>Hodinové zúčtovací sazby profesí PSV zednické výpomoci a pomocné práce PSV dělník zednických výpomocí</t>
  </si>
  <si>
    <t>https://podminky.urs.cz/item/CS_URS_2024_01/HZS2491</t>
  </si>
  <si>
    <t>03 - Elektroinstalace</t>
  </si>
  <si>
    <t xml:space="preserve">    741 - Elektroinstalace - silnoproud</t>
  </si>
  <si>
    <t xml:space="preserve">    742 - Elektroinstalace - slaboproud</t>
  </si>
  <si>
    <t>741</t>
  </si>
  <si>
    <t>Elektroinstalace - silnoproud</t>
  </si>
  <si>
    <t>74101</t>
  </si>
  <si>
    <t>Úprava rozvaděče</t>
  </si>
  <si>
    <t xml:space="preserve">soub </t>
  </si>
  <si>
    <t>-2051103376</t>
  </si>
  <si>
    <t>74102</t>
  </si>
  <si>
    <t>Podružný materiál</t>
  </si>
  <si>
    <t>-841069616</t>
  </si>
  <si>
    <t>741112061</t>
  </si>
  <si>
    <t>Montáž krabice přístrojová zapuštěná plastová kruhová</t>
  </si>
  <si>
    <t>-1415784433</t>
  </si>
  <si>
    <t>Montáž krabic elektroinstalačních bez napojení na trubky a lišty, demontáže a montáže víčka a přístroje přístrojových zapuštěných plastových kruhových</t>
  </si>
  <si>
    <t>34571450</t>
  </si>
  <si>
    <t>krabice pod omítku PVC přístrojová kruhová D 70mm</t>
  </si>
  <si>
    <t>1633386968</t>
  </si>
  <si>
    <t>741122005</t>
  </si>
  <si>
    <t>Montáž kabel Cu bez ukončení uložený pod omítku plný plochý 3x1 až 2,5 mm2 (např. CYKYLo)</t>
  </si>
  <si>
    <t>-376170151</t>
  </si>
  <si>
    <t>Montáž kabelů měděných bez ukončení uložených pod omítku plných plochých nebo bezhalogenových (např. CYKYLo) počtu a průřezu žil 3x1 až 2,5 mm2</t>
  </si>
  <si>
    <t>28+23+23+23+23+28+18+25+25+25+20+40+50+50</t>
  </si>
  <si>
    <t>34111030</t>
  </si>
  <si>
    <t>kabel instalační jádro Cu plné izolace PVC plášť PVC 450/750V (CYKY) 3x1,5mm2</t>
  </si>
  <si>
    <t>-238353176</t>
  </si>
  <si>
    <t>351*1,15 "Přepočtené koeficientem množství</t>
  </si>
  <si>
    <t>34111036</t>
  </si>
  <si>
    <t>kabel instalační jádro Cu plné izolace PVC plášť PVC 450/750V (CYKY) 3x2,5mm2</t>
  </si>
  <si>
    <t>-1119459649</t>
  </si>
  <si>
    <t>741310001</t>
  </si>
  <si>
    <t>Montáž spínač nástěnný 1-jednopólový prostředí normální se zapojením vodičů</t>
  </si>
  <si>
    <t>-229417135</t>
  </si>
  <si>
    <t>Montáž spínačů jedno nebo dvoupólových nástěnných se zapojením vodičů, pro prostředí normální spínačů, řazení 1-jednopólových</t>
  </si>
  <si>
    <t>34535015</t>
  </si>
  <si>
    <t>spínač nástěnný jednopólový, řazení 1, IP44, šroubové svorky</t>
  </si>
  <si>
    <t>-1505005573</t>
  </si>
  <si>
    <t>741311805</t>
  </si>
  <si>
    <t>Demontáž spínačů nástěnných normálních do 10 A bezšroubových bez zachování funkčnosti přes 2 do 4 svorek</t>
  </si>
  <si>
    <t>-204412431</t>
  </si>
  <si>
    <t>Demontáž spínačů bez zachování funkčnosti (do suti) nástěnných, pro prostředí normální do 10 A, připojení bezšroubové přes 2 svorky do 4 svorek</t>
  </si>
  <si>
    <t>741313001</t>
  </si>
  <si>
    <t>Montáž zásuvka (polo)zapuštěná bezšroubové připojení 2P+PE se zapojením vodičů</t>
  </si>
  <si>
    <t>-166768</t>
  </si>
  <si>
    <t>Montáž zásuvek domovních se zapojením vodičů bezšroubové připojení polozapuštěných nebo zapuštěných 10/16 A, provedení 2P + PE</t>
  </si>
  <si>
    <t>34555241</t>
  </si>
  <si>
    <t>přístroj zásuvky zápustné jednonásobné, krytka s clonkami, bezšroubové svorky</t>
  </si>
  <si>
    <t>1115825439</t>
  </si>
  <si>
    <t>741315823</t>
  </si>
  <si>
    <t>Demontáž zásuvek domovních normální prostředí do 16A zapuštěných šroubových bez zachování funkčnosti 2P+PE</t>
  </si>
  <si>
    <t>-461122927</t>
  </si>
  <si>
    <t>Demontáž zásuvek bez zachování funkčnosti (do suti) domovních polozapuštěných nebo zapuštěných, pro prostředí normální do 16 A, připojení šroubové 2P+PE</t>
  </si>
  <si>
    <t>741320103</t>
  </si>
  <si>
    <t>Montáž jističů jednopólových nn do 25 A s krytem se zapojením vodičů</t>
  </si>
  <si>
    <t>2069119057</t>
  </si>
  <si>
    <t>Montáž jističů se zapojením vodičů jednopólových nn do 25 A s krytem</t>
  </si>
  <si>
    <t>35822147</t>
  </si>
  <si>
    <t>jističospínač 10 A</t>
  </si>
  <si>
    <t>-1070819427</t>
  </si>
  <si>
    <t>741371821</t>
  </si>
  <si>
    <t>Demontáž osvětlovacího modulového systému zářivkového dl do 1100 mm bez zachování funkčnosti</t>
  </si>
  <si>
    <t>1672450170</t>
  </si>
  <si>
    <t>Demontáž svítidel bez zachování funkčnosti (do suti) interiérových modulového systému zářivkových, délky do 1100 mm</t>
  </si>
  <si>
    <t>"m.č. 01" 12*4+3</t>
  </si>
  <si>
    <t>"m.č. 02" 8</t>
  </si>
  <si>
    <t>"m.č. 03" 2</t>
  </si>
  <si>
    <t>"m.č. 08" 8</t>
  </si>
  <si>
    <t>"m.č. 09" 2</t>
  </si>
  <si>
    <t>741372062</t>
  </si>
  <si>
    <t>Montáž svítidlo LED interiérové přisazené stropní hranaté nebo kruhové přes 0,09 do 0,36 m2 se zapojením vodičů</t>
  </si>
  <si>
    <t>1186408828</t>
  </si>
  <si>
    <t>Montáž svítidel s integrovaným zdrojem LED se zapojením vodičů interiérových přisazených stropních hranatých nebo kruhových, plochy přes 0,09 do 0,36 m2</t>
  </si>
  <si>
    <t xml:space="preserve">m.č. 02-03 </t>
  </si>
  <si>
    <t>m.č. 08-09</t>
  </si>
  <si>
    <t>34825002</t>
  </si>
  <si>
    <t>svítidlo interiérové stropní přisazené kruhové D 300-450mm 1x28W, 3300 lm, 4000k</t>
  </si>
  <si>
    <t>1553514625</t>
  </si>
  <si>
    <t>34825002.1</t>
  </si>
  <si>
    <t>svítidlo interiérové stropní přisazené kruhové D 300-450mm 1x28W, 3300 lm, 5900k</t>
  </si>
  <si>
    <t>-987754615</t>
  </si>
  <si>
    <t>741810002</t>
  </si>
  <si>
    <t>Celková prohlídka elektrického rozvodu a zařízení přes 100 000 do 500 000,- Kč</t>
  </si>
  <si>
    <t>116511812</t>
  </si>
  <si>
    <t>Zkoušky a prohlídky elektrických rozvodů a zařízení celková prohlídka a vyhotovení revizní zprávy pro objem montážních prací přes 100 do 500 tis. Kč</t>
  </si>
  <si>
    <t>998741201</t>
  </si>
  <si>
    <t>Přesun hmot procentní pro silnoproud v objektech v do 6 m</t>
  </si>
  <si>
    <t>%</t>
  </si>
  <si>
    <t>-1658637843</t>
  </si>
  <si>
    <t>Přesun hmot pro silnoproud stanovený procentní sazbou (%) z ceny vodorovná dopravní vzdálenost do 50 m v objektech výšky do 6 m</t>
  </si>
  <si>
    <t>742</t>
  </si>
  <si>
    <t>Elektroinstalace - slaboproud</t>
  </si>
  <si>
    <t>742410063</t>
  </si>
  <si>
    <t>Montáž reproduktoru nástěnného rozhlasu</t>
  </si>
  <si>
    <t>1225885878</t>
  </si>
  <si>
    <t>Montáž rozhlasu reproduktoru nástěnného</t>
  </si>
  <si>
    <t>https://podminky.urs.cz/item/CS_URS_2024_01/742410063</t>
  </si>
  <si>
    <t>38447015</t>
  </si>
  <si>
    <t>reproduktor kruhový přisazený na strop/stěnu certifikovaný dle EN54-24 6W/100V kov bílý průměr 180mm</t>
  </si>
  <si>
    <t>-2021801423</t>
  </si>
  <si>
    <t>7424101</t>
  </si>
  <si>
    <t>Úprava stávajícího vedení s ukončením v podhledu pro napojení nových reproduktoru</t>
  </si>
  <si>
    <t>952524568</t>
  </si>
  <si>
    <t>742410801</t>
  </si>
  <si>
    <t>Demontáž reproduktoru podhledového nebo nástěnného nebo směrového</t>
  </si>
  <si>
    <t>151433988</t>
  </si>
  <si>
    <t>Demontáž rozhlasu reproduktoru podhledového, nástěnného, směrového</t>
  </si>
  <si>
    <t>https://podminky.urs.cz/item/CS_URS_2024_01/742410801</t>
  </si>
  <si>
    <t>HZS2231</t>
  </si>
  <si>
    <t>Hodinová zúčtovací sazba elektrikář</t>
  </si>
  <si>
    <t>-247375592</t>
  </si>
  <si>
    <t>Hodinové zúčtovací sazby profesí PSV  provádění stavebních instalací elektrikář</t>
  </si>
  <si>
    <t xml:space="preserve">Zednické výpomoci - sekání a zapravení drážek </t>
  </si>
  <si>
    <t>-157003652</t>
  </si>
  <si>
    <t>zednických výpomocí - sekání a zapravení drážek</t>
  </si>
  <si>
    <t>04 - Vzduchotechnika</t>
  </si>
  <si>
    <t xml:space="preserve">    751 - Vzduchotechnika</t>
  </si>
  <si>
    <t>751</t>
  </si>
  <si>
    <t>751510872</t>
  </si>
  <si>
    <t>Demontáž vzduchotechnického potrubí plechového kruhového bez příruby spirálně vinutého do suti D přes 400 do 600 mm</t>
  </si>
  <si>
    <t>-1241361786</t>
  </si>
  <si>
    <t>Demontáž vzduchotechnického potrubí plechového do suti kruhového, spirálně vinutého bez příruby, průměru přes 400 do 600 mm</t>
  </si>
  <si>
    <t>HZS3211</t>
  </si>
  <si>
    <t>Hodinová zúčtovací sazba montér vzduchotechniky a chlazení</t>
  </si>
  <si>
    <t>624859214</t>
  </si>
  <si>
    <t>Hodinové zúčtovací sazby montáží technologických zařízení na stavebních objektech montér vzduchotechniky a chlazení</t>
  </si>
  <si>
    <t>https://podminky.urs.cz/item/CS_URS_2024_01/HZS3211</t>
  </si>
  <si>
    <t>05 -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</si>
  <si>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</si>
  <si>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</si>
  <si>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</si>
  <si>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</si>
  <si>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</si>
  <si>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</si>
  <si>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</si>
  <si>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VRN1</t>
  </si>
  <si>
    <t>Průzkumné, geodetické a projektové práce</t>
  </si>
  <si>
    <t>010001000</t>
  </si>
  <si>
    <t>1024</t>
  </si>
  <si>
    <t>-247465672</t>
  </si>
  <si>
    <t>013254000</t>
  </si>
  <si>
    <t>Dokumentace skutečného provedení stavby</t>
  </si>
  <si>
    <t>-1983107536</t>
  </si>
  <si>
    <t>VRN3</t>
  </si>
  <si>
    <t>Zařízení staveniště</t>
  </si>
  <si>
    <t>032103000</t>
  </si>
  <si>
    <t>Náklady na stavební buňky</t>
  </si>
  <si>
    <t>300997515</t>
  </si>
  <si>
    <t>034002000</t>
  </si>
  <si>
    <t>Zabezpečení staveniště</t>
  </si>
  <si>
    <t>-195559004</t>
  </si>
  <si>
    <t>034303000</t>
  </si>
  <si>
    <t>Dopravní značení na staveništi</t>
  </si>
  <si>
    <t>-1572639056</t>
  </si>
  <si>
    <t>034503000.1</t>
  </si>
  <si>
    <t xml:space="preserve">Čištění prostoru staveniště v areálů </t>
  </si>
  <si>
    <t>1807843367</t>
  </si>
  <si>
    <t>Informační tabule na staveništi</t>
  </si>
  <si>
    <t>035103001</t>
  </si>
  <si>
    <t>Pronájem ploch</t>
  </si>
  <si>
    <t>-1875457988</t>
  </si>
  <si>
    <t>VRN4</t>
  </si>
  <si>
    <t>Inženýrská činnost</t>
  </si>
  <si>
    <t>043002000</t>
  </si>
  <si>
    <t>Zkoušky a ostatní měření</t>
  </si>
  <si>
    <t>475843520</t>
  </si>
  <si>
    <t>045002000</t>
  </si>
  <si>
    <t>Kompletační a koordinační činnost</t>
  </si>
  <si>
    <t>-1234746253</t>
  </si>
  <si>
    <t>VRN7</t>
  </si>
  <si>
    <t>Provozní vlivy</t>
  </si>
  <si>
    <t>071002000</t>
  </si>
  <si>
    <t>Provoz investora, třetích osob</t>
  </si>
  <si>
    <t>-802666242</t>
  </si>
  <si>
    <t>VRN9</t>
  </si>
  <si>
    <t>Ostatní náklady</t>
  </si>
  <si>
    <t>094104000</t>
  </si>
  <si>
    <t>Náklady na opatření BOZP</t>
  </si>
  <si>
    <t>1109499738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</si>
</sst>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20" applyFont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32450134" TargetMode="External" /><Relationship Id="rId2" Type="http://schemas.openxmlformats.org/officeDocument/2006/relationships/hyperlink" Target="https://podminky.urs.cz/item/CS_URS_2024_01/763231913" TargetMode="External" /><Relationship Id="rId3" Type="http://schemas.openxmlformats.org/officeDocument/2006/relationships/hyperlink" Target="https://podminky.urs.cz/item/CS_URS_2024_01/998763301" TargetMode="External" /><Relationship Id="rId4" Type="http://schemas.openxmlformats.org/officeDocument/2006/relationships/hyperlink" Target="https://podminky.urs.cz/item/CS_URS_2024_01/998766101" TargetMode="External" /><Relationship Id="rId5" Type="http://schemas.openxmlformats.org/officeDocument/2006/relationships/hyperlink" Target="https://podminky.urs.cz/item/CS_URS_2024_01/767590120" TargetMode="External" /><Relationship Id="rId6" Type="http://schemas.openxmlformats.org/officeDocument/2006/relationships/hyperlink" Target="https://podminky.urs.cz/item/CS_URS_2024_01/767590840" TargetMode="External" /><Relationship Id="rId7" Type="http://schemas.openxmlformats.org/officeDocument/2006/relationships/hyperlink" Target="https://podminky.urs.cz/item/CS_URS_2024_01/998767101" TargetMode="External" /><Relationship Id="rId8" Type="http://schemas.openxmlformats.org/officeDocument/2006/relationships/hyperlink" Target="https://podminky.urs.cz/item/CS_URS_2024_01/998776101" TargetMode="External" /><Relationship Id="rId9" Type="http://schemas.openxmlformats.org/officeDocument/2006/relationships/hyperlink" Target="https://podminky.urs.cz/item/CS_URS_2024_01/998781101" TargetMode="External" /><Relationship Id="rId10" Type="http://schemas.openxmlformats.org/officeDocument/2006/relationships/hyperlink" Target="https://podminky.urs.cz/item/CS_URS_2024_01/783102100" TargetMode="External" /><Relationship Id="rId11" Type="http://schemas.openxmlformats.org/officeDocument/2006/relationships/hyperlink" Target="https://podminky.urs.cz/item/CS_URS_2024_01/783104100" TargetMode="External" /><Relationship Id="rId12" Type="http://schemas.openxmlformats.org/officeDocument/2006/relationships/hyperlink" Target="https://podminky.urs.cz/item/CS_URS_2024_01/783106805" TargetMode="External" /><Relationship Id="rId13" Type="http://schemas.openxmlformats.org/officeDocument/2006/relationships/hyperlink" Target="https://podminky.urs.cz/item/CS_URS_2024_01/783107100" TargetMode="External" /><Relationship Id="rId14" Type="http://schemas.openxmlformats.org/officeDocument/2006/relationships/hyperlink" Target="https://podminky.urs.cz/item/CS_URS_2024_01/998787101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13463213" TargetMode="External" /><Relationship Id="rId2" Type="http://schemas.openxmlformats.org/officeDocument/2006/relationships/hyperlink" Target="https://podminky.urs.cz/item/CS_URS_2024_01/998721101" TargetMode="External" /><Relationship Id="rId3" Type="http://schemas.openxmlformats.org/officeDocument/2006/relationships/hyperlink" Target="https://podminky.urs.cz/item/CS_URS_2024_01/998722101" TargetMode="External" /><Relationship Id="rId4" Type="http://schemas.openxmlformats.org/officeDocument/2006/relationships/hyperlink" Target="https://podminky.urs.cz/item/CS_URS_2024_01/998725101" TargetMode="External" /><Relationship Id="rId5" Type="http://schemas.openxmlformats.org/officeDocument/2006/relationships/hyperlink" Target="https://podminky.urs.cz/item/CS_URS_2024_01/998727101" TargetMode="External" /><Relationship Id="rId6" Type="http://schemas.openxmlformats.org/officeDocument/2006/relationships/hyperlink" Target="https://podminky.urs.cz/item/CS_URS_2024_01/998733101" TargetMode="External" /><Relationship Id="rId7" Type="http://schemas.openxmlformats.org/officeDocument/2006/relationships/hyperlink" Target="https://podminky.urs.cz/item/CS_URS_2024_01/998734101" TargetMode="External" /><Relationship Id="rId8" Type="http://schemas.openxmlformats.org/officeDocument/2006/relationships/hyperlink" Target="https://podminky.urs.cz/item/CS_URS_2024_01/783614511" TargetMode="External" /><Relationship Id="rId9" Type="http://schemas.openxmlformats.org/officeDocument/2006/relationships/hyperlink" Target="https://podminky.urs.cz/item/CS_URS_2024_01/HZS2212" TargetMode="External" /><Relationship Id="rId10" Type="http://schemas.openxmlformats.org/officeDocument/2006/relationships/hyperlink" Target="https://podminky.urs.cz/item/CS_URS_2024_01/HZS2222" TargetMode="External" /><Relationship Id="rId11" Type="http://schemas.openxmlformats.org/officeDocument/2006/relationships/hyperlink" Target="https://podminky.urs.cz/item/CS_URS_2024_01/HZS2491" TargetMode="External" /><Relationship Id="rId1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42410063" TargetMode="External" /><Relationship Id="rId2" Type="http://schemas.openxmlformats.org/officeDocument/2006/relationships/hyperlink" Target="https://podminky.urs.cz/item/CS_URS_2024_01/742410801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HZS3211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022024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17.Listopadu - jídelna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17. 5. 2024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ROUND(SUM(AG95:AG99),2)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ROUND(SUM(AS95:AS99),2)</f>
        <v>0</v>
      </c>
      <c r="AT94" s="115">
        <f>ROUND(SUM(AV94:AW94),2)</f>
        <v>0</v>
      </c>
      <c r="AU94" s="116">
        <f>ROUND(SUM(AU95:AU99),5)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ROUND(SUM(AZ95:AZ99),2)</f>
        <v>0</v>
      </c>
      <c r="BA94" s="115">
        <f>ROUND(SUM(BA95:BA99),2)</f>
        <v>0</v>
      </c>
      <c r="BB94" s="115">
        <f>ROUND(SUM(BB95:BB99),2)</f>
        <v>0</v>
      </c>
      <c r="BC94" s="115">
        <f>ROUND(SUM(BC95:BC99),2)</f>
        <v>0</v>
      </c>
      <c r="BD94" s="117">
        <f>ROUND(SUM(BD95:BD99),2)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75</v>
      </c>
      <c r="BW94" s="118" t="s">
        <v>5</v>
      </c>
      <c r="BX94" s="118" t="s">
        <v>76</v>
      </c>
      <c r="CL94" s="118" t="s">
        <v>1</v>
      </c>
    </row>
    <row r="95" spans="1:91" s="7" customFormat="1" ht="16.5" customHeight="1">
      <c r="A95" s="120" t="s">
        <v>77</v>
      </c>
      <c r="B95" s="121"/>
      <c r="C95" s="122"/>
      <c r="D95" s="123" t="s">
        <v>78</v>
      </c>
      <c r="E95" s="123"/>
      <c r="F95" s="123"/>
      <c r="G95" s="123"/>
      <c r="H95" s="123"/>
      <c r="I95" s="124"/>
      <c r="J95" s="123" t="s">
        <v>79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Stavební část 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80</v>
      </c>
      <c r="AR95" s="127"/>
      <c r="AS95" s="128">
        <v>0</v>
      </c>
      <c r="AT95" s="129">
        <f>ROUND(SUM(AV95:AW95),2)</f>
        <v>0</v>
      </c>
      <c r="AU95" s="130">
        <f>'01 - Stavební část '!P132</f>
        <v>0</v>
      </c>
      <c r="AV95" s="129">
        <f>'01 - Stavební část '!J33</f>
        <v>0</v>
      </c>
      <c r="AW95" s="129">
        <f>'01 - Stavební část '!J34</f>
        <v>0</v>
      </c>
      <c r="AX95" s="129">
        <f>'01 - Stavební část '!J35</f>
        <v>0</v>
      </c>
      <c r="AY95" s="129">
        <f>'01 - Stavební část '!J36</f>
        <v>0</v>
      </c>
      <c r="AZ95" s="129">
        <f>'01 - Stavební část '!F33</f>
        <v>0</v>
      </c>
      <c r="BA95" s="129">
        <f>'01 - Stavební část '!F34</f>
        <v>0</v>
      </c>
      <c r="BB95" s="129">
        <f>'01 - Stavební část '!F35</f>
        <v>0</v>
      </c>
      <c r="BC95" s="129">
        <f>'01 - Stavební část '!F36</f>
        <v>0</v>
      </c>
      <c r="BD95" s="131">
        <f>'01 - Stavební část '!F37</f>
        <v>0</v>
      </c>
      <c r="BE95" s="7"/>
      <c r="BT95" s="132" t="s">
        <v>81</v>
      </c>
      <c r="BV95" s="132" t="s">
        <v>75</v>
      </c>
      <c r="BW95" s="132" t="s">
        <v>82</v>
      </c>
      <c r="BX95" s="132" t="s">
        <v>5</v>
      </c>
      <c r="CL95" s="132" t="s">
        <v>1</v>
      </c>
      <c r="CM95" s="132" t="s">
        <v>83</v>
      </c>
    </row>
    <row r="96" spans="1:91" s="7" customFormat="1" ht="16.5" customHeight="1">
      <c r="A96" s="120" t="s">
        <v>77</v>
      </c>
      <c r="B96" s="121"/>
      <c r="C96" s="122"/>
      <c r="D96" s="123" t="s">
        <v>84</v>
      </c>
      <c r="E96" s="123"/>
      <c r="F96" s="123"/>
      <c r="G96" s="123"/>
      <c r="H96" s="123"/>
      <c r="I96" s="124"/>
      <c r="J96" s="123" t="s">
        <v>85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Zdravotechnika 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80</v>
      </c>
      <c r="AR96" s="127"/>
      <c r="AS96" s="128">
        <v>0</v>
      </c>
      <c r="AT96" s="129">
        <f>ROUND(SUM(AV96:AW96),2)</f>
        <v>0</v>
      </c>
      <c r="AU96" s="130">
        <f>'02 - Zdravotechnika '!P133</f>
        <v>0</v>
      </c>
      <c r="AV96" s="129">
        <f>'02 - Zdravotechnika '!J33</f>
        <v>0</v>
      </c>
      <c r="AW96" s="129">
        <f>'02 - Zdravotechnika '!J34</f>
        <v>0</v>
      </c>
      <c r="AX96" s="129">
        <f>'02 - Zdravotechnika '!J35</f>
        <v>0</v>
      </c>
      <c r="AY96" s="129">
        <f>'02 - Zdravotechnika '!J36</f>
        <v>0</v>
      </c>
      <c r="AZ96" s="129">
        <f>'02 - Zdravotechnika '!F33</f>
        <v>0</v>
      </c>
      <c r="BA96" s="129">
        <f>'02 - Zdravotechnika '!F34</f>
        <v>0</v>
      </c>
      <c r="BB96" s="129">
        <f>'02 - Zdravotechnika '!F35</f>
        <v>0</v>
      </c>
      <c r="BC96" s="129">
        <f>'02 - Zdravotechnika '!F36</f>
        <v>0</v>
      </c>
      <c r="BD96" s="131">
        <f>'02 - Zdravotechnika '!F37</f>
        <v>0</v>
      </c>
      <c r="BE96" s="7"/>
      <c r="BT96" s="132" t="s">
        <v>81</v>
      </c>
      <c r="BV96" s="132" t="s">
        <v>75</v>
      </c>
      <c r="BW96" s="132" t="s">
        <v>86</v>
      </c>
      <c r="BX96" s="132" t="s">
        <v>5</v>
      </c>
      <c r="CL96" s="132" t="s">
        <v>1</v>
      </c>
      <c r="CM96" s="132" t="s">
        <v>83</v>
      </c>
    </row>
    <row r="97" spans="1:91" s="7" customFormat="1" ht="16.5" customHeight="1">
      <c r="A97" s="120" t="s">
        <v>77</v>
      </c>
      <c r="B97" s="121"/>
      <c r="C97" s="122"/>
      <c r="D97" s="123" t="s">
        <v>87</v>
      </c>
      <c r="E97" s="123"/>
      <c r="F97" s="123"/>
      <c r="G97" s="123"/>
      <c r="H97" s="123"/>
      <c r="I97" s="124"/>
      <c r="J97" s="123" t="s">
        <v>88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'03 - Elektroinstalace'!J30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80</v>
      </c>
      <c r="AR97" s="127"/>
      <c r="AS97" s="128">
        <v>0</v>
      </c>
      <c r="AT97" s="129">
        <f>ROUND(SUM(AV97:AW97),2)</f>
        <v>0</v>
      </c>
      <c r="AU97" s="130">
        <f>'03 - Elektroinstalace'!P120</f>
        <v>0</v>
      </c>
      <c r="AV97" s="129">
        <f>'03 - Elektroinstalace'!J33</f>
        <v>0</v>
      </c>
      <c r="AW97" s="129">
        <f>'03 - Elektroinstalace'!J34</f>
        <v>0</v>
      </c>
      <c r="AX97" s="129">
        <f>'03 - Elektroinstalace'!J35</f>
        <v>0</v>
      </c>
      <c r="AY97" s="129">
        <f>'03 - Elektroinstalace'!J36</f>
        <v>0</v>
      </c>
      <c r="AZ97" s="129">
        <f>'03 - Elektroinstalace'!F33</f>
        <v>0</v>
      </c>
      <c r="BA97" s="129">
        <f>'03 - Elektroinstalace'!F34</f>
        <v>0</v>
      </c>
      <c r="BB97" s="129">
        <f>'03 - Elektroinstalace'!F35</f>
        <v>0</v>
      </c>
      <c r="BC97" s="129">
        <f>'03 - Elektroinstalace'!F36</f>
        <v>0</v>
      </c>
      <c r="BD97" s="131">
        <f>'03 - Elektroinstalace'!F37</f>
        <v>0</v>
      </c>
      <c r="BE97" s="7"/>
      <c r="BT97" s="132" t="s">
        <v>81</v>
      </c>
      <c r="BV97" s="132" t="s">
        <v>75</v>
      </c>
      <c r="BW97" s="132" t="s">
        <v>89</v>
      </c>
      <c r="BX97" s="132" t="s">
        <v>5</v>
      </c>
      <c r="CL97" s="132" t="s">
        <v>1</v>
      </c>
      <c r="CM97" s="132" t="s">
        <v>83</v>
      </c>
    </row>
    <row r="98" spans="1:91" s="7" customFormat="1" ht="16.5" customHeight="1">
      <c r="A98" s="120" t="s">
        <v>77</v>
      </c>
      <c r="B98" s="121"/>
      <c r="C98" s="122"/>
      <c r="D98" s="123" t="s">
        <v>90</v>
      </c>
      <c r="E98" s="123"/>
      <c r="F98" s="123"/>
      <c r="G98" s="123"/>
      <c r="H98" s="123"/>
      <c r="I98" s="124"/>
      <c r="J98" s="123" t="s">
        <v>91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'04 - Vzduchotechnika'!J30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80</v>
      </c>
      <c r="AR98" s="127"/>
      <c r="AS98" s="128">
        <v>0</v>
      </c>
      <c r="AT98" s="129">
        <f>ROUND(SUM(AV98:AW98),2)</f>
        <v>0</v>
      </c>
      <c r="AU98" s="130">
        <f>'04 - Vzduchotechnika'!P119</f>
        <v>0</v>
      </c>
      <c r="AV98" s="129">
        <f>'04 - Vzduchotechnika'!J33</f>
        <v>0</v>
      </c>
      <c r="AW98" s="129">
        <f>'04 - Vzduchotechnika'!J34</f>
        <v>0</v>
      </c>
      <c r="AX98" s="129">
        <f>'04 - Vzduchotechnika'!J35</f>
        <v>0</v>
      </c>
      <c r="AY98" s="129">
        <f>'04 - Vzduchotechnika'!J36</f>
        <v>0</v>
      </c>
      <c r="AZ98" s="129">
        <f>'04 - Vzduchotechnika'!F33</f>
        <v>0</v>
      </c>
      <c r="BA98" s="129">
        <f>'04 - Vzduchotechnika'!F34</f>
        <v>0</v>
      </c>
      <c r="BB98" s="129">
        <f>'04 - Vzduchotechnika'!F35</f>
        <v>0</v>
      </c>
      <c r="BC98" s="129">
        <f>'04 - Vzduchotechnika'!F36</f>
        <v>0</v>
      </c>
      <c r="BD98" s="131">
        <f>'04 - Vzduchotechnika'!F37</f>
        <v>0</v>
      </c>
      <c r="BE98" s="7"/>
      <c r="BT98" s="132" t="s">
        <v>81</v>
      </c>
      <c r="BV98" s="132" t="s">
        <v>75</v>
      </c>
      <c r="BW98" s="132" t="s">
        <v>92</v>
      </c>
      <c r="BX98" s="132" t="s">
        <v>5</v>
      </c>
      <c r="CL98" s="132" t="s">
        <v>1</v>
      </c>
      <c r="CM98" s="132" t="s">
        <v>83</v>
      </c>
    </row>
    <row r="99" spans="1:91" s="7" customFormat="1" ht="16.5" customHeight="1">
      <c r="A99" s="120" t="s">
        <v>77</v>
      </c>
      <c r="B99" s="121"/>
      <c r="C99" s="122"/>
      <c r="D99" s="123" t="s">
        <v>93</v>
      </c>
      <c r="E99" s="123"/>
      <c r="F99" s="123"/>
      <c r="G99" s="123"/>
      <c r="H99" s="123"/>
      <c r="I99" s="124"/>
      <c r="J99" s="123" t="s">
        <v>94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'05 - Vedlejší rozpočtové 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80</v>
      </c>
      <c r="AR99" s="127"/>
      <c r="AS99" s="133">
        <v>0</v>
      </c>
      <c r="AT99" s="134">
        <f>ROUND(SUM(AV99:AW99),2)</f>
        <v>0</v>
      </c>
      <c r="AU99" s="135">
        <f>'05 - Vedlejší rozpočtové ...'!P122</f>
        <v>0</v>
      </c>
      <c r="AV99" s="134">
        <f>'05 - Vedlejší rozpočtové ...'!J33</f>
        <v>0</v>
      </c>
      <c r="AW99" s="134">
        <f>'05 - Vedlejší rozpočtové ...'!J34</f>
        <v>0</v>
      </c>
      <c r="AX99" s="134">
        <f>'05 - Vedlejší rozpočtové ...'!J35</f>
        <v>0</v>
      </c>
      <c r="AY99" s="134">
        <f>'05 - Vedlejší rozpočtové ...'!J36</f>
        <v>0</v>
      </c>
      <c r="AZ99" s="134">
        <f>'05 - Vedlejší rozpočtové ...'!F33</f>
        <v>0</v>
      </c>
      <c r="BA99" s="134">
        <f>'05 - Vedlejší rozpočtové ...'!F34</f>
        <v>0</v>
      </c>
      <c r="BB99" s="134">
        <f>'05 - Vedlejší rozpočtové ...'!F35</f>
        <v>0</v>
      </c>
      <c r="BC99" s="134">
        <f>'05 - Vedlejší rozpočtové ...'!F36</f>
        <v>0</v>
      </c>
      <c r="BD99" s="136">
        <f>'05 - Vedlejší rozpočtové ...'!F37</f>
        <v>0</v>
      </c>
      <c r="BE99" s="7"/>
      <c r="BT99" s="132" t="s">
        <v>81</v>
      </c>
      <c r="BV99" s="132" t="s">
        <v>75</v>
      </c>
      <c r="BW99" s="132" t="s">
        <v>95</v>
      </c>
      <c r="BX99" s="132" t="s">
        <v>5</v>
      </c>
      <c r="CL99" s="132" t="s">
        <v>1</v>
      </c>
      <c r="CM99" s="132" t="s">
        <v>83</v>
      </c>
    </row>
    <row r="100" spans="1:57" s="2" customFormat="1" ht="30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Stavební část '!C2" display="/"/>
    <hyperlink ref="A96" location="'02 - Zdravotechnika '!C2" display="/"/>
    <hyperlink ref="A97" location="'03 - Elektroinstalace'!C2" display="/"/>
    <hyperlink ref="A98" location="'04 - Vzduchotechnika'!C2" display="/"/>
    <hyperlink ref="A99" location="'05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96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17.Listopadu - jídelna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17. 5. 2024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21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21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ROUND((SUM(BE132:BE589)),2)</f>
        <v>0</v>
      </c>
      <c r="G33" s="39"/>
      <c r="H33" s="39"/>
      <c r="I33" s="156">
        <v>0.21</v>
      </c>
      <c r="J33" s="155">
        <f>ROUND(((SUM(BE132:BE589))*I33),2)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ROUND((SUM(BF132:BF589)),2)</f>
        <v>0</v>
      </c>
      <c r="G34" s="39"/>
      <c r="H34" s="39"/>
      <c r="I34" s="156">
        <v>0.15</v>
      </c>
      <c r="J34" s="155">
        <f>ROUND(((SUM(BF132:BF589))*I34),2)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ROUND((SUM(BG132:BG589)),2)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ROUND((SUM(BH132:BH589)),2)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ROUND((SUM(BI132:BI589)),2)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17.Listopadu - jídelna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01 - Stavební část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17. 5. 2024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100</v>
      </c>
      <c r="D94" s="177"/>
      <c r="E94" s="177"/>
      <c r="F94" s="177"/>
      <c r="G94" s="177"/>
      <c r="H94" s="177"/>
      <c r="I94" s="177"/>
      <c r="J94" s="178" t="s">
        <v>101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102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80"/>
      <c r="C97" s="181"/>
      <c r="D97" s="182" t="s">
        <v>104</v>
      </c>
      <c r="E97" s="183"/>
      <c r="F97" s="183"/>
      <c r="G97" s="183"/>
      <c r="H97" s="183"/>
      <c r="I97" s="183"/>
      <c r="J97" s="184">
        <f>J133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105</v>
      </c>
      <c r="E98" s="189"/>
      <c r="F98" s="189"/>
      <c r="G98" s="189"/>
      <c r="H98" s="189"/>
      <c r="I98" s="189"/>
      <c r="J98" s="190">
        <f>J134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106</v>
      </c>
      <c r="E99" s="189"/>
      <c r="F99" s="189"/>
      <c r="G99" s="189"/>
      <c r="H99" s="189"/>
      <c r="I99" s="189"/>
      <c r="J99" s="190">
        <f>J195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107</v>
      </c>
      <c r="E100" s="189"/>
      <c r="F100" s="189"/>
      <c r="G100" s="189"/>
      <c r="H100" s="189"/>
      <c r="I100" s="189"/>
      <c r="J100" s="190">
        <f>J204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108</v>
      </c>
      <c r="E101" s="189"/>
      <c r="F101" s="189"/>
      <c r="G101" s="189"/>
      <c r="H101" s="189"/>
      <c r="I101" s="189"/>
      <c r="J101" s="190">
        <f>J218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0"/>
      <c r="C102" s="181"/>
      <c r="D102" s="182" t="s">
        <v>109</v>
      </c>
      <c r="E102" s="183"/>
      <c r="F102" s="183"/>
      <c r="G102" s="183"/>
      <c r="H102" s="183"/>
      <c r="I102" s="183"/>
      <c r="J102" s="184">
        <f>J221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6"/>
      <c r="C103" s="187"/>
      <c r="D103" s="188" t="s">
        <v>110</v>
      </c>
      <c r="E103" s="189"/>
      <c r="F103" s="189"/>
      <c r="G103" s="189"/>
      <c r="H103" s="189"/>
      <c r="I103" s="189"/>
      <c r="J103" s="190">
        <f>J222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111</v>
      </c>
      <c r="E104" s="189"/>
      <c r="F104" s="189"/>
      <c r="G104" s="189"/>
      <c r="H104" s="189"/>
      <c r="I104" s="189"/>
      <c r="J104" s="190">
        <f>J252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112</v>
      </c>
      <c r="E105" s="189"/>
      <c r="F105" s="189"/>
      <c r="G105" s="189"/>
      <c r="H105" s="189"/>
      <c r="I105" s="189"/>
      <c r="J105" s="190">
        <f>J307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113</v>
      </c>
      <c r="E106" s="189"/>
      <c r="F106" s="189"/>
      <c r="G106" s="189"/>
      <c r="H106" s="189"/>
      <c r="I106" s="189"/>
      <c r="J106" s="190">
        <f>J355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114</v>
      </c>
      <c r="E107" s="189"/>
      <c r="F107" s="189"/>
      <c r="G107" s="189"/>
      <c r="H107" s="189"/>
      <c r="I107" s="189"/>
      <c r="J107" s="190">
        <f>J362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115</v>
      </c>
      <c r="E108" s="189"/>
      <c r="F108" s="189"/>
      <c r="G108" s="189"/>
      <c r="H108" s="189"/>
      <c r="I108" s="189"/>
      <c r="J108" s="190">
        <f>J404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116</v>
      </c>
      <c r="E109" s="189"/>
      <c r="F109" s="189"/>
      <c r="G109" s="189"/>
      <c r="H109" s="189"/>
      <c r="I109" s="189"/>
      <c r="J109" s="190">
        <f>J407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117</v>
      </c>
      <c r="E110" s="189"/>
      <c r="F110" s="189"/>
      <c r="G110" s="189"/>
      <c r="H110" s="189"/>
      <c r="I110" s="189"/>
      <c r="J110" s="190">
        <f>J440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118</v>
      </c>
      <c r="E111" s="189"/>
      <c r="F111" s="189"/>
      <c r="G111" s="189"/>
      <c r="H111" s="189"/>
      <c r="I111" s="189"/>
      <c r="J111" s="190">
        <f>J515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119</v>
      </c>
      <c r="E112" s="189"/>
      <c r="F112" s="189"/>
      <c r="G112" s="189"/>
      <c r="H112" s="189"/>
      <c r="I112" s="189"/>
      <c r="J112" s="190">
        <f>J574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120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75" t="str">
        <f>E7</f>
        <v>17.Listopadu - jídelna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97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 xml:space="preserve">01 - Stavební část 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F12</f>
        <v xml:space="preserve"> </v>
      </c>
      <c r="G126" s="41"/>
      <c r="H126" s="41"/>
      <c r="I126" s="33" t="s">
        <v>22</v>
      </c>
      <c r="J126" s="80" t="str">
        <f>IF(J12="","",J12)</f>
        <v>17. 5. 2024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24</v>
      </c>
      <c r="D128" s="41"/>
      <c r="E128" s="41"/>
      <c r="F128" s="28" t="str">
        <f>E15</f>
        <v xml:space="preserve"> </v>
      </c>
      <c r="G128" s="41"/>
      <c r="H128" s="41"/>
      <c r="I128" s="33" t="s">
        <v>29</v>
      </c>
      <c r="J128" s="37" t="str">
        <f>E21</f>
        <v xml:space="preserve">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27</v>
      </c>
      <c r="D129" s="41"/>
      <c r="E129" s="41"/>
      <c r="F129" s="28" t="str">
        <f>IF(E18="","",E18)</f>
        <v>Vyplň údaj</v>
      </c>
      <c r="G129" s="41"/>
      <c r="H129" s="41"/>
      <c r="I129" s="33" t="s">
        <v>31</v>
      </c>
      <c r="J129" s="37" t="str">
        <f>E24</f>
        <v xml:space="preserve"> 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192"/>
      <c r="B131" s="193"/>
      <c r="C131" s="194" t="s">
        <v>121</v>
      </c>
      <c r="D131" s="195" t="s">
        <v>58</v>
      </c>
      <c r="E131" s="195" t="s">
        <v>54</v>
      </c>
      <c r="F131" s="195" t="s">
        <v>55</v>
      </c>
      <c r="G131" s="195" t="s">
        <v>122</v>
      </c>
      <c r="H131" s="195" t="s">
        <v>123</v>
      </c>
      <c r="I131" s="195" t="s">
        <v>124</v>
      </c>
      <c r="J131" s="195" t="s">
        <v>101</v>
      </c>
      <c r="K131" s="196" t="s">
        <v>125</v>
      </c>
      <c r="L131" s="197"/>
      <c r="M131" s="101" t="s">
        <v>1</v>
      </c>
      <c r="N131" s="102" t="s">
        <v>37</v>
      </c>
      <c r="O131" s="102" t="s">
        <v>126</v>
      </c>
      <c r="P131" s="102" t="s">
        <v>127</v>
      </c>
      <c r="Q131" s="102" t="s">
        <v>128</v>
      </c>
      <c r="R131" s="102" t="s">
        <v>129</v>
      </c>
      <c r="S131" s="102" t="s">
        <v>130</v>
      </c>
      <c r="T131" s="103" t="s">
        <v>131</v>
      </c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</row>
    <row r="132" spans="1:63" s="2" customFormat="1" ht="22.8" customHeight="1">
      <c r="A132" s="39"/>
      <c r="B132" s="40"/>
      <c r="C132" s="108" t="s">
        <v>132</v>
      </c>
      <c r="D132" s="41"/>
      <c r="E132" s="41"/>
      <c r="F132" s="41"/>
      <c r="G132" s="41"/>
      <c r="H132" s="41"/>
      <c r="I132" s="41"/>
      <c r="J132" s="198">
        <f>BK132</f>
        <v>0</v>
      </c>
      <c r="K132" s="41"/>
      <c r="L132" s="45"/>
      <c r="M132" s="104"/>
      <c r="N132" s="199"/>
      <c r="O132" s="105"/>
      <c r="P132" s="200">
        <f>P133+P221</f>
        <v>0</v>
      </c>
      <c r="Q132" s="105"/>
      <c r="R132" s="200">
        <f>R133+R221</f>
        <v>42.37544954</v>
      </c>
      <c r="S132" s="105"/>
      <c r="T132" s="201">
        <f>T133+T221</f>
        <v>51.50957616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72</v>
      </c>
      <c r="AU132" s="18" t="s">
        <v>103</v>
      </c>
      <c r="BK132" s="202">
        <f>BK133+BK221</f>
        <v>0</v>
      </c>
    </row>
    <row r="133" spans="1:63" s="12" customFormat="1" ht="25.9" customHeight="1">
      <c r="A133" s="12"/>
      <c r="B133" s="203"/>
      <c r="C133" s="204"/>
      <c r="D133" s="205" t="s">
        <v>72</v>
      </c>
      <c r="E133" s="206" t="s">
        <v>133</v>
      </c>
      <c r="F133" s="206" t="s">
        <v>134</v>
      </c>
      <c r="G133" s="204"/>
      <c r="H133" s="204"/>
      <c r="I133" s="207"/>
      <c r="J133" s="208">
        <f>BK133</f>
        <v>0</v>
      </c>
      <c r="K133" s="204"/>
      <c r="L133" s="209"/>
      <c r="M133" s="210"/>
      <c r="N133" s="211"/>
      <c r="O133" s="211"/>
      <c r="P133" s="212">
        <f>P134+P195+P204+P218</f>
        <v>0</v>
      </c>
      <c r="Q133" s="211"/>
      <c r="R133" s="212">
        <f>R134+R195+R204+R218</f>
        <v>26.82163248</v>
      </c>
      <c r="S133" s="211"/>
      <c r="T133" s="213">
        <f>T134+T195+T204+T218</f>
        <v>19.326976000000002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81</v>
      </c>
      <c r="AT133" s="215" t="s">
        <v>72</v>
      </c>
      <c r="AU133" s="215" t="s">
        <v>73</v>
      </c>
      <c r="AY133" s="214" t="s">
        <v>135</v>
      </c>
      <c r="BK133" s="216">
        <f>BK134+BK195+BK204+BK218</f>
        <v>0</v>
      </c>
    </row>
    <row r="134" spans="1:63" s="12" customFormat="1" ht="22.8" customHeight="1">
      <c r="A134" s="12"/>
      <c r="B134" s="203"/>
      <c r="C134" s="204"/>
      <c r="D134" s="205" t="s">
        <v>72</v>
      </c>
      <c r="E134" s="217" t="s">
        <v>136</v>
      </c>
      <c r="F134" s="217" t="s">
        <v>137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SUM(P135:P194)</f>
        <v>0</v>
      </c>
      <c r="Q134" s="211"/>
      <c r="R134" s="212">
        <f>SUM(R135:R194)</f>
        <v>26.82163248</v>
      </c>
      <c r="S134" s="211"/>
      <c r="T134" s="213">
        <f>SUM(T135:T194)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81</v>
      </c>
      <c r="AT134" s="215" t="s">
        <v>72</v>
      </c>
      <c r="AU134" s="215" t="s">
        <v>81</v>
      </c>
      <c r="AY134" s="214" t="s">
        <v>135</v>
      </c>
      <c r="BK134" s="216">
        <f>SUM(BK135:BK194)</f>
        <v>0</v>
      </c>
    </row>
    <row r="135" spans="1:65" s="2" customFormat="1" ht="24.15" customHeight="1">
      <c r="A135" s="39"/>
      <c r="B135" s="40"/>
      <c r="C135" s="219" t="s">
        <v>138</v>
      </c>
      <c r="D135" s="219" t="s">
        <v>139</v>
      </c>
      <c r="E135" s="220" t="s">
        <v>140</v>
      </c>
      <c r="F135" s="221" t="s">
        <v>141</v>
      </c>
      <c r="G135" s="222" t="s">
        <v>142</v>
      </c>
      <c r="H135" s="223">
        <v>490.242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38</v>
      </c>
      <c r="O135" s="92"/>
      <c r="P135" s="228">
        <f>O135*H135</f>
        <v>0</v>
      </c>
      <c r="Q135" s="228">
        <v>0.00026</v>
      </c>
      <c r="R135" s="228">
        <f>Q135*H135</f>
        <v>0.12746292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143</v>
      </c>
      <c r="AT135" s="230" t="s">
        <v>139</v>
      </c>
      <c r="AU135" s="230" t="s">
        <v>83</v>
      </c>
      <c r="AY135" s="18" t="s">
        <v>135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81</v>
      </c>
      <c r="BK135" s="231">
        <f>ROUND(I135*H135,2)</f>
        <v>0</v>
      </c>
      <c r="BL135" s="18" t="s">
        <v>143</v>
      </c>
      <c r="BM135" s="230" t="s">
        <v>144</v>
      </c>
    </row>
    <row r="136" spans="1:47" s="2" customFormat="1" ht="12">
      <c r="A136" s="39"/>
      <c r="B136" s="40"/>
      <c r="C136" s="41"/>
      <c r="D136" s="232" t="s">
        <v>145</v>
      </c>
      <c r="E136" s="41"/>
      <c r="F136" s="233" t="s">
        <v>146</v>
      </c>
      <c r="G136" s="41"/>
      <c r="H136" s="41"/>
      <c r="I136" s="234"/>
      <c r="J136" s="41"/>
      <c r="K136" s="41"/>
      <c r="L136" s="45"/>
      <c r="M136" s="235"/>
      <c r="N136" s="236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145</v>
      </c>
      <c r="AU136" s="18" t="s">
        <v>83</v>
      </c>
    </row>
    <row r="137" spans="1:65" s="2" customFormat="1" ht="24.15" customHeight="1">
      <c r="A137" s="39"/>
      <c r="B137" s="40"/>
      <c r="C137" s="219" t="s">
        <v>147</v>
      </c>
      <c r="D137" s="219" t="s">
        <v>139</v>
      </c>
      <c r="E137" s="220" t="s">
        <v>148</v>
      </c>
      <c r="F137" s="221" t="s">
        <v>149</v>
      </c>
      <c r="G137" s="222" t="s">
        <v>142</v>
      </c>
      <c r="H137" s="223">
        <v>490.242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38</v>
      </c>
      <c r="O137" s="92"/>
      <c r="P137" s="228">
        <f>O137*H137</f>
        <v>0</v>
      </c>
      <c r="Q137" s="228">
        <v>0.00438</v>
      </c>
      <c r="R137" s="228">
        <f>Q137*H137</f>
        <v>2.14725996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143</v>
      </c>
      <c r="AT137" s="230" t="s">
        <v>139</v>
      </c>
      <c r="AU137" s="230" t="s">
        <v>83</v>
      </c>
      <c r="AY137" s="18" t="s">
        <v>135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81</v>
      </c>
      <c r="BK137" s="231">
        <f>ROUND(I137*H137,2)</f>
        <v>0</v>
      </c>
      <c r="BL137" s="18" t="s">
        <v>143</v>
      </c>
      <c r="BM137" s="230" t="s">
        <v>150</v>
      </c>
    </row>
    <row r="138" spans="1:47" s="2" customFormat="1" ht="12">
      <c r="A138" s="39"/>
      <c r="B138" s="40"/>
      <c r="C138" s="41"/>
      <c r="D138" s="232" t="s">
        <v>145</v>
      </c>
      <c r="E138" s="41"/>
      <c r="F138" s="233" t="s">
        <v>151</v>
      </c>
      <c r="G138" s="41"/>
      <c r="H138" s="41"/>
      <c r="I138" s="234"/>
      <c r="J138" s="41"/>
      <c r="K138" s="41"/>
      <c r="L138" s="45"/>
      <c r="M138" s="235"/>
      <c r="N138" s="236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145</v>
      </c>
      <c r="AU138" s="18" t="s">
        <v>83</v>
      </c>
    </row>
    <row r="139" spans="1:51" s="13" customFormat="1" ht="12">
      <c r="A139" s="13"/>
      <c r="B139" s="237"/>
      <c r="C139" s="238"/>
      <c r="D139" s="232" t="s">
        <v>152</v>
      </c>
      <c r="E139" s="239" t="s">
        <v>1</v>
      </c>
      <c r="F139" s="240" t="s">
        <v>153</v>
      </c>
      <c r="G139" s="238"/>
      <c r="H139" s="239" t="s">
        <v>1</v>
      </c>
      <c r="I139" s="241"/>
      <c r="J139" s="238"/>
      <c r="K139" s="238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152</v>
      </c>
      <c r="AU139" s="246" t="s">
        <v>83</v>
      </c>
      <c r="AV139" s="13" t="s">
        <v>81</v>
      </c>
      <c r="AW139" s="13" t="s">
        <v>30</v>
      </c>
      <c r="AX139" s="13" t="s">
        <v>73</v>
      </c>
      <c r="AY139" s="246" t="s">
        <v>135</v>
      </c>
    </row>
    <row r="140" spans="1:51" s="14" customFormat="1" ht="12">
      <c r="A140" s="14"/>
      <c r="B140" s="247"/>
      <c r="C140" s="248"/>
      <c r="D140" s="232" t="s">
        <v>152</v>
      </c>
      <c r="E140" s="249" t="s">
        <v>1</v>
      </c>
      <c r="F140" s="250" t="s">
        <v>154</v>
      </c>
      <c r="G140" s="248"/>
      <c r="H140" s="251">
        <v>81.331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152</v>
      </c>
      <c r="AU140" s="257" t="s">
        <v>83</v>
      </c>
      <c r="AV140" s="14" t="s">
        <v>83</v>
      </c>
      <c r="AW140" s="14" t="s">
        <v>30</v>
      </c>
      <c r="AX140" s="14" t="s">
        <v>73</v>
      </c>
      <c r="AY140" s="257" t="s">
        <v>135</v>
      </c>
    </row>
    <row r="141" spans="1:51" s="13" customFormat="1" ht="12">
      <c r="A141" s="13"/>
      <c r="B141" s="237"/>
      <c r="C141" s="238"/>
      <c r="D141" s="232" t="s">
        <v>152</v>
      </c>
      <c r="E141" s="239" t="s">
        <v>1</v>
      </c>
      <c r="F141" s="240" t="s">
        <v>155</v>
      </c>
      <c r="G141" s="238"/>
      <c r="H141" s="239" t="s">
        <v>1</v>
      </c>
      <c r="I141" s="241"/>
      <c r="J141" s="238"/>
      <c r="K141" s="238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152</v>
      </c>
      <c r="AU141" s="246" t="s">
        <v>83</v>
      </c>
      <c r="AV141" s="13" t="s">
        <v>81</v>
      </c>
      <c r="AW141" s="13" t="s">
        <v>30</v>
      </c>
      <c r="AX141" s="13" t="s">
        <v>73</v>
      </c>
      <c r="AY141" s="246" t="s">
        <v>135</v>
      </c>
    </row>
    <row r="142" spans="1:51" s="14" customFormat="1" ht="12">
      <c r="A142" s="14"/>
      <c r="B142" s="247"/>
      <c r="C142" s="248"/>
      <c r="D142" s="232" t="s">
        <v>152</v>
      </c>
      <c r="E142" s="249" t="s">
        <v>1</v>
      </c>
      <c r="F142" s="250" t="s">
        <v>156</v>
      </c>
      <c r="G142" s="248"/>
      <c r="H142" s="251">
        <v>408.911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7" t="s">
        <v>152</v>
      </c>
      <c r="AU142" s="257" t="s">
        <v>83</v>
      </c>
      <c r="AV142" s="14" t="s">
        <v>83</v>
      </c>
      <c r="AW142" s="14" t="s">
        <v>30</v>
      </c>
      <c r="AX142" s="14" t="s">
        <v>73</v>
      </c>
      <c r="AY142" s="257" t="s">
        <v>135</v>
      </c>
    </row>
    <row r="143" spans="1:51" s="15" customFormat="1" ht="12">
      <c r="A143" s="15"/>
      <c r="B143" s="258"/>
      <c r="C143" s="259"/>
      <c r="D143" s="232" t="s">
        <v>152</v>
      </c>
      <c r="E143" s="260" t="s">
        <v>1</v>
      </c>
      <c r="F143" s="261" t="s">
        <v>157</v>
      </c>
      <c r="G143" s="259"/>
      <c r="H143" s="262">
        <v>490.242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8" t="s">
        <v>152</v>
      </c>
      <c r="AU143" s="268" t="s">
        <v>83</v>
      </c>
      <c r="AV143" s="15" t="s">
        <v>143</v>
      </c>
      <c r="AW143" s="15" t="s">
        <v>30</v>
      </c>
      <c r="AX143" s="15" t="s">
        <v>81</v>
      </c>
      <c r="AY143" s="268" t="s">
        <v>135</v>
      </c>
    </row>
    <row r="144" spans="1:65" s="2" customFormat="1" ht="24.15" customHeight="1">
      <c r="A144" s="39"/>
      <c r="B144" s="40"/>
      <c r="C144" s="219" t="s">
        <v>158</v>
      </c>
      <c r="D144" s="219" t="s">
        <v>139</v>
      </c>
      <c r="E144" s="220" t="s">
        <v>159</v>
      </c>
      <c r="F144" s="221" t="s">
        <v>160</v>
      </c>
      <c r="G144" s="222" t="s">
        <v>142</v>
      </c>
      <c r="H144" s="223">
        <v>490.242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38</v>
      </c>
      <c r="O144" s="92"/>
      <c r="P144" s="228">
        <f>O144*H144</f>
        <v>0</v>
      </c>
      <c r="Q144" s="228">
        <v>0.004</v>
      </c>
      <c r="R144" s="228">
        <f>Q144*H144</f>
        <v>1.960968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143</v>
      </c>
      <c r="AT144" s="230" t="s">
        <v>139</v>
      </c>
      <c r="AU144" s="230" t="s">
        <v>83</v>
      </c>
      <c r="AY144" s="18" t="s">
        <v>135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81</v>
      </c>
      <c r="BK144" s="231">
        <f>ROUND(I144*H144,2)</f>
        <v>0</v>
      </c>
      <c r="BL144" s="18" t="s">
        <v>143</v>
      </c>
      <c r="BM144" s="230" t="s">
        <v>161</v>
      </c>
    </row>
    <row r="145" spans="1:47" s="2" customFormat="1" ht="12">
      <c r="A145" s="39"/>
      <c r="B145" s="40"/>
      <c r="C145" s="41"/>
      <c r="D145" s="232" t="s">
        <v>145</v>
      </c>
      <c r="E145" s="41"/>
      <c r="F145" s="233" t="s">
        <v>162</v>
      </c>
      <c r="G145" s="41"/>
      <c r="H145" s="41"/>
      <c r="I145" s="234"/>
      <c r="J145" s="41"/>
      <c r="K145" s="41"/>
      <c r="L145" s="45"/>
      <c r="M145" s="235"/>
      <c r="N145" s="236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145</v>
      </c>
      <c r="AU145" s="18" t="s">
        <v>83</v>
      </c>
    </row>
    <row r="146" spans="1:65" s="2" customFormat="1" ht="24.15" customHeight="1">
      <c r="A146" s="39"/>
      <c r="B146" s="40"/>
      <c r="C146" s="219" t="s">
        <v>163</v>
      </c>
      <c r="D146" s="219" t="s">
        <v>139</v>
      </c>
      <c r="E146" s="220" t="s">
        <v>164</v>
      </c>
      <c r="F146" s="221" t="s">
        <v>165</v>
      </c>
      <c r="G146" s="222" t="s">
        <v>166</v>
      </c>
      <c r="H146" s="223">
        <v>10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38</v>
      </c>
      <c r="O146" s="92"/>
      <c r="P146" s="228">
        <f>O146*H146</f>
        <v>0</v>
      </c>
      <c r="Q146" s="228">
        <v>0.1575</v>
      </c>
      <c r="R146" s="228">
        <f>Q146*H146</f>
        <v>1.575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143</v>
      </c>
      <c r="AT146" s="230" t="s">
        <v>139</v>
      </c>
      <c r="AU146" s="230" t="s">
        <v>83</v>
      </c>
      <c r="AY146" s="18" t="s">
        <v>135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81</v>
      </c>
      <c r="BK146" s="231">
        <f>ROUND(I146*H146,2)</f>
        <v>0</v>
      </c>
      <c r="BL146" s="18" t="s">
        <v>143</v>
      </c>
      <c r="BM146" s="230" t="s">
        <v>167</v>
      </c>
    </row>
    <row r="147" spans="1:47" s="2" customFormat="1" ht="12">
      <c r="A147" s="39"/>
      <c r="B147" s="40"/>
      <c r="C147" s="41"/>
      <c r="D147" s="232" t="s">
        <v>145</v>
      </c>
      <c r="E147" s="41"/>
      <c r="F147" s="233" t="s">
        <v>168</v>
      </c>
      <c r="G147" s="41"/>
      <c r="H147" s="41"/>
      <c r="I147" s="234"/>
      <c r="J147" s="41"/>
      <c r="K147" s="41"/>
      <c r="L147" s="45"/>
      <c r="M147" s="235"/>
      <c r="N147" s="236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145</v>
      </c>
      <c r="AU147" s="18" t="s">
        <v>83</v>
      </c>
    </row>
    <row r="148" spans="1:65" s="2" customFormat="1" ht="24.15" customHeight="1">
      <c r="A148" s="39"/>
      <c r="B148" s="40"/>
      <c r="C148" s="219" t="s">
        <v>169</v>
      </c>
      <c r="D148" s="219" t="s">
        <v>139</v>
      </c>
      <c r="E148" s="220" t="s">
        <v>170</v>
      </c>
      <c r="F148" s="221" t="s">
        <v>171</v>
      </c>
      <c r="G148" s="222" t="s">
        <v>142</v>
      </c>
      <c r="H148" s="223">
        <v>81.331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38</v>
      </c>
      <c r="O148" s="92"/>
      <c r="P148" s="228">
        <f>O148*H148</f>
        <v>0</v>
      </c>
      <c r="Q148" s="228">
        <v>0.021</v>
      </c>
      <c r="R148" s="228">
        <f>Q148*H148</f>
        <v>1.7079510000000002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143</v>
      </c>
      <c r="AT148" s="230" t="s">
        <v>139</v>
      </c>
      <c r="AU148" s="230" t="s">
        <v>83</v>
      </c>
      <c r="AY148" s="18" t="s">
        <v>135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81</v>
      </c>
      <c r="BK148" s="231">
        <f>ROUND(I148*H148,2)</f>
        <v>0</v>
      </c>
      <c r="BL148" s="18" t="s">
        <v>143</v>
      </c>
      <c r="BM148" s="230" t="s">
        <v>172</v>
      </c>
    </row>
    <row r="149" spans="1:47" s="2" customFormat="1" ht="12">
      <c r="A149" s="39"/>
      <c r="B149" s="40"/>
      <c r="C149" s="41"/>
      <c r="D149" s="232" t="s">
        <v>145</v>
      </c>
      <c r="E149" s="41"/>
      <c r="F149" s="233" t="s">
        <v>173</v>
      </c>
      <c r="G149" s="41"/>
      <c r="H149" s="41"/>
      <c r="I149" s="234"/>
      <c r="J149" s="41"/>
      <c r="K149" s="41"/>
      <c r="L149" s="45"/>
      <c r="M149" s="235"/>
      <c r="N149" s="236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145</v>
      </c>
      <c r="AU149" s="18" t="s">
        <v>83</v>
      </c>
    </row>
    <row r="150" spans="1:51" s="13" customFormat="1" ht="12">
      <c r="A150" s="13"/>
      <c r="B150" s="237"/>
      <c r="C150" s="238"/>
      <c r="D150" s="232" t="s">
        <v>152</v>
      </c>
      <c r="E150" s="239" t="s">
        <v>1</v>
      </c>
      <c r="F150" s="240" t="s">
        <v>174</v>
      </c>
      <c r="G150" s="238"/>
      <c r="H150" s="239" t="s">
        <v>1</v>
      </c>
      <c r="I150" s="241"/>
      <c r="J150" s="238"/>
      <c r="K150" s="238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152</v>
      </c>
      <c r="AU150" s="246" t="s">
        <v>83</v>
      </c>
      <c r="AV150" s="13" t="s">
        <v>81</v>
      </c>
      <c r="AW150" s="13" t="s">
        <v>30</v>
      </c>
      <c r="AX150" s="13" t="s">
        <v>73</v>
      </c>
      <c r="AY150" s="246" t="s">
        <v>135</v>
      </c>
    </row>
    <row r="151" spans="1:51" s="14" customFormat="1" ht="12">
      <c r="A151" s="14"/>
      <c r="B151" s="247"/>
      <c r="C151" s="248"/>
      <c r="D151" s="232" t="s">
        <v>152</v>
      </c>
      <c r="E151" s="249" t="s">
        <v>1</v>
      </c>
      <c r="F151" s="250" t="s">
        <v>154</v>
      </c>
      <c r="G151" s="248"/>
      <c r="H151" s="251">
        <v>81.331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7" t="s">
        <v>152</v>
      </c>
      <c r="AU151" s="257" t="s">
        <v>83</v>
      </c>
      <c r="AV151" s="14" t="s">
        <v>83</v>
      </c>
      <c r="AW151" s="14" t="s">
        <v>30</v>
      </c>
      <c r="AX151" s="14" t="s">
        <v>81</v>
      </c>
      <c r="AY151" s="257" t="s">
        <v>135</v>
      </c>
    </row>
    <row r="152" spans="1:65" s="2" customFormat="1" ht="24.15" customHeight="1">
      <c r="A152" s="39"/>
      <c r="B152" s="40"/>
      <c r="C152" s="219" t="s">
        <v>175</v>
      </c>
      <c r="D152" s="219" t="s">
        <v>139</v>
      </c>
      <c r="E152" s="220" t="s">
        <v>176</v>
      </c>
      <c r="F152" s="221" t="s">
        <v>177</v>
      </c>
      <c r="G152" s="222" t="s">
        <v>142</v>
      </c>
      <c r="H152" s="223">
        <v>18.894</v>
      </c>
      <c r="I152" s="224"/>
      <c r="J152" s="225">
        <f>ROUND(I152*H152,2)</f>
        <v>0</v>
      </c>
      <c r="K152" s="221" t="s">
        <v>1</v>
      </c>
      <c r="L152" s="45"/>
      <c r="M152" s="226" t="s">
        <v>1</v>
      </c>
      <c r="N152" s="227" t="s">
        <v>38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143</v>
      </c>
      <c r="AT152" s="230" t="s">
        <v>139</v>
      </c>
      <c r="AU152" s="230" t="s">
        <v>83</v>
      </c>
      <c r="AY152" s="18" t="s">
        <v>135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81</v>
      </c>
      <c r="BK152" s="231">
        <f>ROUND(I152*H152,2)</f>
        <v>0</v>
      </c>
      <c r="BL152" s="18" t="s">
        <v>143</v>
      </c>
      <c r="BM152" s="230" t="s">
        <v>178</v>
      </c>
    </row>
    <row r="153" spans="1:47" s="2" customFormat="1" ht="12">
      <c r="A153" s="39"/>
      <c r="B153" s="40"/>
      <c r="C153" s="41"/>
      <c r="D153" s="232" t="s">
        <v>145</v>
      </c>
      <c r="E153" s="41"/>
      <c r="F153" s="233" t="s">
        <v>179</v>
      </c>
      <c r="G153" s="41"/>
      <c r="H153" s="41"/>
      <c r="I153" s="234"/>
      <c r="J153" s="41"/>
      <c r="K153" s="41"/>
      <c r="L153" s="45"/>
      <c r="M153" s="235"/>
      <c r="N153" s="236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145</v>
      </c>
      <c r="AU153" s="18" t="s">
        <v>83</v>
      </c>
    </row>
    <row r="154" spans="1:51" s="14" customFormat="1" ht="12">
      <c r="A154" s="14"/>
      <c r="B154" s="247"/>
      <c r="C154" s="248"/>
      <c r="D154" s="232" t="s">
        <v>152</v>
      </c>
      <c r="E154" s="249" t="s">
        <v>1</v>
      </c>
      <c r="F154" s="250" t="s">
        <v>180</v>
      </c>
      <c r="G154" s="248"/>
      <c r="H154" s="251">
        <v>2.167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7" t="s">
        <v>152</v>
      </c>
      <c r="AU154" s="257" t="s">
        <v>83</v>
      </c>
      <c r="AV154" s="14" t="s">
        <v>83</v>
      </c>
      <c r="AW154" s="14" t="s">
        <v>30</v>
      </c>
      <c r="AX154" s="14" t="s">
        <v>73</v>
      </c>
      <c r="AY154" s="257" t="s">
        <v>135</v>
      </c>
    </row>
    <row r="155" spans="1:51" s="14" customFormat="1" ht="12">
      <c r="A155" s="14"/>
      <c r="B155" s="247"/>
      <c r="C155" s="248"/>
      <c r="D155" s="232" t="s">
        <v>152</v>
      </c>
      <c r="E155" s="249" t="s">
        <v>1</v>
      </c>
      <c r="F155" s="250" t="s">
        <v>181</v>
      </c>
      <c r="G155" s="248"/>
      <c r="H155" s="251">
        <v>2.25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7" t="s">
        <v>152</v>
      </c>
      <c r="AU155" s="257" t="s">
        <v>83</v>
      </c>
      <c r="AV155" s="14" t="s">
        <v>83</v>
      </c>
      <c r="AW155" s="14" t="s">
        <v>30</v>
      </c>
      <c r="AX155" s="14" t="s">
        <v>73</v>
      </c>
      <c r="AY155" s="257" t="s">
        <v>135</v>
      </c>
    </row>
    <row r="156" spans="1:51" s="14" customFormat="1" ht="12">
      <c r="A156" s="14"/>
      <c r="B156" s="247"/>
      <c r="C156" s="248"/>
      <c r="D156" s="232" t="s">
        <v>152</v>
      </c>
      <c r="E156" s="249" t="s">
        <v>1</v>
      </c>
      <c r="F156" s="250" t="s">
        <v>182</v>
      </c>
      <c r="G156" s="248"/>
      <c r="H156" s="251">
        <v>3.546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7" t="s">
        <v>152</v>
      </c>
      <c r="AU156" s="257" t="s">
        <v>83</v>
      </c>
      <c r="AV156" s="14" t="s">
        <v>83</v>
      </c>
      <c r="AW156" s="14" t="s">
        <v>30</v>
      </c>
      <c r="AX156" s="14" t="s">
        <v>73</v>
      </c>
      <c r="AY156" s="257" t="s">
        <v>135</v>
      </c>
    </row>
    <row r="157" spans="1:51" s="14" customFormat="1" ht="12">
      <c r="A157" s="14"/>
      <c r="B157" s="247"/>
      <c r="C157" s="248"/>
      <c r="D157" s="232" t="s">
        <v>152</v>
      </c>
      <c r="E157" s="249" t="s">
        <v>1</v>
      </c>
      <c r="F157" s="250" t="s">
        <v>183</v>
      </c>
      <c r="G157" s="248"/>
      <c r="H157" s="251">
        <v>4.032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7" t="s">
        <v>152</v>
      </c>
      <c r="AU157" s="257" t="s">
        <v>83</v>
      </c>
      <c r="AV157" s="14" t="s">
        <v>83</v>
      </c>
      <c r="AW157" s="14" t="s">
        <v>30</v>
      </c>
      <c r="AX157" s="14" t="s">
        <v>73</v>
      </c>
      <c r="AY157" s="257" t="s">
        <v>135</v>
      </c>
    </row>
    <row r="158" spans="1:51" s="14" customFormat="1" ht="12">
      <c r="A158" s="14"/>
      <c r="B158" s="247"/>
      <c r="C158" s="248"/>
      <c r="D158" s="232" t="s">
        <v>152</v>
      </c>
      <c r="E158" s="249" t="s">
        <v>1</v>
      </c>
      <c r="F158" s="250" t="s">
        <v>184</v>
      </c>
      <c r="G158" s="248"/>
      <c r="H158" s="251">
        <v>0.792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152</v>
      </c>
      <c r="AU158" s="257" t="s">
        <v>83</v>
      </c>
      <c r="AV158" s="14" t="s">
        <v>83</v>
      </c>
      <c r="AW158" s="14" t="s">
        <v>30</v>
      </c>
      <c r="AX158" s="14" t="s">
        <v>73</v>
      </c>
      <c r="AY158" s="257" t="s">
        <v>135</v>
      </c>
    </row>
    <row r="159" spans="1:51" s="14" customFormat="1" ht="12">
      <c r="A159" s="14"/>
      <c r="B159" s="247"/>
      <c r="C159" s="248"/>
      <c r="D159" s="232" t="s">
        <v>152</v>
      </c>
      <c r="E159" s="249" t="s">
        <v>1</v>
      </c>
      <c r="F159" s="250" t="s">
        <v>185</v>
      </c>
      <c r="G159" s="248"/>
      <c r="H159" s="251">
        <v>2.955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152</v>
      </c>
      <c r="AU159" s="257" t="s">
        <v>83</v>
      </c>
      <c r="AV159" s="14" t="s">
        <v>83</v>
      </c>
      <c r="AW159" s="14" t="s">
        <v>30</v>
      </c>
      <c r="AX159" s="14" t="s">
        <v>73</v>
      </c>
      <c r="AY159" s="257" t="s">
        <v>135</v>
      </c>
    </row>
    <row r="160" spans="1:51" s="14" customFormat="1" ht="12">
      <c r="A160" s="14"/>
      <c r="B160" s="247"/>
      <c r="C160" s="248"/>
      <c r="D160" s="232" t="s">
        <v>152</v>
      </c>
      <c r="E160" s="249" t="s">
        <v>1</v>
      </c>
      <c r="F160" s="250" t="s">
        <v>186</v>
      </c>
      <c r="G160" s="248"/>
      <c r="H160" s="251">
        <v>3.152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7" t="s">
        <v>152</v>
      </c>
      <c r="AU160" s="257" t="s">
        <v>83</v>
      </c>
      <c r="AV160" s="14" t="s">
        <v>83</v>
      </c>
      <c r="AW160" s="14" t="s">
        <v>30</v>
      </c>
      <c r="AX160" s="14" t="s">
        <v>73</v>
      </c>
      <c r="AY160" s="257" t="s">
        <v>135</v>
      </c>
    </row>
    <row r="161" spans="1:51" s="15" customFormat="1" ht="12">
      <c r="A161" s="15"/>
      <c r="B161" s="258"/>
      <c r="C161" s="259"/>
      <c r="D161" s="232" t="s">
        <v>152</v>
      </c>
      <c r="E161" s="260" t="s">
        <v>1</v>
      </c>
      <c r="F161" s="261" t="s">
        <v>157</v>
      </c>
      <c r="G161" s="259"/>
      <c r="H161" s="262">
        <v>18.894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8" t="s">
        <v>152</v>
      </c>
      <c r="AU161" s="268" t="s">
        <v>83</v>
      </c>
      <c r="AV161" s="15" t="s">
        <v>143</v>
      </c>
      <c r="AW161" s="15" t="s">
        <v>30</v>
      </c>
      <c r="AX161" s="15" t="s">
        <v>81</v>
      </c>
      <c r="AY161" s="268" t="s">
        <v>135</v>
      </c>
    </row>
    <row r="162" spans="1:65" s="2" customFormat="1" ht="21.75" customHeight="1">
      <c r="A162" s="39"/>
      <c r="B162" s="40"/>
      <c r="C162" s="219" t="s">
        <v>187</v>
      </c>
      <c r="D162" s="219" t="s">
        <v>139</v>
      </c>
      <c r="E162" s="220" t="s">
        <v>188</v>
      </c>
      <c r="F162" s="221" t="s">
        <v>189</v>
      </c>
      <c r="G162" s="222" t="s">
        <v>190</v>
      </c>
      <c r="H162" s="223">
        <v>119.4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38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143</v>
      </c>
      <c r="AT162" s="230" t="s">
        <v>139</v>
      </c>
      <c r="AU162" s="230" t="s">
        <v>83</v>
      </c>
      <c r="AY162" s="18" t="s">
        <v>135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81</v>
      </c>
      <c r="BK162" s="231">
        <f>ROUND(I162*H162,2)</f>
        <v>0</v>
      </c>
      <c r="BL162" s="18" t="s">
        <v>143</v>
      </c>
      <c r="BM162" s="230" t="s">
        <v>191</v>
      </c>
    </row>
    <row r="163" spans="1:47" s="2" customFormat="1" ht="12">
      <c r="A163" s="39"/>
      <c r="B163" s="40"/>
      <c r="C163" s="41"/>
      <c r="D163" s="232" t="s">
        <v>145</v>
      </c>
      <c r="E163" s="41"/>
      <c r="F163" s="233" t="s">
        <v>192</v>
      </c>
      <c r="G163" s="41"/>
      <c r="H163" s="41"/>
      <c r="I163" s="234"/>
      <c r="J163" s="41"/>
      <c r="K163" s="41"/>
      <c r="L163" s="45"/>
      <c r="M163" s="235"/>
      <c r="N163" s="236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145</v>
      </c>
      <c r="AU163" s="18" t="s">
        <v>83</v>
      </c>
    </row>
    <row r="164" spans="1:51" s="13" customFormat="1" ht="12">
      <c r="A164" s="13"/>
      <c r="B164" s="237"/>
      <c r="C164" s="238"/>
      <c r="D164" s="232" t="s">
        <v>152</v>
      </c>
      <c r="E164" s="239" t="s">
        <v>1</v>
      </c>
      <c r="F164" s="240" t="s">
        <v>193</v>
      </c>
      <c r="G164" s="238"/>
      <c r="H164" s="239" t="s">
        <v>1</v>
      </c>
      <c r="I164" s="241"/>
      <c r="J164" s="238"/>
      <c r="K164" s="238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152</v>
      </c>
      <c r="AU164" s="246" t="s">
        <v>83</v>
      </c>
      <c r="AV164" s="13" t="s">
        <v>81</v>
      </c>
      <c r="AW164" s="13" t="s">
        <v>30</v>
      </c>
      <c r="AX164" s="13" t="s">
        <v>73</v>
      </c>
      <c r="AY164" s="246" t="s">
        <v>135</v>
      </c>
    </row>
    <row r="165" spans="1:51" s="14" customFormat="1" ht="12">
      <c r="A165" s="14"/>
      <c r="B165" s="247"/>
      <c r="C165" s="248"/>
      <c r="D165" s="232" t="s">
        <v>152</v>
      </c>
      <c r="E165" s="249" t="s">
        <v>1</v>
      </c>
      <c r="F165" s="250" t="s">
        <v>194</v>
      </c>
      <c r="G165" s="248"/>
      <c r="H165" s="251">
        <v>15.2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7" t="s">
        <v>152</v>
      </c>
      <c r="AU165" s="257" t="s">
        <v>83</v>
      </c>
      <c r="AV165" s="14" t="s">
        <v>83</v>
      </c>
      <c r="AW165" s="14" t="s">
        <v>30</v>
      </c>
      <c r="AX165" s="14" t="s">
        <v>73</v>
      </c>
      <c r="AY165" s="257" t="s">
        <v>135</v>
      </c>
    </row>
    <row r="166" spans="1:51" s="14" customFormat="1" ht="12">
      <c r="A166" s="14"/>
      <c r="B166" s="247"/>
      <c r="C166" s="248"/>
      <c r="D166" s="232" t="s">
        <v>152</v>
      </c>
      <c r="E166" s="249" t="s">
        <v>1</v>
      </c>
      <c r="F166" s="250" t="s">
        <v>195</v>
      </c>
      <c r="G166" s="248"/>
      <c r="H166" s="251">
        <v>16.4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7" t="s">
        <v>152</v>
      </c>
      <c r="AU166" s="257" t="s">
        <v>83</v>
      </c>
      <c r="AV166" s="14" t="s">
        <v>83</v>
      </c>
      <c r="AW166" s="14" t="s">
        <v>30</v>
      </c>
      <c r="AX166" s="14" t="s">
        <v>73</v>
      </c>
      <c r="AY166" s="257" t="s">
        <v>135</v>
      </c>
    </row>
    <row r="167" spans="1:51" s="14" customFormat="1" ht="12">
      <c r="A167" s="14"/>
      <c r="B167" s="247"/>
      <c r="C167" s="248"/>
      <c r="D167" s="232" t="s">
        <v>152</v>
      </c>
      <c r="E167" s="249" t="s">
        <v>1</v>
      </c>
      <c r="F167" s="250" t="s">
        <v>196</v>
      </c>
      <c r="G167" s="248"/>
      <c r="H167" s="251">
        <v>11.6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7" t="s">
        <v>152</v>
      </c>
      <c r="AU167" s="257" t="s">
        <v>83</v>
      </c>
      <c r="AV167" s="14" t="s">
        <v>83</v>
      </c>
      <c r="AW167" s="14" t="s">
        <v>30</v>
      </c>
      <c r="AX167" s="14" t="s">
        <v>73</v>
      </c>
      <c r="AY167" s="257" t="s">
        <v>135</v>
      </c>
    </row>
    <row r="168" spans="1:51" s="14" customFormat="1" ht="12">
      <c r="A168" s="14"/>
      <c r="B168" s="247"/>
      <c r="C168" s="248"/>
      <c r="D168" s="232" t="s">
        <v>152</v>
      </c>
      <c r="E168" s="249" t="s">
        <v>1</v>
      </c>
      <c r="F168" s="250" t="s">
        <v>197</v>
      </c>
      <c r="G168" s="248"/>
      <c r="H168" s="251">
        <v>20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7" t="s">
        <v>152</v>
      </c>
      <c r="AU168" s="257" t="s">
        <v>83</v>
      </c>
      <c r="AV168" s="14" t="s">
        <v>83</v>
      </c>
      <c r="AW168" s="14" t="s">
        <v>30</v>
      </c>
      <c r="AX168" s="14" t="s">
        <v>73</v>
      </c>
      <c r="AY168" s="257" t="s">
        <v>135</v>
      </c>
    </row>
    <row r="169" spans="1:51" s="14" customFormat="1" ht="12">
      <c r="A169" s="14"/>
      <c r="B169" s="247"/>
      <c r="C169" s="248"/>
      <c r="D169" s="232" t="s">
        <v>152</v>
      </c>
      <c r="E169" s="249" t="s">
        <v>1</v>
      </c>
      <c r="F169" s="250" t="s">
        <v>198</v>
      </c>
      <c r="G169" s="248"/>
      <c r="H169" s="251">
        <v>12.2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7" t="s">
        <v>152</v>
      </c>
      <c r="AU169" s="257" t="s">
        <v>83</v>
      </c>
      <c r="AV169" s="14" t="s">
        <v>83</v>
      </c>
      <c r="AW169" s="14" t="s">
        <v>30</v>
      </c>
      <c r="AX169" s="14" t="s">
        <v>73</v>
      </c>
      <c r="AY169" s="257" t="s">
        <v>135</v>
      </c>
    </row>
    <row r="170" spans="1:51" s="13" customFormat="1" ht="12">
      <c r="A170" s="13"/>
      <c r="B170" s="237"/>
      <c r="C170" s="238"/>
      <c r="D170" s="232" t="s">
        <v>152</v>
      </c>
      <c r="E170" s="239" t="s">
        <v>1</v>
      </c>
      <c r="F170" s="240" t="s">
        <v>199</v>
      </c>
      <c r="G170" s="238"/>
      <c r="H170" s="239" t="s">
        <v>1</v>
      </c>
      <c r="I170" s="241"/>
      <c r="J170" s="238"/>
      <c r="K170" s="238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152</v>
      </c>
      <c r="AU170" s="246" t="s">
        <v>83</v>
      </c>
      <c r="AV170" s="13" t="s">
        <v>81</v>
      </c>
      <c r="AW170" s="13" t="s">
        <v>30</v>
      </c>
      <c r="AX170" s="13" t="s">
        <v>73</v>
      </c>
      <c r="AY170" s="246" t="s">
        <v>135</v>
      </c>
    </row>
    <row r="171" spans="1:51" s="14" customFormat="1" ht="12">
      <c r="A171" s="14"/>
      <c r="B171" s="247"/>
      <c r="C171" s="248"/>
      <c r="D171" s="232" t="s">
        <v>152</v>
      </c>
      <c r="E171" s="249" t="s">
        <v>1</v>
      </c>
      <c r="F171" s="250" t="s">
        <v>200</v>
      </c>
      <c r="G171" s="248"/>
      <c r="H171" s="251">
        <v>44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7" t="s">
        <v>152</v>
      </c>
      <c r="AU171" s="257" t="s">
        <v>83</v>
      </c>
      <c r="AV171" s="14" t="s">
        <v>83</v>
      </c>
      <c r="AW171" s="14" t="s">
        <v>30</v>
      </c>
      <c r="AX171" s="14" t="s">
        <v>73</v>
      </c>
      <c r="AY171" s="257" t="s">
        <v>135</v>
      </c>
    </row>
    <row r="172" spans="1:51" s="15" customFormat="1" ht="12">
      <c r="A172" s="15"/>
      <c r="B172" s="258"/>
      <c r="C172" s="259"/>
      <c r="D172" s="232" t="s">
        <v>152</v>
      </c>
      <c r="E172" s="260" t="s">
        <v>1</v>
      </c>
      <c r="F172" s="261" t="s">
        <v>157</v>
      </c>
      <c r="G172" s="259"/>
      <c r="H172" s="262">
        <v>119.39999999999999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8" t="s">
        <v>152</v>
      </c>
      <c r="AU172" s="268" t="s">
        <v>83</v>
      </c>
      <c r="AV172" s="15" t="s">
        <v>143</v>
      </c>
      <c r="AW172" s="15" t="s">
        <v>30</v>
      </c>
      <c r="AX172" s="15" t="s">
        <v>81</v>
      </c>
      <c r="AY172" s="268" t="s">
        <v>135</v>
      </c>
    </row>
    <row r="173" spans="1:65" s="2" customFormat="1" ht="24.15" customHeight="1">
      <c r="A173" s="39"/>
      <c r="B173" s="40"/>
      <c r="C173" s="219" t="s">
        <v>201</v>
      </c>
      <c r="D173" s="219" t="s">
        <v>139</v>
      </c>
      <c r="E173" s="220" t="s">
        <v>202</v>
      </c>
      <c r="F173" s="221" t="s">
        <v>203</v>
      </c>
      <c r="G173" s="222" t="s">
        <v>190</v>
      </c>
      <c r="H173" s="223">
        <v>16.4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38</v>
      </c>
      <c r="O173" s="92"/>
      <c r="P173" s="228">
        <f>O173*H173</f>
        <v>0</v>
      </c>
      <c r="Q173" s="228">
        <v>0.0015</v>
      </c>
      <c r="R173" s="228">
        <f>Q173*H173</f>
        <v>0.024599999999999997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143</v>
      </c>
      <c r="AT173" s="230" t="s">
        <v>139</v>
      </c>
      <c r="AU173" s="230" t="s">
        <v>83</v>
      </c>
      <c r="AY173" s="18" t="s">
        <v>135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81</v>
      </c>
      <c r="BK173" s="231">
        <f>ROUND(I173*H173,2)</f>
        <v>0</v>
      </c>
      <c r="BL173" s="18" t="s">
        <v>143</v>
      </c>
      <c r="BM173" s="230" t="s">
        <v>204</v>
      </c>
    </row>
    <row r="174" spans="1:47" s="2" customFormat="1" ht="12">
      <c r="A174" s="39"/>
      <c r="B174" s="40"/>
      <c r="C174" s="41"/>
      <c r="D174" s="232" t="s">
        <v>145</v>
      </c>
      <c r="E174" s="41"/>
      <c r="F174" s="233" t="s">
        <v>205</v>
      </c>
      <c r="G174" s="41"/>
      <c r="H174" s="41"/>
      <c r="I174" s="234"/>
      <c r="J174" s="41"/>
      <c r="K174" s="41"/>
      <c r="L174" s="45"/>
      <c r="M174" s="235"/>
      <c r="N174" s="236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145</v>
      </c>
      <c r="AU174" s="18" t="s">
        <v>83</v>
      </c>
    </row>
    <row r="175" spans="1:51" s="14" customFormat="1" ht="12">
      <c r="A175" s="14"/>
      <c r="B175" s="247"/>
      <c r="C175" s="248"/>
      <c r="D175" s="232" t="s">
        <v>152</v>
      </c>
      <c r="E175" s="249" t="s">
        <v>1</v>
      </c>
      <c r="F175" s="250" t="s">
        <v>206</v>
      </c>
      <c r="G175" s="248"/>
      <c r="H175" s="251">
        <v>16.4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7" t="s">
        <v>152</v>
      </c>
      <c r="AU175" s="257" t="s">
        <v>83</v>
      </c>
      <c r="AV175" s="14" t="s">
        <v>83</v>
      </c>
      <c r="AW175" s="14" t="s">
        <v>30</v>
      </c>
      <c r="AX175" s="14" t="s">
        <v>81</v>
      </c>
      <c r="AY175" s="257" t="s">
        <v>135</v>
      </c>
    </row>
    <row r="176" spans="1:65" s="2" customFormat="1" ht="24.15" customHeight="1">
      <c r="A176" s="39"/>
      <c r="B176" s="40"/>
      <c r="C176" s="219" t="s">
        <v>207</v>
      </c>
      <c r="D176" s="219" t="s">
        <v>139</v>
      </c>
      <c r="E176" s="220" t="s">
        <v>208</v>
      </c>
      <c r="F176" s="221" t="s">
        <v>209</v>
      </c>
      <c r="G176" s="222" t="s">
        <v>190</v>
      </c>
      <c r="H176" s="223">
        <v>128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38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143</v>
      </c>
      <c r="AT176" s="230" t="s">
        <v>139</v>
      </c>
      <c r="AU176" s="230" t="s">
        <v>83</v>
      </c>
      <c r="AY176" s="18" t="s">
        <v>135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81</v>
      </c>
      <c r="BK176" s="231">
        <f>ROUND(I176*H176,2)</f>
        <v>0</v>
      </c>
      <c r="BL176" s="18" t="s">
        <v>143</v>
      </c>
      <c r="BM176" s="230" t="s">
        <v>210</v>
      </c>
    </row>
    <row r="177" spans="1:47" s="2" customFormat="1" ht="12">
      <c r="A177" s="39"/>
      <c r="B177" s="40"/>
      <c r="C177" s="41"/>
      <c r="D177" s="232" t="s">
        <v>145</v>
      </c>
      <c r="E177" s="41"/>
      <c r="F177" s="233" t="s">
        <v>211</v>
      </c>
      <c r="G177" s="41"/>
      <c r="H177" s="41"/>
      <c r="I177" s="234"/>
      <c r="J177" s="41"/>
      <c r="K177" s="41"/>
      <c r="L177" s="45"/>
      <c r="M177" s="235"/>
      <c r="N177" s="236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145</v>
      </c>
      <c r="AU177" s="18" t="s">
        <v>83</v>
      </c>
    </row>
    <row r="178" spans="1:51" s="14" customFormat="1" ht="12">
      <c r="A178" s="14"/>
      <c r="B178" s="247"/>
      <c r="C178" s="248"/>
      <c r="D178" s="232" t="s">
        <v>152</v>
      </c>
      <c r="E178" s="249" t="s">
        <v>1</v>
      </c>
      <c r="F178" s="250" t="s">
        <v>212</v>
      </c>
      <c r="G178" s="248"/>
      <c r="H178" s="251">
        <v>128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7" t="s">
        <v>152</v>
      </c>
      <c r="AU178" s="257" t="s">
        <v>83</v>
      </c>
      <c r="AV178" s="14" t="s">
        <v>83</v>
      </c>
      <c r="AW178" s="14" t="s">
        <v>30</v>
      </c>
      <c r="AX178" s="14" t="s">
        <v>81</v>
      </c>
      <c r="AY178" s="257" t="s">
        <v>135</v>
      </c>
    </row>
    <row r="179" spans="1:65" s="2" customFormat="1" ht="24.15" customHeight="1">
      <c r="A179" s="39"/>
      <c r="B179" s="40"/>
      <c r="C179" s="269" t="s">
        <v>213</v>
      </c>
      <c r="D179" s="269" t="s">
        <v>214</v>
      </c>
      <c r="E179" s="270" t="s">
        <v>215</v>
      </c>
      <c r="F179" s="271" t="s">
        <v>216</v>
      </c>
      <c r="G179" s="272" t="s">
        <v>190</v>
      </c>
      <c r="H179" s="273">
        <v>134.4</v>
      </c>
      <c r="I179" s="274"/>
      <c r="J179" s="275">
        <f>ROUND(I179*H179,2)</f>
        <v>0</v>
      </c>
      <c r="K179" s="271" t="s">
        <v>1</v>
      </c>
      <c r="L179" s="276"/>
      <c r="M179" s="277" t="s">
        <v>1</v>
      </c>
      <c r="N179" s="278" t="s">
        <v>38</v>
      </c>
      <c r="O179" s="92"/>
      <c r="P179" s="228">
        <f>O179*H179</f>
        <v>0</v>
      </c>
      <c r="Q179" s="228">
        <v>0.0001</v>
      </c>
      <c r="R179" s="228">
        <f>Q179*H179</f>
        <v>0.01344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217</v>
      </c>
      <c r="AT179" s="230" t="s">
        <v>214</v>
      </c>
      <c r="AU179" s="230" t="s">
        <v>83</v>
      </c>
      <c r="AY179" s="18" t="s">
        <v>135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81</v>
      </c>
      <c r="BK179" s="231">
        <f>ROUND(I179*H179,2)</f>
        <v>0</v>
      </c>
      <c r="BL179" s="18" t="s">
        <v>143</v>
      </c>
      <c r="BM179" s="230" t="s">
        <v>218</v>
      </c>
    </row>
    <row r="180" spans="1:47" s="2" customFormat="1" ht="12">
      <c r="A180" s="39"/>
      <c r="B180" s="40"/>
      <c r="C180" s="41"/>
      <c r="D180" s="232" t="s">
        <v>145</v>
      </c>
      <c r="E180" s="41"/>
      <c r="F180" s="233" t="s">
        <v>216</v>
      </c>
      <c r="G180" s="41"/>
      <c r="H180" s="41"/>
      <c r="I180" s="234"/>
      <c r="J180" s="41"/>
      <c r="K180" s="41"/>
      <c r="L180" s="45"/>
      <c r="M180" s="235"/>
      <c r="N180" s="236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145</v>
      </c>
      <c r="AU180" s="18" t="s">
        <v>83</v>
      </c>
    </row>
    <row r="181" spans="1:51" s="14" customFormat="1" ht="12">
      <c r="A181" s="14"/>
      <c r="B181" s="247"/>
      <c r="C181" s="248"/>
      <c r="D181" s="232" t="s">
        <v>152</v>
      </c>
      <c r="E181" s="249" t="s">
        <v>1</v>
      </c>
      <c r="F181" s="250" t="s">
        <v>219</v>
      </c>
      <c r="G181" s="248"/>
      <c r="H181" s="251">
        <v>134.4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7" t="s">
        <v>152</v>
      </c>
      <c r="AU181" s="257" t="s">
        <v>83</v>
      </c>
      <c r="AV181" s="14" t="s">
        <v>83</v>
      </c>
      <c r="AW181" s="14" t="s">
        <v>30</v>
      </c>
      <c r="AX181" s="14" t="s">
        <v>81</v>
      </c>
      <c r="AY181" s="257" t="s">
        <v>135</v>
      </c>
    </row>
    <row r="182" spans="1:65" s="2" customFormat="1" ht="24.15" customHeight="1">
      <c r="A182" s="39"/>
      <c r="B182" s="40"/>
      <c r="C182" s="219" t="s">
        <v>220</v>
      </c>
      <c r="D182" s="219" t="s">
        <v>139</v>
      </c>
      <c r="E182" s="220" t="s">
        <v>221</v>
      </c>
      <c r="F182" s="221" t="s">
        <v>222</v>
      </c>
      <c r="G182" s="222" t="s">
        <v>142</v>
      </c>
      <c r="H182" s="223">
        <v>173.175</v>
      </c>
      <c r="I182" s="224"/>
      <c r="J182" s="225">
        <f>ROUND(I182*H182,2)</f>
        <v>0</v>
      </c>
      <c r="K182" s="221" t="s">
        <v>223</v>
      </c>
      <c r="L182" s="45"/>
      <c r="M182" s="226" t="s">
        <v>1</v>
      </c>
      <c r="N182" s="227" t="s">
        <v>38</v>
      </c>
      <c r="O182" s="92"/>
      <c r="P182" s="228">
        <f>O182*H182</f>
        <v>0</v>
      </c>
      <c r="Q182" s="228">
        <v>0.105</v>
      </c>
      <c r="R182" s="228">
        <f>Q182*H182</f>
        <v>18.183375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143</v>
      </c>
      <c r="AT182" s="230" t="s">
        <v>139</v>
      </c>
      <c r="AU182" s="230" t="s">
        <v>83</v>
      </c>
      <c r="AY182" s="18" t="s">
        <v>135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81</v>
      </c>
      <c r="BK182" s="231">
        <f>ROUND(I182*H182,2)</f>
        <v>0</v>
      </c>
      <c r="BL182" s="18" t="s">
        <v>143</v>
      </c>
      <c r="BM182" s="230" t="s">
        <v>224</v>
      </c>
    </row>
    <row r="183" spans="1:47" s="2" customFormat="1" ht="12">
      <c r="A183" s="39"/>
      <c r="B183" s="40"/>
      <c r="C183" s="41"/>
      <c r="D183" s="232" t="s">
        <v>145</v>
      </c>
      <c r="E183" s="41"/>
      <c r="F183" s="233" t="s">
        <v>225</v>
      </c>
      <c r="G183" s="41"/>
      <c r="H183" s="41"/>
      <c r="I183" s="234"/>
      <c r="J183" s="41"/>
      <c r="K183" s="41"/>
      <c r="L183" s="45"/>
      <c r="M183" s="235"/>
      <c r="N183" s="236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145</v>
      </c>
      <c r="AU183" s="18" t="s">
        <v>83</v>
      </c>
    </row>
    <row r="184" spans="1:47" s="2" customFormat="1" ht="12">
      <c r="A184" s="39"/>
      <c r="B184" s="40"/>
      <c r="C184" s="41"/>
      <c r="D184" s="279" t="s">
        <v>226</v>
      </c>
      <c r="E184" s="41"/>
      <c r="F184" s="280" t="s">
        <v>227</v>
      </c>
      <c r="G184" s="41"/>
      <c r="H184" s="41"/>
      <c r="I184" s="234"/>
      <c r="J184" s="41"/>
      <c r="K184" s="41"/>
      <c r="L184" s="45"/>
      <c r="M184" s="235"/>
      <c r="N184" s="236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226</v>
      </c>
      <c r="AU184" s="18" t="s">
        <v>83</v>
      </c>
    </row>
    <row r="185" spans="1:65" s="2" customFormat="1" ht="24.15" customHeight="1">
      <c r="A185" s="39"/>
      <c r="B185" s="40"/>
      <c r="C185" s="219" t="s">
        <v>228</v>
      </c>
      <c r="D185" s="219" t="s">
        <v>139</v>
      </c>
      <c r="E185" s="220" t="s">
        <v>229</v>
      </c>
      <c r="F185" s="221" t="s">
        <v>230</v>
      </c>
      <c r="G185" s="222" t="s">
        <v>142</v>
      </c>
      <c r="H185" s="223">
        <v>4.025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38</v>
      </c>
      <c r="O185" s="92"/>
      <c r="P185" s="228">
        <f>O185*H185</f>
        <v>0</v>
      </c>
      <c r="Q185" s="228">
        <v>0.09336</v>
      </c>
      <c r="R185" s="228">
        <f>Q185*H185</f>
        <v>0.37577400000000005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143</v>
      </c>
      <c r="AT185" s="230" t="s">
        <v>139</v>
      </c>
      <c r="AU185" s="230" t="s">
        <v>83</v>
      </c>
      <c r="AY185" s="18" t="s">
        <v>135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81</v>
      </c>
      <c r="BK185" s="231">
        <f>ROUND(I185*H185,2)</f>
        <v>0</v>
      </c>
      <c r="BL185" s="18" t="s">
        <v>143</v>
      </c>
      <c r="BM185" s="230" t="s">
        <v>231</v>
      </c>
    </row>
    <row r="186" spans="1:47" s="2" customFormat="1" ht="12">
      <c r="A186" s="39"/>
      <c r="B186" s="40"/>
      <c r="C186" s="41"/>
      <c r="D186" s="232" t="s">
        <v>145</v>
      </c>
      <c r="E186" s="41"/>
      <c r="F186" s="233" t="s">
        <v>232</v>
      </c>
      <c r="G186" s="41"/>
      <c r="H186" s="41"/>
      <c r="I186" s="234"/>
      <c r="J186" s="41"/>
      <c r="K186" s="41"/>
      <c r="L186" s="45"/>
      <c r="M186" s="235"/>
      <c r="N186" s="236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145</v>
      </c>
      <c r="AU186" s="18" t="s">
        <v>83</v>
      </c>
    </row>
    <row r="187" spans="1:51" s="13" customFormat="1" ht="12">
      <c r="A187" s="13"/>
      <c r="B187" s="237"/>
      <c r="C187" s="238"/>
      <c r="D187" s="232" t="s">
        <v>152</v>
      </c>
      <c r="E187" s="239" t="s">
        <v>1</v>
      </c>
      <c r="F187" s="240" t="s">
        <v>233</v>
      </c>
      <c r="G187" s="238"/>
      <c r="H187" s="239" t="s">
        <v>1</v>
      </c>
      <c r="I187" s="241"/>
      <c r="J187" s="238"/>
      <c r="K187" s="238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152</v>
      </c>
      <c r="AU187" s="246" t="s">
        <v>83</v>
      </c>
      <c r="AV187" s="13" t="s">
        <v>81</v>
      </c>
      <c r="AW187" s="13" t="s">
        <v>30</v>
      </c>
      <c r="AX187" s="13" t="s">
        <v>73</v>
      </c>
      <c r="AY187" s="246" t="s">
        <v>135</v>
      </c>
    </row>
    <row r="188" spans="1:51" s="14" customFormat="1" ht="12">
      <c r="A188" s="14"/>
      <c r="B188" s="247"/>
      <c r="C188" s="248"/>
      <c r="D188" s="232" t="s">
        <v>152</v>
      </c>
      <c r="E188" s="249" t="s">
        <v>1</v>
      </c>
      <c r="F188" s="250" t="s">
        <v>234</v>
      </c>
      <c r="G188" s="248"/>
      <c r="H188" s="251">
        <v>2.8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7" t="s">
        <v>152</v>
      </c>
      <c r="AU188" s="257" t="s">
        <v>83</v>
      </c>
      <c r="AV188" s="14" t="s">
        <v>83</v>
      </c>
      <c r="AW188" s="14" t="s">
        <v>30</v>
      </c>
      <c r="AX188" s="14" t="s">
        <v>73</v>
      </c>
      <c r="AY188" s="257" t="s">
        <v>135</v>
      </c>
    </row>
    <row r="189" spans="1:51" s="14" customFormat="1" ht="12">
      <c r="A189" s="14"/>
      <c r="B189" s="247"/>
      <c r="C189" s="248"/>
      <c r="D189" s="232" t="s">
        <v>152</v>
      </c>
      <c r="E189" s="249" t="s">
        <v>1</v>
      </c>
      <c r="F189" s="250" t="s">
        <v>235</v>
      </c>
      <c r="G189" s="248"/>
      <c r="H189" s="251">
        <v>1.225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7" t="s">
        <v>152</v>
      </c>
      <c r="AU189" s="257" t="s">
        <v>83</v>
      </c>
      <c r="AV189" s="14" t="s">
        <v>83</v>
      </c>
      <c r="AW189" s="14" t="s">
        <v>30</v>
      </c>
      <c r="AX189" s="14" t="s">
        <v>73</v>
      </c>
      <c r="AY189" s="257" t="s">
        <v>135</v>
      </c>
    </row>
    <row r="190" spans="1:51" s="15" customFormat="1" ht="12">
      <c r="A190" s="15"/>
      <c r="B190" s="258"/>
      <c r="C190" s="259"/>
      <c r="D190" s="232" t="s">
        <v>152</v>
      </c>
      <c r="E190" s="260" t="s">
        <v>1</v>
      </c>
      <c r="F190" s="261" t="s">
        <v>157</v>
      </c>
      <c r="G190" s="259"/>
      <c r="H190" s="262">
        <v>4.025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8" t="s">
        <v>152</v>
      </c>
      <c r="AU190" s="268" t="s">
        <v>83</v>
      </c>
      <c r="AV190" s="15" t="s">
        <v>143</v>
      </c>
      <c r="AW190" s="15" t="s">
        <v>30</v>
      </c>
      <c r="AX190" s="15" t="s">
        <v>81</v>
      </c>
      <c r="AY190" s="268" t="s">
        <v>135</v>
      </c>
    </row>
    <row r="191" spans="1:65" s="2" customFormat="1" ht="24.15" customHeight="1">
      <c r="A191" s="39"/>
      <c r="B191" s="40"/>
      <c r="C191" s="219" t="s">
        <v>236</v>
      </c>
      <c r="D191" s="219" t="s">
        <v>139</v>
      </c>
      <c r="E191" s="220" t="s">
        <v>237</v>
      </c>
      <c r="F191" s="221" t="s">
        <v>238</v>
      </c>
      <c r="G191" s="222" t="s">
        <v>142</v>
      </c>
      <c r="H191" s="223">
        <v>7.56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38</v>
      </c>
      <c r="O191" s="92"/>
      <c r="P191" s="228">
        <f>O191*H191</f>
        <v>0</v>
      </c>
      <c r="Q191" s="228">
        <v>0.09336</v>
      </c>
      <c r="R191" s="228">
        <f>Q191*H191</f>
        <v>0.7058015999999999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143</v>
      </c>
      <c r="AT191" s="230" t="s">
        <v>139</v>
      </c>
      <c r="AU191" s="230" t="s">
        <v>83</v>
      </c>
      <c r="AY191" s="18" t="s">
        <v>135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81</v>
      </c>
      <c r="BK191" s="231">
        <f>ROUND(I191*H191,2)</f>
        <v>0</v>
      </c>
      <c r="BL191" s="18" t="s">
        <v>143</v>
      </c>
      <c r="BM191" s="230" t="s">
        <v>239</v>
      </c>
    </row>
    <row r="192" spans="1:47" s="2" customFormat="1" ht="12">
      <c r="A192" s="39"/>
      <c r="B192" s="40"/>
      <c r="C192" s="41"/>
      <c r="D192" s="232" t="s">
        <v>145</v>
      </c>
      <c r="E192" s="41"/>
      <c r="F192" s="233" t="s">
        <v>240</v>
      </c>
      <c r="G192" s="41"/>
      <c r="H192" s="41"/>
      <c r="I192" s="234"/>
      <c r="J192" s="41"/>
      <c r="K192" s="41"/>
      <c r="L192" s="45"/>
      <c r="M192" s="235"/>
      <c r="N192" s="236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145</v>
      </c>
      <c r="AU192" s="18" t="s">
        <v>83</v>
      </c>
    </row>
    <row r="193" spans="1:51" s="13" customFormat="1" ht="12">
      <c r="A193" s="13"/>
      <c r="B193" s="237"/>
      <c r="C193" s="238"/>
      <c r="D193" s="232" t="s">
        <v>152</v>
      </c>
      <c r="E193" s="239" t="s">
        <v>1</v>
      </c>
      <c r="F193" s="240" t="s">
        <v>241</v>
      </c>
      <c r="G193" s="238"/>
      <c r="H193" s="239" t="s">
        <v>1</v>
      </c>
      <c r="I193" s="241"/>
      <c r="J193" s="238"/>
      <c r="K193" s="238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152</v>
      </c>
      <c r="AU193" s="246" t="s">
        <v>83</v>
      </c>
      <c r="AV193" s="13" t="s">
        <v>81</v>
      </c>
      <c r="AW193" s="13" t="s">
        <v>30</v>
      </c>
      <c r="AX193" s="13" t="s">
        <v>73</v>
      </c>
      <c r="AY193" s="246" t="s">
        <v>135</v>
      </c>
    </row>
    <row r="194" spans="1:51" s="14" customFormat="1" ht="12">
      <c r="A194" s="14"/>
      <c r="B194" s="247"/>
      <c r="C194" s="248"/>
      <c r="D194" s="232" t="s">
        <v>152</v>
      </c>
      <c r="E194" s="249" t="s">
        <v>1</v>
      </c>
      <c r="F194" s="250" t="s">
        <v>242</v>
      </c>
      <c r="G194" s="248"/>
      <c r="H194" s="251">
        <v>7.56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7" t="s">
        <v>152</v>
      </c>
      <c r="AU194" s="257" t="s">
        <v>83</v>
      </c>
      <c r="AV194" s="14" t="s">
        <v>83</v>
      </c>
      <c r="AW194" s="14" t="s">
        <v>30</v>
      </c>
      <c r="AX194" s="14" t="s">
        <v>81</v>
      </c>
      <c r="AY194" s="257" t="s">
        <v>135</v>
      </c>
    </row>
    <row r="195" spans="1:63" s="12" customFormat="1" ht="22.8" customHeight="1">
      <c r="A195" s="12"/>
      <c r="B195" s="203"/>
      <c r="C195" s="204"/>
      <c r="D195" s="205" t="s">
        <v>72</v>
      </c>
      <c r="E195" s="217" t="s">
        <v>243</v>
      </c>
      <c r="F195" s="217" t="s">
        <v>244</v>
      </c>
      <c r="G195" s="204"/>
      <c r="H195" s="204"/>
      <c r="I195" s="207"/>
      <c r="J195" s="218">
        <f>BK195</f>
        <v>0</v>
      </c>
      <c r="K195" s="204"/>
      <c r="L195" s="209"/>
      <c r="M195" s="210"/>
      <c r="N195" s="211"/>
      <c r="O195" s="211"/>
      <c r="P195" s="212">
        <f>SUM(P196:P203)</f>
        <v>0</v>
      </c>
      <c r="Q195" s="211"/>
      <c r="R195" s="212">
        <f>SUM(R196:R203)</f>
        <v>0</v>
      </c>
      <c r="S195" s="211"/>
      <c r="T195" s="213">
        <f>SUM(T196:T203)</f>
        <v>19.326976000000002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4" t="s">
        <v>81</v>
      </c>
      <c r="AT195" s="215" t="s">
        <v>72</v>
      </c>
      <c r="AU195" s="215" t="s">
        <v>81</v>
      </c>
      <c r="AY195" s="214" t="s">
        <v>135</v>
      </c>
      <c r="BK195" s="216">
        <f>SUM(BK196:BK203)</f>
        <v>0</v>
      </c>
    </row>
    <row r="196" spans="1:65" s="2" customFormat="1" ht="24.15" customHeight="1">
      <c r="A196" s="39"/>
      <c r="B196" s="40"/>
      <c r="C196" s="219" t="s">
        <v>245</v>
      </c>
      <c r="D196" s="219" t="s">
        <v>139</v>
      </c>
      <c r="E196" s="220" t="s">
        <v>246</v>
      </c>
      <c r="F196" s="221" t="s">
        <v>247</v>
      </c>
      <c r="G196" s="222" t="s">
        <v>142</v>
      </c>
      <c r="H196" s="223">
        <v>173.175</v>
      </c>
      <c r="I196" s="224"/>
      <c r="J196" s="225">
        <f>ROUND(I196*H196,2)</f>
        <v>0</v>
      </c>
      <c r="K196" s="221" t="s">
        <v>1</v>
      </c>
      <c r="L196" s="45"/>
      <c r="M196" s="226" t="s">
        <v>1</v>
      </c>
      <c r="N196" s="227" t="s">
        <v>38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0.09</v>
      </c>
      <c r="T196" s="229">
        <f>S196*H196</f>
        <v>15.58575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143</v>
      </c>
      <c r="AT196" s="230" t="s">
        <v>139</v>
      </c>
      <c r="AU196" s="230" t="s">
        <v>83</v>
      </c>
      <c r="AY196" s="18" t="s">
        <v>135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81</v>
      </c>
      <c r="BK196" s="231">
        <f>ROUND(I196*H196,2)</f>
        <v>0</v>
      </c>
      <c r="BL196" s="18" t="s">
        <v>143</v>
      </c>
      <c r="BM196" s="230" t="s">
        <v>248</v>
      </c>
    </row>
    <row r="197" spans="1:47" s="2" customFormat="1" ht="12">
      <c r="A197" s="39"/>
      <c r="B197" s="40"/>
      <c r="C197" s="41"/>
      <c r="D197" s="232" t="s">
        <v>145</v>
      </c>
      <c r="E197" s="41"/>
      <c r="F197" s="233" t="s">
        <v>249</v>
      </c>
      <c r="G197" s="41"/>
      <c r="H197" s="41"/>
      <c r="I197" s="234"/>
      <c r="J197" s="41"/>
      <c r="K197" s="41"/>
      <c r="L197" s="45"/>
      <c r="M197" s="235"/>
      <c r="N197" s="236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145</v>
      </c>
      <c r="AU197" s="18" t="s">
        <v>83</v>
      </c>
    </row>
    <row r="198" spans="1:51" s="13" customFormat="1" ht="12">
      <c r="A198" s="13"/>
      <c r="B198" s="237"/>
      <c r="C198" s="238"/>
      <c r="D198" s="232" t="s">
        <v>152</v>
      </c>
      <c r="E198" s="239" t="s">
        <v>1</v>
      </c>
      <c r="F198" s="240" t="s">
        <v>250</v>
      </c>
      <c r="G198" s="238"/>
      <c r="H198" s="239" t="s">
        <v>1</v>
      </c>
      <c r="I198" s="241"/>
      <c r="J198" s="238"/>
      <c r="K198" s="238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152</v>
      </c>
      <c r="AU198" s="246" t="s">
        <v>83</v>
      </c>
      <c r="AV198" s="13" t="s">
        <v>81</v>
      </c>
      <c r="AW198" s="13" t="s">
        <v>30</v>
      </c>
      <c r="AX198" s="13" t="s">
        <v>73</v>
      </c>
      <c r="AY198" s="246" t="s">
        <v>135</v>
      </c>
    </row>
    <row r="199" spans="1:51" s="14" customFormat="1" ht="12">
      <c r="A199" s="14"/>
      <c r="B199" s="247"/>
      <c r="C199" s="248"/>
      <c r="D199" s="232" t="s">
        <v>152</v>
      </c>
      <c r="E199" s="249" t="s">
        <v>1</v>
      </c>
      <c r="F199" s="250" t="s">
        <v>251</v>
      </c>
      <c r="G199" s="248"/>
      <c r="H199" s="251">
        <v>173.175</v>
      </c>
      <c r="I199" s="252"/>
      <c r="J199" s="248"/>
      <c r="K199" s="248"/>
      <c r="L199" s="253"/>
      <c r="M199" s="254"/>
      <c r="N199" s="255"/>
      <c r="O199" s="255"/>
      <c r="P199" s="255"/>
      <c r="Q199" s="255"/>
      <c r="R199" s="255"/>
      <c r="S199" s="255"/>
      <c r="T199" s="25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7" t="s">
        <v>152</v>
      </c>
      <c r="AU199" s="257" t="s">
        <v>83</v>
      </c>
      <c r="AV199" s="14" t="s">
        <v>83</v>
      </c>
      <c r="AW199" s="14" t="s">
        <v>30</v>
      </c>
      <c r="AX199" s="14" t="s">
        <v>81</v>
      </c>
      <c r="AY199" s="257" t="s">
        <v>135</v>
      </c>
    </row>
    <row r="200" spans="1:65" s="2" customFormat="1" ht="37.8" customHeight="1">
      <c r="A200" s="39"/>
      <c r="B200" s="40"/>
      <c r="C200" s="219" t="s">
        <v>252</v>
      </c>
      <c r="D200" s="219" t="s">
        <v>139</v>
      </c>
      <c r="E200" s="220" t="s">
        <v>253</v>
      </c>
      <c r="F200" s="221" t="s">
        <v>254</v>
      </c>
      <c r="G200" s="222" t="s">
        <v>142</v>
      </c>
      <c r="H200" s="223">
        <v>81.331</v>
      </c>
      <c r="I200" s="224"/>
      <c r="J200" s="225">
        <f>ROUND(I200*H200,2)</f>
        <v>0</v>
      </c>
      <c r="K200" s="221" t="s">
        <v>1</v>
      </c>
      <c r="L200" s="45"/>
      <c r="M200" s="226" t="s">
        <v>1</v>
      </c>
      <c r="N200" s="227" t="s">
        <v>38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0.046</v>
      </c>
      <c r="T200" s="229">
        <f>S200*H200</f>
        <v>3.741226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143</v>
      </c>
      <c r="AT200" s="230" t="s">
        <v>139</v>
      </c>
      <c r="AU200" s="230" t="s">
        <v>83</v>
      </c>
      <c r="AY200" s="18" t="s">
        <v>135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81</v>
      </c>
      <c r="BK200" s="231">
        <f>ROUND(I200*H200,2)</f>
        <v>0</v>
      </c>
      <c r="BL200" s="18" t="s">
        <v>143</v>
      </c>
      <c r="BM200" s="230" t="s">
        <v>255</v>
      </c>
    </row>
    <row r="201" spans="1:47" s="2" customFormat="1" ht="12">
      <c r="A201" s="39"/>
      <c r="B201" s="40"/>
      <c r="C201" s="41"/>
      <c r="D201" s="232" t="s">
        <v>145</v>
      </c>
      <c r="E201" s="41"/>
      <c r="F201" s="233" t="s">
        <v>256</v>
      </c>
      <c r="G201" s="41"/>
      <c r="H201" s="41"/>
      <c r="I201" s="234"/>
      <c r="J201" s="41"/>
      <c r="K201" s="41"/>
      <c r="L201" s="45"/>
      <c r="M201" s="235"/>
      <c r="N201" s="236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145</v>
      </c>
      <c r="AU201" s="18" t="s">
        <v>83</v>
      </c>
    </row>
    <row r="202" spans="1:51" s="13" customFormat="1" ht="12">
      <c r="A202" s="13"/>
      <c r="B202" s="237"/>
      <c r="C202" s="238"/>
      <c r="D202" s="232" t="s">
        <v>152</v>
      </c>
      <c r="E202" s="239" t="s">
        <v>1</v>
      </c>
      <c r="F202" s="240" t="s">
        <v>257</v>
      </c>
      <c r="G202" s="238"/>
      <c r="H202" s="239" t="s">
        <v>1</v>
      </c>
      <c r="I202" s="241"/>
      <c r="J202" s="238"/>
      <c r="K202" s="238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152</v>
      </c>
      <c r="AU202" s="246" t="s">
        <v>83</v>
      </c>
      <c r="AV202" s="13" t="s">
        <v>81</v>
      </c>
      <c r="AW202" s="13" t="s">
        <v>30</v>
      </c>
      <c r="AX202" s="13" t="s">
        <v>73</v>
      </c>
      <c r="AY202" s="246" t="s">
        <v>135</v>
      </c>
    </row>
    <row r="203" spans="1:51" s="14" customFormat="1" ht="12">
      <c r="A203" s="14"/>
      <c r="B203" s="247"/>
      <c r="C203" s="248"/>
      <c r="D203" s="232" t="s">
        <v>152</v>
      </c>
      <c r="E203" s="249" t="s">
        <v>1</v>
      </c>
      <c r="F203" s="250" t="s">
        <v>154</v>
      </c>
      <c r="G203" s="248"/>
      <c r="H203" s="251">
        <v>81.331</v>
      </c>
      <c r="I203" s="252"/>
      <c r="J203" s="248"/>
      <c r="K203" s="248"/>
      <c r="L203" s="253"/>
      <c r="M203" s="254"/>
      <c r="N203" s="255"/>
      <c r="O203" s="255"/>
      <c r="P203" s="255"/>
      <c r="Q203" s="255"/>
      <c r="R203" s="255"/>
      <c r="S203" s="255"/>
      <c r="T203" s="25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7" t="s">
        <v>152</v>
      </c>
      <c r="AU203" s="257" t="s">
        <v>83</v>
      </c>
      <c r="AV203" s="14" t="s">
        <v>83</v>
      </c>
      <c r="AW203" s="14" t="s">
        <v>30</v>
      </c>
      <c r="AX203" s="14" t="s">
        <v>81</v>
      </c>
      <c r="AY203" s="257" t="s">
        <v>135</v>
      </c>
    </row>
    <row r="204" spans="1:63" s="12" customFormat="1" ht="22.8" customHeight="1">
      <c r="A204" s="12"/>
      <c r="B204" s="203"/>
      <c r="C204" s="204"/>
      <c r="D204" s="205" t="s">
        <v>72</v>
      </c>
      <c r="E204" s="217" t="s">
        <v>258</v>
      </c>
      <c r="F204" s="217" t="s">
        <v>259</v>
      </c>
      <c r="G204" s="204"/>
      <c r="H204" s="204"/>
      <c r="I204" s="207"/>
      <c r="J204" s="218">
        <f>BK204</f>
        <v>0</v>
      </c>
      <c r="K204" s="204"/>
      <c r="L204" s="209"/>
      <c r="M204" s="210"/>
      <c r="N204" s="211"/>
      <c r="O204" s="211"/>
      <c r="P204" s="212">
        <f>SUM(P205:P217)</f>
        <v>0</v>
      </c>
      <c r="Q204" s="211"/>
      <c r="R204" s="212">
        <f>SUM(R205:R217)</f>
        <v>0</v>
      </c>
      <c r="S204" s="211"/>
      <c r="T204" s="213">
        <f>SUM(T205:T217)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4" t="s">
        <v>81</v>
      </c>
      <c r="AT204" s="215" t="s">
        <v>72</v>
      </c>
      <c r="AU204" s="215" t="s">
        <v>81</v>
      </c>
      <c r="AY204" s="214" t="s">
        <v>135</v>
      </c>
      <c r="BK204" s="216">
        <f>SUM(BK205:BK217)</f>
        <v>0</v>
      </c>
    </row>
    <row r="205" spans="1:65" s="2" customFormat="1" ht="16.5" customHeight="1">
      <c r="A205" s="39"/>
      <c r="B205" s="40"/>
      <c r="C205" s="219" t="s">
        <v>260</v>
      </c>
      <c r="D205" s="219" t="s">
        <v>139</v>
      </c>
      <c r="E205" s="220" t="s">
        <v>261</v>
      </c>
      <c r="F205" s="221" t="s">
        <v>262</v>
      </c>
      <c r="G205" s="222" t="s">
        <v>263</v>
      </c>
      <c r="H205" s="223">
        <v>51.437</v>
      </c>
      <c r="I205" s="224"/>
      <c r="J205" s="225">
        <f>ROUND(I205*H205,2)</f>
        <v>0</v>
      </c>
      <c r="K205" s="221" t="s">
        <v>1</v>
      </c>
      <c r="L205" s="45"/>
      <c r="M205" s="226" t="s">
        <v>1</v>
      </c>
      <c r="N205" s="227" t="s">
        <v>38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143</v>
      </c>
      <c r="AT205" s="230" t="s">
        <v>139</v>
      </c>
      <c r="AU205" s="230" t="s">
        <v>83</v>
      </c>
      <c r="AY205" s="18" t="s">
        <v>135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81</v>
      </c>
      <c r="BK205" s="231">
        <f>ROUND(I205*H205,2)</f>
        <v>0</v>
      </c>
      <c r="BL205" s="18" t="s">
        <v>143</v>
      </c>
      <c r="BM205" s="230" t="s">
        <v>264</v>
      </c>
    </row>
    <row r="206" spans="1:47" s="2" customFormat="1" ht="12">
      <c r="A206" s="39"/>
      <c r="B206" s="40"/>
      <c r="C206" s="41"/>
      <c r="D206" s="232" t="s">
        <v>145</v>
      </c>
      <c r="E206" s="41"/>
      <c r="F206" s="233" t="s">
        <v>265</v>
      </c>
      <c r="G206" s="41"/>
      <c r="H206" s="41"/>
      <c r="I206" s="234"/>
      <c r="J206" s="41"/>
      <c r="K206" s="41"/>
      <c r="L206" s="45"/>
      <c r="M206" s="235"/>
      <c r="N206" s="236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145</v>
      </c>
      <c r="AU206" s="18" t="s">
        <v>83</v>
      </c>
    </row>
    <row r="207" spans="1:65" s="2" customFormat="1" ht="24.15" customHeight="1">
      <c r="A207" s="39"/>
      <c r="B207" s="40"/>
      <c r="C207" s="219" t="s">
        <v>266</v>
      </c>
      <c r="D207" s="219" t="s">
        <v>139</v>
      </c>
      <c r="E207" s="220" t="s">
        <v>267</v>
      </c>
      <c r="F207" s="221" t="s">
        <v>268</v>
      </c>
      <c r="G207" s="222" t="s">
        <v>263</v>
      </c>
      <c r="H207" s="223">
        <v>51.437</v>
      </c>
      <c r="I207" s="224"/>
      <c r="J207" s="225">
        <f>ROUND(I207*H207,2)</f>
        <v>0</v>
      </c>
      <c r="K207" s="221" t="s">
        <v>1</v>
      </c>
      <c r="L207" s="45"/>
      <c r="M207" s="226" t="s">
        <v>1</v>
      </c>
      <c r="N207" s="227" t="s">
        <v>38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143</v>
      </c>
      <c r="AT207" s="230" t="s">
        <v>139</v>
      </c>
      <c r="AU207" s="230" t="s">
        <v>83</v>
      </c>
      <c r="AY207" s="18" t="s">
        <v>135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81</v>
      </c>
      <c r="BK207" s="231">
        <f>ROUND(I207*H207,2)</f>
        <v>0</v>
      </c>
      <c r="BL207" s="18" t="s">
        <v>143</v>
      </c>
      <c r="BM207" s="230" t="s">
        <v>269</v>
      </c>
    </row>
    <row r="208" spans="1:47" s="2" customFormat="1" ht="12">
      <c r="A208" s="39"/>
      <c r="B208" s="40"/>
      <c r="C208" s="41"/>
      <c r="D208" s="232" t="s">
        <v>145</v>
      </c>
      <c r="E208" s="41"/>
      <c r="F208" s="233" t="s">
        <v>270</v>
      </c>
      <c r="G208" s="41"/>
      <c r="H208" s="41"/>
      <c r="I208" s="234"/>
      <c r="J208" s="41"/>
      <c r="K208" s="41"/>
      <c r="L208" s="45"/>
      <c r="M208" s="235"/>
      <c r="N208" s="236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145</v>
      </c>
      <c r="AU208" s="18" t="s">
        <v>83</v>
      </c>
    </row>
    <row r="209" spans="1:65" s="2" customFormat="1" ht="33" customHeight="1">
      <c r="A209" s="39"/>
      <c r="B209" s="40"/>
      <c r="C209" s="219" t="s">
        <v>271</v>
      </c>
      <c r="D209" s="219" t="s">
        <v>139</v>
      </c>
      <c r="E209" s="220" t="s">
        <v>272</v>
      </c>
      <c r="F209" s="221" t="s">
        <v>273</v>
      </c>
      <c r="G209" s="222" t="s">
        <v>263</v>
      </c>
      <c r="H209" s="223">
        <v>514.37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38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143</v>
      </c>
      <c r="AT209" s="230" t="s">
        <v>139</v>
      </c>
      <c r="AU209" s="230" t="s">
        <v>83</v>
      </c>
      <c r="AY209" s="18" t="s">
        <v>135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81</v>
      </c>
      <c r="BK209" s="231">
        <f>ROUND(I209*H209,2)</f>
        <v>0</v>
      </c>
      <c r="BL209" s="18" t="s">
        <v>143</v>
      </c>
      <c r="BM209" s="230" t="s">
        <v>274</v>
      </c>
    </row>
    <row r="210" spans="1:47" s="2" customFormat="1" ht="12">
      <c r="A210" s="39"/>
      <c r="B210" s="40"/>
      <c r="C210" s="41"/>
      <c r="D210" s="232" t="s">
        <v>145</v>
      </c>
      <c r="E210" s="41"/>
      <c r="F210" s="233" t="s">
        <v>275</v>
      </c>
      <c r="G210" s="41"/>
      <c r="H210" s="41"/>
      <c r="I210" s="234"/>
      <c r="J210" s="41"/>
      <c r="K210" s="41"/>
      <c r="L210" s="45"/>
      <c r="M210" s="235"/>
      <c r="N210" s="236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145</v>
      </c>
      <c r="AU210" s="18" t="s">
        <v>83</v>
      </c>
    </row>
    <row r="211" spans="1:51" s="14" customFormat="1" ht="12">
      <c r="A211" s="14"/>
      <c r="B211" s="247"/>
      <c r="C211" s="248"/>
      <c r="D211" s="232" t="s">
        <v>152</v>
      </c>
      <c r="E211" s="249" t="s">
        <v>1</v>
      </c>
      <c r="F211" s="250" t="s">
        <v>276</v>
      </c>
      <c r="G211" s="248"/>
      <c r="H211" s="251">
        <v>514.37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7" t="s">
        <v>152</v>
      </c>
      <c r="AU211" s="257" t="s">
        <v>83</v>
      </c>
      <c r="AV211" s="14" t="s">
        <v>83</v>
      </c>
      <c r="AW211" s="14" t="s">
        <v>30</v>
      </c>
      <c r="AX211" s="14" t="s">
        <v>81</v>
      </c>
      <c r="AY211" s="257" t="s">
        <v>135</v>
      </c>
    </row>
    <row r="212" spans="1:65" s="2" customFormat="1" ht="24.15" customHeight="1">
      <c r="A212" s="39"/>
      <c r="B212" s="40"/>
      <c r="C212" s="219" t="s">
        <v>277</v>
      </c>
      <c r="D212" s="219" t="s">
        <v>139</v>
      </c>
      <c r="E212" s="220" t="s">
        <v>278</v>
      </c>
      <c r="F212" s="221" t="s">
        <v>279</v>
      </c>
      <c r="G212" s="222" t="s">
        <v>263</v>
      </c>
      <c r="H212" s="223">
        <v>51.437</v>
      </c>
      <c r="I212" s="224"/>
      <c r="J212" s="225">
        <f>ROUND(I212*H212,2)</f>
        <v>0</v>
      </c>
      <c r="K212" s="221" t="s">
        <v>1</v>
      </c>
      <c r="L212" s="45"/>
      <c r="M212" s="226" t="s">
        <v>1</v>
      </c>
      <c r="N212" s="227" t="s">
        <v>38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143</v>
      </c>
      <c r="AT212" s="230" t="s">
        <v>139</v>
      </c>
      <c r="AU212" s="230" t="s">
        <v>83</v>
      </c>
      <c r="AY212" s="18" t="s">
        <v>135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81</v>
      </c>
      <c r="BK212" s="231">
        <f>ROUND(I212*H212,2)</f>
        <v>0</v>
      </c>
      <c r="BL212" s="18" t="s">
        <v>143</v>
      </c>
      <c r="BM212" s="230" t="s">
        <v>280</v>
      </c>
    </row>
    <row r="213" spans="1:47" s="2" customFormat="1" ht="12">
      <c r="A213" s="39"/>
      <c r="B213" s="40"/>
      <c r="C213" s="41"/>
      <c r="D213" s="232" t="s">
        <v>145</v>
      </c>
      <c r="E213" s="41"/>
      <c r="F213" s="233" t="s">
        <v>281</v>
      </c>
      <c r="G213" s="41"/>
      <c r="H213" s="41"/>
      <c r="I213" s="234"/>
      <c r="J213" s="41"/>
      <c r="K213" s="41"/>
      <c r="L213" s="45"/>
      <c r="M213" s="235"/>
      <c r="N213" s="236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145</v>
      </c>
      <c r="AU213" s="18" t="s">
        <v>83</v>
      </c>
    </row>
    <row r="214" spans="1:65" s="2" customFormat="1" ht="33" customHeight="1">
      <c r="A214" s="39"/>
      <c r="B214" s="40"/>
      <c r="C214" s="219" t="s">
        <v>282</v>
      </c>
      <c r="D214" s="219" t="s">
        <v>139</v>
      </c>
      <c r="E214" s="220" t="s">
        <v>283</v>
      </c>
      <c r="F214" s="221" t="s">
        <v>284</v>
      </c>
      <c r="G214" s="222" t="s">
        <v>263</v>
      </c>
      <c r="H214" s="223">
        <v>51.437</v>
      </c>
      <c r="I214" s="224"/>
      <c r="J214" s="225">
        <f>ROUND(I214*H214,2)</f>
        <v>0</v>
      </c>
      <c r="K214" s="221" t="s">
        <v>1</v>
      </c>
      <c r="L214" s="45"/>
      <c r="M214" s="226" t="s">
        <v>1</v>
      </c>
      <c r="N214" s="227" t="s">
        <v>38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143</v>
      </c>
      <c r="AT214" s="230" t="s">
        <v>139</v>
      </c>
      <c r="AU214" s="230" t="s">
        <v>83</v>
      </c>
      <c r="AY214" s="18" t="s">
        <v>135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81</v>
      </c>
      <c r="BK214" s="231">
        <f>ROUND(I214*H214,2)</f>
        <v>0</v>
      </c>
      <c r="BL214" s="18" t="s">
        <v>143</v>
      </c>
      <c r="BM214" s="230" t="s">
        <v>285</v>
      </c>
    </row>
    <row r="215" spans="1:47" s="2" customFormat="1" ht="12">
      <c r="A215" s="39"/>
      <c r="B215" s="40"/>
      <c r="C215" s="41"/>
      <c r="D215" s="232" t="s">
        <v>145</v>
      </c>
      <c r="E215" s="41"/>
      <c r="F215" s="233" t="s">
        <v>286</v>
      </c>
      <c r="G215" s="41"/>
      <c r="H215" s="41"/>
      <c r="I215" s="234"/>
      <c r="J215" s="41"/>
      <c r="K215" s="41"/>
      <c r="L215" s="45"/>
      <c r="M215" s="235"/>
      <c r="N215" s="236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145</v>
      </c>
      <c r="AU215" s="18" t="s">
        <v>83</v>
      </c>
    </row>
    <row r="216" spans="1:65" s="2" customFormat="1" ht="24.15" customHeight="1">
      <c r="A216" s="39"/>
      <c r="B216" s="40"/>
      <c r="C216" s="219" t="s">
        <v>287</v>
      </c>
      <c r="D216" s="219" t="s">
        <v>139</v>
      </c>
      <c r="E216" s="220" t="s">
        <v>288</v>
      </c>
      <c r="F216" s="221" t="s">
        <v>289</v>
      </c>
      <c r="G216" s="222" t="s">
        <v>263</v>
      </c>
      <c r="H216" s="223">
        <v>51.437</v>
      </c>
      <c r="I216" s="224"/>
      <c r="J216" s="225">
        <f>ROUND(I216*H216,2)</f>
        <v>0</v>
      </c>
      <c r="K216" s="221" t="s">
        <v>1</v>
      </c>
      <c r="L216" s="45"/>
      <c r="M216" s="226" t="s">
        <v>1</v>
      </c>
      <c r="N216" s="227" t="s">
        <v>38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143</v>
      </c>
      <c r="AT216" s="230" t="s">
        <v>139</v>
      </c>
      <c r="AU216" s="230" t="s">
        <v>83</v>
      </c>
      <c r="AY216" s="18" t="s">
        <v>135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81</v>
      </c>
      <c r="BK216" s="231">
        <f>ROUND(I216*H216,2)</f>
        <v>0</v>
      </c>
      <c r="BL216" s="18" t="s">
        <v>143</v>
      </c>
      <c r="BM216" s="230" t="s">
        <v>290</v>
      </c>
    </row>
    <row r="217" spans="1:47" s="2" customFormat="1" ht="12">
      <c r="A217" s="39"/>
      <c r="B217" s="40"/>
      <c r="C217" s="41"/>
      <c r="D217" s="232" t="s">
        <v>145</v>
      </c>
      <c r="E217" s="41"/>
      <c r="F217" s="233" t="s">
        <v>291</v>
      </c>
      <c r="G217" s="41"/>
      <c r="H217" s="41"/>
      <c r="I217" s="234"/>
      <c r="J217" s="41"/>
      <c r="K217" s="41"/>
      <c r="L217" s="45"/>
      <c r="M217" s="235"/>
      <c r="N217" s="236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145</v>
      </c>
      <c r="AU217" s="18" t="s">
        <v>83</v>
      </c>
    </row>
    <row r="218" spans="1:63" s="12" customFormat="1" ht="22.8" customHeight="1">
      <c r="A218" s="12"/>
      <c r="B218" s="203"/>
      <c r="C218" s="204"/>
      <c r="D218" s="205" t="s">
        <v>72</v>
      </c>
      <c r="E218" s="217" t="s">
        <v>292</v>
      </c>
      <c r="F218" s="217" t="s">
        <v>293</v>
      </c>
      <c r="G218" s="204"/>
      <c r="H218" s="204"/>
      <c r="I218" s="207"/>
      <c r="J218" s="218">
        <f>BK218</f>
        <v>0</v>
      </c>
      <c r="K218" s="204"/>
      <c r="L218" s="209"/>
      <c r="M218" s="210"/>
      <c r="N218" s="211"/>
      <c r="O218" s="211"/>
      <c r="P218" s="212">
        <f>SUM(P219:P220)</f>
        <v>0</v>
      </c>
      <c r="Q218" s="211"/>
      <c r="R218" s="212">
        <f>SUM(R219:R220)</f>
        <v>0</v>
      </c>
      <c r="S218" s="211"/>
      <c r="T218" s="213">
        <f>SUM(T219:T220)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4" t="s">
        <v>81</v>
      </c>
      <c r="AT218" s="215" t="s">
        <v>72</v>
      </c>
      <c r="AU218" s="215" t="s">
        <v>81</v>
      </c>
      <c r="AY218" s="214" t="s">
        <v>135</v>
      </c>
      <c r="BK218" s="216">
        <f>SUM(BK219:BK220)</f>
        <v>0</v>
      </c>
    </row>
    <row r="219" spans="1:65" s="2" customFormat="1" ht="16.5" customHeight="1">
      <c r="A219" s="39"/>
      <c r="B219" s="40"/>
      <c r="C219" s="219" t="s">
        <v>294</v>
      </c>
      <c r="D219" s="219" t="s">
        <v>139</v>
      </c>
      <c r="E219" s="220" t="s">
        <v>295</v>
      </c>
      <c r="F219" s="221" t="s">
        <v>296</v>
      </c>
      <c r="G219" s="222" t="s">
        <v>263</v>
      </c>
      <c r="H219" s="223">
        <v>8.638</v>
      </c>
      <c r="I219" s="224"/>
      <c r="J219" s="225">
        <f>ROUND(I219*H219,2)</f>
        <v>0</v>
      </c>
      <c r="K219" s="221" t="s">
        <v>1</v>
      </c>
      <c r="L219" s="45"/>
      <c r="M219" s="226" t="s">
        <v>1</v>
      </c>
      <c r="N219" s="227" t="s">
        <v>38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143</v>
      </c>
      <c r="AT219" s="230" t="s">
        <v>139</v>
      </c>
      <c r="AU219" s="230" t="s">
        <v>83</v>
      </c>
      <c r="AY219" s="18" t="s">
        <v>135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81</v>
      </c>
      <c r="BK219" s="231">
        <f>ROUND(I219*H219,2)</f>
        <v>0</v>
      </c>
      <c r="BL219" s="18" t="s">
        <v>143</v>
      </c>
      <c r="BM219" s="230" t="s">
        <v>297</v>
      </c>
    </row>
    <row r="220" spans="1:47" s="2" customFormat="1" ht="12">
      <c r="A220" s="39"/>
      <c r="B220" s="40"/>
      <c r="C220" s="41"/>
      <c r="D220" s="232" t="s">
        <v>145</v>
      </c>
      <c r="E220" s="41"/>
      <c r="F220" s="233" t="s">
        <v>298</v>
      </c>
      <c r="G220" s="41"/>
      <c r="H220" s="41"/>
      <c r="I220" s="234"/>
      <c r="J220" s="41"/>
      <c r="K220" s="41"/>
      <c r="L220" s="45"/>
      <c r="M220" s="235"/>
      <c r="N220" s="236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145</v>
      </c>
      <c r="AU220" s="18" t="s">
        <v>83</v>
      </c>
    </row>
    <row r="221" spans="1:63" s="12" customFormat="1" ht="25.9" customHeight="1">
      <c r="A221" s="12"/>
      <c r="B221" s="203"/>
      <c r="C221" s="204"/>
      <c r="D221" s="205" t="s">
        <v>72</v>
      </c>
      <c r="E221" s="206" t="s">
        <v>299</v>
      </c>
      <c r="F221" s="206" t="s">
        <v>300</v>
      </c>
      <c r="G221" s="204"/>
      <c r="H221" s="204"/>
      <c r="I221" s="207"/>
      <c r="J221" s="208">
        <f>BK221</f>
        <v>0</v>
      </c>
      <c r="K221" s="204"/>
      <c r="L221" s="209"/>
      <c r="M221" s="210"/>
      <c r="N221" s="211"/>
      <c r="O221" s="211"/>
      <c r="P221" s="212">
        <f>P222+P252+P307+P355+P362+P404+P407+P440+P515+P574</f>
        <v>0</v>
      </c>
      <c r="Q221" s="211"/>
      <c r="R221" s="212">
        <f>R222+R252+R307+R355+R362+R404+R407+R440+R515+R574</f>
        <v>15.553817059999998</v>
      </c>
      <c r="S221" s="211"/>
      <c r="T221" s="213">
        <f>T222+T252+T307+T355+T362+T404+T407+T440+T515+T574</f>
        <v>32.18260016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4" t="s">
        <v>83</v>
      </c>
      <c r="AT221" s="215" t="s">
        <v>72</v>
      </c>
      <c r="AU221" s="215" t="s">
        <v>73</v>
      </c>
      <c r="AY221" s="214" t="s">
        <v>135</v>
      </c>
      <c r="BK221" s="216">
        <f>BK222+BK252+BK307+BK355+BK362+BK404+BK407+BK440+BK515+BK574</f>
        <v>0</v>
      </c>
    </row>
    <row r="222" spans="1:63" s="12" customFormat="1" ht="22.8" customHeight="1">
      <c r="A222" s="12"/>
      <c r="B222" s="203"/>
      <c r="C222" s="204"/>
      <c r="D222" s="205" t="s">
        <v>72</v>
      </c>
      <c r="E222" s="217" t="s">
        <v>301</v>
      </c>
      <c r="F222" s="217" t="s">
        <v>302</v>
      </c>
      <c r="G222" s="204"/>
      <c r="H222" s="204"/>
      <c r="I222" s="207"/>
      <c r="J222" s="218">
        <f>BK222</f>
        <v>0</v>
      </c>
      <c r="K222" s="204"/>
      <c r="L222" s="209"/>
      <c r="M222" s="210"/>
      <c r="N222" s="211"/>
      <c r="O222" s="211"/>
      <c r="P222" s="212">
        <f>SUM(P223:P251)</f>
        <v>0</v>
      </c>
      <c r="Q222" s="211"/>
      <c r="R222" s="212">
        <f>SUM(R223:R251)</f>
        <v>3.8408603999999995</v>
      </c>
      <c r="S222" s="211"/>
      <c r="T222" s="213">
        <f>SUM(T223:T251)</f>
        <v>0.05412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4" t="s">
        <v>83</v>
      </c>
      <c r="AT222" s="215" t="s">
        <v>72</v>
      </c>
      <c r="AU222" s="215" t="s">
        <v>81</v>
      </c>
      <c r="AY222" s="214" t="s">
        <v>135</v>
      </c>
      <c r="BK222" s="216">
        <f>SUM(BK223:BK251)</f>
        <v>0</v>
      </c>
    </row>
    <row r="223" spans="1:65" s="2" customFormat="1" ht="24.15" customHeight="1">
      <c r="A223" s="39"/>
      <c r="B223" s="40"/>
      <c r="C223" s="219" t="s">
        <v>303</v>
      </c>
      <c r="D223" s="219" t="s">
        <v>139</v>
      </c>
      <c r="E223" s="220" t="s">
        <v>304</v>
      </c>
      <c r="F223" s="221" t="s">
        <v>305</v>
      </c>
      <c r="G223" s="222" t="s">
        <v>142</v>
      </c>
      <c r="H223" s="223">
        <v>149.16</v>
      </c>
      <c r="I223" s="224"/>
      <c r="J223" s="225">
        <f>ROUND(I223*H223,2)</f>
        <v>0</v>
      </c>
      <c r="K223" s="221" t="s">
        <v>1</v>
      </c>
      <c r="L223" s="45"/>
      <c r="M223" s="226" t="s">
        <v>1</v>
      </c>
      <c r="N223" s="227" t="s">
        <v>38</v>
      </c>
      <c r="O223" s="92"/>
      <c r="P223" s="228">
        <f>O223*H223</f>
        <v>0</v>
      </c>
      <c r="Q223" s="228">
        <v>0.0122</v>
      </c>
      <c r="R223" s="228">
        <f>Q223*H223</f>
        <v>1.819752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306</v>
      </c>
      <c r="AT223" s="230" t="s">
        <v>139</v>
      </c>
      <c r="AU223" s="230" t="s">
        <v>83</v>
      </c>
      <c r="AY223" s="18" t="s">
        <v>135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81</v>
      </c>
      <c r="BK223" s="231">
        <f>ROUND(I223*H223,2)</f>
        <v>0</v>
      </c>
      <c r="BL223" s="18" t="s">
        <v>306</v>
      </c>
      <c r="BM223" s="230" t="s">
        <v>307</v>
      </c>
    </row>
    <row r="224" spans="1:47" s="2" customFormat="1" ht="12">
      <c r="A224" s="39"/>
      <c r="B224" s="40"/>
      <c r="C224" s="41"/>
      <c r="D224" s="232" t="s">
        <v>145</v>
      </c>
      <c r="E224" s="41"/>
      <c r="F224" s="233" t="s">
        <v>308</v>
      </c>
      <c r="G224" s="41"/>
      <c r="H224" s="41"/>
      <c r="I224" s="234"/>
      <c r="J224" s="41"/>
      <c r="K224" s="41"/>
      <c r="L224" s="45"/>
      <c r="M224" s="235"/>
      <c r="N224" s="236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145</v>
      </c>
      <c r="AU224" s="18" t="s">
        <v>83</v>
      </c>
    </row>
    <row r="225" spans="1:51" s="13" customFormat="1" ht="12">
      <c r="A225" s="13"/>
      <c r="B225" s="237"/>
      <c r="C225" s="238"/>
      <c r="D225" s="232" t="s">
        <v>152</v>
      </c>
      <c r="E225" s="239" t="s">
        <v>1</v>
      </c>
      <c r="F225" s="240" t="s">
        <v>309</v>
      </c>
      <c r="G225" s="238"/>
      <c r="H225" s="239" t="s">
        <v>1</v>
      </c>
      <c r="I225" s="241"/>
      <c r="J225" s="238"/>
      <c r="K225" s="238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152</v>
      </c>
      <c r="AU225" s="246" t="s">
        <v>83</v>
      </c>
      <c r="AV225" s="13" t="s">
        <v>81</v>
      </c>
      <c r="AW225" s="13" t="s">
        <v>30</v>
      </c>
      <c r="AX225" s="13" t="s">
        <v>73</v>
      </c>
      <c r="AY225" s="246" t="s">
        <v>135</v>
      </c>
    </row>
    <row r="226" spans="1:51" s="14" customFormat="1" ht="12">
      <c r="A226" s="14"/>
      <c r="B226" s="247"/>
      <c r="C226" s="248"/>
      <c r="D226" s="232" t="s">
        <v>152</v>
      </c>
      <c r="E226" s="249" t="s">
        <v>1</v>
      </c>
      <c r="F226" s="250" t="s">
        <v>310</v>
      </c>
      <c r="G226" s="248"/>
      <c r="H226" s="251">
        <v>74.34</v>
      </c>
      <c r="I226" s="252"/>
      <c r="J226" s="248"/>
      <c r="K226" s="248"/>
      <c r="L226" s="253"/>
      <c r="M226" s="254"/>
      <c r="N226" s="255"/>
      <c r="O226" s="255"/>
      <c r="P226" s="255"/>
      <c r="Q226" s="255"/>
      <c r="R226" s="255"/>
      <c r="S226" s="255"/>
      <c r="T226" s="25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7" t="s">
        <v>152</v>
      </c>
      <c r="AU226" s="257" t="s">
        <v>83</v>
      </c>
      <c r="AV226" s="14" t="s">
        <v>83</v>
      </c>
      <c r="AW226" s="14" t="s">
        <v>30</v>
      </c>
      <c r="AX226" s="14" t="s">
        <v>73</v>
      </c>
      <c r="AY226" s="257" t="s">
        <v>135</v>
      </c>
    </row>
    <row r="227" spans="1:51" s="13" customFormat="1" ht="12">
      <c r="A227" s="13"/>
      <c r="B227" s="237"/>
      <c r="C227" s="238"/>
      <c r="D227" s="232" t="s">
        <v>152</v>
      </c>
      <c r="E227" s="239" t="s">
        <v>1</v>
      </c>
      <c r="F227" s="240" t="s">
        <v>311</v>
      </c>
      <c r="G227" s="238"/>
      <c r="H227" s="239" t="s">
        <v>1</v>
      </c>
      <c r="I227" s="241"/>
      <c r="J227" s="238"/>
      <c r="K227" s="238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152</v>
      </c>
      <c r="AU227" s="246" t="s">
        <v>83</v>
      </c>
      <c r="AV227" s="13" t="s">
        <v>81</v>
      </c>
      <c r="AW227" s="13" t="s">
        <v>30</v>
      </c>
      <c r="AX227" s="13" t="s">
        <v>73</v>
      </c>
      <c r="AY227" s="246" t="s">
        <v>135</v>
      </c>
    </row>
    <row r="228" spans="1:51" s="14" customFormat="1" ht="12">
      <c r="A228" s="14"/>
      <c r="B228" s="247"/>
      <c r="C228" s="248"/>
      <c r="D228" s="232" t="s">
        <v>152</v>
      </c>
      <c r="E228" s="249" t="s">
        <v>1</v>
      </c>
      <c r="F228" s="250" t="s">
        <v>312</v>
      </c>
      <c r="G228" s="248"/>
      <c r="H228" s="251">
        <v>74.82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7" t="s">
        <v>152</v>
      </c>
      <c r="AU228" s="257" t="s">
        <v>83</v>
      </c>
      <c r="AV228" s="14" t="s">
        <v>83</v>
      </c>
      <c r="AW228" s="14" t="s">
        <v>30</v>
      </c>
      <c r="AX228" s="14" t="s">
        <v>73</v>
      </c>
      <c r="AY228" s="257" t="s">
        <v>135</v>
      </c>
    </row>
    <row r="229" spans="1:51" s="15" customFormat="1" ht="12">
      <c r="A229" s="15"/>
      <c r="B229" s="258"/>
      <c r="C229" s="259"/>
      <c r="D229" s="232" t="s">
        <v>152</v>
      </c>
      <c r="E229" s="260" t="s">
        <v>1</v>
      </c>
      <c r="F229" s="261" t="s">
        <v>157</v>
      </c>
      <c r="G229" s="259"/>
      <c r="H229" s="262">
        <v>149.16</v>
      </c>
      <c r="I229" s="263"/>
      <c r="J229" s="259"/>
      <c r="K229" s="259"/>
      <c r="L229" s="264"/>
      <c r="M229" s="265"/>
      <c r="N229" s="266"/>
      <c r="O229" s="266"/>
      <c r="P229" s="266"/>
      <c r="Q229" s="266"/>
      <c r="R229" s="266"/>
      <c r="S229" s="266"/>
      <c r="T229" s="267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8" t="s">
        <v>152</v>
      </c>
      <c r="AU229" s="268" t="s">
        <v>83</v>
      </c>
      <c r="AV229" s="15" t="s">
        <v>143</v>
      </c>
      <c r="AW229" s="15" t="s">
        <v>30</v>
      </c>
      <c r="AX229" s="15" t="s">
        <v>81</v>
      </c>
      <c r="AY229" s="268" t="s">
        <v>135</v>
      </c>
    </row>
    <row r="230" spans="1:65" s="2" customFormat="1" ht="24.15" customHeight="1">
      <c r="A230" s="39"/>
      <c r="B230" s="40"/>
      <c r="C230" s="219" t="s">
        <v>313</v>
      </c>
      <c r="D230" s="219" t="s">
        <v>139</v>
      </c>
      <c r="E230" s="220" t="s">
        <v>314</v>
      </c>
      <c r="F230" s="221" t="s">
        <v>315</v>
      </c>
      <c r="G230" s="222" t="s">
        <v>142</v>
      </c>
      <c r="H230" s="223">
        <v>24.26</v>
      </c>
      <c r="I230" s="224"/>
      <c r="J230" s="225">
        <f>ROUND(I230*H230,2)</f>
        <v>0</v>
      </c>
      <c r="K230" s="221" t="s">
        <v>1</v>
      </c>
      <c r="L230" s="45"/>
      <c r="M230" s="226" t="s">
        <v>1</v>
      </c>
      <c r="N230" s="227" t="s">
        <v>38</v>
      </c>
      <c r="O230" s="92"/>
      <c r="P230" s="228">
        <f>O230*H230</f>
        <v>0</v>
      </c>
      <c r="Q230" s="228">
        <v>0.01259</v>
      </c>
      <c r="R230" s="228">
        <f>Q230*H230</f>
        <v>0.3054334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306</v>
      </c>
      <c r="AT230" s="230" t="s">
        <v>139</v>
      </c>
      <c r="AU230" s="230" t="s">
        <v>83</v>
      </c>
      <c r="AY230" s="18" t="s">
        <v>135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81</v>
      </c>
      <c r="BK230" s="231">
        <f>ROUND(I230*H230,2)</f>
        <v>0</v>
      </c>
      <c r="BL230" s="18" t="s">
        <v>306</v>
      </c>
      <c r="BM230" s="230" t="s">
        <v>316</v>
      </c>
    </row>
    <row r="231" spans="1:47" s="2" customFormat="1" ht="12">
      <c r="A231" s="39"/>
      <c r="B231" s="40"/>
      <c r="C231" s="41"/>
      <c r="D231" s="232" t="s">
        <v>145</v>
      </c>
      <c r="E231" s="41"/>
      <c r="F231" s="233" t="s">
        <v>317</v>
      </c>
      <c r="G231" s="41"/>
      <c r="H231" s="41"/>
      <c r="I231" s="234"/>
      <c r="J231" s="41"/>
      <c r="K231" s="41"/>
      <c r="L231" s="45"/>
      <c r="M231" s="235"/>
      <c r="N231" s="236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145</v>
      </c>
      <c r="AU231" s="18" t="s">
        <v>83</v>
      </c>
    </row>
    <row r="232" spans="1:51" s="13" customFormat="1" ht="12">
      <c r="A232" s="13"/>
      <c r="B232" s="237"/>
      <c r="C232" s="238"/>
      <c r="D232" s="232" t="s">
        <v>152</v>
      </c>
      <c r="E232" s="239" t="s">
        <v>1</v>
      </c>
      <c r="F232" s="240" t="s">
        <v>318</v>
      </c>
      <c r="G232" s="238"/>
      <c r="H232" s="239" t="s">
        <v>1</v>
      </c>
      <c r="I232" s="241"/>
      <c r="J232" s="238"/>
      <c r="K232" s="238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152</v>
      </c>
      <c r="AU232" s="246" t="s">
        <v>83</v>
      </c>
      <c r="AV232" s="13" t="s">
        <v>81</v>
      </c>
      <c r="AW232" s="13" t="s">
        <v>30</v>
      </c>
      <c r="AX232" s="13" t="s">
        <v>73</v>
      </c>
      <c r="AY232" s="246" t="s">
        <v>135</v>
      </c>
    </row>
    <row r="233" spans="1:51" s="14" customFormat="1" ht="12">
      <c r="A233" s="14"/>
      <c r="B233" s="247"/>
      <c r="C233" s="248"/>
      <c r="D233" s="232" t="s">
        <v>152</v>
      </c>
      <c r="E233" s="249" t="s">
        <v>1</v>
      </c>
      <c r="F233" s="250" t="s">
        <v>319</v>
      </c>
      <c r="G233" s="248"/>
      <c r="H233" s="251">
        <v>12.22</v>
      </c>
      <c r="I233" s="252"/>
      <c r="J233" s="248"/>
      <c r="K233" s="248"/>
      <c r="L233" s="253"/>
      <c r="M233" s="254"/>
      <c r="N233" s="255"/>
      <c r="O233" s="255"/>
      <c r="P233" s="255"/>
      <c r="Q233" s="255"/>
      <c r="R233" s="255"/>
      <c r="S233" s="255"/>
      <c r="T233" s="25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7" t="s">
        <v>152</v>
      </c>
      <c r="AU233" s="257" t="s">
        <v>83</v>
      </c>
      <c r="AV233" s="14" t="s">
        <v>83</v>
      </c>
      <c r="AW233" s="14" t="s">
        <v>30</v>
      </c>
      <c r="AX233" s="14" t="s">
        <v>73</v>
      </c>
      <c r="AY233" s="257" t="s">
        <v>135</v>
      </c>
    </row>
    <row r="234" spans="1:51" s="13" customFormat="1" ht="12">
      <c r="A234" s="13"/>
      <c r="B234" s="237"/>
      <c r="C234" s="238"/>
      <c r="D234" s="232" t="s">
        <v>152</v>
      </c>
      <c r="E234" s="239" t="s">
        <v>1</v>
      </c>
      <c r="F234" s="240" t="s">
        <v>320</v>
      </c>
      <c r="G234" s="238"/>
      <c r="H234" s="239" t="s">
        <v>1</v>
      </c>
      <c r="I234" s="241"/>
      <c r="J234" s="238"/>
      <c r="K234" s="238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152</v>
      </c>
      <c r="AU234" s="246" t="s">
        <v>83</v>
      </c>
      <c r="AV234" s="13" t="s">
        <v>81</v>
      </c>
      <c r="AW234" s="13" t="s">
        <v>30</v>
      </c>
      <c r="AX234" s="13" t="s">
        <v>73</v>
      </c>
      <c r="AY234" s="246" t="s">
        <v>135</v>
      </c>
    </row>
    <row r="235" spans="1:51" s="14" customFormat="1" ht="12">
      <c r="A235" s="14"/>
      <c r="B235" s="247"/>
      <c r="C235" s="248"/>
      <c r="D235" s="232" t="s">
        <v>152</v>
      </c>
      <c r="E235" s="249" t="s">
        <v>1</v>
      </c>
      <c r="F235" s="250" t="s">
        <v>321</v>
      </c>
      <c r="G235" s="248"/>
      <c r="H235" s="251">
        <v>12.04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7" t="s">
        <v>152</v>
      </c>
      <c r="AU235" s="257" t="s">
        <v>83</v>
      </c>
      <c r="AV235" s="14" t="s">
        <v>83</v>
      </c>
      <c r="AW235" s="14" t="s">
        <v>30</v>
      </c>
      <c r="AX235" s="14" t="s">
        <v>73</v>
      </c>
      <c r="AY235" s="257" t="s">
        <v>135</v>
      </c>
    </row>
    <row r="236" spans="1:51" s="15" customFormat="1" ht="12">
      <c r="A236" s="15"/>
      <c r="B236" s="258"/>
      <c r="C236" s="259"/>
      <c r="D236" s="232" t="s">
        <v>152</v>
      </c>
      <c r="E236" s="260" t="s">
        <v>1</v>
      </c>
      <c r="F236" s="261" t="s">
        <v>157</v>
      </c>
      <c r="G236" s="259"/>
      <c r="H236" s="262">
        <v>24.259999999999998</v>
      </c>
      <c r="I236" s="263"/>
      <c r="J236" s="259"/>
      <c r="K236" s="259"/>
      <c r="L236" s="264"/>
      <c r="M236" s="265"/>
      <c r="N236" s="266"/>
      <c r="O236" s="266"/>
      <c r="P236" s="266"/>
      <c r="Q236" s="266"/>
      <c r="R236" s="266"/>
      <c r="S236" s="266"/>
      <c r="T236" s="267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8" t="s">
        <v>152</v>
      </c>
      <c r="AU236" s="268" t="s">
        <v>83</v>
      </c>
      <c r="AV236" s="15" t="s">
        <v>143</v>
      </c>
      <c r="AW236" s="15" t="s">
        <v>30</v>
      </c>
      <c r="AX236" s="15" t="s">
        <v>81</v>
      </c>
      <c r="AY236" s="268" t="s">
        <v>135</v>
      </c>
    </row>
    <row r="237" spans="1:65" s="2" customFormat="1" ht="37.8" customHeight="1">
      <c r="A237" s="39"/>
      <c r="B237" s="40"/>
      <c r="C237" s="219" t="s">
        <v>322</v>
      </c>
      <c r="D237" s="219" t="s">
        <v>139</v>
      </c>
      <c r="E237" s="220" t="s">
        <v>323</v>
      </c>
      <c r="F237" s="221" t="s">
        <v>324</v>
      </c>
      <c r="G237" s="222" t="s">
        <v>166</v>
      </c>
      <c r="H237" s="223">
        <v>4</v>
      </c>
      <c r="I237" s="224"/>
      <c r="J237" s="225">
        <f>ROUND(I237*H237,2)</f>
        <v>0</v>
      </c>
      <c r="K237" s="221" t="s">
        <v>223</v>
      </c>
      <c r="L237" s="45"/>
      <c r="M237" s="226" t="s">
        <v>1</v>
      </c>
      <c r="N237" s="227" t="s">
        <v>38</v>
      </c>
      <c r="O237" s="92"/>
      <c r="P237" s="228">
        <f>O237*H237</f>
        <v>0</v>
      </c>
      <c r="Q237" s="228">
        <v>0.00138</v>
      </c>
      <c r="R237" s="228">
        <f>Q237*H237</f>
        <v>0.00552</v>
      </c>
      <c r="S237" s="228">
        <v>0.01353</v>
      </c>
      <c r="T237" s="229">
        <f>S237*H237</f>
        <v>0.05412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143</v>
      </c>
      <c r="AT237" s="230" t="s">
        <v>139</v>
      </c>
      <c r="AU237" s="230" t="s">
        <v>83</v>
      </c>
      <c r="AY237" s="18" t="s">
        <v>135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81</v>
      </c>
      <c r="BK237" s="231">
        <f>ROUND(I237*H237,2)</f>
        <v>0</v>
      </c>
      <c r="BL237" s="18" t="s">
        <v>143</v>
      </c>
      <c r="BM237" s="230" t="s">
        <v>325</v>
      </c>
    </row>
    <row r="238" spans="1:47" s="2" customFormat="1" ht="12">
      <c r="A238" s="39"/>
      <c r="B238" s="40"/>
      <c r="C238" s="41"/>
      <c r="D238" s="232" t="s">
        <v>145</v>
      </c>
      <c r="E238" s="41"/>
      <c r="F238" s="233" t="s">
        <v>326</v>
      </c>
      <c r="G238" s="41"/>
      <c r="H238" s="41"/>
      <c r="I238" s="234"/>
      <c r="J238" s="41"/>
      <c r="K238" s="41"/>
      <c r="L238" s="45"/>
      <c r="M238" s="235"/>
      <c r="N238" s="236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145</v>
      </c>
      <c r="AU238" s="18" t="s">
        <v>83</v>
      </c>
    </row>
    <row r="239" spans="1:47" s="2" customFormat="1" ht="12">
      <c r="A239" s="39"/>
      <c r="B239" s="40"/>
      <c r="C239" s="41"/>
      <c r="D239" s="279" t="s">
        <v>226</v>
      </c>
      <c r="E239" s="41"/>
      <c r="F239" s="280" t="s">
        <v>327</v>
      </c>
      <c r="G239" s="41"/>
      <c r="H239" s="41"/>
      <c r="I239" s="234"/>
      <c r="J239" s="41"/>
      <c r="K239" s="41"/>
      <c r="L239" s="45"/>
      <c r="M239" s="235"/>
      <c r="N239" s="236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226</v>
      </c>
      <c r="AU239" s="18" t="s">
        <v>83</v>
      </c>
    </row>
    <row r="240" spans="1:65" s="2" customFormat="1" ht="24.15" customHeight="1">
      <c r="A240" s="39"/>
      <c r="B240" s="40"/>
      <c r="C240" s="269" t="s">
        <v>328</v>
      </c>
      <c r="D240" s="269" t="s">
        <v>214</v>
      </c>
      <c r="E240" s="270" t="s">
        <v>329</v>
      </c>
      <c r="F240" s="271" t="s">
        <v>330</v>
      </c>
      <c r="G240" s="272" t="s">
        <v>166</v>
      </c>
      <c r="H240" s="273">
        <v>4</v>
      </c>
      <c r="I240" s="274"/>
      <c r="J240" s="275">
        <f>ROUND(I240*H240,2)</f>
        <v>0</v>
      </c>
      <c r="K240" s="271" t="s">
        <v>223</v>
      </c>
      <c r="L240" s="276"/>
      <c r="M240" s="277" t="s">
        <v>1</v>
      </c>
      <c r="N240" s="278" t="s">
        <v>38</v>
      </c>
      <c r="O240" s="92"/>
      <c r="P240" s="228">
        <f>O240*H240</f>
        <v>0</v>
      </c>
      <c r="Q240" s="228">
        <v>0.0059</v>
      </c>
      <c r="R240" s="228">
        <f>Q240*H240</f>
        <v>0.0236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217</v>
      </c>
      <c r="AT240" s="230" t="s">
        <v>214</v>
      </c>
      <c r="AU240" s="230" t="s">
        <v>83</v>
      </c>
      <c r="AY240" s="18" t="s">
        <v>135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81</v>
      </c>
      <c r="BK240" s="231">
        <f>ROUND(I240*H240,2)</f>
        <v>0</v>
      </c>
      <c r="BL240" s="18" t="s">
        <v>143</v>
      </c>
      <c r="BM240" s="230" t="s">
        <v>331</v>
      </c>
    </row>
    <row r="241" spans="1:47" s="2" customFormat="1" ht="12">
      <c r="A241" s="39"/>
      <c r="B241" s="40"/>
      <c r="C241" s="41"/>
      <c r="D241" s="232" t="s">
        <v>145</v>
      </c>
      <c r="E241" s="41"/>
      <c r="F241" s="233" t="s">
        <v>330</v>
      </c>
      <c r="G241" s="41"/>
      <c r="H241" s="41"/>
      <c r="I241" s="234"/>
      <c r="J241" s="41"/>
      <c r="K241" s="41"/>
      <c r="L241" s="45"/>
      <c r="M241" s="235"/>
      <c r="N241" s="236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145</v>
      </c>
      <c r="AU241" s="18" t="s">
        <v>83</v>
      </c>
    </row>
    <row r="242" spans="1:65" s="2" customFormat="1" ht="24.15" customHeight="1">
      <c r="A242" s="39"/>
      <c r="B242" s="40"/>
      <c r="C242" s="219" t="s">
        <v>332</v>
      </c>
      <c r="D242" s="219" t="s">
        <v>139</v>
      </c>
      <c r="E242" s="220" t="s">
        <v>333</v>
      </c>
      <c r="F242" s="221" t="s">
        <v>334</v>
      </c>
      <c r="G242" s="222" t="s">
        <v>142</v>
      </c>
      <c r="H242" s="223">
        <v>279</v>
      </c>
      <c r="I242" s="224"/>
      <c r="J242" s="225">
        <f>ROUND(I242*H242,2)</f>
        <v>0</v>
      </c>
      <c r="K242" s="221" t="s">
        <v>1</v>
      </c>
      <c r="L242" s="45"/>
      <c r="M242" s="226" t="s">
        <v>1</v>
      </c>
      <c r="N242" s="227" t="s">
        <v>38</v>
      </c>
      <c r="O242" s="92"/>
      <c r="P242" s="228">
        <f>O242*H242</f>
        <v>0</v>
      </c>
      <c r="Q242" s="228">
        <v>0.00132</v>
      </c>
      <c r="R242" s="228">
        <f>Q242*H242</f>
        <v>0.36828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306</v>
      </c>
      <c r="AT242" s="230" t="s">
        <v>139</v>
      </c>
      <c r="AU242" s="230" t="s">
        <v>83</v>
      </c>
      <c r="AY242" s="18" t="s">
        <v>135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81</v>
      </c>
      <c r="BK242" s="231">
        <f>ROUND(I242*H242,2)</f>
        <v>0</v>
      </c>
      <c r="BL242" s="18" t="s">
        <v>306</v>
      </c>
      <c r="BM242" s="230" t="s">
        <v>335</v>
      </c>
    </row>
    <row r="243" spans="1:47" s="2" customFormat="1" ht="12">
      <c r="A243" s="39"/>
      <c r="B243" s="40"/>
      <c r="C243" s="41"/>
      <c r="D243" s="232" t="s">
        <v>145</v>
      </c>
      <c r="E243" s="41"/>
      <c r="F243" s="233" t="s">
        <v>336</v>
      </c>
      <c r="G243" s="41"/>
      <c r="H243" s="41"/>
      <c r="I243" s="234"/>
      <c r="J243" s="41"/>
      <c r="K243" s="41"/>
      <c r="L243" s="45"/>
      <c r="M243" s="235"/>
      <c r="N243" s="236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145</v>
      </c>
      <c r="AU243" s="18" t="s">
        <v>83</v>
      </c>
    </row>
    <row r="244" spans="1:51" s="13" customFormat="1" ht="12">
      <c r="A244" s="13"/>
      <c r="B244" s="237"/>
      <c r="C244" s="238"/>
      <c r="D244" s="232" t="s">
        <v>152</v>
      </c>
      <c r="E244" s="239" t="s">
        <v>1</v>
      </c>
      <c r="F244" s="240" t="s">
        <v>337</v>
      </c>
      <c r="G244" s="238"/>
      <c r="H244" s="239" t="s">
        <v>1</v>
      </c>
      <c r="I244" s="241"/>
      <c r="J244" s="238"/>
      <c r="K244" s="238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152</v>
      </c>
      <c r="AU244" s="246" t="s">
        <v>83</v>
      </c>
      <c r="AV244" s="13" t="s">
        <v>81</v>
      </c>
      <c r="AW244" s="13" t="s">
        <v>30</v>
      </c>
      <c r="AX244" s="13" t="s">
        <v>73</v>
      </c>
      <c r="AY244" s="246" t="s">
        <v>135</v>
      </c>
    </row>
    <row r="245" spans="1:51" s="14" customFormat="1" ht="12">
      <c r="A245" s="14"/>
      <c r="B245" s="247"/>
      <c r="C245" s="248"/>
      <c r="D245" s="232" t="s">
        <v>152</v>
      </c>
      <c r="E245" s="249" t="s">
        <v>1</v>
      </c>
      <c r="F245" s="250" t="s">
        <v>338</v>
      </c>
      <c r="G245" s="248"/>
      <c r="H245" s="251">
        <v>279</v>
      </c>
      <c r="I245" s="252"/>
      <c r="J245" s="248"/>
      <c r="K245" s="248"/>
      <c r="L245" s="253"/>
      <c r="M245" s="254"/>
      <c r="N245" s="255"/>
      <c r="O245" s="255"/>
      <c r="P245" s="255"/>
      <c r="Q245" s="255"/>
      <c r="R245" s="255"/>
      <c r="S245" s="255"/>
      <c r="T245" s="25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7" t="s">
        <v>152</v>
      </c>
      <c r="AU245" s="257" t="s">
        <v>83</v>
      </c>
      <c r="AV245" s="14" t="s">
        <v>83</v>
      </c>
      <c r="AW245" s="14" t="s">
        <v>30</v>
      </c>
      <c r="AX245" s="14" t="s">
        <v>81</v>
      </c>
      <c r="AY245" s="257" t="s">
        <v>135</v>
      </c>
    </row>
    <row r="246" spans="1:65" s="2" customFormat="1" ht="37.8" customHeight="1">
      <c r="A246" s="39"/>
      <c r="B246" s="40"/>
      <c r="C246" s="269" t="s">
        <v>339</v>
      </c>
      <c r="D246" s="269" t="s">
        <v>214</v>
      </c>
      <c r="E246" s="270" t="s">
        <v>340</v>
      </c>
      <c r="F246" s="271" t="s">
        <v>341</v>
      </c>
      <c r="G246" s="272" t="s">
        <v>142</v>
      </c>
      <c r="H246" s="273">
        <v>292.95</v>
      </c>
      <c r="I246" s="274"/>
      <c r="J246" s="275">
        <f>ROUND(I246*H246,2)</f>
        <v>0</v>
      </c>
      <c r="K246" s="271" t="s">
        <v>1</v>
      </c>
      <c r="L246" s="276"/>
      <c r="M246" s="277" t="s">
        <v>1</v>
      </c>
      <c r="N246" s="278" t="s">
        <v>38</v>
      </c>
      <c r="O246" s="92"/>
      <c r="P246" s="228">
        <f>O246*H246</f>
        <v>0</v>
      </c>
      <c r="Q246" s="228">
        <v>0.0045</v>
      </c>
      <c r="R246" s="228">
        <f>Q246*H246</f>
        <v>1.3182749999999999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213</v>
      </c>
      <c r="AT246" s="230" t="s">
        <v>214</v>
      </c>
      <c r="AU246" s="230" t="s">
        <v>83</v>
      </c>
      <c r="AY246" s="18" t="s">
        <v>135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81</v>
      </c>
      <c r="BK246" s="231">
        <f>ROUND(I246*H246,2)</f>
        <v>0</v>
      </c>
      <c r="BL246" s="18" t="s">
        <v>306</v>
      </c>
      <c r="BM246" s="230" t="s">
        <v>342</v>
      </c>
    </row>
    <row r="247" spans="1:47" s="2" customFormat="1" ht="12">
      <c r="A247" s="39"/>
      <c r="B247" s="40"/>
      <c r="C247" s="41"/>
      <c r="D247" s="232" t="s">
        <v>145</v>
      </c>
      <c r="E247" s="41"/>
      <c r="F247" s="233" t="s">
        <v>343</v>
      </c>
      <c r="G247" s="41"/>
      <c r="H247" s="41"/>
      <c r="I247" s="234"/>
      <c r="J247" s="41"/>
      <c r="K247" s="41"/>
      <c r="L247" s="45"/>
      <c r="M247" s="235"/>
      <c r="N247" s="236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145</v>
      </c>
      <c r="AU247" s="18" t="s">
        <v>83</v>
      </c>
    </row>
    <row r="248" spans="1:51" s="14" customFormat="1" ht="12">
      <c r="A248" s="14"/>
      <c r="B248" s="247"/>
      <c r="C248" s="248"/>
      <c r="D248" s="232" t="s">
        <v>152</v>
      </c>
      <c r="E248" s="249" t="s">
        <v>1</v>
      </c>
      <c r="F248" s="250" t="s">
        <v>344</v>
      </c>
      <c r="G248" s="248"/>
      <c r="H248" s="251">
        <v>292.95</v>
      </c>
      <c r="I248" s="252"/>
      <c r="J248" s="248"/>
      <c r="K248" s="248"/>
      <c r="L248" s="253"/>
      <c r="M248" s="254"/>
      <c r="N248" s="255"/>
      <c r="O248" s="255"/>
      <c r="P248" s="255"/>
      <c r="Q248" s="255"/>
      <c r="R248" s="255"/>
      <c r="S248" s="255"/>
      <c r="T248" s="25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7" t="s">
        <v>152</v>
      </c>
      <c r="AU248" s="257" t="s">
        <v>83</v>
      </c>
      <c r="AV248" s="14" t="s">
        <v>83</v>
      </c>
      <c r="AW248" s="14" t="s">
        <v>30</v>
      </c>
      <c r="AX248" s="14" t="s">
        <v>81</v>
      </c>
      <c r="AY248" s="257" t="s">
        <v>135</v>
      </c>
    </row>
    <row r="249" spans="1:65" s="2" customFormat="1" ht="24.15" customHeight="1">
      <c r="A249" s="39"/>
      <c r="B249" s="40"/>
      <c r="C249" s="219" t="s">
        <v>345</v>
      </c>
      <c r="D249" s="219" t="s">
        <v>139</v>
      </c>
      <c r="E249" s="220" t="s">
        <v>346</v>
      </c>
      <c r="F249" s="221" t="s">
        <v>347</v>
      </c>
      <c r="G249" s="222" t="s">
        <v>263</v>
      </c>
      <c r="H249" s="223">
        <v>3.812</v>
      </c>
      <c r="I249" s="224"/>
      <c r="J249" s="225">
        <f>ROUND(I249*H249,2)</f>
        <v>0</v>
      </c>
      <c r="K249" s="221" t="s">
        <v>223</v>
      </c>
      <c r="L249" s="45"/>
      <c r="M249" s="226" t="s">
        <v>1</v>
      </c>
      <c r="N249" s="227" t="s">
        <v>38</v>
      </c>
      <c r="O249" s="92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306</v>
      </c>
      <c r="AT249" s="230" t="s">
        <v>139</v>
      </c>
      <c r="AU249" s="230" t="s">
        <v>83</v>
      </c>
      <c r="AY249" s="18" t="s">
        <v>135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81</v>
      </c>
      <c r="BK249" s="231">
        <f>ROUND(I249*H249,2)</f>
        <v>0</v>
      </c>
      <c r="BL249" s="18" t="s">
        <v>306</v>
      </c>
      <c r="BM249" s="230" t="s">
        <v>348</v>
      </c>
    </row>
    <row r="250" spans="1:47" s="2" customFormat="1" ht="12">
      <c r="A250" s="39"/>
      <c r="B250" s="40"/>
      <c r="C250" s="41"/>
      <c r="D250" s="232" t="s">
        <v>145</v>
      </c>
      <c r="E250" s="41"/>
      <c r="F250" s="233" t="s">
        <v>349</v>
      </c>
      <c r="G250" s="41"/>
      <c r="H250" s="41"/>
      <c r="I250" s="234"/>
      <c r="J250" s="41"/>
      <c r="K250" s="41"/>
      <c r="L250" s="45"/>
      <c r="M250" s="235"/>
      <c r="N250" s="236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145</v>
      </c>
      <c r="AU250" s="18" t="s">
        <v>83</v>
      </c>
    </row>
    <row r="251" spans="1:47" s="2" customFormat="1" ht="12">
      <c r="A251" s="39"/>
      <c r="B251" s="40"/>
      <c r="C251" s="41"/>
      <c r="D251" s="279" t="s">
        <v>226</v>
      </c>
      <c r="E251" s="41"/>
      <c r="F251" s="280" t="s">
        <v>350</v>
      </c>
      <c r="G251" s="41"/>
      <c r="H251" s="41"/>
      <c r="I251" s="234"/>
      <c r="J251" s="41"/>
      <c r="K251" s="41"/>
      <c r="L251" s="45"/>
      <c r="M251" s="235"/>
      <c r="N251" s="236"/>
      <c r="O251" s="92"/>
      <c r="P251" s="92"/>
      <c r="Q251" s="92"/>
      <c r="R251" s="92"/>
      <c r="S251" s="92"/>
      <c r="T251" s="9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226</v>
      </c>
      <c r="AU251" s="18" t="s">
        <v>83</v>
      </c>
    </row>
    <row r="252" spans="1:63" s="12" customFormat="1" ht="22.8" customHeight="1">
      <c r="A252" s="12"/>
      <c r="B252" s="203"/>
      <c r="C252" s="204"/>
      <c r="D252" s="205" t="s">
        <v>72</v>
      </c>
      <c r="E252" s="217" t="s">
        <v>351</v>
      </c>
      <c r="F252" s="217" t="s">
        <v>352</v>
      </c>
      <c r="G252" s="204"/>
      <c r="H252" s="204"/>
      <c r="I252" s="207"/>
      <c r="J252" s="218">
        <f>BK252</f>
        <v>0</v>
      </c>
      <c r="K252" s="204"/>
      <c r="L252" s="209"/>
      <c r="M252" s="210"/>
      <c r="N252" s="211"/>
      <c r="O252" s="211"/>
      <c r="P252" s="212">
        <f>SUM(P253:P306)</f>
        <v>0</v>
      </c>
      <c r="Q252" s="211"/>
      <c r="R252" s="212">
        <f>SUM(R253:R306)</f>
        <v>0.6606059999999999</v>
      </c>
      <c r="S252" s="211"/>
      <c r="T252" s="213">
        <f>SUM(T253:T306)</f>
        <v>5.151999999999999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4" t="s">
        <v>83</v>
      </c>
      <c r="AT252" s="215" t="s">
        <v>72</v>
      </c>
      <c r="AU252" s="215" t="s">
        <v>81</v>
      </c>
      <c r="AY252" s="214" t="s">
        <v>135</v>
      </c>
      <c r="BK252" s="216">
        <f>SUM(BK253:BK306)</f>
        <v>0</v>
      </c>
    </row>
    <row r="253" spans="1:65" s="2" customFormat="1" ht="16.5" customHeight="1">
      <c r="A253" s="39"/>
      <c r="B253" s="40"/>
      <c r="C253" s="219" t="s">
        <v>353</v>
      </c>
      <c r="D253" s="219" t="s">
        <v>139</v>
      </c>
      <c r="E253" s="220" t="s">
        <v>354</v>
      </c>
      <c r="F253" s="221" t="s">
        <v>355</v>
      </c>
      <c r="G253" s="222" t="s">
        <v>356</v>
      </c>
      <c r="H253" s="223">
        <v>162</v>
      </c>
      <c r="I253" s="224"/>
      <c r="J253" s="225">
        <f>ROUND(I253*H253,2)</f>
        <v>0</v>
      </c>
      <c r="K253" s="221" t="s">
        <v>1</v>
      </c>
      <c r="L253" s="45"/>
      <c r="M253" s="226" t="s">
        <v>1</v>
      </c>
      <c r="N253" s="227" t="s">
        <v>38</v>
      </c>
      <c r="O253" s="92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306</v>
      </c>
      <c r="AT253" s="230" t="s">
        <v>139</v>
      </c>
      <c r="AU253" s="230" t="s">
        <v>83</v>
      </c>
      <c r="AY253" s="18" t="s">
        <v>135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81</v>
      </c>
      <c r="BK253" s="231">
        <f>ROUND(I253*H253,2)</f>
        <v>0</v>
      </c>
      <c r="BL253" s="18" t="s">
        <v>306</v>
      </c>
      <c r="BM253" s="230" t="s">
        <v>357</v>
      </c>
    </row>
    <row r="254" spans="1:47" s="2" customFormat="1" ht="12">
      <c r="A254" s="39"/>
      <c r="B254" s="40"/>
      <c r="C254" s="41"/>
      <c r="D254" s="232" t="s">
        <v>145</v>
      </c>
      <c r="E254" s="41"/>
      <c r="F254" s="233" t="s">
        <v>355</v>
      </c>
      <c r="G254" s="41"/>
      <c r="H254" s="41"/>
      <c r="I254" s="234"/>
      <c r="J254" s="41"/>
      <c r="K254" s="41"/>
      <c r="L254" s="45"/>
      <c r="M254" s="235"/>
      <c r="N254" s="236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145</v>
      </c>
      <c r="AU254" s="18" t="s">
        <v>83</v>
      </c>
    </row>
    <row r="255" spans="1:51" s="14" customFormat="1" ht="12">
      <c r="A255" s="14"/>
      <c r="B255" s="247"/>
      <c r="C255" s="248"/>
      <c r="D255" s="232" t="s">
        <v>152</v>
      </c>
      <c r="E255" s="249" t="s">
        <v>1</v>
      </c>
      <c r="F255" s="250" t="s">
        <v>358</v>
      </c>
      <c r="G255" s="248"/>
      <c r="H255" s="251">
        <v>120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7" t="s">
        <v>152</v>
      </c>
      <c r="AU255" s="257" t="s">
        <v>83</v>
      </c>
      <c r="AV255" s="14" t="s">
        <v>83</v>
      </c>
      <c r="AW255" s="14" t="s">
        <v>30</v>
      </c>
      <c r="AX255" s="14" t="s">
        <v>73</v>
      </c>
      <c r="AY255" s="257" t="s">
        <v>135</v>
      </c>
    </row>
    <row r="256" spans="1:51" s="14" customFormat="1" ht="12">
      <c r="A256" s="14"/>
      <c r="B256" s="247"/>
      <c r="C256" s="248"/>
      <c r="D256" s="232" t="s">
        <v>152</v>
      </c>
      <c r="E256" s="249" t="s">
        <v>1</v>
      </c>
      <c r="F256" s="250" t="s">
        <v>359</v>
      </c>
      <c r="G256" s="248"/>
      <c r="H256" s="251">
        <v>42</v>
      </c>
      <c r="I256" s="252"/>
      <c r="J256" s="248"/>
      <c r="K256" s="248"/>
      <c r="L256" s="253"/>
      <c r="M256" s="254"/>
      <c r="N256" s="255"/>
      <c r="O256" s="255"/>
      <c r="P256" s="255"/>
      <c r="Q256" s="255"/>
      <c r="R256" s="255"/>
      <c r="S256" s="255"/>
      <c r="T256" s="25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7" t="s">
        <v>152</v>
      </c>
      <c r="AU256" s="257" t="s">
        <v>83</v>
      </c>
      <c r="AV256" s="14" t="s">
        <v>83</v>
      </c>
      <c r="AW256" s="14" t="s">
        <v>30</v>
      </c>
      <c r="AX256" s="14" t="s">
        <v>73</v>
      </c>
      <c r="AY256" s="257" t="s">
        <v>135</v>
      </c>
    </row>
    <row r="257" spans="1:51" s="15" customFormat="1" ht="12">
      <c r="A257" s="15"/>
      <c r="B257" s="258"/>
      <c r="C257" s="259"/>
      <c r="D257" s="232" t="s">
        <v>152</v>
      </c>
      <c r="E257" s="260" t="s">
        <v>1</v>
      </c>
      <c r="F257" s="261" t="s">
        <v>157</v>
      </c>
      <c r="G257" s="259"/>
      <c r="H257" s="262">
        <v>162</v>
      </c>
      <c r="I257" s="263"/>
      <c r="J257" s="259"/>
      <c r="K257" s="259"/>
      <c r="L257" s="264"/>
      <c r="M257" s="265"/>
      <c r="N257" s="266"/>
      <c r="O257" s="266"/>
      <c r="P257" s="266"/>
      <c r="Q257" s="266"/>
      <c r="R257" s="266"/>
      <c r="S257" s="266"/>
      <c r="T257" s="267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8" t="s">
        <v>152</v>
      </c>
      <c r="AU257" s="268" t="s">
        <v>83</v>
      </c>
      <c r="AV257" s="15" t="s">
        <v>143</v>
      </c>
      <c r="AW257" s="15" t="s">
        <v>30</v>
      </c>
      <c r="AX257" s="15" t="s">
        <v>81</v>
      </c>
      <c r="AY257" s="268" t="s">
        <v>135</v>
      </c>
    </row>
    <row r="258" spans="1:65" s="2" customFormat="1" ht="16.5" customHeight="1">
      <c r="A258" s="39"/>
      <c r="B258" s="40"/>
      <c r="C258" s="219" t="s">
        <v>136</v>
      </c>
      <c r="D258" s="219" t="s">
        <v>139</v>
      </c>
      <c r="E258" s="220" t="s">
        <v>360</v>
      </c>
      <c r="F258" s="221" t="s">
        <v>361</v>
      </c>
      <c r="G258" s="222" t="s">
        <v>166</v>
      </c>
      <c r="H258" s="223">
        <v>17</v>
      </c>
      <c r="I258" s="224"/>
      <c r="J258" s="225">
        <f>ROUND(I258*H258,2)</f>
        <v>0</v>
      </c>
      <c r="K258" s="221" t="s">
        <v>1</v>
      </c>
      <c r="L258" s="45"/>
      <c r="M258" s="226" t="s">
        <v>1</v>
      </c>
      <c r="N258" s="227" t="s">
        <v>38</v>
      </c>
      <c r="O258" s="92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306</v>
      </c>
      <c r="AT258" s="230" t="s">
        <v>139</v>
      </c>
      <c r="AU258" s="230" t="s">
        <v>83</v>
      </c>
      <c r="AY258" s="18" t="s">
        <v>135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81</v>
      </c>
      <c r="BK258" s="231">
        <f>ROUND(I258*H258,2)</f>
        <v>0</v>
      </c>
      <c r="BL258" s="18" t="s">
        <v>306</v>
      </c>
      <c r="BM258" s="230" t="s">
        <v>362</v>
      </c>
    </row>
    <row r="259" spans="1:47" s="2" customFormat="1" ht="12">
      <c r="A259" s="39"/>
      <c r="B259" s="40"/>
      <c r="C259" s="41"/>
      <c r="D259" s="232" t="s">
        <v>145</v>
      </c>
      <c r="E259" s="41"/>
      <c r="F259" s="233" t="s">
        <v>363</v>
      </c>
      <c r="G259" s="41"/>
      <c r="H259" s="41"/>
      <c r="I259" s="234"/>
      <c r="J259" s="41"/>
      <c r="K259" s="41"/>
      <c r="L259" s="45"/>
      <c r="M259" s="235"/>
      <c r="N259" s="236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145</v>
      </c>
      <c r="AU259" s="18" t="s">
        <v>83</v>
      </c>
    </row>
    <row r="260" spans="1:65" s="2" customFormat="1" ht="16.5" customHeight="1">
      <c r="A260" s="39"/>
      <c r="B260" s="40"/>
      <c r="C260" s="219" t="s">
        <v>364</v>
      </c>
      <c r="D260" s="219" t="s">
        <v>139</v>
      </c>
      <c r="E260" s="220" t="s">
        <v>365</v>
      </c>
      <c r="F260" s="221" t="s">
        <v>366</v>
      </c>
      <c r="G260" s="222" t="s">
        <v>190</v>
      </c>
      <c r="H260" s="223">
        <v>42.75</v>
      </c>
      <c r="I260" s="224"/>
      <c r="J260" s="225">
        <f>ROUND(I260*H260,2)</f>
        <v>0</v>
      </c>
      <c r="K260" s="221" t="s">
        <v>1</v>
      </c>
      <c r="L260" s="45"/>
      <c r="M260" s="226" t="s">
        <v>1</v>
      </c>
      <c r="N260" s="227" t="s">
        <v>38</v>
      </c>
      <c r="O260" s="92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306</v>
      </c>
      <c r="AT260" s="230" t="s">
        <v>139</v>
      </c>
      <c r="AU260" s="230" t="s">
        <v>83</v>
      </c>
      <c r="AY260" s="18" t="s">
        <v>135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81</v>
      </c>
      <c r="BK260" s="231">
        <f>ROUND(I260*H260,2)</f>
        <v>0</v>
      </c>
      <c r="BL260" s="18" t="s">
        <v>306</v>
      </c>
      <c r="BM260" s="230" t="s">
        <v>367</v>
      </c>
    </row>
    <row r="261" spans="1:47" s="2" customFormat="1" ht="12">
      <c r="A261" s="39"/>
      <c r="B261" s="40"/>
      <c r="C261" s="41"/>
      <c r="D261" s="232" t="s">
        <v>145</v>
      </c>
      <c r="E261" s="41"/>
      <c r="F261" s="233" t="s">
        <v>366</v>
      </c>
      <c r="G261" s="41"/>
      <c r="H261" s="41"/>
      <c r="I261" s="234"/>
      <c r="J261" s="41"/>
      <c r="K261" s="41"/>
      <c r="L261" s="45"/>
      <c r="M261" s="235"/>
      <c r="N261" s="236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145</v>
      </c>
      <c r="AU261" s="18" t="s">
        <v>83</v>
      </c>
    </row>
    <row r="262" spans="1:51" s="14" customFormat="1" ht="12">
      <c r="A262" s="14"/>
      <c r="B262" s="247"/>
      <c r="C262" s="248"/>
      <c r="D262" s="232" t="s">
        <v>152</v>
      </c>
      <c r="E262" s="249" t="s">
        <v>1</v>
      </c>
      <c r="F262" s="250" t="s">
        <v>368</v>
      </c>
      <c r="G262" s="248"/>
      <c r="H262" s="251">
        <v>42.75</v>
      </c>
      <c r="I262" s="252"/>
      <c r="J262" s="248"/>
      <c r="K262" s="248"/>
      <c r="L262" s="253"/>
      <c r="M262" s="254"/>
      <c r="N262" s="255"/>
      <c r="O262" s="255"/>
      <c r="P262" s="255"/>
      <c r="Q262" s="255"/>
      <c r="R262" s="255"/>
      <c r="S262" s="255"/>
      <c r="T262" s="25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7" t="s">
        <v>152</v>
      </c>
      <c r="AU262" s="257" t="s">
        <v>83</v>
      </c>
      <c r="AV262" s="14" t="s">
        <v>83</v>
      </c>
      <c r="AW262" s="14" t="s">
        <v>30</v>
      </c>
      <c r="AX262" s="14" t="s">
        <v>81</v>
      </c>
      <c r="AY262" s="257" t="s">
        <v>135</v>
      </c>
    </row>
    <row r="263" spans="1:65" s="2" customFormat="1" ht="16.5" customHeight="1">
      <c r="A263" s="39"/>
      <c r="B263" s="40"/>
      <c r="C263" s="219" t="s">
        <v>369</v>
      </c>
      <c r="D263" s="219" t="s">
        <v>139</v>
      </c>
      <c r="E263" s="220" t="s">
        <v>370</v>
      </c>
      <c r="F263" s="221" t="s">
        <v>371</v>
      </c>
      <c r="G263" s="222" t="s">
        <v>142</v>
      </c>
      <c r="H263" s="223">
        <v>53.4</v>
      </c>
      <c r="I263" s="224"/>
      <c r="J263" s="225">
        <f>ROUND(I263*H263,2)</f>
        <v>0</v>
      </c>
      <c r="K263" s="221" t="s">
        <v>1</v>
      </c>
      <c r="L263" s="45"/>
      <c r="M263" s="226" t="s">
        <v>1</v>
      </c>
      <c r="N263" s="227" t="s">
        <v>38</v>
      </c>
      <c r="O263" s="92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306</v>
      </c>
      <c r="AT263" s="230" t="s">
        <v>139</v>
      </c>
      <c r="AU263" s="230" t="s">
        <v>83</v>
      </c>
      <c r="AY263" s="18" t="s">
        <v>135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81</v>
      </c>
      <c r="BK263" s="231">
        <f>ROUND(I263*H263,2)</f>
        <v>0</v>
      </c>
      <c r="BL263" s="18" t="s">
        <v>306</v>
      </c>
      <c r="BM263" s="230" t="s">
        <v>372</v>
      </c>
    </row>
    <row r="264" spans="1:47" s="2" customFormat="1" ht="12">
      <c r="A264" s="39"/>
      <c r="B264" s="40"/>
      <c r="C264" s="41"/>
      <c r="D264" s="232" t="s">
        <v>145</v>
      </c>
      <c r="E264" s="41"/>
      <c r="F264" s="233" t="s">
        <v>373</v>
      </c>
      <c r="G264" s="41"/>
      <c r="H264" s="41"/>
      <c r="I264" s="234"/>
      <c r="J264" s="41"/>
      <c r="K264" s="41"/>
      <c r="L264" s="45"/>
      <c r="M264" s="235"/>
      <c r="N264" s="236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145</v>
      </c>
      <c r="AU264" s="18" t="s">
        <v>83</v>
      </c>
    </row>
    <row r="265" spans="1:51" s="14" customFormat="1" ht="12">
      <c r="A265" s="14"/>
      <c r="B265" s="247"/>
      <c r="C265" s="248"/>
      <c r="D265" s="232" t="s">
        <v>152</v>
      </c>
      <c r="E265" s="249" t="s">
        <v>1</v>
      </c>
      <c r="F265" s="250" t="s">
        <v>374</v>
      </c>
      <c r="G265" s="248"/>
      <c r="H265" s="251">
        <v>53.4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7" t="s">
        <v>152</v>
      </c>
      <c r="AU265" s="257" t="s">
        <v>83</v>
      </c>
      <c r="AV265" s="14" t="s">
        <v>83</v>
      </c>
      <c r="AW265" s="14" t="s">
        <v>30</v>
      </c>
      <c r="AX265" s="14" t="s">
        <v>81</v>
      </c>
      <c r="AY265" s="257" t="s">
        <v>135</v>
      </c>
    </row>
    <row r="266" spans="1:65" s="2" customFormat="1" ht="21.75" customHeight="1">
      <c r="A266" s="39"/>
      <c r="B266" s="40"/>
      <c r="C266" s="269" t="s">
        <v>375</v>
      </c>
      <c r="D266" s="269" t="s">
        <v>214</v>
      </c>
      <c r="E266" s="270" t="s">
        <v>376</v>
      </c>
      <c r="F266" s="271" t="s">
        <v>377</v>
      </c>
      <c r="G266" s="272" t="s">
        <v>142</v>
      </c>
      <c r="H266" s="273">
        <v>53.4</v>
      </c>
      <c r="I266" s="274"/>
      <c r="J266" s="275">
        <f>ROUND(I266*H266,2)</f>
        <v>0</v>
      </c>
      <c r="K266" s="271" t="s">
        <v>1</v>
      </c>
      <c r="L266" s="276"/>
      <c r="M266" s="277" t="s">
        <v>1</v>
      </c>
      <c r="N266" s="278" t="s">
        <v>38</v>
      </c>
      <c r="O266" s="92"/>
      <c r="P266" s="228">
        <f>O266*H266</f>
        <v>0</v>
      </c>
      <c r="Q266" s="228">
        <v>0.00107</v>
      </c>
      <c r="R266" s="228">
        <f>Q266*H266</f>
        <v>0.057137999999999994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213</v>
      </c>
      <c r="AT266" s="230" t="s">
        <v>214</v>
      </c>
      <c r="AU266" s="230" t="s">
        <v>83</v>
      </c>
      <c r="AY266" s="18" t="s">
        <v>135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81</v>
      </c>
      <c r="BK266" s="231">
        <f>ROUND(I266*H266,2)</f>
        <v>0</v>
      </c>
      <c r="BL266" s="18" t="s">
        <v>306</v>
      </c>
      <c r="BM266" s="230" t="s">
        <v>378</v>
      </c>
    </row>
    <row r="267" spans="1:47" s="2" customFormat="1" ht="12">
      <c r="A267" s="39"/>
      <c r="B267" s="40"/>
      <c r="C267" s="41"/>
      <c r="D267" s="232" t="s">
        <v>145</v>
      </c>
      <c r="E267" s="41"/>
      <c r="F267" s="233" t="s">
        <v>377</v>
      </c>
      <c r="G267" s="41"/>
      <c r="H267" s="41"/>
      <c r="I267" s="234"/>
      <c r="J267" s="41"/>
      <c r="K267" s="41"/>
      <c r="L267" s="45"/>
      <c r="M267" s="235"/>
      <c r="N267" s="236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145</v>
      </c>
      <c r="AU267" s="18" t="s">
        <v>83</v>
      </c>
    </row>
    <row r="268" spans="1:65" s="2" customFormat="1" ht="33" customHeight="1">
      <c r="A268" s="39"/>
      <c r="B268" s="40"/>
      <c r="C268" s="219" t="s">
        <v>379</v>
      </c>
      <c r="D268" s="219" t="s">
        <v>139</v>
      </c>
      <c r="E268" s="220" t="s">
        <v>380</v>
      </c>
      <c r="F268" s="221" t="s">
        <v>381</v>
      </c>
      <c r="G268" s="222" t="s">
        <v>166</v>
      </c>
      <c r="H268" s="223">
        <v>2</v>
      </c>
      <c r="I268" s="224"/>
      <c r="J268" s="225">
        <f>ROUND(I268*H268,2)</f>
        <v>0</v>
      </c>
      <c r="K268" s="221" t="s">
        <v>1</v>
      </c>
      <c r="L268" s="45"/>
      <c r="M268" s="226" t="s">
        <v>1</v>
      </c>
      <c r="N268" s="227" t="s">
        <v>38</v>
      </c>
      <c r="O268" s="92"/>
      <c r="P268" s="228">
        <f>O268*H268</f>
        <v>0</v>
      </c>
      <c r="Q268" s="228">
        <v>0</v>
      </c>
      <c r="R268" s="228">
        <f>Q268*H268</f>
        <v>0</v>
      </c>
      <c r="S268" s="228">
        <v>0.006</v>
      </c>
      <c r="T268" s="229">
        <f>S268*H268</f>
        <v>0.012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306</v>
      </c>
      <c r="AT268" s="230" t="s">
        <v>139</v>
      </c>
      <c r="AU268" s="230" t="s">
        <v>83</v>
      </c>
      <c r="AY268" s="18" t="s">
        <v>135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81</v>
      </c>
      <c r="BK268" s="231">
        <f>ROUND(I268*H268,2)</f>
        <v>0</v>
      </c>
      <c r="BL268" s="18" t="s">
        <v>306</v>
      </c>
      <c r="BM268" s="230" t="s">
        <v>382</v>
      </c>
    </row>
    <row r="269" spans="1:47" s="2" customFormat="1" ht="12">
      <c r="A269" s="39"/>
      <c r="B269" s="40"/>
      <c r="C269" s="41"/>
      <c r="D269" s="232" t="s">
        <v>145</v>
      </c>
      <c r="E269" s="41"/>
      <c r="F269" s="233" t="s">
        <v>383</v>
      </c>
      <c r="G269" s="41"/>
      <c r="H269" s="41"/>
      <c r="I269" s="234"/>
      <c r="J269" s="41"/>
      <c r="K269" s="41"/>
      <c r="L269" s="45"/>
      <c r="M269" s="235"/>
      <c r="N269" s="236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145</v>
      </c>
      <c r="AU269" s="18" t="s">
        <v>83</v>
      </c>
    </row>
    <row r="270" spans="1:51" s="14" customFormat="1" ht="12">
      <c r="A270" s="14"/>
      <c r="B270" s="247"/>
      <c r="C270" s="248"/>
      <c r="D270" s="232" t="s">
        <v>152</v>
      </c>
      <c r="E270" s="249" t="s">
        <v>1</v>
      </c>
      <c r="F270" s="250" t="s">
        <v>83</v>
      </c>
      <c r="G270" s="248"/>
      <c r="H270" s="251">
        <v>2</v>
      </c>
      <c r="I270" s="252"/>
      <c r="J270" s="248"/>
      <c r="K270" s="248"/>
      <c r="L270" s="253"/>
      <c r="M270" s="254"/>
      <c r="N270" s="255"/>
      <c r="O270" s="255"/>
      <c r="P270" s="255"/>
      <c r="Q270" s="255"/>
      <c r="R270" s="255"/>
      <c r="S270" s="255"/>
      <c r="T270" s="25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7" t="s">
        <v>152</v>
      </c>
      <c r="AU270" s="257" t="s">
        <v>83</v>
      </c>
      <c r="AV270" s="14" t="s">
        <v>83</v>
      </c>
      <c r="AW270" s="14" t="s">
        <v>30</v>
      </c>
      <c r="AX270" s="14" t="s">
        <v>81</v>
      </c>
      <c r="AY270" s="257" t="s">
        <v>135</v>
      </c>
    </row>
    <row r="271" spans="1:65" s="2" customFormat="1" ht="33" customHeight="1">
      <c r="A271" s="39"/>
      <c r="B271" s="40"/>
      <c r="C271" s="219" t="s">
        <v>143</v>
      </c>
      <c r="D271" s="219" t="s">
        <v>139</v>
      </c>
      <c r="E271" s="220" t="s">
        <v>384</v>
      </c>
      <c r="F271" s="221" t="s">
        <v>385</v>
      </c>
      <c r="G271" s="222" t="s">
        <v>166</v>
      </c>
      <c r="H271" s="223">
        <v>7</v>
      </c>
      <c r="I271" s="224"/>
      <c r="J271" s="225">
        <f>ROUND(I271*H271,2)</f>
        <v>0</v>
      </c>
      <c r="K271" s="221" t="s">
        <v>1</v>
      </c>
      <c r="L271" s="45"/>
      <c r="M271" s="226" t="s">
        <v>1</v>
      </c>
      <c r="N271" s="227" t="s">
        <v>38</v>
      </c>
      <c r="O271" s="92"/>
      <c r="P271" s="228">
        <f>O271*H271</f>
        <v>0</v>
      </c>
      <c r="Q271" s="228">
        <v>0</v>
      </c>
      <c r="R271" s="228">
        <f>Q271*H271</f>
        <v>0</v>
      </c>
      <c r="S271" s="228">
        <v>0.7</v>
      </c>
      <c r="T271" s="229">
        <f>S271*H271</f>
        <v>4.8999999999999995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306</v>
      </c>
      <c r="AT271" s="230" t="s">
        <v>139</v>
      </c>
      <c r="AU271" s="230" t="s">
        <v>83</v>
      </c>
      <c r="AY271" s="18" t="s">
        <v>135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81</v>
      </c>
      <c r="BK271" s="231">
        <f>ROUND(I271*H271,2)</f>
        <v>0</v>
      </c>
      <c r="BL271" s="18" t="s">
        <v>306</v>
      </c>
      <c r="BM271" s="230" t="s">
        <v>386</v>
      </c>
    </row>
    <row r="272" spans="1:47" s="2" customFormat="1" ht="12">
      <c r="A272" s="39"/>
      <c r="B272" s="40"/>
      <c r="C272" s="41"/>
      <c r="D272" s="232" t="s">
        <v>145</v>
      </c>
      <c r="E272" s="41"/>
      <c r="F272" s="233" t="s">
        <v>387</v>
      </c>
      <c r="G272" s="41"/>
      <c r="H272" s="41"/>
      <c r="I272" s="234"/>
      <c r="J272" s="41"/>
      <c r="K272" s="41"/>
      <c r="L272" s="45"/>
      <c r="M272" s="235"/>
      <c r="N272" s="236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145</v>
      </c>
      <c r="AU272" s="18" t="s">
        <v>83</v>
      </c>
    </row>
    <row r="273" spans="1:65" s="2" customFormat="1" ht="24.15" customHeight="1">
      <c r="A273" s="39"/>
      <c r="B273" s="40"/>
      <c r="C273" s="219" t="s">
        <v>388</v>
      </c>
      <c r="D273" s="219" t="s">
        <v>139</v>
      </c>
      <c r="E273" s="220" t="s">
        <v>389</v>
      </c>
      <c r="F273" s="221" t="s">
        <v>390</v>
      </c>
      <c r="G273" s="222" t="s">
        <v>166</v>
      </c>
      <c r="H273" s="223">
        <v>5</v>
      </c>
      <c r="I273" s="224"/>
      <c r="J273" s="225">
        <f>ROUND(I273*H273,2)</f>
        <v>0</v>
      </c>
      <c r="K273" s="221" t="s">
        <v>1</v>
      </c>
      <c r="L273" s="45"/>
      <c r="M273" s="226" t="s">
        <v>1</v>
      </c>
      <c r="N273" s="227" t="s">
        <v>38</v>
      </c>
      <c r="O273" s="92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306</v>
      </c>
      <c r="AT273" s="230" t="s">
        <v>139</v>
      </c>
      <c r="AU273" s="230" t="s">
        <v>83</v>
      </c>
      <c r="AY273" s="18" t="s">
        <v>135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81</v>
      </c>
      <c r="BK273" s="231">
        <f>ROUND(I273*H273,2)</f>
        <v>0</v>
      </c>
      <c r="BL273" s="18" t="s">
        <v>306</v>
      </c>
      <c r="BM273" s="230" t="s">
        <v>391</v>
      </c>
    </row>
    <row r="274" spans="1:47" s="2" customFormat="1" ht="12">
      <c r="A274" s="39"/>
      <c r="B274" s="40"/>
      <c r="C274" s="41"/>
      <c r="D274" s="232" t="s">
        <v>145</v>
      </c>
      <c r="E274" s="41"/>
      <c r="F274" s="233" t="s">
        <v>392</v>
      </c>
      <c r="G274" s="41"/>
      <c r="H274" s="41"/>
      <c r="I274" s="234"/>
      <c r="J274" s="41"/>
      <c r="K274" s="41"/>
      <c r="L274" s="45"/>
      <c r="M274" s="235"/>
      <c r="N274" s="236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145</v>
      </c>
      <c r="AU274" s="18" t="s">
        <v>83</v>
      </c>
    </row>
    <row r="275" spans="1:65" s="2" customFormat="1" ht="24.15" customHeight="1">
      <c r="A275" s="39"/>
      <c r="B275" s="40"/>
      <c r="C275" s="269" t="s">
        <v>393</v>
      </c>
      <c r="D275" s="269" t="s">
        <v>214</v>
      </c>
      <c r="E275" s="270" t="s">
        <v>394</v>
      </c>
      <c r="F275" s="271" t="s">
        <v>395</v>
      </c>
      <c r="G275" s="272" t="s">
        <v>166</v>
      </c>
      <c r="H275" s="273">
        <v>1</v>
      </c>
      <c r="I275" s="274"/>
      <c r="J275" s="275">
        <f>ROUND(I275*H275,2)</f>
        <v>0</v>
      </c>
      <c r="K275" s="271" t="s">
        <v>1</v>
      </c>
      <c r="L275" s="276"/>
      <c r="M275" s="277" t="s">
        <v>1</v>
      </c>
      <c r="N275" s="278" t="s">
        <v>38</v>
      </c>
      <c r="O275" s="92"/>
      <c r="P275" s="228">
        <f>O275*H275</f>
        <v>0</v>
      </c>
      <c r="Q275" s="228">
        <v>0.016</v>
      </c>
      <c r="R275" s="228">
        <f>Q275*H275</f>
        <v>0.016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213</v>
      </c>
      <c r="AT275" s="230" t="s">
        <v>214</v>
      </c>
      <c r="AU275" s="230" t="s">
        <v>83</v>
      </c>
      <c r="AY275" s="18" t="s">
        <v>135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81</v>
      </c>
      <c r="BK275" s="231">
        <f>ROUND(I275*H275,2)</f>
        <v>0</v>
      </c>
      <c r="BL275" s="18" t="s">
        <v>306</v>
      </c>
      <c r="BM275" s="230" t="s">
        <v>396</v>
      </c>
    </row>
    <row r="276" spans="1:47" s="2" customFormat="1" ht="12">
      <c r="A276" s="39"/>
      <c r="B276" s="40"/>
      <c r="C276" s="41"/>
      <c r="D276" s="232" t="s">
        <v>145</v>
      </c>
      <c r="E276" s="41"/>
      <c r="F276" s="233" t="s">
        <v>395</v>
      </c>
      <c r="G276" s="41"/>
      <c r="H276" s="41"/>
      <c r="I276" s="234"/>
      <c r="J276" s="41"/>
      <c r="K276" s="41"/>
      <c r="L276" s="45"/>
      <c r="M276" s="235"/>
      <c r="N276" s="236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145</v>
      </c>
      <c r="AU276" s="18" t="s">
        <v>83</v>
      </c>
    </row>
    <row r="277" spans="1:65" s="2" customFormat="1" ht="24.15" customHeight="1">
      <c r="A277" s="39"/>
      <c r="B277" s="40"/>
      <c r="C277" s="269" t="s">
        <v>397</v>
      </c>
      <c r="D277" s="269" t="s">
        <v>214</v>
      </c>
      <c r="E277" s="270" t="s">
        <v>398</v>
      </c>
      <c r="F277" s="271" t="s">
        <v>399</v>
      </c>
      <c r="G277" s="272" t="s">
        <v>166</v>
      </c>
      <c r="H277" s="273">
        <v>4</v>
      </c>
      <c r="I277" s="274"/>
      <c r="J277" s="275">
        <f>ROUND(I277*H277,2)</f>
        <v>0</v>
      </c>
      <c r="K277" s="271" t="s">
        <v>1</v>
      </c>
      <c r="L277" s="276"/>
      <c r="M277" s="277" t="s">
        <v>1</v>
      </c>
      <c r="N277" s="278" t="s">
        <v>38</v>
      </c>
      <c r="O277" s="92"/>
      <c r="P277" s="228">
        <f>O277*H277</f>
        <v>0</v>
      </c>
      <c r="Q277" s="228">
        <v>0.013</v>
      </c>
      <c r="R277" s="228">
        <f>Q277*H277</f>
        <v>0.052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213</v>
      </c>
      <c r="AT277" s="230" t="s">
        <v>214</v>
      </c>
      <c r="AU277" s="230" t="s">
        <v>83</v>
      </c>
      <c r="AY277" s="18" t="s">
        <v>135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81</v>
      </c>
      <c r="BK277" s="231">
        <f>ROUND(I277*H277,2)</f>
        <v>0</v>
      </c>
      <c r="BL277" s="18" t="s">
        <v>306</v>
      </c>
      <c r="BM277" s="230" t="s">
        <v>400</v>
      </c>
    </row>
    <row r="278" spans="1:47" s="2" customFormat="1" ht="12">
      <c r="A278" s="39"/>
      <c r="B278" s="40"/>
      <c r="C278" s="41"/>
      <c r="D278" s="232" t="s">
        <v>145</v>
      </c>
      <c r="E278" s="41"/>
      <c r="F278" s="233" t="s">
        <v>401</v>
      </c>
      <c r="G278" s="41"/>
      <c r="H278" s="41"/>
      <c r="I278" s="234"/>
      <c r="J278" s="41"/>
      <c r="K278" s="41"/>
      <c r="L278" s="45"/>
      <c r="M278" s="235"/>
      <c r="N278" s="236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145</v>
      </c>
      <c r="AU278" s="18" t="s">
        <v>83</v>
      </c>
    </row>
    <row r="279" spans="1:65" s="2" customFormat="1" ht="16.5" customHeight="1">
      <c r="A279" s="39"/>
      <c r="B279" s="40"/>
      <c r="C279" s="219" t="s">
        <v>402</v>
      </c>
      <c r="D279" s="219" t="s">
        <v>139</v>
      </c>
      <c r="E279" s="220" t="s">
        <v>403</v>
      </c>
      <c r="F279" s="221" t="s">
        <v>404</v>
      </c>
      <c r="G279" s="222" t="s">
        <v>166</v>
      </c>
      <c r="H279" s="223">
        <v>10</v>
      </c>
      <c r="I279" s="224"/>
      <c r="J279" s="225">
        <f>ROUND(I279*H279,2)</f>
        <v>0</v>
      </c>
      <c r="K279" s="221" t="s">
        <v>1</v>
      </c>
      <c r="L279" s="45"/>
      <c r="M279" s="226" t="s">
        <v>1</v>
      </c>
      <c r="N279" s="227" t="s">
        <v>38</v>
      </c>
      <c r="O279" s="92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306</v>
      </c>
      <c r="AT279" s="230" t="s">
        <v>139</v>
      </c>
      <c r="AU279" s="230" t="s">
        <v>83</v>
      </c>
      <c r="AY279" s="18" t="s">
        <v>135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81</v>
      </c>
      <c r="BK279" s="231">
        <f>ROUND(I279*H279,2)</f>
        <v>0</v>
      </c>
      <c r="BL279" s="18" t="s">
        <v>306</v>
      </c>
      <c r="BM279" s="230" t="s">
        <v>405</v>
      </c>
    </row>
    <row r="280" spans="1:47" s="2" customFormat="1" ht="12">
      <c r="A280" s="39"/>
      <c r="B280" s="40"/>
      <c r="C280" s="41"/>
      <c r="D280" s="232" t="s">
        <v>145</v>
      </c>
      <c r="E280" s="41"/>
      <c r="F280" s="233" t="s">
        <v>406</v>
      </c>
      <c r="G280" s="41"/>
      <c r="H280" s="41"/>
      <c r="I280" s="234"/>
      <c r="J280" s="41"/>
      <c r="K280" s="41"/>
      <c r="L280" s="45"/>
      <c r="M280" s="235"/>
      <c r="N280" s="236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145</v>
      </c>
      <c r="AU280" s="18" t="s">
        <v>83</v>
      </c>
    </row>
    <row r="281" spans="1:65" s="2" customFormat="1" ht="16.5" customHeight="1">
      <c r="A281" s="39"/>
      <c r="B281" s="40"/>
      <c r="C281" s="269" t="s">
        <v>407</v>
      </c>
      <c r="D281" s="269" t="s">
        <v>214</v>
      </c>
      <c r="E281" s="270" t="s">
        <v>408</v>
      </c>
      <c r="F281" s="271" t="s">
        <v>409</v>
      </c>
      <c r="G281" s="272" t="s">
        <v>166</v>
      </c>
      <c r="H281" s="273">
        <v>10</v>
      </c>
      <c r="I281" s="274"/>
      <c r="J281" s="275">
        <f>ROUND(I281*H281,2)</f>
        <v>0</v>
      </c>
      <c r="K281" s="271" t="s">
        <v>1</v>
      </c>
      <c r="L281" s="276"/>
      <c r="M281" s="277" t="s">
        <v>1</v>
      </c>
      <c r="N281" s="278" t="s">
        <v>38</v>
      </c>
      <c r="O281" s="92"/>
      <c r="P281" s="228">
        <f>O281*H281</f>
        <v>0</v>
      </c>
      <c r="Q281" s="228">
        <v>0.00059</v>
      </c>
      <c r="R281" s="228">
        <f>Q281*H281</f>
        <v>0.005900000000000001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213</v>
      </c>
      <c r="AT281" s="230" t="s">
        <v>214</v>
      </c>
      <c r="AU281" s="230" t="s">
        <v>83</v>
      </c>
      <c r="AY281" s="18" t="s">
        <v>135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81</v>
      </c>
      <c r="BK281" s="231">
        <f>ROUND(I281*H281,2)</f>
        <v>0</v>
      </c>
      <c r="BL281" s="18" t="s">
        <v>306</v>
      </c>
      <c r="BM281" s="230" t="s">
        <v>410</v>
      </c>
    </row>
    <row r="282" spans="1:47" s="2" customFormat="1" ht="12">
      <c r="A282" s="39"/>
      <c r="B282" s="40"/>
      <c r="C282" s="41"/>
      <c r="D282" s="232" t="s">
        <v>145</v>
      </c>
      <c r="E282" s="41"/>
      <c r="F282" s="233" t="s">
        <v>409</v>
      </c>
      <c r="G282" s="41"/>
      <c r="H282" s="41"/>
      <c r="I282" s="234"/>
      <c r="J282" s="41"/>
      <c r="K282" s="41"/>
      <c r="L282" s="45"/>
      <c r="M282" s="235"/>
      <c r="N282" s="236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145</v>
      </c>
      <c r="AU282" s="18" t="s">
        <v>83</v>
      </c>
    </row>
    <row r="283" spans="1:65" s="2" customFormat="1" ht="16.5" customHeight="1">
      <c r="A283" s="39"/>
      <c r="B283" s="40"/>
      <c r="C283" s="219" t="s">
        <v>411</v>
      </c>
      <c r="D283" s="219" t="s">
        <v>139</v>
      </c>
      <c r="E283" s="220" t="s">
        <v>412</v>
      </c>
      <c r="F283" s="221" t="s">
        <v>404</v>
      </c>
      <c r="G283" s="222" t="s">
        <v>166</v>
      </c>
      <c r="H283" s="223">
        <v>16</v>
      </c>
      <c r="I283" s="224"/>
      <c r="J283" s="225">
        <f>ROUND(I283*H283,2)</f>
        <v>0</v>
      </c>
      <c r="K283" s="221" t="s">
        <v>1</v>
      </c>
      <c r="L283" s="45"/>
      <c r="M283" s="226" t="s">
        <v>1</v>
      </c>
      <c r="N283" s="227" t="s">
        <v>38</v>
      </c>
      <c r="O283" s="92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306</v>
      </c>
      <c r="AT283" s="230" t="s">
        <v>139</v>
      </c>
      <c r="AU283" s="230" t="s">
        <v>83</v>
      </c>
      <c r="AY283" s="18" t="s">
        <v>135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81</v>
      </c>
      <c r="BK283" s="231">
        <f>ROUND(I283*H283,2)</f>
        <v>0</v>
      </c>
      <c r="BL283" s="18" t="s">
        <v>306</v>
      </c>
      <c r="BM283" s="230" t="s">
        <v>413</v>
      </c>
    </row>
    <row r="284" spans="1:47" s="2" customFormat="1" ht="12">
      <c r="A284" s="39"/>
      <c r="B284" s="40"/>
      <c r="C284" s="41"/>
      <c r="D284" s="232" t="s">
        <v>145</v>
      </c>
      <c r="E284" s="41"/>
      <c r="F284" s="233" t="s">
        <v>406</v>
      </c>
      <c r="G284" s="41"/>
      <c r="H284" s="41"/>
      <c r="I284" s="234"/>
      <c r="J284" s="41"/>
      <c r="K284" s="41"/>
      <c r="L284" s="45"/>
      <c r="M284" s="235"/>
      <c r="N284" s="236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145</v>
      </c>
      <c r="AU284" s="18" t="s">
        <v>83</v>
      </c>
    </row>
    <row r="285" spans="1:65" s="2" customFormat="1" ht="21.75" customHeight="1">
      <c r="A285" s="39"/>
      <c r="B285" s="40"/>
      <c r="C285" s="269" t="s">
        <v>414</v>
      </c>
      <c r="D285" s="269" t="s">
        <v>214</v>
      </c>
      <c r="E285" s="270" t="s">
        <v>415</v>
      </c>
      <c r="F285" s="271" t="s">
        <v>416</v>
      </c>
      <c r="G285" s="272" t="s">
        <v>166</v>
      </c>
      <c r="H285" s="273">
        <v>16</v>
      </c>
      <c r="I285" s="274"/>
      <c r="J285" s="275">
        <f>ROUND(I285*H285,2)</f>
        <v>0</v>
      </c>
      <c r="K285" s="271" t="s">
        <v>1</v>
      </c>
      <c r="L285" s="276"/>
      <c r="M285" s="277" t="s">
        <v>1</v>
      </c>
      <c r="N285" s="278" t="s">
        <v>38</v>
      </c>
      <c r="O285" s="92"/>
      <c r="P285" s="228">
        <f>O285*H285</f>
        <v>0</v>
      </c>
      <c r="Q285" s="228">
        <v>0.00046</v>
      </c>
      <c r="R285" s="228">
        <f>Q285*H285</f>
        <v>0.00736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213</v>
      </c>
      <c r="AT285" s="230" t="s">
        <v>214</v>
      </c>
      <c r="AU285" s="230" t="s">
        <v>83</v>
      </c>
      <c r="AY285" s="18" t="s">
        <v>135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81</v>
      </c>
      <c r="BK285" s="231">
        <f>ROUND(I285*H285,2)</f>
        <v>0</v>
      </c>
      <c r="BL285" s="18" t="s">
        <v>306</v>
      </c>
      <c r="BM285" s="230" t="s">
        <v>417</v>
      </c>
    </row>
    <row r="286" spans="1:47" s="2" customFormat="1" ht="12">
      <c r="A286" s="39"/>
      <c r="B286" s="40"/>
      <c r="C286" s="41"/>
      <c r="D286" s="232" t="s">
        <v>145</v>
      </c>
      <c r="E286" s="41"/>
      <c r="F286" s="233" t="s">
        <v>416</v>
      </c>
      <c r="G286" s="41"/>
      <c r="H286" s="41"/>
      <c r="I286" s="234"/>
      <c r="J286" s="41"/>
      <c r="K286" s="41"/>
      <c r="L286" s="45"/>
      <c r="M286" s="235"/>
      <c r="N286" s="236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145</v>
      </c>
      <c r="AU286" s="18" t="s">
        <v>83</v>
      </c>
    </row>
    <row r="287" spans="1:65" s="2" customFormat="1" ht="21.75" customHeight="1">
      <c r="A287" s="39"/>
      <c r="B287" s="40"/>
      <c r="C287" s="219" t="s">
        <v>418</v>
      </c>
      <c r="D287" s="219" t="s">
        <v>139</v>
      </c>
      <c r="E287" s="220" t="s">
        <v>419</v>
      </c>
      <c r="F287" s="221" t="s">
        <v>420</v>
      </c>
      <c r="G287" s="222" t="s">
        <v>166</v>
      </c>
      <c r="H287" s="223">
        <v>5</v>
      </c>
      <c r="I287" s="224"/>
      <c r="J287" s="225">
        <f>ROUND(I287*H287,2)</f>
        <v>0</v>
      </c>
      <c r="K287" s="221" t="s">
        <v>1</v>
      </c>
      <c r="L287" s="45"/>
      <c r="M287" s="226" t="s">
        <v>1</v>
      </c>
      <c r="N287" s="227" t="s">
        <v>38</v>
      </c>
      <c r="O287" s="92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0" t="s">
        <v>306</v>
      </c>
      <c r="AT287" s="230" t="s">
        <v>139</v>
      </c>
      <c r="AU287" s="230" t="s">
        <v>83</v>
      </c>
      <c r="AY287" s="18" t="s">
        <v>135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81</v>
      </c>
      <c r="BK287" s="231">
        <f>ROUND(I287*H287,2)</f>
        <v>0</v>
      </c>
      <c r="BL287" s="18" t="s">
        <v>306</v>
      </c>
      <c r="BM287" s="230" t="s">
        <v>421</v>
      </c>
    </row>
    <row r="288" spans="1:47" s="2" customFormat="1" ht="12">
      <c r="A288" s="39"/>
      <c r="B288" s="40"/>
      <c r="C288" s="41"/>
      <c r="D288" s="232" t="s">
        <v>145</v>
      </c>
      <c r="E288" s="41"/>
      <c r="F288" s="233" t="s">
        <v>422</v>
      </c>
      <c r="G288" s="41"/>
      <c r="H288" s="41"/>
      <c r="I288" s="234"/>
      <c r="J288" s="41"/>
      <c r="K288" s="41"/>
      <c r="L288" s="45"/>
      <c r="M288" s="235"/>
      <c r="N288" s="236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145</v>
      </c>
      <c r="AU288" s="18" t="s">
        <v>83</v>
      </c>
    </row>
    <row r="289" spans="1:65" s="2" customFormat="1" ht="24.15" customHeight="1">
      <c r="A289" s="39"/>
      <c r="B289" s="40"/>
      <c r="C289" s="269" t="s">
        <v>423</v>
      </c>
      <c r="D289" s="269" t="s">
        <v>214</v>
      </c>
      <c r="E289" s="270" t="s">
        <v>424</v>
      </c>
      <c r="F289" s="271" t="s">
        <v>425</v>
      </c>
      <c r="G289" s="272" t="s">
        <v>166</v>
      </c>
      <c r="H289" s="273">
        <v>5</v>
      </c>
      <c r="I289" s="274"/>
      <c r="J289" s="275">
        <f>ROUND(I289*H289,2)</f>
        <v>0</v>
      </c>
      <c r="K289" s="271" t="s">
        <v>1</v>
      </c>
      <c r="L289" s="276"/>
      <c r="M289" s="277" t="s">
        <v>1</v>
      </c>
      <c r="N289" s="278" t="s">
        <v>38</v>
      </c>
      <c r="O289" s="92"/>
      <c r="P289" s="228">
        <f>O289*H289</f>
        <v>0</v>
      </c>
      <c r="Q289" s="228">
        <v>0.0012</v>
      </c>
      <c r="R289" s="228">
        <f>Q289*H289</f>
        <v>0.005999999999999999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213</v>
      </c>
      <c r="AT289" s="230" t="s">
        <v>214</v>
      </c>
      <c r="AU289" s="230" t="s">
        <v>83</v>
      </c>
      <c r="AY289" s="18" t="s">
        <v>135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81</v>
      </c>
      <c r="BK289" s="231">
        <f>ROUND(I289*H289,2)</f>
        <v>0</v>
      </c>
      <c r="BL289" s="18" t="s">
        <v>306</v>
      </c>
      <c r="BM289" s="230" t="s">
        <v>426</v>
      </c>
    </row>
    <row r="290" spans="1:47" s="2" customFormat="1" ht="12">
      <c r="A290" s="39"/>
      <c r="B290" s="40"/>
      <c r="C290" s="41"/>
      <c r="D290" s="232" t="s">
        <v>145</v>
      </c>
      <c r="E290" s="41"/>
      <c r="F290" s="233" t="s">
        <v>425</v>
      </c>
      <c r="G290" s="41"/>
      <c r="H290" s="41"/>
      <c r="I290" s="234"/>
      <c r="J290" s="41"/>
      <c r="K290" s="41"/>
      <c r="L290" s="45"/>
      <c r="M290" s="235"/>
      <c r="N290" s="236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145</v>
      </c>
      <c r="AU290" s="18" t="s">
        <v>83</v>
      </c>
    </row>
    <row r="291" spans="1:65" s="2" customFormat="1" ht="24.15" customHeight="1">
      <c r="A291" s="39"/>
      <c r="B291" s="40"/>
      <c r="C291" s="219" t="s">
        <v>427</v>
      </c>
      <c r="D291" s="219" t="s">
        <v>139</v>
      </c>
      <c r="E291" s="220" t="s">
        <v>428</v>
      </c>
      <c r="F291" s="221" t="s">
        <v>429</v>
      </c>
      <c r="G291" s="222" t="s">
        <v>166</v>
      </c>
      <c r="H291" s="223">
        <v>10</v>
      </c>
      <c r="I291" s="224"/>
      <c r="J291" s="225">
        <f>ROUND(I291*H291,2)</f>
        <v>0</v>
      </c>
      <c r="K291" s="221" t="s">
        <v>1</v>
      </c>
      <c r="L291" s="45"/>
      <c r="M291" s="226" t="s">
        <v>1</v>
      </c>
      <c r="N291" s="227" t="s">
        <v>38</v>
      </c>
      <c r="O291" s="92"/>
      <c r="P291" s="228">
        <f>O291*H291</f>
        <v>0</v>
      </c>
      <c r="Q291" s="228">
        <v>0</v>
      </c>
      <c r="R291" s="228">
        <f>Q291*H291</f>
        <v>0</v>
      </c>
      <c r="S291" s="228">
        <v>0.024</v>
      </c>
      <c r="T291" s="229">
        <f>S291*H291</f>
        <v>0.24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306</v>
      </c>
      <c r="AT291" s="230" t="s">
        <v>139</v>
      </c>
      <c r="AU291" s="230" t="s">
        <v>83</v>
      </c>
      <c r="AY291" s="18" t="s">
        <v>135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81</v>
      </c>
      <c r="BK291" s="231">
        <f>ROUND(I291*H291,2)</f>
        <v>0</v>
      </c>
      <c r="BL291" s="18" t="s">
        <v>306</v>
      </c>
      <c r="BM291" s="230" t="s">
        <v>430</v>
      </c>
    </row>
    <row r="292" spans="1:47" s="2" customFormat="1" ht="12">
      <c r="A292" s="39"/>
      <c r="B292" s="40"/>
      <c r="C292" s="41"/>
      <c r="D292" s="232" t="s">
        <v>145</v>
      </c>
      <c r="E292" s="41"/>
      <c r="F292" s="233" t="s">
        <v>431</v>
      </c>
      <c r="G292" s="41"/>
      <c r="H292" s="41"/>
      <c r="I292" s="234"/>
      <c r="J292" s="41"/>
      <c r="K292" s="41"/>
      <c r="L292" s="45"/>
      <c r="M292" s="235"/>
      <c r="N292" s="236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145</v>
      </c>
      <c r="AU292" s="18" t="s">
        <v>83</v>
      </c>
    </row>
    <row r="293" spans="1:51" s="14" customFormat="1" ht="12">
      <c r="A293" s="14"/>
      <c r="B293" s="247"/>
      <c r="C293" s="248"/>
      <c r="D293" s="232" t="s">
        <v>152</v>
      </c>
      <c r="E293" s="249" t="s">
        <v>1</v>
      </c>
      <c r="F293" s="250" t="s">
        <v>432</v>
      </c>
      <c r="G293" s="248"/>
      <c r="H293" s="251">
        <v>5</v>
      </c>
      <c r="I293" s="252"/>
      <c r="J293" s="248"/>
      <c r="K293" s="248"/>
      <c r="L293" s="253"/>
      <c r="M293" s="254"/>
      <c r="N293" s="255"/>
      <c r="O293" s="255"/>
      <c r="P293" s="255"/>
      <c r="Q293" s="255"/>
      <c r="R293" s="255"/>
      <c r="S293" s="255"/>
      <c r="T293" s="25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7" t="s">
        <v>152</v>
      </c>
      <c r="AU293" s="257" t="s">
        <v>83</v>
      </c>
      <c r="AV293" s="14" t="s">
        <v>83</v>
      </c>
      <c r="AW293" s="14" t="s">
        <v>30</v>
      </c>
      <c r="AX293" s="14" t="s">
        <v>73</v>
      </c>
      <c r="AY293" s="257" t="s">
        <v>135</v>
      </c>
    </row>
    <row r="294" spans="1:51" s="14" customFormat="1" ht="12">
      <c r="A294" s="14"/>
      <c r="B294" s="247"/>
      <c r="C294" s="248"/>
      <c r="D294" s="232" t="s">
        <v>152</v>
      </c>
      <c r="E294" s="249" t="s">
        <v>1</v>
      </c>
      <c r="F294" s="250" t="s">
        <v>433</v>
      </c>
      <c r="G294" s="248"/>
      <c r="H294" s="251">
        <v>5</v>
      </c>
      <c r="I294" s="252"/>
      <c r="J294" s="248"/>
      <c r="K294" s="248"/>
      <c r="L294" s="253"/>
      <c r="M294" s="254"/>
      <c r="N294" s="255"/>
      <c r="O294" s="255"/>
      <c r="P294" s="255"/>
      <c r="Q294" s="255"/>
      <c r="R294" s="255"/>
      <c r="S294" s="255"/>
      <c r="T294" s="25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7" t="s">
        <v>152</v>
      </c>
      <c r="AU294" s="257" t="s">
        <v>83</v>
      </c>
      <c r="AV294" s="14" t="s">
        <v>83</v>
      </c>
      <c r="AW294" s="14" t="s">
        <v>30</v>
      </c>
      <c r="AX294" s="14" t="s">
        <v>73</v>
      </c>
      <c r="AY294" s="257" t="s">
        <v>135</v>
      </c>
    </row>
    <row r="295" spans="1:51" s="15" customFormat="1" ht="12">
      <c r="A295" s="15"/>
      <c r="B295" s="258"/>
      <c r="C295" s="259"/>
      <c r="D295" s="232" t="s">
        <v>152</v>
      </c>
      <c r="E295" s="260" t="s">
        <v>1</v>
      </c>
      <c r="F295" s="261" t="s">
        <v>157</v>
      </c>
      <c r="G295" s="259"/>
      <c r="H295" s="262">
        <v>10</v>
      </c>
      <c r="I295" s="263"/>
      <c r="J295" s="259"/>
      <c r="K295" s="259"/>
      <c r="L295" s="264"/>
      <c r="M295" s="265"/>
      <c r="N295" s="266"/>
      <c r="O295" s="266"/>
      <c r="P295" s="266"/>
      <c r="Q295" s="266"/>
      <c r="R295" s="266"/>
      <c r="S295" s="266"/>
      <c r="T295" s="267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8" t="s">
        <v>152</v>
      </c>
      <c r="AU295" s="268" t="s">
        <v>83</v>
      </c>
      <c r="AV295" s="15" t="s">
        <v>143</v>
      </c>
      <c r="AW295" s="15" t="s">
        <v>30</v>
      </c>
      <c r="AX295" s="15" t="s">
        <v>81</v>
      </c>
      <c r="AY295" s="268" t="s">
        <v>135</v>
      </c>
    </row>
    <row r="296" spans="1:65" s="2" customFormat="1" ht="24.15" customHeight="1">
      <c r="A296" s="39"/>
      <c r="B296" s="40"/>
      <c r="C296" s="219" t="s">
        <v>434</v>
      </c>
      <c r="D296" s="219" t="s">
        <v>139</v>
      </c>
      <c r="E296" s="220" t="s">
        <v>435</v>
      </c>
      <c r="F296" s="221" t="s">
        <v>436</v>
      </c>
      <c r="G296" s="222" t="s">
        <v>166</v>
      </c>
      <c r="H296" s="223">
        <v>2</v>
      </c>
      <c r="I296" s="224"/>
      <c r="J296" s="225">
        <f>ROUND(I296*H296,2)</f>
        <v>0</v>
      </c>
      <c r="K296" s="221" t="s">
        <v>1</v>
      </c>
      <c r="L296" s="45"/>
      <c r="M296" s="226" t="s">
        <v>1</v>
      </c>
      <c r="N296" s="227" t="s">
        <v>38</v>
      </c>
      <c r="O296" s="92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306</v>
      </c>
      <c r="AT296" s="230" t="s">
        <v>139</v>
      </c>
      <c r="AU296" s="230" t="s">
        <v>83</v>
      </c>
      <c r="AY296" s="18" t="s">
        <v>135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81</v>
      </c>
      <c r="BK296" s="231">
        <f>ROUND(I296*H296,2)</f>
        <v>0</v>
      </c>
      <c r="BL296" s="18" t="s">
        <v>306</v>
      </c>
      <c r="BM296" s="230" t="s">
        <v>437</v>
      </c>
    </row>
    <row r="297" spans="1:47" s="2" customFormat="1" ht="12">
      <c r="A297" s="39"/>
      <c r="B297" s="40"/>
      <c r="C297" s="41"/>
      <c r="D297" s="232" t="s">
        <v>145</v>
      </c>
      <c r="E297" s="41"/>
      <c r="F297" s="233" t="s">
        <v>438</v>
      </c>
      <c r="G297" s="41"/>
      <c r="H297" s="41"/>
      <c r="I297" s="234"/>
      <c r="J297" s="41"/>
      <c r="K297" s="41"/>
      <c r="L297" s="45"/>
      <c r="M297" s="235"/>
      <c r="N297" s="236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145</v>
      </c>
      <c r="AU297" s="18" t="s">
        <v>83</v>
      </c>
    </row>
    <row r="298" spans="1:65" s="2" customFormat="1" ht="24.15" customHeight="1">
      <c r="A298" s="39"/>
      <c r="B298" s="40"/>
      <c r="C298" s="269" t="s">
        <v>439</v>
      </c>
      <c r="D298" s="269" t="s">
        <v>214</v>
      </c>
      <c r="E298" s="270" t="s">
        <v>440</v>
      </c>
      <c r="F298" s="271" t="s">
        <v>441</v>
      </c>
      <c r="G298" s="272" t="s">
        <v>190</v>
      </c>
      <c r="H298" s="273">
        <v>46.928</v>
      </c>
      <c r="I298" s="274"/>
      <c r="J298" s="275">
        <f>ROUND(I298*H298,2)</f>
        <v>0</v>
      </c>
      <c r="K298" s="271" t="s">
        <v>1</v>
      </c>
      <c r="L298" s="276"/>
      <c r="M298" s="277" t="s">
        <v>1</v>
      </c>
      <c r="N298" s="278" t="s">
        <v>38</v>
      </c>
      <c r="O298" s="92"/>
      <c r="P298" s="228">
        <f>O298*H298</f>
        <v>0</v>
      </c>
      <c r="Q298" s="228">
        <v>0.011</v>
      </c>
      <c r="R298" s="228">
        <f>Q298*H298</f>
        <v>0.5162079999999999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213</v>
      </c>
      <c r="AT298" s="230" t="s">
        <v>214</v>
      </c>
      <c r="AU298" s="230" t="s">
        <v>83</v>
      </c>
      <c r="AY298" s="18" t="s">
        <v>135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81</v>
      </c>
      <c r="BK298" s="231">
        <f>ROUND(I298*H298,2)</f>
        <v>0</v>
      </c>
      <c r="BL298" s="18" t="s">
        <v>306</v>
      </c>
      <c r="BM298" s="230" t="s">
        <v>442</v>
      </c>
    </row>
    <row r="299" spans="1:47" s="2" customFormat="1" ht="12">
      <c r="A299" s="39"/>
      <c r="B299" s="40"/>
      <c r="C299" s="41"/>
      <c r="D299" s="232" t="s">
        <v>145</v>
      </c>
      <c r="E299" s="41"/>
      <c r="F299" s="233" t="s">
        <v>443</v>
      </c>
      <c r="G299" s="41"/>
      <c r="H299" s="41"/>
      <c r="I299" s="234"/>
      <c r="J299" s="41"/>
      <c r="K299" s="41"/>
      <c r="L299" s="45"/>
      <c r="M299" s="235"/>
      <c r="N299" s="236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145</v>
      </c>
      <c r="AU299" s="18" t="s">
        <v>83</v>
      </c>
    </row>
    <row r="300" spans="1:51" s="14" customFormat="1" ht="12">
      <c r="A300" s="14"/>
      <c r="B300" s="247"/>
      <c r="C300" s="248"/>
      <c r="D300" s="232" t="s">
        <v>152</v>
      </c>
      <c r="E300" s="249" t="s">
        <v>1</v>
      </c>
      <c r="F300" s="250" t="s">
        <v>444</v>
      </c>
      <c r="G300" s="248"/>
      <c r="H300" s="251">
        <v>29.33</v>
      </c>
      <c r="I300" s="252"/>
      <c r="J300" s="248"/>
      <c r="K300" s="248"/>
      <c r="L300" s="253"/>
      <c r="M300" s="254"/>
      <c r="N300" s="255"/>
      <c r="O300" s="255"/>
      <c r="P300" s="255"/>
      <c r="Q300" s="255"/>
      <c r="R300" s="255"/>
      <c r="S300" s="255"/>
      <c r="T300" s="25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7" t="s">
        <v>152</v>
      </c>
      <c r="AU300" s="257" t="s">
        <v>83</v>
      </c>
      <c r="AV300" s="14" t="s">
        <v>83</v>
      </c>
      <c r="AW300" s="14" t="s">
        <v>30</v>
      </c>
      <c r="AX300" s="14" t="s">
        <v>73</v>
      </c>
      <c r="AY300" s="257" t="s">
        <v>135</v>
      </c>
    </row>
    <row r="301" spans="1:51" s="14" customFormat="1" ht="12">
      <c r="A301" s="14"/>
      <c r="B301" s="247"/>
      <c r="C301" s="248"/>
      <c r="D301" s="232" t="s">
        <v>152</v>
      </c>
      <c r="E301" s="249" t="s">
        <v>1</v>
      </c>
      <c r="F301" s="250" t="s">
        <v>445</v>
      </c>
      <c r="G301" s="248"/>
      <c r="H301" s="251">
        <v>46.928</v>
      </c>
      <c r="I301" s="252"/>
      <c r="J301" s="248"/>
      <c r="K301" s="248"/>
      <c r="L301" s="253"/>
      <c r="M301" s="254"/>
      <c r="N301" s="255"/>
      <c r="O301" s="255"/>
      <c r="P301" s="255"/>
      <c r="Q301" s="255"/>
      <c r="R301" s="255"/>
      <c r="S301" s="255"/>
      <c r="T301" s="25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7" t="s">
        <v>152</v>
      </c>
      <c r="AU301" s="257" t="s">
        <v>83</v>
      </c>
      <c r="AV301" s="14" t="s">
        <v>83</v>
      </c>
      <c r="AW301" s="14" t="s">
        <v>30</v>
      </c>
      <c r="AX301" s="14" t="s">
        <v>81</v>
      </c>
      <c r="AY301" s="257" t="s">
        <v>135</v>
      </c>
    </row>
    <row r="302" spans="1:65" s="2" customFormat="1" ht="24.15" customHeight="1">
      <c r="A302" s="39"/>
      <c r="B302" s="40"/>
      <c r="C302" s="219" t="s">
        <v>446</v>
      </c>
      <c r="D302" s="219" t="s">
        <v>139</v>
      </c>
      <c r="E302" s="220" t="s">
        <v>447</v>
      </c>
      <c r="F302" s="221" t="s">
        <v>448</v>
      </c>
      <c r="G302" s="222" t="s">
        <v>166</v>
      </c>
      <c r="H302" s="223">
        <v>7</v>
      </c>
      <c r="I302" s="224"/>
      <c r="J302" s="225">
        <f>ROUND(I302*H302,2)</f>
        <v>0</v>
      </c>
      <c r="K302" s="221" t="s">
        <v>1</v>
      </c>
      <c r="L302" s="45"/>
      <c r="M302" s="226" t="s">
        <v>1</v>
      </c>
      <c r="N302" s="227" t="s">
        <v>38</v>
      </c>
      <c r="O302" s="92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306</v>
      </c>
      <c r="AT302" s="230" t="s">
        <v>139</v>
      </c>
      <c r="AU302" s="230" t="s">
        <v>83</v>
      </c>
      <c r="AY302" s="18" t="s">
        <v>135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81</v>
      </c>
      <c r="BK302" s="231">
        <f>ROUND(I302*H302,2)</f>
        <v>0</v>
      </c>
      <c r="BL302" s="18" t="s">
        <v>306</v>
      </c>
      <c r="BM302" s="230" t="s">
        <v>449</v>
      </c>
    </row>
    <row r="303" spans="1:47" s="2" customFormat="1" ht="12">
      <c r="A303" s="39"/>
      <c r="B303" s="40"/>
      <c r="C303" s="41"/>
      <c r="D303" s="232" t="s">
        <v>145</v>
      </c>
      <c r="E303" s="41"/>
      <c r="F303" s="233" t="s">
        <v>450</v>
      </c>
      <c r="G303" s="41"/>
      <c r="H303" s="41"/>
      <c r="I303" s="234"/>
      <c r="J303" s="41"/>
      <c r="K303" s="41"/>
      <c r="L303" s="45"/>
      <c r="M303" s="235"/>
      <c r="N303" s="236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145</v>
      </c>
      <c r="AU303" s="18" t="s">
        <v>83</v>
      </c>
    </row>
    <row r="304" spans="1:65" s="2" customFormat="1" ht="24.15" customHeight="1">
      <c r="A304" s="39"/>
      <c r="B304" s="40"/>
      <c r="C304" s="219" t="s">
        <v>451</v>
      </c>
      <c r="D304" s="219" t="s">
        <v>139</v>
      </c>
      <c r="E304" s="220" t="s">
        <v>452</v>
      </c>
      <c r="F304" s="221" t="s">
        <v>453</v>
      </c>
      <c r="G304" s="222" t="s">
        <v>263</v>
      </c>
      <c r="H304" s="223">
        <v>0.661</v>
      </c>
      <c r="I304" s="224"/>
      <c r="J304" s="225">
        <f>ROUND(I304*H304,2)</f>
        <v>0</v>
      </c>
      <c r="K304" s="221" t="s">
        <v>223</v>
      </c>
      <c r="L304" s="45"/>
      <c r="M304" s="226" t="s">
        <v>1</v>
      </c>
      <c r="N304" s="227" t="s">
        <v>38</v>
      </c>
      <c r="O304" s="92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306</v>
      </c>
      <c r="AT304" s="230" t="s">
        <v>139</v>
      </c>
      <c r="AU304" s="230" t="s">
        <v>83</v>
      </c>
      <c r="AY304" s="18" t="s">
        <v>135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81</v>
      </c>
      <c r="BK304" s="231">
        <f>ROUND(I304*H304,2)</f>
        <v>0</v>
      </c>
      <c r="BL304" s="18" t="s">
        <v>306</v>
      </c>
      <c r="BM304" s="230" t="s">
        <v>454</v>
      </c>
    </row>
    <row r="305" spans="1:47" s="2" customFormat="1" ht="12">
      <c r="A305" s="39"/>
      <c r="B305" s="40"/>
      <c r="C305" s="41"/>
      <c r="D305" s="232" t="s">
        <v>145</v>
      </c>
      <c r="E305" s="41"/>
      <c r="F305" s="233" t="s">
        <v>455</v>
      </c>
      <c r="G305" s="41"/>
      <c r="H305" s="41"/>
      <c r="I305" s="234"/>
      <c r="J305" s="41"/>
      <c r="K305" s="41"/>
      <c r="L305" s="45"/>
      <c r="M305" s="235"/>
      <c r="N305" s="236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145</v>
      </c>
      <c r="AU305" s="18" t="s">
        <v>83</v>
      </c>
    </row>
    <row r="306" spans="1:47" s="2" customFormat="1" ht="12">
      <c r="A306" s="39"/>
      <c r="B306" s="40"/>
      <c r="C306" s="41"/>
      <c r="D306" s="279" t="s">
        <v>226</v>
      </c>
      <c r="E306" s="41"/>
      <c r="F306" s="280" t="s">
        <v>456</v>
      </c>
      <c r="G306" s="41"/>
      <c r="H306" s="41"/>
      <c r="I306" s="234"/>
      <c r="J306" s="41"/>
      <c r="K306" s="41"/>
      <c r="L306" s="45"/>
      <c r="M306" s="235"/>
      <c r="N306" s="236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226</v>
      </c>
      <c r="AU306" s="18" t="s">
        <v>83</v>
      </c>
    </row>
    <row r="307" spans="1:63" s="12" customFormat="1" ht="22.8" customHeight="1">
      <c r="A307" s="12"/>
      <c r="B307" s="203"/>
      <c r="C307" s="204"/>
      <c r="D307" s="205" t="s">
        <v>72</v>
      </c>
      <c r="E307" s="217" t="s">
        <v>457</v>
      </c>
      <c r="F307" s="217" t="s">
        <v>458</v>
      </c>
      <c r="G307" s="204"/>
      <c r="H307" s="204"/>
      <c r="I307" s="207"/>
      <c r="J307" s="218">
        <f>BK307</f>
        <v>0</v>
      </c>
      <c r="K307" s="204"/>
      <c r="L307" s="209"/>
      <c r="M307" s="210"/>
      <c r="N307" s="211"/>
      <c r="O307" s="211"/>
      <c r="P307" s="212">
        <f>SUM(P308:P354)</f>
        <v>0</v>
      </c>
      <c r="Q307" s="211"/>
      <c r="R307" s="212">
        <f>SUM(R308:R354)</f>
        <v>0.00166</v>
      </c>
      <c r="S307" s="211"/>
      <c r="T307" s="213">
        <f>SUM(T308:T354)</f>
        <v>4.1315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4" t="s">
        <v>83</v>
      </c>
      <c r="AT307" s="215" t="s">
        <v>72</v>
      </c>
      <c r="AU307" s="215" t="s">
        <v>81</v>
      </c>
      <c r="AY307" s="214" t="s">
        <v>135</v>
      </c>
      <c r="BK307" s="216">
        <f>SUM(BK308:BK354)</f>
        <v>0</v>
      </c>
    </row>
    <row r="308" spans="1:65" s="2" customFormat="1" ht="16.5" customHeight="1">
      <c r="A308" s="39"/>
      <c r="B308" s="40"/>
      <c r="C308" s="219" t="s">
        <v>459</v>
      </c>
      <c r="D308" s="219" t="s">
        <v>139</v>
      </c>
      <c r="E308" s="220" t="s">
        <v>460</v>
      </c>
      <c r="F308" s="221" t="s">
        <v>461</v>
      </c>
      <c r="G308" s="222" t="s">
        <v>356</v>
      </c>
      <c r="H308" s="223">
        <v>32</v>
      </c>
      <c r="I308" s="224"/>
      <c r="J308" s="225">
        <f>ROUND(I308*H308,2)</f>
        <v>0</v>
      </c>
      <c r="K308" s="221" t="s">
        <v>1</v>
      </c>
      <c r="L308" s="45"/>
      <c r="M308" s="226" t="s">
        <v>1</v>
      </c>
      <c r="N308" s="227" t="s">
        <v>38</v>
      </c>
      <c r="O308" s="92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306</v>
      </c>
      <c r="AT308" s="230" t="s">
        <v>139</v>
      </c>
      <c r="AU308" s="230" t="s">
        <v>83</v>
      </c>
      <c r="AY308" s="18" t="s">
        <v>135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81</v>
      </c>
      <c r="BK308" s="231">
        <f>ROUND(I308*H308,2)</f>
        <v>0</v>
      </c>
      <c r="BL308" s="18" t="s">
        <v>306</v>
      </c>
      <c r="BM308" s="230" t="s">
        <v>462</v>
      </c>
    </row>
    <row r="309" spans="1:47" s="2" customFormat="1" ht="12">
      <c r="A309" s="39"/>
      <c r="B309" s="40"/>
      <c r="C309" s="41"/>
      <c r="D309" s="232" t="s">
        <v>145</v>
      </c>
      <c r="E309" s="41"/>
      <c r="F309" s="233" t="s">
        <v>463</v>
      </c>
      <c r="G309" s="41"/>
      <c r="H309" s="41"/>
      <c r="I309" s="234"/>
      <c r="J309" s="41"/>
      <c r="K309" s="41"/>
      <c r="L309" s="45"/>
      <c r="M309" s="235"/>
      <c r="N309" s="236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145</v>
      </c>
      <c r="AU309" s="18" t="s">
        <v>83</v>
      </c>
    </row>
    <row r="310" spans="1:65" s="2" customFormat="1" ht="16.5" customHeight="1">
      <c r="A310" s="39"/>
      <c r="B310" s="40"/>
      <c r="C310" s="269" t="s">
        <v>464</v>
      </c>
      <c r="D310" s="269" t="s">
        <v>214</v>
      </c>
      <c r="E310" s="270" t="s">
        <v>465</v>
      </c>
      <c r="F310" s="271" t="s">
        <v>466</v>
      </c>
      <c r="G310" s="272" t="s">
        <v>142</v>
      </c>
      <c r="H310" s="273">
        <v>69.09</v>
      </c>
      <c r="I310" s="274"/>
      <c r="J310" s="275">
        <f>ROUND(I310*H310,2)</f>
        <v>0</v>
      </c>
      <c r="K310" s="271" t="s">
        <v>1</v>
      </c>
      <c r="L310" s="276"/>
      <c r="M310" s="277" t="s">
        <v>1</v>
      </c>
      <c r="N310" s="278" t="s">
        <v>38</v>
      </c>
      <c r="O310" s="92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213</v>
      </c>
      <c r="AT310" s="230" t="s">
        <v>214</v>
      </c>
      <c r="AU310" s="230" t="s">
        <v>83</v>
      </c>
      <c r="AY310" s="18" t="s">
        <v>135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81</v>
      </c>
      <c r="BK310" s="231">
        <f>ROUND(I310*H310,2)</f>
        <v>0</v>
      </c>
      <c r="BL310" s="18" t="s">
        <v>306</v>
      </c>
      <c r="BM310" s="230" t="s">
        <v>467</v>
      </c>
    </row>
    <row r="311" spans="1:47" s="2" customFormat="1" ht="12">
      <c r="A311" s="39"/>
      <c r="B311" s="40"/>
      <c r="C311" s="41"/>
      <c r="D311" s="232" t="s">
        <v>145</v>
      </c>
      <c r="E311" s="41"/>
      <c r="F311" s="233" t="s">
        <v>468</v>
      </c>
      <c r="G311" s="41"/>
      <c r="H311" s="41"/>
      <c r="I311" s="234"/>
      <c r="J311" s="41"/>
      <c r="K311" s="41"/>
      <c r="L311" s="45"/>
      <c r="M311" s="235"/>
      <c r="N311" s="236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145</v>
      </c>
      <c r="AU311" s="18" t="s">
        <v>83</v>
      </c>
    </row>
    <row r="312" spans="1:51" s="14" customFormat="1" ht="12">
      <c r="A312" s="14"/>
      <c r="B312" s="247"/>
      <c r="C312" s="248"/>
      <c r="D312" s="232" t="s">
        <v>152</v>
      </c>
      <c r="E312" s="249" t="s">
        <v>1</v>
      </c>
      <c r="F312" s="250" t="s">
        <v>469</v>
      </c>
      <c r="G312" s="248"/>
      <c r="H312" s="251">
        <v>14.1</v>
      </c>
      <c r="I312" s="252"/>
      <c r="J312" s="248"/>
      <c r="K312" s="248"/>
      <c r="L312" s="253"/>
      <c r="M312" s="254"/>
      <c r="N312" s="255"/>
      <c r="O312" s="255"/>
      <c r="P312" s="255"/>
      <c r="Q312" s="255"/>
      <c r="R312" s="255"/>
      <c r="S312" s="255"/>
      <c r="T312" s="25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7" t="s">
        <v>152</v>
      </c>
      <c r="AU312" s="257" t="s">
        <v>83</v>
      </c>
      <c r="AV312" s="14" t="s">
        <v>83</v>
      </c>
      <c r="AW312" s="14" t="s">
        <v>30</v>
      </c>
      <c r="AX312" s="14" t="s">
        <v>73</v>
      </c>
      <c r="AY312" s="257" t="s">
        <v>135</v>
      </c>
    </row>
    <row r="313" spans="1:51" s="14" customFormat="1" ht="12">
      <c r="A313" s="14"/>
      <c r="B313" s="247"/>
      <c r="C313" s="248"/>
      <c r="D313" s="232" t="s">
        <v>152</v>
      </c>
      <c r="E313" s="249" t="s">
        <v>1</v>
      </c>
      <c r="F313" s="250" t="s">
        <v>470</v>
      </c>
      <c r="G313" s="248"/>
      <c r="H313" s="251">
        <v>16.92</v>
      </c>
      <c r="I313" s="252"/>
      <c r="J313" s="248"/>
      <c r="K313" s="248"/>
      <c r="L313" s="253"/>
      <c r="M313" s="254"/>
      <c r="N313" s="255"/>
      <c r="O313" s="255"/>
      <c r="P313" s="255"/>
      <c r="Q313" s="255"/>
      <c r="R313" s="255"/>
      <c r="S313" s="255"/>
      <c r="T313" s="256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7" t="s">
        <v>152</v>
      </c>
      <c r="AU313" s="257" t="s">
        <v>83</v>
      </c>
      <c r="AV313" s="14" t="s">
        <v>83</v>
      </c>
      <c r="AW313" s="14" t="s">
        <v>30</v>
      </c>
      <c r="AX313" s="14" t="s">
        <v>73</v>
      </c>
      <c r="AY313" s="257" t="s">
        <v>135</v>
      </c>
    </row>
    <row r="314" spans="1:51" s="14" customFormat="1" ht="12">
      <c r="A314" s="14"/>
      <c r="B314" s="247"/>
      <c r="C314" s="248"/>
      <c r="D314" s="232" t="s">
        <v>152</v>
      </c>
      <c r="E314" s="249" t="s">
        <v>1</v>
      </c>
      <c r="F314" s="250" t="s">
        <v>471</v>
      </c>
      <c r="G314" s="248"/>
      <c r="H314" s="251">
        <v>5.64</v>
      </c>
      <c r="I314" s="252"/>
      <c r="J314" s="248"/>
      <c r="K314" s="248"/>
      <c r="L314" s="253"/>
      <c r="M314" s="254"/>
      <c r="N314" s="255"/>
      <c r="O314" s="255"/>
      <c r="P314" s="255"/>
      <c r="Q314" s="255"/>
      <c r="R314" s="255"/>
      <c r="S314" s="255"/>
      <c r="T314" s="25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7" t="s">
        <v>152</v>
      </c>
      <c r="AU314" s="257" t="s">
        <v>83</v>
      </c>
      <c r="AV314" s="14" t="s">
        <v>83</v>
      </c>
      <c r="AW314" s="14" t="s">
        <v>30</v>
      </c>
      <c r="AX314" s="14" t="s">
        <v>73</v>
      </c>
      <c r="AY314" s="257" t="s">
        <v>135</v>
      </c>
    </row>
    <row r="315" spans="1:51" s="14" customFormat="1" ht="12">
      <c r="A315" s="14"/>
      <c r="B315" s="247"/>
      <c r="C315" s="248"/>
      <c r="D315" s="232" t="s">
        <v>152</v>
      </c>
      <c r="E315" s="249" t="s">
        <v>1</v>
      </c>
      <c r="F315" s="250" t="s">
        <v>472</v>
      </c>
      <c r="G315" s="248"/>
      <c r="H315" s="251">
        <v>25.38</v>
      </c>
      <c r="I315" s="252"/>
      <c r="J315" s="248"/>
      <c r="K315" s="248"/>
      <c r="L315" s="253"/>
      <c r="M315" s="254"/>
      <c r="N315" s="255"/>
      <c r="O315" s="255"/>
      <c r="P315" s="255"/>
      <c r="Q315" s="255"/>
      <c r="R315" s="255"/>
      <c r="S315" s="255"/>
      <c r="T315" s="256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7" t="s">
        <v>152</v>
      </c>
      <c r="AU315" s="257" t="s">
        <v>83</v>
      </c>
      <c r="AV315" s="14" t="s">
        <v>83</v>
      </c>
      <c r="AW315" s="14" t="s">
        <v>30</v>
      </c>
      <c r="AX315" s="14" t="s">
        <v>73</v>
      </c>
      <c r="AY315" s="257" t="s">
        <v>135</v>
      </c>
    </row>
    <row r="316" spans="1:51" s="14" customFormat="1" ht="12">
      <c r="A316" s="14"/>
      <c r="B316" s="247"/>
      <c r="C316" s="248"/>
      <c r="D316" s="232" t="s">
        <v>152</v>
      </c>
      <c r="E316" s="249" t="s">
        <v>1</v>
      </c>
      <c r="F316" s="250" t="s">
        <v>473</v>
      </c>
      <c r="G316" s="248"/>
      <c r="H316" s="251">
        <v>7.05</v>
      </c>
      <c r="I316" s="252"/>
      <c r="J316" s="248"/>
      <c r="K316" s="248"/>
      <c r="L316" s="253"/>
      <c r="M316" s="254"/>
      <c r="N316" s="255"/>
      <c r="O316" s="255"/>
      <c r="P316" s="255"/>
      <c r="Q316" s="255"/>
      <c r="R316" s="255"/>
      <c r="S316" s="255"/>
      <c r="T316" s="25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7" t="s">
        <v>152</v>
      </c>
      <c r="AU316" s="257" t="s">
        <v>83</v>
      </c>
      <c r="AV316" s="14" t="s">
        <v>83</v>
      </c>
      <c r="AW316" s="14" t="s">
        <v>30</v>
      </c>
      <c r="AX316" s="14" t="s">
        <v>73</v>
      </c>
      <c r="AY316" s="257" t="s">
        <v>135</v>
      </c>
    </row>
    <row r="317" spans="1:51" s="15" customFormat="1" ht="12">
      <c r="A317" s="15"/>
      <c r="B317" s="258"/>
      <c r="C317" s="259"/>
      <c r="D317" s="232" t="s">
        <v>152</v>
      </c>
      <c r="E317" s="260" t="s">
        <v>1</v>
      </c>
      <c r="F317" s="261" t="s">
        <v>157</v>
      </c>
      <c r="G317" s="259"/>
      <c r="H317" s="262">
        <v>69.09</v>
      </c>
      <c r="I317" s="263"/>
      <c r="J317" s="259"/>
      <c r="K317" s="259"/>
      <c r="L317" s="264"/>
      <c r="M317" s="265"/>
      <c r="N317" s="266"/>
      <c r="O317" s="266"/>
      <c r="P317" s="266"/>
      <c r="Q317" s="266"/>
      <c r="R317" s="266"/>
      <c r="S317" s="266"/>
      <c r="T317" s="267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8" t="s">
        <v>152</v>
      </c>
      <c r="AU317" s="268" t="s">
        <v>83</v>
      </c>
      <c r="AV317" s="15" t="s">
        <v>143</v>
      </c>
      <c r="AW317" s="15" t="s">
        <v>30</v>
      </c>
      <c r="AX317" s="15" t="s">
        <v>81</v>
      </c>
      <c r="AY317" s="268" t="s">
        <v>135</v>
      </c>
    </row>
    <row r="318" spans="1:65" s="2" customFormat="1" ht="16.5" customHeight="1">
      <c r="A318" s="39"/>
      <c r="B318" s="40"/>
      <c r="C318" s="219" t="s">
        <v>474</v>
      </c>
      <c r="D318" s="219" t="s">
        <v>139</v>
      </c>
      <c r="E318" s="220" t="s">
        <v>475</v>
      </c>
      <c r="F318" s="221" t="s">
        <v>476</v>
      </c>
      <c r="G318" s="222" t="s">
        <v>356</v>
      </c>
      <c r="H318" s="223">
        <v>3</v>
      </c>
      <c r="I318" s="224"/>
      <c r="J318" s="225">
        <f>ROUND(I318*H318,2)</f>
        <v>0</v>
      </c>
      <c r="K318" s="221" t="s">
        <v>1</v>
      </c>
      <c r="L318" s="45"/>
      <c r="M318" s="226" t="s">
        <v>1</v>
      </c>
      <c r="N318" s="227" t="s">
        <v>38</v>
      </c>
      <c r="O318" s="92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306</v>
      </c>
      <c r="AT318" s="230" t="s">
        <v>139</v>
      </c>
      <c r="AU318" s="230" t="s">
        <v>83</v>
      </c>
      <c r="AY318" s="18" t="s">
        <v>135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81</v>
      </c>
      <c r="BK318" s="231">
        <f>ROUND(I318*H318,2)</f>
        <v>0</v>
      </c>
      <c r="BL318" s="18" t="s">
        <v>306</v>
      </c>
      <c r="BM318" s="230" t="s">
        <v>477</v>
      </c>
    </row>
    <row r="319" spans="1:47" s="2" customFormat="1" ht="12">
      <c r="A319" s="39"/>
      <c r="B319" s="40"/>
      <c r="C319" s="41"/>
      <c r="D319" s="232" t="s">
        <v>145</v>
      </c>
      <c r="E319" s="41"/>
      <c r="F319" s="233" t="s">
        <v>478</v>
      </c>
      <c r="G319" s="41"/>
      <c r="H319" s="41"/>
      <c r="I319" s="234"/>
      <c r="J319" s="41"/>
      <c r="K319" s="41"/>
      <c r="L319" s="45"/>
      <c r="M319" s="235"/>
      <c r="N319" s="236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145</v>
      </c>
      <c r="AU319" s="18" t="s">
        <v>83</v>
      </c>
    </row>
    <row r="320" spans="1:65" s="2" customFormat="1" ht="16.5" customHeight="1">
      <c r="A320" s="39"/>
      <c r="B320" s="40"/>
      <c r="C320" s="219" t="s">
        <v>479</v>
      </c>
      <c r="D320" s="219" t="s">
        <v>139</v>
      </c>
      <c r="E320" s="220" t="s">
        <v>480</v>
      </c>
      <c r="F320" s="221" t="s">
        <v>481</v>
      </c>
      <c r="G320" s="222" t="s">
        <v>142</v>
      </c>
      <c r="H320" s="223">
        <v>434.7</v>
      </c>
      <c r="I320" s="224"/>
      <c r="J320" s="225">
        <f>ROUND(I320*H320,2)</f>
        <v>0</v>
      </c>
      <c r="K320" s="221" t="s">
        <v>1</v>
      </c>
      <c r="L320" s="45"/>
      <c r="M320" s="226" t="s">
        <v>1</v>
      </c>
      <c r="N320" s="227" t="s">
        <v>38</v>
      </c>
      <c r="O320" s="92"/>
      <c r="P320" s="228">
        <f>O320*H320</f>
        <v>0</v>
      </c>
      <c r="Q320" s="228">
        <v>0</v>
      </c>
      <c r="R320" s="228">
        <f>Q320*H320</f>
        <v>0</v>
      </c>
      <c r="S320" s="228">
        <v>0.005</v>
      </c>
      <c r="T320" s="229">
        <f>S320*H320</f>
        <v>2.1735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306</v>
      </c>
      <c r="AT320" s="230" t="s">
        <v>139</v>
      </c>
      <c r="AU320" s="230" t="s">
        <v>83</v>
      </c>
      <c r="AY320" s="18" t="s">
        <v>135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81</v>
      </c>
      <c r="BK320" s="231">
        <f>ROUND(I320*H320,2)</f>
        <v>0</v>
      </c>
      <c r="BL320" s="18" t="s">
        <v>306</v>
      </c>
      <c r="BM320" s="230" t="s">
        <v>482</v>
      </c>
    </row>
    <row r="321" spans="1:47" s="2" customFormat="1" ht="12">
      <c r="A321" s="39"/>
      <c r="B321" s="40"/>
      <c r="C321" s="41"/>
      <c r="D321" s="232" t="s">
        <v>145</v>
      </c>
      <c r="E321" s="41"/>
      <c r="F321" s="233" t="s">
        <v>483</v>
      </c>
      <c r="G321" s="41"/>
      <c r="H321" s="41"/>
      <c r="I321" s="234"/>
      <c r="J321" s="41"/>
      <c r="K321" s="41"/>
      <c r="L321" s="45"/>
      <c r="M321" s="235"/>
      <c r="N321" s="236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145</v>
      </c>
      <c r="AU321" s="18" t="s">
        <v>83</v>
      </c>
    </row>
    <row r="322" spans="1:51" s="14" customFormat="1" ht="12">
      <c r="A322" s="14"/>
      <c r="B322" s="247"/>
      <c r="C322" s="248"/>
      <c r="D322" s="232" t="s">
        <v>152</v>
      </c>
      <c r="E322" s="249" t="s">
        <v>1</v>
      </c>
      <c r="F322" s="250" t="s">
        <v>484</v>
      </c>
      <c r="G322" s="248"/>
      <c r="H322" s="251">
        <v>289</v>
      </c>
      <c r="I322" s="252"/>
      <c r="J322" s="248"/>
      <c r="K322" s="248"/>
      <c r="L322" s="253"/>
      <c r="M322" s="254"/>
      <c r="N322" s="255"/>
      <c r="O322" s="255"/>
      <c r="P322" s="255"/>
      <c r="Q322" s="255"/>
      <c r="R322" s="255"/>
      <c r="S322" s="255"/>
      <c r="T322" s="25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7" t="s">
        <v>152</v>
      </c>
      <c r="AU322" s="257" t="s">
        <v>83</v>
      </c>
      <c r="AV322" s="14" t="s">
        <v>83</v>
      </c>
      <c r="AW322" s="14" t="s">
        <v>30</v>
      </c>
      <c r="AX322" s="14" t="s">
        <v>73</v>
      </c>
      <c r="AY322" s="257" t="s">
        <v>135</v>
      </c>
    </row>
    <row r="323" spans="1:51" s="14" customFormat="1" ht="12">
      <c r="A323" s="14"/>
      <c r="B323" s="247"/>
      <c r="C323" s="248"/>
      <c r="D323" s="232" t="s">
        <v>152</v>
      </c>
      <c r="E323" s="249" t="s">
        <v>1</v>
      </c>
      <c r="F323" s="250" t="s">
        <v>485</v>
      </c>
      <c r="G323" s="248"/>
      <c r="H323" s="251">
        <v>45.9</v>
      </c>
      <c r="I323" s="252"/>
      <c r="J323" s="248"/>
      <c r="K323" s="248"/>
      <c r="L323" s="253"/>
      <c r="M323" s="254"/>
      <c r="N323" s="255"/>
      <c r="O323" s="255"/>
      <c r="P323" s="255"/>
      <c r="Q323" s="255"/>
      <c r="R323" s="255"/>
      <c r="S323" s="255"/>
      <c r="T323" s="25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7" t="s">
        <v>152</v>
      </c>
      <c r="AU323" s="257" t="s">
        <v>83</v>
      </c>
      <c r="AV323" s="14" t="s">
        <v>83</v>
      </c>
      <c r="AW323" s="14" t="s">
        <v>30</v>
      </c>
      <c r="AX323" s="14" t="s">
        <v>73</v>
      </c>
      <c r="AY323" s="257" t="s">
        <v>135</v>
      </c>
    </row>
    <row r="324" spans="1:51" s="14" customFormat="1" ht="12">
      <c r="A324" s="14"/>
      <c r="B324" s="247"/>
      <c r="C324" s="248"/>
      <c r="D324" s="232" t="s">
        <v>152</v>
      </c>
      <c r="E324" s="249" t="s">
        <v>1</v>
      </c>
      <c r="F324" s="250" t="s">
        <v>486</v>
      </c>
      <c r="G324" s="248"/>
      <c r="H324" s="251">
        <v>12.6</v>
      </c>
      <c r="I324" s="252"/>
      <c r="J324" s="248"/>
      <c r="K324" s="248"/>
      <c r="L324" s="253"/>
      <c r="M324" s="254"/>
      <c r="N324" s="255"/>
      <c r="O324" s="255"/>
      <c r="P324" s="255"/>
      <c r="Q324" s="255"/>
      <c r="R324" s="255"/>
      <c r="S324" s="255"/>
      <c r="T324" s="256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7" t="s">
        <v>152</v>
      </c>
      <c r="AU324" s="257" t="s">
        <v>83</v>
      </c>
      <c r="AV324" s="14" t="s">
        <v>83</v>
      </c>
      <c r="AW324" s="14" t="s">
        <v>30</v>
      </c>
      <c r="AX324" s="14" t="s">
        <v>73</v>
      </c>
      <c r="AY324" s="257" t="s">
        <v>135</v>
      </c>
    </row>
    <row r="325" spans="1:51" s="14" customFormat="1" ht="12">
      <c r="A325" s="14"/>
      <c r="B325" s="247"/>
      <c r="C325" s="248"/>
      <c r="D325" s="232" t="s">
        <v>152</v>
      </c>
      <c r="E325" s="249" t="s">
        <v>1</v>
      </c>
      <c r="F325" s="250" t="s">
        <v>487</v>
      </c>
      <c r="G325" s="248"/>
      <c r="H325" s="251">
        <v>87.2</v>
      </c>
      <c r="I325" s="252"/>
      <c r="J325" s="248"/>
      <c r="K325" s="248"/>
      <c r="L325" s="253"/>
      <c r="M325" s="254"/>
      <c r="N325" s="255"/>
      <c r="O325" s="255"/>
      <c r="P325" s="255"/>
      <c r="Q325" s="255"/>
      <c r="R325" s="255"/>
      <c r="S325" s="255"/>
      <c r="T325" s="25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7" t="s">
        <v>152</v>
      </c>
      <c r="AU325" s="257" t="s">
        <v>83</v>
      </c>
      <c r="AV325" s="14" t="s">
        <v>83</v>
      </c>
      <c r="AW325" s="14" t="s">
        <v>30</v>
      </c>
      <c r="AX325" s="14" t="s">
        <v>73</v>
      </c>
      <c r="AY325" s="257" t="s">
        <v>135</v>
      </c>
    </row>
    <row r="326" spans="1:51" s="15" customFormat="1" ht="12">
      <c r="A326" s="15"/>
      <c r="B326" s="258"/>
      <c r="C326" s="259"/>
      <c r="D326" s="232" t="s">
        <v>152</v>
      </c>
      <c r="E326" s="260" t="s">
        <v>1</v>
      </c>
      <c r="F326" s="261" t="s">
        <v>157</v>
      </c>
      <c r="G326" s="259"/>
      <c r="H326" s="262">
        <v>434.7</v>
      </c>
      <c r="I326" s="263"/>
      <c r="J326" s="259"/>
      <c r="K326" s="259"/>
      <c r="L326" s="264"/>
      <c r="M326" s="265"/>
      <c r="N326" s="266"/>
      <c r="O326" s="266"/>
      <c r="P326" s="266"/>
      <c r="Q326" s="266"/>
      <c r="R326" s="266"/>
      <c r="S326" s="266"/>
      <c r="T326" s="267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8" t="s">
        <v>152</v>
      </c>
      <c r="AU326" s="268" t="s">
        <v>83</v>
      </c>
      <c r="AV326" s="15" t="s">
        <v>143</v>
      </c>
      <c r="AW326" s="15" t="s">
        <v>30</v>
      </c>
      <c r="AX326" s="15" t="s">
        <v>81</v>
      </c>
      <c r="AY326" s="268" t="s">
        <v>135</v>
      </c>
    </row>
    <row r="327" spans="1:65" s="2" customFormat="1" ht="16.5" customHeight="1">
      <c r="A327" s="39"/>
      <c r="B327" s="40"/>
      <c r="C327" s="219" t="s">
        <v>488</v>
      </c>
      <c r="D327" s="219" t="s">
        <v>139</v>
      </c>
      <c r="E327" s="220" t="s">
        <v>489</v>
      </c>
      <c r="F327" s="221" t="s">
        <v>490</v>
      </c>
      <c r="G327" s="222" t="s">
        <v>491</v>
      </c>
      <c r="H327" s="223">
        <v>20</v>
      </c>
      <c r="I327" s="224"/>
      <c r="J327" s="225">
        <f>ROUND(I327*H327,2)</f>
        <v>0</v>
      </c>
      <c r="K327" s="221" t="s">
        <v>223</v>
      </c>
      <c r="L327" s="45"/>
      <c r="M327" s="226" t="s">
        <v>1</v>
      </c>
      <c r="N327" s="227" t="s">
        <v>38</v>
      </c>
      <c r="O327" s="92"/>
      <c r="P327" s="228">
        <f>O327*H327</f>
        <v>0</v>
      </c>
      <c r="Q327" s="228">
        <v>5E-05</v>
      </c>
      <c r="R327" s="228">
        <f>Q327*H327</f>
        <v>0.001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306</v>
      </c>
      <c r="AT327" s="230" t="s">
        <v>139</v>
      </c>
      <c r="AU327" s="230" t="s">
        <v>83</v>
      </c>
      <c r="AY327" s="18" t="s">
        <v>135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81</v>
      </c>
      <c r="BK327" s="231">
        <f>ROUND(I327*H327,2)</f>
        <v>0</v>
      </c>
      <c r="BL327" s="18" t="s">
        <v>306</v>
      </c>
      <c r="BM327" s="230" t="s">
        <v>492</v>
      </c>
    </row>
    <row r="328" spans="1:47" s="2" customFormat="1" ht="12">
      <c r="A328" s="39"/>
      <c r="B328" s="40"/>
      <c r="C328" s="41"/>
      <c r="D328" s="232" t="s">
        <v>145</v>
      </c>
      <c r="E328" s="41"/>
      <c r="F328" s="233" t="s">
        <v>493</v>
      </c>
      <c r="G328" s="41"/>
      <c r="H328" s="41"/>
      <c r="I328" s="234"/>
      <c r="J328" s="41"/>
      <c r="K328" s="41"/>
      <c r="L328" s="45"/>
      <c r="M328" s="235"/>
      <c r="N328" s="236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145</v>
      </c>
      <c r="AU328" s="18" t="s">
        <v>83</v>
      </c>
    </row>
    <row r="329" spans="1:47" s="2" customFormat="1" ht="12">
      <c r="A329" s="39"/>
      <c r="B329" s="40"/>
      <c r="C329" s="41"/>
      <c r="D329" s="279" t="s">
        <v>226</v>
      </c>
      <c r="E329" s="41"/>
      <c r="F329" s="280" t="s">
        <v>494</v>
      </c>
      <c r="G329" s="41"/>
      <c r="H329" s="41"/>
      <c r="I329" s="234"/>
      <c r="J329" s="41"/>
      <c r="K329" s="41"/>
      <c r="L329" s="45"/>
      <c r="M329" s="235"/>
      <c r="N329" s="236"/>
      <c r="O329" s="92"/>
      <c r="P329" s="92"/>
      <c r="Q329" s="92"/>
      <c r="R329" s="92"/>
      <c r="S329" s="92"/>
      <c r="T329" s="93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226</v>
      </c>
      <c r="AU329" s="18" t="s">
        <v>83</v>
      </c>
    </row>
    <row r="330" spans="1:65" s="2" customFormat="1" ht="16.5" customHeight="1">
      <c r="A330" s="39"/>
      <c r="B330" s="40"/>
      <c r="C330" s="269" t="s">
        <v>495</v>
      </c>
      <c r="D330" s="269" t="s">
        <v>214</v>
      </c>
      <c r="E330" s="270" t="s">
        <v>496</v>
      </c>
      <c r="F330" s="271" t="s">
        <v>497</v>
      </c>
      <c r="G330" s="272" t="s">
        <v>142</v>
      </c>
      <c r="H330" s="273">
        <v>1.8</v>
      </c>
      <c r="I330" s="274"/>
      <c r="J330" s="275">
        <f>ROUND(I330*H330,2)</f>
        <v>0</v>
      </c>
      <c r="K330" s="271" t="s">
        <v>1</v>
      </c>
      <c r="L330" s="276"/>
      <c r="M330" s="277" t="s">
        <v>1</v>
      </c>
      <c r="N330" s="278" t="s">
        <v>38</v>
      </c>
      <c r="O330" s="92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213</v>
      </c>
      <c r="AT330" s="230" t="s">
        <v>214</v>
      </c>
      <c r="AU330" s="230" t="s">
        <v>83</v>
      </c>
      <c r="AY330" s="18" t="s">
        <v>135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81</v>
      </c>
      <c r="BK330" s="231">
        <f>ROUND(I330*H330,2)</f>
        <v>0</v>
      </c>
      <c r="BL330" s="18" t="s">
        <v>306</v>
      </c>
      <c r="BM330" s="230" t="s">
        <v>498</v>
      </c>
    </row>
    <row r="331" spans="1:47" s="2" customFormat="1" ht="12">
      <c r="A331" s="39"/>
      <c r="B331" s="40"/>
      <c r="C331" s="41"/>
      <c r="D331" s="232" t="s">
        <v>145</v>
      </c>
      <c r="E331" s="41"/>
      <c r="F331" s="233" t="s">
        <v>497</v>
      </c>
      <c r="G331" s="41"/>
      <c r="H331" s="41"/>
      <c r="I331" s="234"/>
      <c r="J331" s="41"/>
      <c r="K331" s="41"/>
      <c r="L331" s="45"/>
      <c r="M331" s="235"/>
      <c r="N331" s="236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145</v>
      </c>
      <c r="AU331" s="18" t="s">
        <v>83</v>
      </c>
    </row>
    <row r="332" spans="1:47" s="2" customFormat="1" ht="12">
      <c r="A332" s="39"/>
      <c r="B332" s="40"/>
      <c r="C332" s="41"/>
      <c r="D332" s="232" t="s">
        <v>499</v>
      </c>
      <c r="E332" s="41"/>
      <c r="F332" s="281" t="s">
        <v>500</v>
      </c>
      <c r="G332" s="41"/>
      <c r="H332" s="41"/>
      <c r="I332" s="234"/>
      <c r="J332" s="41"/>
      <c r="K332" s="41"/>
      <c r="L332" s="45"/>
      <c r="M332" s="235"/>
      <c r="N332" s="236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499</v>
      </c>
      <c r="AU332" s="18" t="s">
        <v>83</v>
      </c>
    </row>
    <row r="333" spans="1:65" s="2" customFormat="1" ht="16.5" customHeight="1">
      <c r="A333" s="39"/>
      <c r="B333" s="40"/>
      <c r="C333" s="219" t="s">
        <v>501</v>
      </c>
      <c r="D333" s="219" t="s">
        <v>139</v>
      </c>
      <c r="E333" s="220" t="s">
        <v>502</v>
      </c>
      <c r="F333" s="221" t="s">
        <v>503</v>
      </c>
      <c r="G333" s="222" t="s">
        <v>142</v>
      </c>
      <c r="H333" s="223">
        <v>1.8</v>
      </c>
      <c r="I333" s="224"/>
      <c r="J333" s="225">
        <f>ROUND(I333*H333,2)</f>
        <v>0</v>
      </c>
      <c r="K333" s="221" t="s">
        <v>223</v>
      </c>
      <c r="L333" s="45"/>
      <c r="M333" s="226" t="s">
        <v>1</v>
      </c>
      <c r="N333" s="227" t="s">
        <v>38</v>
      </c>
      <c r="O333" s="92"/>
      <c r="P333" s="228">
        <f>O333*H333</f>
        <v>0</v>
      </c>
      <c r="Q333" s="228">
        <v>0</v>
      </c>
      <c r="R333" s="228">
        <f>Q333*H333</f>
        <v>0</v>
      </c>
      <c r="S333" s="228">
        <v>0.01</v>
      </c>
      <c r="T333" s="229">
        <f>S333*H333</f>
        <v>0.018000000000000002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143</v>
      </c>
      <c r="AT333" s="230" t="s">
        <v>139</v>
      </c>
      <c r="AU333" s="230" t="s">
        <v>83</v>
      </c>
      <c r="AY333" s="18" t="s">
        <v>135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81</v>
      </c>
      <c r="BK333" s="231">
        <f>ROUND(I333*H333,2)</f>
        <v>0</v>
      </c>
      <c r="BL333" s="18" t="s">
        <v>143</v>
      </c>
      <c r="BM333" s="230" t="s">
        <v>504</v>
      </c>
    </row>
    <row r="334" spans="1:47" s="2" customFormat="1" ht="12">
      <c r="A334" s="39"/>
      <c r="B334" s="40"/>
      <c r="C334" s="41"/>
      <c r="D334" s="232" t="s">
        <v>145</v>
      </c>
      <c r="E334" s="41"/>
      <c r="F334" s="233" t="s">
        <v>505</v>
      </c>
      <c r="G334" s="41"/>
      <c r="H334" s="41"/>
      <c r="I334" s="234"/>
      <c r="J334" s="41"/>
      <c r="K334" s="41"/>
      <c r="L334" s="45"/>
      <c r="M334" s="235"/>
      <c r="N334" s="236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145</v>
      </c>
      <c r="AU334" s="18" t="s">
        <v>83</v>
      </c>
    </row>
    <row r="335" spans="1:47" s="2" customFormat="1" ht="12">
      <c r="A335" s="39"/>
      <c r="B335" s="40"/>
      <c r="C335" s="41"/>
      <c r="D335" s="279" t="s">
        <v>226</v>
      </c>
      <c r="E335" s="41"/>
      <c r="F335" s="280" t="s">
        <v>506</v>
      </c>
      <c r="G335" s="41"/>
      <c r="H335" s="41"/>
      <c r="I335" s="234"/>
      <c r="J335" s="41"/>
      <c r="K335" s="41"/>
      <c r="L335" s="45"/>
      <c r="M335" s="235"/>
      <c r="N335" s="236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226</v>
      </c>
      <c r="AU335" s="18" t="s">
        <v>83</v>
      </c>
    </row>
    <row r="336" spans="1:65" s="2" customFormat="1" ht="33" customHeight="1">
      <c r="A336" s="39"/>
      <c r="B336" s="40"/>
      <c r="C336" s="219" t="s">
        <v>507</v>
      </c>
      <c r="D336" s="219" t="s">
        <v>139</v>
      </c>
      <c r="E336" s="220" t="s">
        <v>508</v>
      </c>
      <c r="F336" s="221" t="s">
        <v>509</v>
      </c>
      <c r="G336" s="222" t="s">
        <v>166</v>
      </c>
      <c r="H336" s="223">
        <v>1</v>
      </c>
      <c r="I336" s="224"/>
      <c r="J336" s="225">
        <f>ROUND(I336*H336,2)</f>
        <v>0</v>
      </c>
      <c r="K336" s="221" t="s">
        <v>1</v>
      </c>
      <c r="L336" s="45"/>
      <c r="M336" s="226" t="s">
        <v>1</v>
      </c>
      <c r="N336" s="227" t="s">
        <v>38</v>
      </c>
      <c r="O336" s="92"/>
      <c r="P336" s="228">
        <f>O336*H336</f>
        <v>0</v>
      </c>
      <c r="Q336" s="228">
        <v>0.00066</v>
      </c>
      <c r="R336" s="228">
        <f>Q336*H336</f>
        <v>0.00066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306</v>
      </c>
      <c r="AT336" s="230" t="s">
        <v>139</v>
      </c>
      <c r="AU336" s="230" t="s">
        <v>83</v>
      </c>
      <c r="AY336" s="18" t="s">
        <v>135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81</v>
      </c>
      <c r="BK336" s="231">
        <f>ROUND(I336*H336,2)</f>
        <v>0</v>
      </c>
      <c r="BL336" s="18" t="s">
        <v>306</v>
      </c>
      <c r="BM336" s="230" t="s">
        <v>510</v>
      </c>
    </row>
    <row r="337" spans="1:47" s="2" customFormat="1" ht="12">
      <c r="A337" s="39"/>
      <c r="B337" s="40"/>
      <c r="C337" s="41"/>
      <c r="D337" s="232" t="s">
        <v>145</v>
      </c>
      <c r="E337" s="41"/>
      <c r="F337" s="233" t="s">
        <v>509</v>
      </c>
      <c r="G337" s="41"/>
      <c r="H337" s="41"/>
      <c r="I337" s="234"/>
      <c r="J337" s="41"/>
      <c r="K337" s="41"/>
      <c r="L337" s="45"/>
      <c r="M337" s="235"/>
      <c r="N337" s="236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145</v>
      </c>
      <c r="AU337" s="18" t="s">
        <v>83</v>
      </c>
    </row>
    <row r="338" spans="1:65" s="2" customFormat="1" ht="24.15" customHeight="1">
      <c r="A338" s="39"/>
      <c r="B338" s="40"/>
      <c r="C338" s="269" t="s">
        <v>511</v>
      </c>
      <c r="D338" s="269" t="s">
        <v>214</v>
      </c>
      <c r="E338" s="270" t="s">
        <v>512</v>
      </c>
      <c r="F338" s="271" t="s">
        <v>513</v>
      </c>
      <c r="G338" s="272" t="s">
        <v>356</v>
      </c>
      <c r="H338" s="273">
        <v>1</v>
      </c>
      <c r="I338" s="274"/>
      <c r="J338" s="275">
        <f>ROUND(I338*H338,2)</f>
        <v>0</v>
      </c>
      <c r="K338" s="271" t="s">
        <v>1</v>
      </c>
      <c r="L338" s="276"/>
      <c r="M338" s="277" t="s">
        <v>1</v>
      </c>
      <c r="N338" s="278" t="s">
        <v>38</v>
      </c>
      <c r="O338" s="92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213</v>
      </c>
      <c r="AT338" s="230" t="s">
        <v>214</v>
      </c>
      <c r="AU338" s="230" t="s">
        <v>83</v>
      </c>
      <c r="AY338" s="18" t="s">
        <v>135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81</v>
      </c>
      <c r="BK338" s="231">
        <f>ROUND(I338*H338,2)</f>
        <v>0</v>
      </c>
      <c r="BL338" s="18" t="s">
        <v>306</v>
      </c>
      <c r="BM338" s="230" t="s">
        <v>514</v>
      </c>
    </row>
    <row r="339" spans="1:47" s="2" customFormat="1" ht="12">
      <c r="A339" s="39"/>
      <c r="B339" s="40"/>
      <c r="C339" s="41"/>
      <c r="D339" s="232" t="s">
        <v>145</v>
      </c>
      <c r="E339" s="41"/>
      <c r="F339" s="233" t="s">
        <v>515</v>
      </c>
      <c r="G339" s="41"/>
      <c r="H339" s="41"/>
      <c r="I339" s="234"/>
      <c r="J339" s="41"/>
      <c r="K339" s="41"/>
      <c r="L339" s="45"/>
      <c r="M339" s="235"/>
      <c r="N339" s="236"/>
      <c r="O339" s="92"/>
      <c r="P339" s="92"/>
      <c r="Q339" s="92"/>
      <c r="R339" s="92"/>
      <c r="S339" s="92"/>
      <c r="T339" s="9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145</v>
      </c>
      <c r="AU339" s="18" t="s">
        <v>83</v>
      </c>
    </row>
    <row r="340" spans="1:65" s="2" customFormat="1" ht="33" customHeight="1">
      <c r="A340" s="39"/>
      <c r="B340" s="40"/>
      <c r="C340" s="219" t="s">
        <v>83</v>
      </c>
      <c r="D340" s="219" t="s">
        <v>139</v>
      </c>
      <c r="E340" s="220" t="s">
        <v>516</v>
      </c>
      <c r="F340" s="221" t="s">
        <v>517</v>
      </c>
      <c r="G340" s="222" t="s">
        <v>491</v>
      </c>
      <c r="H340" s="223">
        <v>490</v>
      </c>
      <c r="I340" s="224"/>
      <c r="J340" s="225">
        <f>ROUND(I340*H340,2)</f>
        <v>0</v>
      </c>
      <c r="K340" s="221" t="s">
        <v>1</v>
      </c>
      <c r="L340" s="45"/>
      <c r="M340" s="226" t="s">
        <v>1</v>
      </c>
      <c r="N340" s="227" t="s">
        <v>38</v>
      </c>
      <c r="O340" s="92"/>
      <c r="P340" s="228">
        <f>O340*H340</f>
        <v>0</v>
      </c>
      <c r="Q340" s="228">
        <v>0</v>
      </c>
      <c r="R340" s="228">
        <f>Q340*H340</f>
        <v>0</v>
      </c>
      <c r="S340" s="228">
        <v>0.001</v>
      </c>
      <c r="T340" s="229">
        <f>S340*H340</f>
        <v>0.49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306</v>
      </c>
      <c r="AT340" s="230" t="s">
        <v>139</v>
      </c>
      <c r="AU340" s="230" t="s">
        <v>83</v>
      </c>
      <c r="AY340" s="18" t="s">
        <v>135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81</v>
      </c>
      <c r="BK340" s="231">
        <f>ROUND(I340*H340,2)</f>
        <v>0</v>
      </c>
      <c r="BL340" s="18" t="s">
        <v>306</v>
      </c>
      <c r="BM340" s="230" t="s">
        <v>518</v>
      </c>
    </row>
    <row r="341" spans="1:47" s="2" customFormat="1" ht="12">
      <c r="A341" s="39"/>
      <c r="B341" s="40"/>
      <c r="C341" s="41"/>
      <c r="D341" s="232" t="s">
        <v>145</v>
      </c>
      <c r="E341" s="41"/>
      <c r="F341" s="233" t="s">
        <v>519</v>
      </c>
      <c r="G341" s="41"/>
      <c r="H341" s="41"/>
      <c r="I341" s="234"/>
      <c r="J341" s="41"/>
      <c r="K341" s="41"/>
      <c r="L341" s="45"/>
      <c r="M341" s="235"/>
      <c r="N341" s="236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145</v>
      </c>
      <c r="AU341" s="18" t="s">
        <v>83</v>
      </c>
    </row>
    <row r="342" spans="1:51" s="13" customFormat="1" ht="12">
      <c r="A342" s="13"/>
      <c r="B342" s="237"/>
      <c r="C342" s="238"/>
      <c r="D342" s="232" t="s">
        <v>152</v>
      </c>
      <c r="E342" s="239" t="s">
        <v>1</v>
      </c>
      <c r="F342" s="240" t="s">
        <v>520</v>
      </c>
      <c r="G342" s="238"/>
      <c r="H342" s="239" t="s">
        <v>1</v>
      </c>
      <c r="I342" s="241"/>
      <c r="J342" s="238"/>
      <c r="K342" s="238"/>
      <c r="L342" s="242"/>
      <c r="M342" s="243"/>
      <c r="N342" s="244"/>
      <c r="O342" s="244"/>
      <c r="P342" s="244"/>
      <c r="Q342" s="244"/>
      <c r="R342" s="244"/>
      <c r="S342" s="244"/>
      <c r="T342" s="24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6" t="s">
        <v>152</v>
      </c>
      <c r="AU342" s="246" t="s">
        <v>83</v>
      </c>
      <c r="AV342" s="13" t="s">
        <v>81</v>
      </c>
      <c r="AW342" s="13" t="s">
        <v>30</v>
      </c>
      <c r="AX342" s="13" t="s">
        <v>73</v>
      </c>
      <c r="AY342" s="246" t="s">
        <v>135</v>
      </c>
    </row>
    <row r="343" spans="1:51" s="14" customFormat="1" ht="12">
      <c r="A343" s="14"/>
      <c r="B343" s="247"/>
      <c r="C343" s="248"/>
      <c r="D343" s="232" t="s">
        <v>152</v>
      </c>
      <c r="E343" s="249" t="s">
        <v>1</v>
      </c>
      <c r="F343" s="250" t="s">
        <v>521</v>
      </c>
      <c r="G343" s="248"/>
      <c r="H343" s="251">
        <v>490</v>
      </c>
      <c r="I343" s="252"/>
      <c r="J343" s="248"/>
      <c r="K343" s="248"/>
      <c r="L343" s="253"/>
      <c r="M343" s="254"/>
      <c r="N343" s="255"/>
      <c r="O343" s="255"/>
      <c r="P343" s="255"/>
      <c r="Q343" s="255"/>
      <c r="R343" s="255"/>
      <c r="S343" s="255"/>
      <c r="T343" s="25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7" t="s">
        <v>152</v>
      </c>
      <c r="AU343" s="257" t="s">
        <v>83</v>
      </c>
      <c r="AV343" s="14" t="s">
        <v>83</v>
      </c>
      <c r="AW343" s="14" t="s">
        <v>30</v>
      </c>
      <c r="AX343" s="14" t="s">
        <v>81</v>
      </c>
      <c r="AY343" s="257" t="s">
        <v>135</v>
      </c>
    </row>
    <row r="344" spans="1:65" s="2" customFormat="1" ht="33" customHeight="1">
      <c r="A344" s="39"/>
      <c r="B344" s="40"/>
      <c r="C344" s="219" t="s">
        <v>7</v>
      </c>
      <c r="D344" s="219" t="s">
        <v>139</v>
      </c>
      <c r="E344" s="220" t="s">
        <v>522</v>
      </c>
      <c r="F344" s="221" t="s">
        <v>517</v>
      </c>
      <c r="G344" s="222" t="s">
        <v>491</v>
      </c>
      <c r="H344" s="223">
        <v>100</v>
      </c>
      <c r="I344" s="224"/>
      <c r="J344" s="225">
        <f>ROUND(I344*H344,2)</f>
        <v>0</v>
      </c>
      <c r="K344" s="221" t="s">
        <v>1</v>
      </c>
      <c r="L344" s="45"/>
      <c r="M344" s="226" t="s">
        <v>1</v>
      </c>
      <c r="N344" s="227" t="s">
        <v>38</v>
      </c>
      <c r="O344" s="92"/>
      <c r="P344" s="228">
        <f>O344*H344</f>
        <v>0</v>
      </c>
      <c r="Q344" s="228">
        <v>0</v>
      </c>
      <c r="R344" s="228">
        <f>Q344*H344</f>
        <v>0</v>
      </c>
      <c r="S344" s="228">
        <v>0.001</v>
      </c>
      <c r="T344" s="229">
        <f>S344*H344</f>
        <v>0.1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306</v>
      </c>
      <c r="AT344" s="230" t="s">
        <v>139</v>
      </c>
      <c r="AU344" s="230" t="s">
        <v>83</v>
      </c>
      <c r="AY344" s="18" t="s">
        <v>135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81</v>
      </c>
      <c r="BK344" s="231">
        <f>ROUND(I344*H344,2)</f>
        <v>0</v>
      </c>
      <c r="BL344" s="18" t="s">
        <v>306</v>
      </c>
      <c r="BM344" s="230" t="s">
        <v>523</v>
      </c>
    </row>
    <row r="345" spans="1:47" s="2" customFormat="1" ht="12">
      <c r="A345" s="39"/>
      <c r="B345" s="40"/>
      <c r="C345" s="41"/>
      <c r="D345" s="232" t="s">
        <v>145</v>
      </c>
      <c r="E345" s="41"/>
      <c r="F345" s="233" t="s">
        <v>519</v>
      </c>
      <c r="G345" s="41"/>
      <c r="H345" s="41"/>
      <c r="I345" s="234"/>
      <c r="J345" s="41"/>
      <c r="K345" s="41"/>
      <c r="L345" s="45"/>
      <c r="M345" s="235"/>
      <c r="N345" s="236"/>
      <c r="O345" s="92"/>
      <c r="P345" s="92"/>
      <c r="Q345" s="92"/>
      <c r="R345" s="92"/>
      <c r="S345" s="92"/>
      <c r="T345" s="93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145</v>
      </c>
      <c r="AU345" s="18" t="s">
        <v>83</v>
      </c>
    </row>
    <row r="346" spans="1:51" s="13" customFormat="1" ht="12">
      <c r="A346" s="13"/>
      <c r="B346" s="237"/>
      <c r="C346" s="238"/>
      <c r="D346" s="232" t="s">
        <v>152</v>
      </c>
      <c r="E346" s="239" t="s">
        <v>1</v>
      </c>
      <c r="F346" s="240" t="s">
        <v>524</v>
      </c>
      <c r="G346" s="238"/>
      <c r="H346" s="239" t="s">
        <v>1</v>
      </c>
      <c r="I346" s="241"/>
      <c r="J346" s="238"/>
      <c r="K346" s="238"/>
      <c r="L346" s="242"/>
      <c r="M346" s="243"/>
      <c r="N346" s="244"/>
      <c r="O346" s="244"/>
      <c r="P346" s="244"/>
      <c r="Q346" s="244"/>
      <c r="R346" s="244"/>
      <c r="S346" s="244"/>
      <c r="T346" s="24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6" t="s">
        <v>152</v>
      </c>
      <c r="AU346" s="246" t="s">
        <v>83</v>
      </c>
      <c r="AV346" s="13" t="s">
        <v>81</v>
      </c>
      <c r="AW346" s="13" t="s">
        <v>30</v>
      </c>
      <c r="AX346" s="13" t="s">
        <v>73</v>
      </c>
      <c r="AY346" s="246" t="s">
        <v>135</v>
      </c>
    </row>
    <row r="347" spans="1:51" s="14" customFormat="1" ht="12">
      <c r="A347" s="14"/>
      <c r="B347" s="247"/>
      <c r="C347" s="248"/>
      <c r="D347" s="232" t="s">
        <v>152</v>
      </c>
      <c r="E347" s="249" t="s">
        <v>1</v>
      </c>
      <c r="F347" s="250" t="s">
        <v>451</v>
      </c>
      <c r="G347" s="248"/>
      <c r="H347" s="251">
        <v>100</v>
      </c>
      <c r="I347" s="252"/>
      <c r="J347" s="248"/>
      <c r="K347" s="248"/>
      <c r="L347" s="253"/>
      <c r="M347" s="254"/>
      <c r="N347" s="255"/>
      <c r="O347" s="255"/>
      <c r="P347" s="255"/>
      <c r="Q347" s="255"/>
      <c r="R347" s="255"/>
      <c r="S347" s="255"/>
      <c r="T347" s="25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7" t="s">
        <v>152</v>
      </c>
      <c r="AU347" s="257" t="s">
        <v>83</v>
      </c>
      <c r="AV347" s="14" t="s">
        <v>83</v>
      </c>
      <c r="AW347" s="14" t="s">
        <v>30</v>
      </c>
      <c r="AX347" s="14" t="s">
        <v>81</v>
      </c>
      <c r="AY347" s="257" t="s">
        <v>135</v>
      </c>
    </row>
    <row r="348" spans="1:65" s="2" customFormat="1" ht="33" customHeight="1">
      <c r="A348" s="39"/>
      <c r="B348" s="40"/>
      <c r="C348" s="219" t="s">
        <v>81</v>
      </c>
      <c r="D348" s="219" t="s">
        <v>139</v>
      </c>
      <c r="E348" s="220" t="s">
        <v>525</v>
      </c>
      <c r="F348" s="221" t="s">
        <v>526</v>
      </c>
      <c r="G348" s="222" t="s">
        <v>491</v>
      </c>
      <c r="H348" s="223">
        <v>1350</v>
      </c>
      <c r="I348" s="224"/>
      <c r="J348" s="225">
        <f>ROUND(I348*H348,2)</f>
        <v>0</v>
      </c>
      <c r="K348" s="221" t="s">
        <v>1</v>
      </c>
      <c r="L348" s="45"/>
      <c r="M348" s="226" t="s">
        <v>1</v>
      </c>
      <c r="N348" s="227" t="s">
        <v>38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0.001</v>
      </c>
      <c r="T348" s="229">
        <f>S348*H348</f>
        <v>1.35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306</v>
      </c>
      <c r="AT348" s="230" t="s">
        <v>139</v>
      </c>
      <c r="AU348" s="230" t="s">
        <v>83</v>
      </c>
      <c r="AY348" s="18" t="s">
        <v>135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81</v>
      </c>
      <c r="BK348" s="231">
        <f>ROUND(I348*H348,2)</f>
        <v>0</v>
      </c>
      <c r="BL348" s="18" t="s">
        <v>306</v>
      </c>
      <c r="BM348" s="230" t="s">
        <v>527</v>
      </c>
    </row>
    <row r="349" spans="1:47" s="2" customFormat="1" ht="12">
      <c r="A349" s="39"/>
      <c r="B349" s="40"/>
      <c r="C349" s="41"/>
      <c r="D349" s="232" t="s">
        <v>145</v>
      </c>
      <c r="E349" s="41"/>
      <c r="F349" s="233" t="s">
        <v>528</v>
      </c>
      <c r="G349" s="41"/>
      <c r="H349" s="41"/>
      <c r="I349" s="234"/>
      <c r="J349" s="41"/>
      <c r="K349" s="41"/>
      <c r="L349" s="45"/>
      <c r="M349" s="235"/>
      <c r="N349" s="236"/>
      <c r="O349" s="92"/>
      <c r="P349" s="92"/>
      <c r="Q349" s="92"/>
      <c r="R349" s="92"/>
      <c r="S349" s="92"/>
      <c r="T349" s="93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145</v>
      </c>
      <c r="AU349" s="18" t="s">
        <v>83</v>
      </c>
    </row>
    <row r="350" spans="1:51" s="13" customFormat="1" ht="12">
      <c r="A350" s="13"/>
      <c r="B350" s="237"/>
      <c r="C350" s="238"/>
      <c r="D350" s="232" t="s">
        <v>152</v>
      </c>
      <c r="E350" s="239" t="s">
        <v>1</v>
      </c>
      <c r="F350" s="240" t="s">
        <v>529</v>
      </c>
      <c r="G350" s="238"/>
      <c r="H350" s="239" t="s">
        <v>1</v>
      </c>
      <c r="I350" s="241"/>
      <c r="J350" s="238"/>
      <c r="K350" s="238"/>
      <c r="L350" s="242"/>
      <c r="M350" s="243"/>
      <c r="N350" s="244"/>
      <c r="O350" s="244"/>
      <c r="P350" s="244"/>
      <c r="Q350" s="244"/>
      <c r="R350" s="244"/>
      <c r="S350" s="244"/>
      <c r="T350" s="24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6" t="s">
        <v>152</v>
      </c>
      <c r="AU350" s="246" t="s">
        <v>83</v>
      </c>
      <c r="AV350" s="13" t="s">
        <v>81</v>
      </c>
      <c r="AW350" s="13" t="s">
        <v>30</v>
      </c>
      <c r="AX350" s="13" t="s">
        <v>73</v>
      </c>
      <c r="AY350" s="246" t="s">
        <v>135</v>
      </c>
    </row>
    <row r="351" spans="1:51" s="14" customFormat="1" ht="12">
      <c r="A351" s="14"/>
      <c r="B351" s="247"/>
      <c r="C351" s="248"/>
      <c r="D351" s="232" t="s">
        <v>152</v>
      </c>
      <c r="E351" s="249" t="s">
        <v>1</v>
      </c>
      <c r="F351" s="250" t="s">
        <v>530</v>
      </c>
      <c r="G351" s="248"/>
      <c r="H351" s="251">
        <v>1350</v>
      </c>
      <c r="I351" s="252"/>
      <c r="J351" s="248"/>
      <c r="K351" s="248"/>
      <c r="L351" s="253"/>
      <c r="M351" s="254"/>
      <c r="N351" s="255"/>
      <c r="O351" s="255"/>
      <c r="P351" s="255"/>
      <c r="Q351" s="255"/>
      <c r="R351" s="255"/>
      <c r="S351" s="255"/>
      <c r="T351" s="25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7" t="s">
        <v>152</v>
      </c>
      <c r="AU351" s="257" t="s">
        <v>83</v>
      </c>
      <c r="AV351" s="14" t="s">
        <v>83</v>
      </c>
      <c r="AW351" s="14" t="s">
        <v>30</v>
      </c>
      <c r="AX351" s="14" t="s">
        <v>81</v>
      </c>
      <c r="AY351" s="257" t="s">
        <v>135</v>
      </c>
    </row>
    <row r="352" spans="1:65" s="2" customFormat="1" ht="24.15" customHeight="1">
      <c r="A352" s="39"/>
      <c r="B352" s="40"/>
      <c r="C352" s="219" t="s">
        <v>531</v>
      </c>
      <c r="D352" s="219" t="s">
        <v>139</v>
      </c>
      <c r="E352" s="220" t="s">
        <v>532</v>
      </c>
      <c r="F352" s="221" t="s">
        <v>533</v>
      </c>
      <c r="G352" s="222" t="s">
        <v>263</v>
      </c>
      <c r="H352" s="223">
        <v>0.002</v>
      </c>
      <c r="I352" s="224"/>
      <c r="J352" s="225">
        <f>ROUND(I352*H352,2)</f>
        <v>0</v>
      </c>
      <c r="K352" s="221" t="s">
        <v>223</v>
      </c>
      <c r="L352" s="45"/>
      <c r="M352" s="226" t="s">
        <v>1</v>
      </c>
      <c r="N352" s="227" t="s">
        <v>38</v>
      </c>
      <c r="O352" s="9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306</v>
      </c>
      <c r="AT352" s="230" t="s">
        <v>139</v>
      </c>
      <c r="AU352" s="230" t="s">
        <v>83</v>
      </c>
      <c r="AY352" s="18" t="s">
        <v>135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81</v>
      </c>
      <c r="BK352" s="231">
        <f>ROUND(I352*H352,2)</f>
        <v>0</v>
      </c>
      <c r="BL352" s="18" t="s">
        <v>306</v>
      </c>
      <c r="BM352" s="230" t="s">
        <v>534</v>
      </c>
    </row>
    <row r="353" spans="1:47" s="2" customFormat="1" ht="12">
      <c r="A353" s="39"/>
      <c r="B353" s="40"/>
      <c r="C353" s="41"/>
      <c r="D353" s="232" t="s">
        <v>145</v>
      </c>
      <c r="E353" s="41"/>
      <c r="F353" s="233" t="s">
        <v>535</v>
      </c>
      <c r="G353" s="41"/>
      <c r="H353" s="41"/>
      <c r="I353" s="234"/>
      <c r="J353" s="41"/>
      <c r="K353" s="41"/>
      <c r="L353" s="45"/>
      <c r="M353" s="235"/>
      <c r="N353" s="236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145</v>
      </c>
      <c r="AU353" s="18" t="s">
        <v>83</v>
      </c>
    </row>
    <row r="354" spans="1:47" s="2" customFormat="1" ht="12">
      <c r="A354" s="39"/>
      <c r="B354" s="40"/>
      <c r="C354" s="41"/>
      <c r="D354" s="279" t="s">
        <v>226</v>
      </c>
      <c r="E354" s="41"/>
      <c r="F354" s="280" t="s">
        <v>536</v>
      </c>
      <c r="G354" s="41"/>
      <c r="H354" s="41"/>
      <c r="I354" s="234"/>
      <c r="J354" s="41"/>
      <c r="K354" s="41"/>
      <c r="L354" s="45"/>
      <c r="M354" s="235"/>
      <c r="N354" s="236"/>
      <c r="O354" s="92"/>
      <c r="P354" s="92"/>
      <c r="Q354" s="92"/>
      <c r="R354" s="92"/>
      <c r="S354" s="92"/>
      <c r="T354" s="9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226</v>
      </c>
      <c r="AU354" s="18" t="s">
        <v>83</v>
      </c>
    </row>
    <row r="355" spans="1:63" s="12" customFormat="1" ht="22.8" customHeight="1">
      <c r="A355" s="12"/>
      <c r="B355" s="203"/>
      <c r="C355" s="204"/>
      <c r="D355" s="205" t="s">
        <v>72</v>
      </c>
      <c r="E355" s="217" t="s">
        <v>537</v>
      </c>
      <c r="F355" s="217" t="s">
        <v>538</v>
      </c>
      <c r="G355" s="204"/>
      <c r="H355" s="204"/>
      <c r="I355" s="207"/>
      <c r="J355" s="218">
        <f>BK355</f>
        <v>0</v>
      </c>
      <c r="K355" s="204"/>
      <c r="L355" s="209"/>
      <c r="M355" s="210"/>
      <c r="N355" s="211"/>
      <c r="O355" s="211"/>
      <c r="P355" s="212">
        <f>SUM(P356:P361)</f>
        <v>0</v>
      </c>
      <c r="Q355" s="211"/>
      <c r="R355" s="212">
        <f>SUM(R356:R361)</f>
        <v>0</v>
      </c>
      <c r="S355" s="211"/>
      <c r="T355" s="213">
        <f>SUM(T356:T361)</f>
        <v>14.451203349999998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14" t="s">
        <v>83</v>
      </c>
      <c r="AT355" s="215" t="s">
        <v>72</v>
      </c>
      <c r="AU355" s="215" t="s">
        <v>81</v>
      </c>
      <c r="AY355" s="214" t="s">
        <v>135</v>
      </c>
      <c r="BK355" s="216">
        <f>SUM(BK356:BK361)</f>
        <v>0</v>
      </c>
    </row>
    <row r="356" spans="1:65" s="2" customFormat="1" ht="24.15" customHeight="1">
      <c r="A356" s="39"/>
      <c r="B356" s="40"/>
      <c r="C356" s="219" t="s">
        <v>539</v>
      </c>
      <c r="D356" s="219" t="s">
        <v>139</v>
      </c>
      <c r="E356" s="220" t="s">
        <v>540</v>
      </c>
      <c r="F356" s="221" t="s">
        <v>541</v>
      </c>
      <c r="G356" s="222" t="s">
        <v>142</v>
      </c>
      <c r="H356" s="223">
        <v>173.755</v>
      </c>
      <c r="I356" s="224"/>
      <c r="J356" s="225">
        <f>ROUND(I356*H356,2)</f>
        <v>0</v>
      </c>
      <c r="K356" s="221" t="s">
        <v>1</v>
      </c>
      <c r="L356" s="45"/>
      <c r="M356" s="226" t="s">
        <v>1</v>
      </c>
      <c r="N356" s="227" t="s">
        <v>38</v>
      </c>
      <c r="O356" s="92"/>
      <c r="P356" s="228">
        <f>O356*H356</f>
        <v>0</v>
      </c>
      <c r="Q356" s="228">
        <v>0</v>
      </c>
      <c r="R356" s="228">
        <f>Q356*H356</f>
        <v>0</v>
      </c>
      <c r="S356" s="228">
        <v>0.08317</v>
      </c>
      <c r="T356" s="229">
        <f>S356*H356</f>
        <v>14.451203349999998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306</v>
      </c>
      <c r="AT356" s="230" t="s">
        <v>139</v>
      </c>
      <c r="AU356" s="230" t="s">
        <v>83</v>
      </c>
      <c r="AY356" s="18" t="s">
        <v>135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81</v>
      </c>
      <c r="BK356" s="231">
        <f>ROUND(I356*H356,2)</f>
        <v>0</v>
      </c>
      <c r="BL356" s="18" t="s">
        <v>306</v>
      </c>
      <c r="BM356" s="230" t="s">
        <v>542</v>
      </c>
    </row>
    <row r="357" spans="1:47" s="2" customFormat="1" ht="12">
      <c r="A357" s="39"/>
      <c r="B357" s="40"/>
      <c r="C357" s="41"/>
      <c r="D357" s="232" t="s">
        <v>145</v>
      </c>
      <c r="E357" s="41"/>
      <c r="F357" s="233" t="s">
        <v>541</v>
      </c>
      <c r="G357" s="41"/>
      <c r="H357" s="41"/>
      <c r="I357" s="234"/>
      <c r="J357" s="41"/>
      <c r="K357" s="41"/>
      <c r="L357" s="45"/>
      <c r="M357" s="235"/>
      <c r="N357" s="236"/>
      <c r="O357" s="92"/>
      <c r="P357" s="92"/>
      <c r="Q357" s="92"/>
      <c r="R357" s="92"/>
      <c r="S357" s="92"/>
      <c r="T357" s="9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145</v>
      </c>
      <c r="AU357" s="18" t="s">
        <v>83</v>
      </c>
    </row>
    <row r="358" spans="1:51" s="14" customFormat="1" ht="12">
      <c r="A358" s="14"/>
      <c r="B358" s="247"/>
      <c r="C358" s="248"/>
      <c r="D358" s="232" t="s">
        <v>152</v>
      </c>
      <c r="E358" s="249" t="s">
        <v>1</v>
      </c>
      <c r="F358" s="250" t="s">
        <v>543</v>
      </c>
      <c r="G358" s="248"/>
      <c r="H358" s="251">
        <v>74.36</v>
      </c>
      <c r="I358" s="252"/>
      <c r="J358" s="248"/>
      <c r="K358" s="248"/>
      <c r="L358" s="253"/>
      <c r="M358" s="254"/>
      <c r="N358" s="255"/>
      <c r="O358" s="255"/>
      <c r="P358" s="255"/>
      <c r="Q358" s="255"/>
      <c r="R358" s="255"/>
      <c r="S358" s="255"/>
      <c r="T358" s="256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7" t="s">
        <v>152</v>
      </c>
      <c r="AU358" s="257" t="s">
        <v>83</v>
      </c>
      <c r="AV358" s="14" t="s">
        <v>83</v>
      </c>
      <c r="AW358" s="14" t="s">
        <v>30</v>
      </c>
      <c r="AX358" s="14" t="s">
        <v>73</v>
      </c>
      <c r="AY358" s="257" t="s">
        <v>135</v>
      </c>
    </row>
    <row r="359" spans="1:51" s="14" customFormat="1" ht="12">
      <c r="A359" s="14"/>
      <c r="B359" s="247"/>
      <c r="C359" s="248"/>
      <c r="D359" s="232" t="s">
        <v>152</v>
      </c>
      <c r="E359" s="249" t="s">
        <v>1</v>
      </c>
      <c r="F359" s="250" t="s">
        <v>544</v>
      </c>
      <c r="G359" s="248"/>
      <c r="H359" s="251">
        <v>12.22</v>
      </c>
      <c r="I359" s="252"/>
      <c r="J359" s="248"/>
      <c r="K359" s="248"/>
      <c r="L359" s="253"/>
      <c r="M359" s="254"/>
      <c r="N359" s="255"/>
      <c r="O359" s="255"/>
      <c r="P359" s="255"/>
      <c r="Q359" s="255"/>
      <c r="R359" s="255"/>
      <c r="S359" s="255"/>
      <c r="T359" s="25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7" t="s">
        <v>152</v>
      </c>
      <c r="AU359" s="257" t="s">
        <v>83</v>
      </c>
      <c r="AV359" s="14" t="s">
        <v>83</v>
      </c>
      <c r="AW359" s="14" t="s">
        <v>30</v>
      </c>
      <c r="AX359" s="14" t="s">
        <v>73</v>
      </c>
      <c r="AY359" s="257" t="s">
        <v>135</v>
      </c>
    </row>
    <row r="360" spans="1:51" s="14" customFormat="1" ht="12">
      <c r="A360" s="14"/>
      <c r="B360" s="247"/>
      <c r="C360" s="248"/>
      <c r="D360" s="232" t="s">
        <v>152</v>
      </c>
      <c r="E360" s="249" t="s">
        <v>1</v>
      </c>
      <c r="F360" s="250" t="s">
        <v>545</v>
      </c>
      <c r="G360" s="248"/>
      <c r="H360" s="251">
        <v>87.175</v>
      </c>
      <c r="I360" s="252"/>
      <c r="J360" s="248"/>
      <c r="K360" s="248"/>
      <c r="L360" s="253"/>
      <c r="M360" s="254"/>
      <c r="N360" s="255"/>
      <c r="O360" s="255"/>
      <c r="P360" s="255"/>
      <c r="Q360" s="255"/>
      <c r="R360" s="255"/>
      <c r="S360" s="255"/>
      <c r="T360" s="25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7" t="s">
        <v>152</v>
      </c>
      <c r="AU360" s="257" t="s">
        <v>83</v>
      </c>
      <c r="AV360" s="14" t="s">
        <v>83</v>
      </c>
      <c r="AW360" s="14" t="s">
        <v>30</v>
      </c>
      <c r="AX360" s="14" t="s">
        <v>73</v>
      </c>
      <c r="AY360" s="257" t="s">
        <v>135</v>
      </c>
    </row>
    <row r="361" spans="1:51" s="15" customFormat="1" ht="12">
      <c r="A361" s="15"/>
      <c r="B361" s="258"/>
      <c r="C361" s="259"/>
      <c r="D361" s="232" t="s">
        <v>152</v>
      </c>
      <c r="E361" s="260" t="s">
        <v>1</v>
      </c>
      <c r="F361" s="261" t="s">
        <v>157</v>
      </c>
      <c r="G361" s="259"/>
      <c r="H361" s="262">
        <v>173.755</v>
      </c>
      <c r="I361" s="263"/>
      <c r="J361" s="259"/>
      <c r="K361" s="259"/>
      <c r="L361" s="264"/>
      <c r="M361" s="265"/>
      <c r="N361" s="266"/>
      <c r="O361" s="266"/>
      <c r="P361" s="266"/>
      <c r="Q361" s="266"/>
      <c r="R361" s="266"/>
      <c r="S361" s="266"/>
      <c r="T361" s="267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68" t="s">
        <v>152</v>
      </c>
      <c r="AU361" s="268" t="s">
        <v>83</v>
      </c>
      <c r="AV361" s="15" t="s">
        <v>143</v>
      </c>
      <c r="AW361" s="15" t="s">
        <v>30</v>
      </c>
      <c r="AX361" s="15" t="s">
        <v>81</v>
      </c>
      <c r="AY361" s="268" t="s">
        <v>135</v>
      </c>
    </row>
    <row r="362" spans="1:63" s="12" customFormat="1" ht="22.8" customHeight="1">
      <c r="A362" s="12"/>
      <c r="B362" s="203"/>
      <c r="C362" s="204"/>
      <c r="D362" s="205" t="s">
        <v>72</v>
      </c>
      <c r="E362" s="217" t="s">
        <v>546</v>
      </c>
      <c r="F362" s="217" t="s">
        <v>547</v>
      </c>
      <c r="G362" s="204"/>
      <c r="H362" s="204"/>
      <c r="I362" s="207"/>
      <c r="J362" s="218">
        <f>BK362</f>
        <v>0</v>
      </c>
      <c r="K362" s="204"/>
      <c r="L362" s="209"/>
      <c r="M362" s="210"/>
      <c r="N362" s="211"/>
      <c r="O362" s="211"/>
      <c r="P362" s="212">
        <f>SUM(P363:P403)</f>
        <v>0</v>
      </c>
      <c r="Q362" s="211"/>
      <c r="R362" s="212">
        <f>SUM(R363:R403)</f>
        <v>6.881605599999999</v>
      </c>
      <c r="S362" s="211"/>
      <c r="T362" s="213">
        <f>SUM(T363:T403)</f>
        <v>0.8622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14" t="s">
        <v>83</v>
      </c>
      <c r="AT362" s="215" t="s">
        <v>72</v>
      </c>
      <c r="AU362" s="215" t="s">
        <v>81</v>
      </c>
      <c r="AY362" s="214" t="s">
        <v>135</v>
      </c>
      <c r="BK362" s="216">
        <f>SUM(BK363:BK403)</f>
        <v>0</v>
      </c>
    </row>
    <row r="363" spans="1:65" s="2" customFormat="1" ht="24.15" customHeight="1">
      <c r="A363" s="39"/>
      <c r="B363" s="40"/>
      <c r="C363" s="219" t="s">
        <v>548</v>
      </c>
      <c r="D363" s="219" t="s">
        <v>139</v>
      </c>
      <c r="E363" s="220" t="s">
        <v>549</v>
      </c>
      <c r="F363" s="221" t="s">
        <v>550</v>
      </c>
      <c r="G363" s="222" t="s">
        <v>142</v>
      </c>
      <c r="H363" s="223">
        <v>279</v>
      </c>
      <c r="I363" s="224"/>
      <c r="J363" s="225">
        <f>ROUND(I363*H363,2)</f>
        <v>0</v>
      </c>
      <c r="K363" s="221" t="s">
        <v>1</v>
      </c>
      <c r="L363" s="45"/>
      <c r="M363" s="226" t="s">
        <v>1</v>
      </c>
      <c r="N363" s="227" t="s">
        <v>38</v>
      </c>
      <c r="O363" s="92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306</v>
      </c>
      <c r="AT363" s="230" t="s">
        <v>139</v>
      </c>
      <c r="AU363" s="230" t="s">
        <v>83</v>
      </c>
      <c r="AY363" s="18" t="s">
        <v>135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81</v>
      </c>
      <c r="BK363" s="231">
        <f>ROUND(I363*H363,2)</f>
        <v>0</v>
      </c>
      <c r="BL363" s="18" t="s">
        <v>306</v>
      </c>
      <c r="BM363" s="230" t="s">
        <v>551</v>
      </c>
    </row>
    <row r="364" spans="1:47" s="2" customFormat="1" ht="12">
      <c r="A364" s="39"/>
      <c r="B364" s="40"/>
      <c r="C364" s="41"/>
      <c r="D364" s="232" t="s">
        <v>145</v>
      </c>
      <c r="E364" s="41"/>
      <c r="F364" s="233" t="s">
        <v>552</v>
      </c>
      <c r="G364" s="41"/>
      <c r="H364" s="41"/>
      <c r="I364" s="234"/>
      <c r="J364" s="41"/>
      <c r="K364" s="41"/>
      <c r="L364" s="45"/>
      <c r="M364" s="235"/>
      <c r="N364" s="236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145</v>
      </c>
      <c r="AU364" s="18" t="s">
        <v>83</v>
      </c>
    </row>
    <row r="365" spans="1:65" s="2" customFormat="1" ht="24.15" customHeight="1">
      <c r="A365" s="39"/>
      <c r="B365" s="40"/>
      <c r="C365" s="219" t="s">
        <v>553</v>
      </c>
      <c r="D365" s="219" t="s">
        <v>139</v>
      </c>
      <c r="E365" s="220" t="s">
        <v>554</v>
      </c>
      <c r="F365" s="221" t="s">
        <v>555</v>
      </c>
      <c r="G365" s="222" t="s">
        <v>142</v>
      </c>
      <c r="H365" s="223">
        <v>279</v>
      </c>
      <c r="I365" s="224"/>
      <c r="J365" s="225">
        <f>ROUND(I365*H365,2)</f>
        <v>0</v>
      </c>
      <c r="K365" s="221" t="s">
        <v>1</v>
      </c>
      <c r="L365" s="45"/>
      <c r="M365" s="226" t="s">
        <v>1</v>
      </c>
      <c r="N365" s="227" t="s">
        <v>38</v>
      </c>
      <c r="O365" s="92"/>
      <c r="P365" s="228">
        <f>O365*H365</f>
        <v>0</v>
      </c>
      <c r="Q365" s="228">
        <v>0</v>
      </c>
      <c r="R365" s="228">
        <f>Q365*H365</f>
        <v>0</v>
      </c>
      <c r="S365" s="228">
        <v>0</v>
      </c>
      <c r="T365" s="22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306</v>
      </c>
      <c r="AT365" s="230" t="s">
        <v>139</v>
      </c>
      <c r="AU365" s="230" t="s">
        <v>83</v>
      </c>
      <c r="AY365" s="18" t="s">
        <v>135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81</v>
      </c>
      <c r="BK365" s="231">
        <f>ROUND(I365*H365,2)</f>
        <v>0</v>
      </c>
      <c r="BL365" s="18" t="s">
        <v>306</v>
      </c>
      <c r="BM365" s="230" t="s">
        <v>556</v>
      </c>
    </row>
    <row r="366" spans="1:47" s="2" customFormat="1" ht="12">
      <c r="A366" s="39"/>
      <c r="B366" s="40"/>
      <c r="C366" s="41"/>
      <c r="D366" s="232" t="s">
        <v>145</v>
      </c>
      <c r="E366" s="41"/>
      <c r="F366" s="233" t="s">
        <v>557</v>
      </c>
      <c r="G366" s="41"/>
      <c r="H366" s="41"/>
      <c r="I366" s="234"/>
      <c r="J366" s="41"/>
      <c r="K366" s="41"/>
      <c r="L366" s="45"/>
      <c r="M366" s="235"/>
      <c r="N366" s="236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145</v>
      </c>
      <c r="AU366" s="18" t="s">
        <v>83</v>
      </c>
    </row>
    <row r="367" spans="1:65" s="2" customFormat="1" ht="16.5" customHeight="1">
      <c r="A367" s="39"/>
      <c r="B367" s="40"/>
      <c r="C367" s="219" t="s">
        <v>558</v>
      </c>
      <c r="D367" s="219" t="s">
        <v>139</v>
      </c>
      <c r="E367" s="220" t="s">
        <v>559</v>
      </c>
      <c r="F367" s="221" t="s">
        <v>560</v>
      </c>
      <c r="G367" s="222" t="s">
        <v>142</v>
      </c>
      <c r="H367" s="223">
        <v>279</v>
      </c>
      <c r="I367" s="224"/>
      <c r="J367" s="225">
        <f>ROUND(I367*H367,2)</f>
        <v>0</v>
      </c>
      <c r="K367" s="221" t="s">
        <v>1</v>
      </c>
      <c r="L367" s="45"/>
      <c r="M367" s="226" t="s">
        <v>1</v>
      </c>
      <c r="N367" s="227" t="s">
        <v>38</v>
      </c>
      <c r="O367" s="92"/>
      <c r="P367" s="228">
        <f>O367*H367</f>
        <v>0</v>
      </c>
      <c r="Q367" s="228">
        <v>0</v>
      </c>
      <c r="R367" s="228">
        <f>Q367*H367</f>
        <v>0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306</v>
      </c>
      <c r="AT367" s="230" t="s">
        <v>139</v>
      </c>
      <c r="AU367" s="230" t="s">
        <v>83</v>
      </c>
      <c r="AY367" s="18" t="s">
        <v>135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81</v>
      </c>
      <c r="BK367" s="231">
        <f>ROUND(I367*H367,2)</f>
        <v>0</v>
      </c>
      <c r="BL367" s="18" t="s">
        <v>306</v>
      </c>
      <c r="BM367" s="230" t="s">
        <v>561</v>
      </c>
    </row>
    <row r="368" spans="1:47" s="2" customFormat="1" ht="12">
      <c r="A368" s="39"/>
      <c r="B368" s="40"/>
      <c r="C368" s="41"/>
      <c r="D368" s="232" t="s">
        <v>145</v>
      </c>
      <c r="E368" s="41"/>
      <c r="F368" s="233" t="s">
        <v>562</v>
      </c>
      <c r="G368" s="41"/>
      <c r="H368" s="41"/>
      <c r="I368" s="234"/>
      <c r="J368" s="41"/>
      <c r="K368" s="41"/>
      <c r="L368" s="45"/>
      <c r="M368" s="235"/>
      <c r="N368" s="236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145</v>
      </c>
      <c r="AU368" s="18" t="s">
        <v>83</v>
      </c>
    </row>
    <row r="369" spans="1:65" s="2" customFormat="1" ht="24.15" customHeight="1">
      <c r="A369" s="39"/>
      <c r="B369" s="40"/>
      <c r="C369" s="219" t="s">
        <v>563</v>
      </c>
      <c r="D369" s="219" t="s">
        <v>139</v>
      </c>
      <c r="E369" s="220" t="s">
        <v>564</v>
      </c>
      <c r="F369" s="221" t="s">
        <v>565</v>
      </c>
      <c r="G369" s="222" t="s">
        <v>142</v>
      </c>
      <c r="H369" s="223">
        <v>452.45</v>
      </c>
      <c r="I369" s="224"/>
      <c r="J369" s="225">
        <f>ROUND(I369*H369,2)</f>
        <v>0</v>
      </c>
      <c r="K369" s="221" t="s">
        <v>1</v>
      </c>
      <c r="L369" s="45"/>
      <c r="M369" s="226" t="s">
        <v>1</v>
      </c>
      <c r="N369" s="227" t="s">
        <v>38</v>
      </c>
      <c r="O369" s="92"/>
      <c r="P369" s="228">
        <f>O369*H369</f>
        <v>0</v>
      </c>
      <c r="Q369" s="228">
        <v>0.0002</v>
      </c>
      <c r="R369" s="228">
        <f>Q369*H369</f>
        <v>0.09049</v>
      </c>
      <c r="S369" s="228">
        <v>0</v>
      </c>
      <c r="T369" s="22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306</v>
      </c>
      <c r="AT369" s="230" t="s">
        <v>139</v>
      </c>
      <c r="AU369" s="230" t="s">
        <v>83</v>
      </c>
      <c r="AY369" s="18" t="s">
        <v>135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81</v>
      </c>
      <c r="BK369" s="231">
        <f>ROUND(I369*H369,2)</f>
        <v>0</v>
      </c>
      <c r="BL369" s="18" t="s">
        <v>306</v>
      </c>
      <c r="BM369" s="230" t="s">
        <v>566</v>
      </c>
    </row>
    <row r="370" spans="1:47" s="2" customFormat="1" ht="12">
      <c r="A370" s="39"/>
      <c r="B370" s="40"/>
      <c r="C370" s="41"/>
      <c r="D370" s="232" t="s">
        <v>145</v>
      </c>
      <c r="E370" s="41"/>
      <c r="F370" s="233" t="s">
        <v>567</v>
      </c>
      <c r="G370" s="41"/>
      <c r="H370" s="41"/>
      <c r="I370" s="234"/>
      <c r="J370" s="41"/>
      <c r="K370" s="41"/>
      <c r="L370" s="45"/>
      <c r="M370" s="235"/>
      <c r="N370" s="236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145</v>
      </c>
      <c r="AU370" s="18" t="s">
        <v>83</v>
      </c>
    </row>
    <row r="371" spans="1:51" s="13" customFormat="1" ht="12">
      <c r="A371" s="13"/>
      <c r="B371" s="237"/>
      <c r="C371" s="238"/>
      <c r="D371" s="232" t="s">
        <v>152</v>
      </c>
      <c r="E371" s="239" t="s">
        <v>1</v>
      </c>
      <c r="F371" s="240" t="s">
        <v>568</v>
      </c>
      <c r="G371" s="238"/>
      <c r="H371" s="239" t="s">
        <v>1</v>
      </c>
      <c r="I371" s="241"/>
      <c r="J371" s="238"/>
      <c r="K371" s="238"/>
      <c r="L371" s="242"/>
      <c r="M371" s="243"/>
      <c r="N371" s="244"/>
      <c r="O371" s="244"/>
      <c r="P371" s="244"/>
      <c r="Q371" s="244"/>
      <c r="R371" s="244"/>
      <c r="S371" s="244"/>
      <c r="T371" s="24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6" t="s">
        <v>152</v>
      </c>
      <c r="AU371" s="246" t="s">
        <v>83</v>
      </c>
      <c r="AV371" s="13" t="s">
        <v>81</v>
      </c>
      <c r="AW371" s="13" t="s">
        <v>30</v>
      </c>
      <c r="AX371" s="13" t="s">
        <v>73</v>
      </c>
      <c r="AY371" s="246" t="s">
        <v>135</v>
      </c>
    </row>
    <row r="372" spans="1:51" s="14" customFormat="1" ht="12">
      <c r="A372" s="14"/>
      <c r="B372" s="247"/>
      <c r="C372" s="248"/>
      <c r="D372" s="232" t="s">
        <v>152</v>
      </c>
      <c r="E372" s="249" t="s">
        <v>1</v>
      </c>
      <c r="F372" s="250" t="s">
        <v>338</v>
      </c>
      <c r="G372" s="248"/>
      <c r="H372" s="251">
        <v>279</v>
      </c>
      <c r="I372" s="252"/>
      <c r="J372" s="248"/>
      <c r="K372" s="248"/>
      <c r="L372" s="253"/>
      <c r="M372" s="254"/>
      <c r="N372" s="255"/>
      <c r="O372" s="255"/>
      <c r="P372" s="255"/>
      <c r="Q372" s="255"/>
      <c r="R372" s="255"/>
      <c r="S372" s="255"/>
      <c r="T372" s="256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7" t="s">
        <v>152</v>
      </c>
      <c r="AU372" s="257" t="s">
        <v>83</v>
      </c>
      <c r="AV372" s="14" t="s">
        <v>83</v>
      </c>
      <c r="AW372" s="14" t="s">
        <v>30</v>
      </c>
      <c r="AX372" s="14" t="s">
        <v>73</v>
      </c>
      <c r="AY372" s="257" t="s">
        <v>135</v>
      </c>
    </row>
    <row r="373" spans="1:51" s="13" customFormat="1" ht="12">
      <c r="A373" s="13"/>
      <c r="B373" s="237"/>
      <c r="C373" s="238"/>
      <c r="D373" s="232" t="s">
        <v>152</v>
      </c>
      <c r="E373" s="239" t="s">
        <v>1</v>
      </c>
      <c r="F373" s="240" t="s">
        <v>309</v>
      </c>
      <c r="G373" s="238"/>
      <c r="H373" s="239" t="s">
        <v>1</v>
      </c>
      <c r="I373" s="241"/>
      <c r="J373" s="238"/>
      <c r="K373" s="238"/>
      <c r="L373" s="242"/>
      <c r="M373" s="243"/>
      <c r="N373" s="244"/>
      <c r="O373" s="244"/>
      <c r="P373" s="244"/>
      <c r="Q373" s="244"/>
      <c r="R373" s="244"/>
      <c r="S373" s="244"/>
      <c r="T373" s="24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6" t="s">
        <v>152</v>
      </c>
      <c r="AU373" s="246" t="s">
        <v>83</v>
      </c>
      <c r="AV373" s="13" t="s">
        <v>81</v>
      </c>
      <c r="AW373" s="13" t="s">
        <v>30</v>
      </c>
      <c r="AX373" s="13" t="s">
        <v>73</v>
      </c>
      <c r="AY373" s="246" t="s">
        <v>135</v>
      </c>
    </row>
    <row r="374" spans="1:51" s="14" customFormat="1" ht="12">
      <c r="A374" s="14"/>
      <c r="B374" s="247"/>
      <c r="C374" s="248"/>
      <c r="D374" s="232" t="s">
        <v>152</v>
      </c>
      <c r="E374" s="249" t="s">
        <v>1</v>
      </c>
      <c r="F374" s="250" t="s">
        <v>310</v>
      </c>
      <c r="G374" s="248"/>
      <c r="H374" s="251">
        <v>74.34</v>
      </c>
      <c r="I374" s="252"/>
      <c r="J374" s="248"/>
      <c r="K374" s="248"/>
      <c r="L374" s="253"/>
      <c r="M374" s="254"/>
      <c r="N374" s="255"/>
      <c r="O374" s="255"/>
      <c r="P374" s="255"/>
      <c r="Q374" s="255"/>
      <c r="R374" s="255"/>
      <c r="S374" s="255"/>
      <c r="T374" s="256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7" t="s">
        <v>152</v>
      </c>
      <c r="AU374" s="257" t="s">
        <v>83</v>
      </c>
      <c r="AV374" s="14" t="s">
        <v>83</v>
      </c>
      <c r="AW374" s="14" t="s">
        <v>30</v>
      </c>
      <c r="AX374" s="14" t="s">
        <v>73</v>
      </c>
      <c r="AY374" s="257" t="s">
        <v>135</v>
      </c>
    </row>
    <row r="375" spans="1:51" s="13" customFormat="1" ht="12">
      <c r="A375" s="13"/>
      <c r="B375" s="237"/>
      <c r="C375" s="238"/>
      <c r="D375" s="232" t="s">
        <v>152</v>
      </c>
      <c r="E375" s="239" t="s">
        <v>1</v>
      </c>
      <c r="F375" s="240" t="s">
        <v>318</v>
      </c>
      <c r="G375" s="238"/>
      <c r="H375" s="239" t="s">
        <v>1</v>
      </c>
      <c r="I375" s="241"/>
      <c r="J375" s="238"/>
      <c r="K375" s="238"/>
      <c r="L375" s="242"/>
      <c r="M375" s="243"/>
      <c r="N375" s="244"/>
      <c r="O375" s="244"/>
      <c r="P375" s="244"/>
      <c r="Q375" s="244"/>
      <c r="R375" s="244"/>
      <c r="S375" s="244"/>
      <c r="T375" s="24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6" t="s">
        <v>152</v>
      </c>
      <c r="AU375" s="246" t="s">
        <v>83</v>
      </c>
      <c r="AV375" s="13" t="s">
        <v>81</v>
      </c>
      <c r="AW375" s="13" t="s">
        <v>30</v>
      </c>
      <c r="AX375" s="13" t="s">
        <v>73</v>
      </c>
      <c r="AY375" s="246" t="s">
        <v>135</v>
      </c>
    </row>
    <row r="376" spans="1:51" s="14" customFormat="1" ht="12">
      <c r="A376" s="14"/>
      <c r="B376" s="247"/>
      <c r="C376" s="248"/>
      <c r="D376" s="232" t="s">
        <v>152</v>
      </c>
      <c r="E376" s="249" t="s">
        <v>1</v>
      </c>
      <c r="F376" s="250" t="s">
        <v>319</v>
      </c>
      <c r="G376" s="248"/>
      <c r="H376" s="251">
        <v>12.22</v>
      </c>
      <c r="I376" s="252"/>
      <c r="J376" s="248"/>
      <c r="K376" s="248"/>
      <c r="L376" s="253"/>
      <c r="M376" s="254"/>
      <c r="N376" s="255"/>
      <c r="O376" s="255"/>
      <c r="P376" s="255"/>
      <c r="Q376" s="255"/>
      <c r="R376" s="255"/>
      <c r="S376" s="255"/>
      <c r="T376" s="256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7" t="s">
        <v>152</v>
      </c>
      <c r="AU376" s="257" t="s">
        <v>83</v>
      </c>
      <c r="AV376" s="14" t="s">
        <v>83</v>
      </c>
      <c r="AW376" s="14" t="s">
        <v>30</v>
      </c>
      <c r="AX376" s="14" t="s">
        <v>73</v>
      </c>
      <c r="AY376" s="257" t="s">
        <v>135</v>
      </c>
    </row>
    <row r="377" spans="1:51" s="13" customFormat="1" ht="12">
      <c r="A377" s="13"/>
      <c r="B377" s="237"/>
      <c r="C377" s="238"/>
      <c r="D377" s="232" t="s">
        <v>152</v>
      </c>
      <c r="E377" s="239" t="s">
        <v>1</v>
      </c>
      <c r="F377" s="240" t="s">
        <v>569</v>
      </c>
      <c r="G377" s="238"/>
      <c r="H377" s="239" t="s">
        <v>1</v>
      </c>
      <c r="I377" s="241"/>
      <c r="J377" s="238"/>
      <c r="K377" s="238"/>
      <c r="L377" s="242"/>
      <c r="M377" s="243"/>
      <c r="N377" s="244"/>
      <c r="O377" s="244"/>
      <c r="P377" s="244"/>
      <c r="Q377" s="244"/>
      <c r="R377" s="244"/>
      <c r="S377" s="244"/>
      <c r="T377" s="24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6" t="s">
        <v>152</v>
      </c>
      <c r="AU377" s="246" t="s">
        <v>83</v>
      </c>
      <c r="AV377" s="13" t="s">
        <v>81</v>
      </c>
      <c r="AW377" s="13" t="s">
        <v>30</v>
      </c>
      <c r="AX377" s="13" t="s">
        <v>73</v>
      </c>
      <c r="AY377" s="246" t="s">
        <v>135</v>
      </c>
    </row>
    <row r="378" spans="1:51" s="14" customFormat="1" ht="12">
      <c r="A378" s="14"/>
      <c r="B378" s="247"/>
      <c r="C378" s="248"/>
      <c r="D378" s="232" t="s">
        <v>152</v>
      </c>
      <c r="E378" s="249" t="s">
        <v>1</v>
      </c>
      <c r="F378" s="250" t="s">
        <v>570</v>
      </c>
      <c r="G378" s="248"/>
      <c r="H378" s="251">
        <v>74.85</v>
      </c>
      <c r="I378" s="252"/>
      <c r="J378" s="248"/>
      <c r="K378" s="248"/>
      <c r="L378" s="253"/>
      <c r="M378" s="254"/>
      <c r="N378" s="255"/>
      <c r="O378" s="255"/>
      <c r="P378" s="255"/>
      <c r="Q378" s="255"/>
      <c r="R378" s="255"/>
      <c r="S378" s="255"/>
      <c r="T378" s="25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7" t="s">
        <v>152</v>
      </c>
      <c r="AU378" s="257" t="s">
        <v>83</v>
      </c>
      <c r="AV378" s="14" t="s">
        <v>83</v>
      </c>
      <c r="AW378" s="14" t="s">
        <v>30</v>
      </c>
      <c r="AX378" s="14" t="s">
        <v>73</v>
      </c>
      <c r="AY378" s="257" t="s">
        <v>135</v>
      </c>
    </row>
    <row r="379" spans="1:51" s="13" customFormat="1" ht="12">
      <c r="A379" s="13"/>
      <c r="B379" s="237"/>
      <c r="C379" s="238"/>
      <c r="D379" s="232" t="s">
        <v>152</v>
      </c>
      <c r="E379" s="239" t="s">
        <v>1</v>
      </c>
      <c r="F379" s="240" t="s">
        <v>320</v>
      </c>
      <c r="G379" s="238"/>
      <c r="H379" s="239" t="s">
        <v>1</v>
      </c>
      <c r="I379" s="241"/>
      <c r="J379" s="238"/>
      <c r="K379" s="238"/>
      <c r="L379" s="242"/>
      <c r="M379" s="243"/>
      <c r="N379" s="244"/>
      <c r="O379" s="244"/>
      <c r="P379" s="244"/>
      <c r="Q379" s="244"/>
      <c r="R379" s="244"/>
      <c r="S379" s="244"/>
      <c r="T379" s="24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6" t="s">
        <v>152</v>
      </c>
      <c r="AU379" s="246" t="s">
        <v>83</v>
      </c>
      <c r="AV379" s="13" t="s">
        <v>81</v>
      </c>
      <c r="AW379" s="13" t="s">
        <v>30</v>
      </c>
      <c r="AX379" s="13" t="s">
        <v>73</v>
      </c>
      <c r="AY379" s="246" t="s">
        <v>135</v>
      </c>
    </row>
    <row r="380" spans="1:51" s="14" customFormat="1" ht="12">
      <c r="A380" s="14"/>
      <c r="B380" s="247"/>
      <c r="C380" s="248"/>
      <c r="D380" s="232" t="s">
        <v>152</v>
      </c>
      <c r="E380" s="249" t="s">
        <v>1</v>
      </c>
      <c r="F380" s="250" t="s">
        <v>321</v>
      </c>
      <c r="G380" s="248"/>
      <c r="H380" s="251">
        <v>12.04</v>
      </c>
      <c r="I380" s="252"/>
      <c r="J380" s="248"/>
      <c r="K380" s="248"/>
      <c r="L380" s="253"/>
      <c r="M380" s="254"/>
      <c r="N380" s="255"/>
      <c r="O380" s="255"/>
      <c r="P380" s="255"/>
      <c r="Q380" s="255"/>
      <c r="R380" s="255"/>
      <c r="S380" s="255"/>
      <c r="T380" s="25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7" t="s">
        <v>152</v>
      </c>
      <c r="AU380" s="257" t="s">
        <v>83</v>
      </c>
      <c r="AV380" s="14" t="s">
        <v>83</v>
      </c>
      <c r="AW380" s="14" t="s">
        <v>30</v>
      </c>
      <c r="AX380" s="14" t="s">
        <v>73</v>
      </c>
      <c r="AY380" s="257" t="s">
        <v>135</v>
      </c>
    </row>
    <row r="381" spans="1:51" s="15" customFormat="1" ht="12">
      <c r="A381" s="15"/>
      <c r="B381" s="258"/>
      <c r="C381" s="259"/>
      <c r="D381" s="232" t="s">
        <v>152</v>
      </c>
      <c r="E381" s="260" t="s">
        <v>1</v>
      </c>
      <c r="F381" s="261" t="s">
        <v>157</v>
      </c>
      <c r="G381" s="259"/>
      <c r="H381" s="262">
        <v>452.4500000000001</v>
      </c>
      <c r="I381" s="263"/>
      <c r="J381" s="259"/>
      <c r="K381" s="259"/>
      <c r="L381" s="264"/>
      <c r="M381" s="265"/>
      <c r="N381" s="266"/>
      <c r="O381" s="266"/>
      <c r="P381" s="266"/>
      <c r="Q381" s="266"/>
      <c r="R381" s="266"/>
      <c r="S381" s="266"/>
      <c r="T381" s="267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8" t="s">
        <v>152</v>
      </c>
      <c r="AU381" s="268" t="s">
        <v>83</v>
      </c>
      <c r="AV381" s="15" t="s">
        <v>143</v>
      </c>
      <c r="AW381" s="15" t="s">
        <v>30</v>
      </c>
      <c r="AX381" s="15" t="s">
        <v>81</v>
      </c>
      <c r="AY381" s="268" t="s">
        <v>135</v>
      </c>
    </row>
    <row r="382" spans="1:65" s="2" customFormat="1" ht="24.15" customHeight="1">
      <c r="A382" s="39"/>
      <c r="B382" s="40"/>
      <c r="C382" s="219" t="s">
        <v>571</v>
      </c>
      <c r="D382" s="219" t="s">
        <v>139</v>
      </c>
      <c r="E382" s="220" t="s">
        <v>572</v>
      </c>
      <c r="F382" s="221" t="s">
        <v>573</v>
      </c>
      <c r="G382" s="222" t="s">
        <v>142</v>
      </c>
      <c r="H382" s="223">
        <v>452.45</v>
      </c>
      <c r="I382" s="224"/>
      <c r="J382" s="225">
        <f>ROUND(I382*H382,2)</f>
        <v>0</v>
      </c>
      <c r="K382" s="221" t="s">
        <v>1</v>
      </c>
      <c r="L382" s="45"/>
      <c r="M382" s="226" t="s">
        <v>1</v>
      </c>
      <c r="N382" s="227" t="s">
        <v>38</v>
      </c>
      <c r="O382" s="92"/>
      <c r="P382" s="228">
        <f>O382*H382</f>
        <v>0</v>
      </c>
      <c r="Q382" s="228">
        <v>0.015</v>
      </c>
      <c r="R382" s="228">
        <f>Q382*H382</f>
        <v>6.78675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306</v>
      </c>
      <c r="AT382" s="230" t="s">
        <v>139</v>
      </c>
      <c r="AU382" s="230" t="s">
        <v>83</v>
      </c>
      <c r="AY382" s="18" t="s">
        <v>135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81</v>
      </c>
      <c r="BK382" s="231">
        <f>ROUND(I382*H382,2)</f>
        <v>0</v>
      </c>
      <c r="BL382" s="18" t="s">
        <v>306</v>
      </c>
      <c r="BM382" s="230" t="s">
        <v>574</v>
      </c>
    </row>
    <row r="383" spans="1:47" s="2" customFormat="1" ht="12">
      <c r="A383" s="39"/>
      <c r="B383" s="40"/>
      <c r="C383" s="41"/>
      <c r="D383" s="232" t="s">
        <v>145</v>
      </c>
      <c r="E383" s="41"/>
      <c r="F383" s="233" t="s">
        <v>575</v>
      </c>
      <c r="G383" s="41"/>
      <c r="H383" s="41"/>
      <c r="I383" s="234"/>
      <c r="J383" s="41"/>
      <c r="K383" s="41"/>
      <c r="L383" s="45"/>
      <c r="M383" s="235"/>
      <c r="N383" s="236"/>
      <c r="O383" s="92"/>
      <c r="P383" s="92"/>
      <c r="Q383" s="92"/>
      <c r="R383" s="92"/>
      <c r="S383" s="92"/>
      <c r="T383" s="93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145</v>
      </c>
      <c r="AU383" s="18" t="s">
        <v>83</v>
      </c>
    </row>
    <row r="384" spans="1:65" s="2" customFormat="1" ht="24.15" customHeight="1">
      <c r="A384" s="39"/>
      <c r="B384" s="40"/>
      <c r="C384" s="219" t="s">
        <v>576</v>
      </c>
      <c r="D384" s="219" t="s">
        <v>139</v>
      </c>
      <c r="E384" s="220" t="s">
        <v>577</v>
      </c>
      <c r="F384" s="221" t="s">
        <v>578</v>
      </c>
      <c r="G384" s="222" t="s">
        <v>142</v>
      </c>
      <c r="H384" s="223">
        <v>279</v>
      </c>
      <c r="I384" s="224"/>
      <c r="J384" s="225">
        <f>ROUND(I384*H384,2)</f>
        <v>0</v>
      </c>
      <c r="K384" s="221" t="s">
        <v>1</v>
      </c>
      <c r="L384" s="45"/>
      <c r="M384" s="226" t="s">
        <v>1</v>
      </c>
      <c r="N384" s="227" t="s">
        <v>38</v>
      </c>
      <c r="O384" s="92"/>
      <c r="P384" s="228">
        <f>O384*H384</f>
        <v>0</v>
      </c>
      <c r="Q384" s="228">
        <v>0</v>
      </c>
      <c r="R384" s="228">
        <f>Q384*H384</f>
        <v>0</v>
      </c>
      <c r="S384" s="228">
        <v>0.003</v>
      </c>
      <c r="T384" s="229">
        <f>S384*H384</f>
        <v>0.837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306</v>
      </c>
      <c r="AT384" s="230" t="s">
        <v>139</v>
      </c>
      <c r="AU384" s="230" t="s">
        <v>83</v>
      </c>
      <c r="AY384" s="18" t="s">
        <v>135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81</v>
      </c>
      <c r="BK384" s="231">
        <f>ROUND(I384*H384,2)</f>
        <v>0</v>
      </c>
      <c r="BL384" s="18" t="s">
        <v>306</v>
      </c>
      <c r="BM384" s="230" t="s">
        <v>579</v>
      </c>
    </row>
    <row r="385" spans="1:47" s="2" customFormat="1" ht="12">
      <c r="A385" s="39"/>
      <c r="B385" s="40"/>
      <c r="C385" s="41"/>
      <c r="D385" s="232" t="s">
        <v>145</v>
      </c>
      <c r="E385" s="41"/>
      <c r="F385" s="233" t="s">
        <v>580</v>
      </c>
      <c r="G385" s="41"/>
      <c r="H385" s="41"/>
      <c r="I385" s="234"/>
      <c r="J385" s="41"/>
      <c r="K385" s="41"/>
      <c r="L385" s="45"/>
      <c r="M385" s="235"/>
      <c r="N385" s="236"/>
      <c r="O385" s="92"/>
      <c r="P385" s="92"/>
      <c r="Q385" s="92"/>
      <c r="R385" s="92"/>
      <c r="S385" s="92"/>
      <c r="T385" s="93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145</v>
      </c>
      <c r="AU385" s="18" t="s">
        <v>83</v>
      </c>
    </row>
    <row r="386" spans="1:51" s="14" customFormat="1" ht="12">
      <c r="A386" s="14"/>
      <c r="B386" s="247"/>
      <c r="C386" s="248"/>
      <c r="D386" s="232" t="s">
        <v>152</v>
      </c>
      <c r="E386" s="249" t="s">
        <v>1</v>
      </c>
      <c r="F386" s="250" t="s">
        <v>581</v>
      </c>
      <c r="G386" s="248"/>
      <c r="H386" s="251">
        <v>279</v>
      </c>
      <c r="I386" s="252"/>
      <c r="J386" s="248"/>
      <c r="K386" s="248"/>
      <c r="L386" s="253"/>
      <c r="M386" s="254"/>
      <c r="N386" s="255"/>
      <c r="O386" s="255"/>
      <c r="P386" s="255"/>
      <c r="Q386" s="255"/>
      <c r="R386" s="255"/>
      <c r="S386" s="255"/>
      <c r="T386" s="25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7" t="s">
        <v>152</v>
      </c>
      <c r="AU386" s="257" t="s">
        <v>83</v>
      </c>
      <c r="AV386" s="14" t="s">
        <v>83</v>
      </c>
      <c r="AW386" s="14" t="s">
        <v>30</v>
      </c>
      <c r="AX386" s="14" t="s">
        <v>81</v>
      </c>
      <c r="AY386" s="257" t="s">
        <v>135</v>
      </c>
    </row>
    <row r="387" spans="1:65" s="2" customFormat="1" ht="21.75" customHeight="1">
      <c r="A387" s="39"/>
      <c r="B387" s="40"/>
      <c r="C387" s="219" t="s">
        <v>582</v>
      </c>
      <c r="D387" s="219" t="s">
        <v>139</v>
      </c>
      <c r="E387" s="220" t="s">
        <v>583</v>
      </c>
      <c r="F387" s="221" t="s">
        <v>584</v>
      </c>
      <c r="G387" s="222" t="s">
        <v>190</v>
      </c>
      <c r="H387" s="223">
        <v>84</v>
      </c>
      <c r="I387" s="224"/>
      <c r="J387" s="225">
        <f>ROUND(I387*H387,2)</f>
        <v>0</v>
      </c>
      <c r="K387" s="221" t="s">
        <v>1</v>
      </c>
      <c r="L387" s="45"/>
      <c r="M387" s="226" t="s">
        <v>1</v>
      </c>
      <c r="N387" s="227" t="s">
        <v>38</v>
      </c>
      <c r="O387" s="92"/>
      <c r="P387" s="228">
        <f>O387*H387</f>
        <v>0</v>
      </c>
      <c r="Q387" s="228">
        <v>0</v>
      </c>
      <c r="R387" s="228">
        <f>Q387*H387</f>
        <v>0</v>
      </c>
      <c r="S387" s="228">
        <v>0.0003</v>
      </c>
      <c r="T387" s="229">
        <f>S387*H387</f>
        <v>0.025199999999999997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306</v>
      </c>
      <c r="AT387" s="230" t="s">
        <v>139</v>
      </c>
      <c r="AU387" s="230" t="s">
        <v>83</v>
      </c>
      <c r="AY387" s="18" t="s">
        <v>135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81</v>
      </c>
      <c r="BK387" s="231">
        <f>ROUND(I387*H387,2)</f>
        <v>0</v>
      </c>
      <c r="BL387" s="18" t="s">
        <v>306</v>
      </c>
      <c r="BM387" s="230" t="s">
        <v>585</v>
      </c>
    </row>
    <row r="388" spans="1:47" s="2" customFormat="1" ht="12">
      <c r="A388" s="39"/>
      <c r="B388" s="40"/>
      <c r="C388" s="41"/>
      <c r="D388" s="232" t="s">
        <v>145</v>
      </c>
      <c r="E388" s="41"/>
      <c r="F388" s="233" t="s">
        <v>586</v>
      </c>
      <c r="G388" s="41"/>
      <c r="H388" s="41"/>
      <c r="I388" s="234"/>
      <c r="J388" s="41"/>
      <c r="K388" s="41"/>
      <c r="L388" s="45"/>
      <c r="M388" s="235"/>
      <c r="N388" s="236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145</v>
      </c>
      <c r="AU388" s="18" t="s">
        <v>83</v>
      </c>
    </row>
    <row r="389" spans="1:51" s="14" customFormat="1" ht="12">
      <c r="A389" s="14"/>
      <c r="B389" s="247"/>
      <c r="C389" s="248"/>
      <c r="D389" s="232" t="s">
        <v>152</v>
      </c>
      <c r="E389" s="249" t="s">
        <v>1</v>
      </c>
      <c r="F389" s="250" t="s">
        <v>587</v>
      </c>
      <c r="G389" s="248"/>
      <c r="H389" s="251">
        <v>84</v>
      </c>
      <c r="I389" s="252"/>
      <c r="J389" s="248"/>
      <c r="K389" s="248"/>
      <c r="L389" s="253"/>
      <c r="M389" s="254"/>
      <c r="N389" s="255"/>
      <c r="O389" s="255"/>
      <c r="P389" s="255"/>
      <c r="Q389" s="255"/>
      <c r="R389" s="255"/>
      <c r="S389" s="255"/>
      <c r="T389" s="256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7" t="s">
        <v>152</v>
      </c>
      <c r="AU389" s="257" t="s">
        <v>83</v>
      </c>
      <c r="AV389" s="14" t="s">
        <v>83</v>
      </c>
      <c r="AW389" s="14" t="s">
        <v>30</v>
      </c>
      <c r="AX389" s="14" t="s">
        <v>81</v>
      </c>
      <c r="AY389" s="257" t="s">
        <v>135</v>
      </c>
    </row>
    <row r="390" spans="1:65" s="2" customFormat="1" ht="16.5" customHeight="1">
      <c r="A390" s="39"/>
      <c r="B390" s="40"/>
      <c r="C390" s="219" t="s">
        <v>588</v>
      </c>
      <c r="D390" s="219" t="s">
        <v>139</v>
      </c>
      <c r="E390" s="220" t="s">
        <v>589</v>
      </c>
      <c r="F390" s="221" t="s">
        <v>590</v>
      </c>
      <c r="G390" s="222" t="s">
        <v>190</v>
      </c>
      <c r="H390" s="223">
        <v>10.7</v>
      </c>
      <c r="I390" s="224"/>
      <c r="J390" s="225">
        <f>ROUND(I390*H390,2)</f>
        <v>0</v>
      </c>
      <c r="K390" s="221" t="s">
        <v>1</v>
      </c>
      <c r="L390" s="45"/>
      <c r="M390" s="226" t="s">
        <v>1</v>
      </c>
      <c r="N390" s="227" t="s">
        <v>38</v>
      </c>
      <c r="O390" s="92"/>
      <c r="P390" s="228">
        <f>O390*H390</f>
        <v>0</v>
      </c>
      <c r="Q390" s="228">
        <v>0</v>
      </c>
      <c r="R390" s="228">
        <f>Q390*H390</f>
        <v>0</v>
      </c>
      <c r="S390" s="228">
        <v>0</v>
      </c>
      <c r="T390" s="22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0" t="s">
        <v>306</v>
      </c>
      <c r="AT390" s="230" t="s">
        <v>139</v>
      </c>
      <c r="AU390" s="230" t="s">
        <v>83</v>
      </c>
      <c r="AY390" s="18" t="s">
        <v>135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8" t="s">
        <v>81</v>
      </c>
      <c r="BK390" s="231">
        <f>ROUND(I390*H390,2)</f>
        <v>0</v>
      </c>
      <c r="BL390" s="18" t="s">
        <v>306</v>
      </c>
      <c r="BM390" s="230" t="s">
        <v>591</v>
      </c>
    </row>
    <row r="391" spans="1:47" s="2" customFormat="1" ht="12">
      <c r="A391" s="39"/>
      <c r="B391" s="40"/>
      <c r="C391" s="41"/>
      <c r="D391" s="232" t="s">
        <v>145</v>
      </c>
      <c r="E391" s="41"/>
      <c r="F391" s="233" t="s">
        <v>592</v>
      </c>
      <c r="G391" s="41"/>
      <c r="H391" s="41"/>
      <c r="I391" s="234"/>
      <c r="J391" s="41"/>
      <c r="K391" s="41"/>
      <c r="L391" s="45"/>
      <c r="M391" s="235"/>
      <c r="N391" s="236"/>
      <c r="O391" s="92"/>
      <c r="P391" s="92"/>
      <c r="Q391" s="92"/>
      <c r="R391" s="92"/>
      <c r="S391" s="92"/>
      <c r="T391" s="93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145</v>
      </c>
      <c r="AU391" s="18" t="s">
        <v>83</v>
      </c>
    </row>
    <row r="392" spans="1:51" s="14" customFormat="1" ht="12">
      <c r="A392" s="14"/>
      <c r="B392" s="247"/>
      <c r="C392" s="248"/>
      <c r="D392" s="232" t="s">
        <v>152</v>
      </c>
      <c r="E392" s="249" t="s">
        <v>1</v>
      </c>
      <c r="F392" s="250" t="s">
        <v>593</v>
      </c>
      <c r="G392" s="248"/>
      <c r="H392" s="251">
        <v>2.4</v>
      </c>
      <c r="I392" s="252"/>
      <c r="J392" s="248"/>
      <c r="K392" s="248"/>
      <c r="L392" s="253"/>
      <c r="M392" s="254"/>
      <c r="N392" s="255"/>
      <c r="O392" s="255"/>
      <c r="P392" s="255"/>
      <c r="Q392" s="255"/>
      <c r="R392" s="255"/>
      <c r="S392" s="255"/>
      <c r="T392" s="256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7" t="s">
        <v>152</v>
      </c>
      <c r="AU392" s="257" t="s">
        <v>83</v>
      </c>
      <c r="AV392" s="14" t="s">
        <v>83</v>
      </c>
      <c r="AW392" s="14" t="s">
        <v>30</v>
      </c>
      <c r="AX392" s="14" t="s">
        <v>73</v>
      </c>
      <c r="AY392" s="257" t="s">
        <v>135</v>
      </c>
    </row>
    <row r="393" spans="1:51" s="14" customFormat="1" ht="12">
      <c r="A393" s="14"/>
      <c r="B393" s="247"/>
      <c r="C393" s="248"/>
      <c r="D393" s="232" t="s">
        <v>152</v>
      </c>
      <c r="E393" s="249" t="s">
        <v>1</v>
      </c>
      <c r="F393" s="250" t="s">
        <v>594</v>
      </c>
      <c r="G393" s="248"/>
      <c r="H393" s="251">
        <v>1.8</v>
      </c>
      <c r="I393" s="252"/>
      <c r="J393" s="248"/>
      <c r="K393" s="248"/>
      <c r="L393" s="253"/>
      <c r="M393" s="254"/>
      <c r="N393" s="255"/>
      <c r="O393" s="255"/>
      <c r="P393" s="255"/>
      <c r="Q393" s="255"/>
      <c r="R393" s="255"/>
      <c r="S393" s="255"/>
      <c r="T393" s="25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7" t="s">
        <v>152</v>
      </c>
      <c r="AU393" s="257" t="s">
        <v>83</v>
      </c>
      <c r="AV393" s="14" t="s">
        <v>83</v>
      </c>
      <c r="AW393" s="14" t="s">
        <v>30</v>
      </c>
      <c r="AX393" s="14" t="s">
        <v>73</v>
      </c>
      <c r="AY393" s="257" t="s">
        <v>135</v>
      </c>
    </row>
    <row r="394" spans="1:51" s="14" customFormat="1" ht="12">
      <c r="A394" s="14"/>
      <c r="B394" s="247"/>
      <c r="C394" s="248"/>
      <c r="D394" s="232" t="s">
        <v>152</v>
      </c>
      <c r="E394" s="249" t="s">
        <v>1</v>
      </c>
      <c r="F394" s="250" t="s">
        <v>595</v>
      </c>
      <c r="G394" s="248"/>
      <c r="H394" s="251">
        <v>1.1</v>
      </c>
      <c r="I394" s="252"/>
      <c r="J394" s="248"/>
      <c r="K394" s="248"/>
      <c r="L394" s="253"/>
      <c r="M394" s="254"/>
      <c r="N394" s="255"/>
      <c r="O394" s="255"/>
      <c r="P394" s="255"/>
      <c r="Q394" s="255"/>
      <c r="R394" s="255"/>
      <c r="S394" s="255"/>
      <c r="T394" s="256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7" t="s">
        <v>152</v>
      </c>
      <c r="AU394" s="257" t="s">
        <v>83</v>
      </c>
      <c r="AV394" s="14" t="s">
        <v>83</v>
      </c>
      <c r="AW394" s="14" t="s">
        <v>30</v>
      </c>
      <c r="AX394" s="14" t="s">
        <v>73</v>
      </c>
      <c r="AY394" s="257" t="s">
        <v>135</v>
      </c>
    </row>
    <row r="395" spans="1:51" s="14" customFormat="1" ht="12">
      <c r="A395" s="14"/>
      <c r="B395" s="247"/>
      <c r="C395" s="248"/>
      <c r="D395" s="232" t="s">
        <v>152</v>
      </c>
      <c r="E395" s="249" t="s">
        <v>1</v>
      </c>
      <c r="F395" s="250" t="s">
        <v>596</v>
      </c>
      <c r="G395" s="248"/>
      <c r="H395" s="251">
        <v>1.8</v>
      </c>
      <c r="I395" s="252"/>
      <c r="J395" s="248"/>
      <c r="K395" s="248"/>
      <c r="L395" s="253"/>
      <c r="M395" s="254"/>
      <c r="N395" s="255"/>
      <c r="O395" s="255"/>
      <c r="P395" s="255"/>
      <c r="Q395" s="255"/>
      <c r="R395" s="255"/>
      <c r="S395" s="255"/>
      <c r="T395" s="256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7" t="s">
        <v>152</v>
      </c>
      <c r="AU395" s="257" t="s">
        <v>83</v>
      </c>
      <c r="AV395" s="14" t="s">
        <v>83</v>
      </c>
      <c r="AW395" s="14" t="s">
        <v>30</v>
      </c>
      <c r="AX395" s="14" t="s">
        <v>73</v>
      </c>
      <c r="AY395" s="257" t="s">
        <v>135</v>
      </c>
    </row>
    <row r="396" spans="1:51" s="14" customFormat="1" ht="12">
      <c r="A396" s="14"/>
      <c r="B396" s="247"/>
      <c r="C396" s="248"/>
      <c r="D396" s="232" t="s">
        <v>152</v>
      </c>
      <c r="E396" s="249" t="s">
        <v>1</v>
      </c>
      <c r="F396" s="250" t="s">
        <v>597</v>
      </c>
      <c r="G396" s="248"/>
      <c r="H396" s="251">
        <v>3.6</v>
      </c>
      <c r="I396" s="252"/>
      <c r="J396" s="248"/>
      <c r="K396" s="248"/>
      <c r="L396" s="253"/>
      <c r="M396" s="254"/>
      <c r="N396" s="255"/>
      <c r="O396" s="255"/>
      <c r="P396" s="255"/>
      <c r="Q396" s="255"/>
      <c r="R396" s="255"/>
      <c r="S396" s="255"/>
      <c r="T396" s="256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7" t="s">
        <v>152</v>
      </c>
      <c r="AU396" s="257" t="s">
        <v>83</v>
      </c>
      <c r="AV396" s="14" t="s">
        <v>83</v>
      </c>
      <c r="AW396" s="14" t="s">
        <v>30</v>
      </c>
      <c r="AX396" s="14" t="s">
        <v>73</v>
      </c>
      <c r="AY396" s="257" t="s">
        <v>135</v>
      </c>
    </row>
    <row r="397" spans="1:51" s="15" customFormat="1" ht="12">
      <c r="A397" s="15"/>
      <c r="B397" s="258"/>
      <c r="C397" s="259"/>
      <c r="D397" s="232" t="s">
        <v>152</v>
      </c>
      <c r="E397" s="260" t="s">
        <v>1</v>
      </c>
      <c r="F397" s="261" t="s">
        <v>157</v>
      </c>
      <c r="G397" s="259"/>
      <c r="H397" s="262">
        <v>10.700000000000001</v>
      </c>
      <c r="I397" s="263"/>
      <c r="J397" s="259"/>
      <c r="K397" s="259"/>
      <c r="L397" s="264"/>
      <c r="M397" s="265"/>
      <c r="N397" s="266"/>
      <c r="O397" s="266"/>
      <c r="P397" s="266"/>
      <c r="Q397" s="266"/>
      <c r="R397" s="266"/>
      <c r="S397" s="266"/>
      <c r="T397" s="267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68" t="s">
        <v>152</v>
      </c>
      <c r="AU397" s="268" t="s">
        <v>83</v>
      </c>
      <c r="AV397" s="15" t="s">
        <v>143</v>
      </c>
      <c r="AW397" s="15" t="s">
        <v>30</v>
      </c>
      <c r="AX397" s="15" t="s">
        <v>81</v>
      </c>
      <c r="AY397" s="268" t="s">
        <v>135</v>
      </c>
    </row>
    <row r="398" spans="1:65" s="2" customFormat="1" ht="16.5" customHeight="1">
      <c r="A398" s="39"/>
      <c r="B398" s="40"/>
      <c r="C398" s="269" t="s">
        <v>598</v>
      </c>
      <c r="D398" s="269" t="s">
        <v>214</v>
      </c>
      <c r="E398" s="270" t="s">
        <v>599</v>
      </c>
      <c r="F398" s="271" t="s">
        <v>600</v>
      </c>
      <c r="G398" s="272" t="s">
        <v>190</v>
      </c>
      <c r="H398" s="273">
        <v>10.914</v>
      </c>
      <c r="I398" s="274"/>
      <c r="J398" s="275">
        <f>ROUND(I398*H398,2)</f>
        <v>0</v>
      </c>
      <c r="K398" s="271" t="s">
        <v>1</v>
      </c>
      <c r="L398" s="276"/>
      <c r="M398" s="277" t="s">
        <v>1</v>
      </c>
      <c r="N398" s="278" t="s">
        <v>38</v>
      </c>
      <c r="O398" s="92"/>
      <c r="P398" s="228">
        <f>O398*H398</f>
        <v>0</v>
      </c>
      <c r="Q398" s="228">
        <v>0.0004</v>
      </c>
      <c r="R398" s="228">
        <f>Q398*H398</f>
        <v>0.0043656</v>
      </c>
      <c r="S398" s="228">
        <v>0</v>
      </c>
      <c r="T398" s="22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0" t="s">
        <v>213</v>
      </c>
      <c r="AT398" s="230" t="s">
        <v>214</v>
      </c>
      <c r="AU398" s="230" t="s">
        <v>83</v>
      </c>
      <c r="AY398" s="18" t="s">
        <v>135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8" t="s">
        <v>81</v>
      </c>
      <c r="BK398" s="231">
        <f>ROUND(I398*H398,2)</f>
        <v>0</v>
      </c>
      <c r="BL398" s="18" t="s">
        <v>306</v>
      </c>
      <c r="BM398" s="230" t="s">
        <v>601</v>
      </c>
    </row>
    <row r="399" spans="1:47" s="2" customFormat="1" ht="12">
      <c r="A399" s="39"/>
      <c r="B399" s="40"/>
      <c r="C399" s="41"/>
      <c r="D399" s="232" t="s">
        <v>145</v>
      </c>
      <c r="E399" s="41"/>
      <c r="F399" s="233" t="s">
        <v>600</v>
      </c>
      <c r="G399" s="41"/>
      <c r="H399" s="41"/>
      <c r="I399" s="234"/>
      <c r="J399" s="41"/>
      <c r="K399" s="41"/>
      <c r="L399" s="45"/>
      <c r="M399" s="235"/>
      <c r="N399" s="236"/>
      <c r="O399" s="92"/>
      <c r="P399" s="92"/>
      <c r="Q399" s="92"/>
      <c r="R399" s="92"/>
      <c r="S399" s="92"/>
      <c r="T399" s="93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145</v>
      </c>
      <c r="AU399" s="18" t="s">
        <v>83</v>
      </c>
    </row>
    <row r="400" spans="1:51" s="14" customFormat="1" ht="12">
      <c r="A400" s="14"/>
      <c r="B400" s="247"/>
      <c r="C400" s="248"/>
      <c r="D400" s="232" t="s">
        <v>152</v>
      </c>
      <c r="E400" s="249" t="s">
        <v>1</v>
      </c>
      <c r="F400" s="250" t="s">
        <v>602</v>
      </c>
      <c r="G400" s="248"/>
      <c r="H400" s="251">
        <v>10.914</v>
      </c>
      <c r="I400" s="252"/>
      <c r="J400" s="248"/>
      <c r="K400" s="248"/>
      <c r="L400" s="253"/>
      <c r="M400" s="254"/>
      <c r="N400" s="255"/>
      <c r="O400" s="255"/>
      <c r="P400" s="255"/>
      <c r="Q400" s="255"/>
      <c r="R400" s="255"/>
      <c r="S400" s="255"/>
      <c r="T400" s="256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7" t="s">
        <v>152</v>
      </c>
      <c r="AU400" s="257" t="s">
        <v>83</v>
      </c>
      <c r="AV400" s="14" t="s">
        <v>83</v>
      </c>
      <c r="AW400" s="14" t="s">
        <v>30</v>
      </c>
      <c r="AX400" s="14" t="s">
        <v>81</v>
      </c>
      <c r="AY400" s="257" t="s">
        <v>135</v>
      </c>
    </row>
    <row r="401" spans="1:65" s="2" customFormat="1" ht="24.15" customHeight="1">
      <c r="A401" s="39"/>
      <c r="B401" s="40"/>
      <c r="C401" s="219" t="s">
        <v>603</v>
      </c>
      <c r="D401" s="219" t="s">
        <v>139</v>
      </c>
      <c r="E401" s="220" t="s">
        <v>604</v>
      </c>
      <c r="F401" s="221" t="s">
        <v>605</v>
      </c>
      <c r="G401" s="222" t="s">
        <v>263</v>
      </c>
      <c r="H401" s="223">
        <v>6.882</v>
      </c>
      <c r="I401" s="224"/>
      <c r="J401" s="225">
        <f>ROUND(I401*H401,2)</f>
        <v>0</v>
      </c>
      <c r="K401" s="221" t="s">
        <v>223</v>
      </c>
      <c r="L401" s="45"/>
      <c r="M401" s="226" t="s">
        <v>1</v>
      </c>
      <c r="N401" s="227" t="s">
        <v>38</v>
      </c>
      <c r="O401" s="92"/>
      <c r="P401" s="228">
        <f>O401*H401</f>
        <v>0</v>
      </c>
      <c r="Q401" s="228">
        <v>0</v>
      </c>
      <c r="R401" s="228">
        <f>Q401*H401</f>
        <v>0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306</v>
      </c>
      <c r="AT401" s="230" t="s">
        <v>139</v>
      </c>
      <c r="AU401" s="230" t="s">
        <v>83</v>
      </c>
      <c r="AY401" s="18" t="s">
        <v>135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81</v>
      </c>
      <c r="BK401" s="231">
        <f>ROUND(I401*H401,2)</f>
        <v>0</v>
      </c>
      <c r="BL401" s="18" t="s">
        <v>306</v>
      </c>
      <c r="BM401" s="230" t="s">
        <v>606</v>
      </c>
    </row>
    <row r="402" spans="1:47" s="2" customFormat="1" ht="12">
      <c r="A402" s="39"/>
      <c r="B402" s="40"/>
      <c r="C402" s="41"/>
      <c r="D402" s="232" t="s">
        <v>145</v>
      </c>
      <c r="E402" s="41"/>
      <c r="F402" s="233" t="s">
        <v>607</v>
      </c>
      <c r="G402" s="41"/>
      <c r="H402" s="41"/>
      <c r="I402" s="234"/>
      <c r="J402" s="41"/>
      <c r="K402" s="41"/>
      <c r="L402" s="45"/>
      <c r="M402" s="235"/>
      <c r="N402" s="236"/>
      <c r="O402" s="92"/>
      <c r="P402" s="92"/>
      <c r="Q402" s="92"/>
      <c r="R402" s="92"/>
      <c r="S402" s="92"/>
      <c r="T402" s="9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145</v>
      </c>
      <c r="AU402" s="18" t="s">
        <v>83</v>
      </c>
    </row>
    <row r="403" spans="1:47" s="2" customFormat="1" ht="12">
      <c r="A403" s="39"/>
      <c r="B403" s="40"/>
      <c r="C403" s="41"/>
      <c r="D403" s="279" t="s">
        <v>226</v>
      </c>
      <c r="E403" s="41"/>
      <c r="F403" s="280" t="s">
        <v>608</v>
      </c>
      <c r="G403" s="41"/>
      <c r="H403" s="41"/>
      <c r="I403" s="234"/>
      <c r="J403" s="41"/>
      <c r="K403" s="41"/>
      <c r="L403" s="45"/>
      <c r="M403" s="235"/>
      <c r="N403" s="236"/>
      <c r="O403" s="92"/>
      <c r="P403" s="92"/>
      <c r="Q403" s="92"/>
      <c r="R403" s="92"/>
      <c r="S403" s="92"/>
      <c r="T403" s="93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226</v>
      </c>
      <c r="AU403" s="18" t="s">
        <v>83</v>
      </c>
    </row>
    <row r="404" spans="1:63" s="12" customFormat="1" ht="22.8" customHeight="1">
      <c r="A404" s="12"/>
      <c r="B404" s="203"/>
      <c r="C404" s="204"/>
      <c r="D404" s="205" t="s">
        <v>72</v>
      </c>
      <c r="E404" s="217" t="s">
        <v>609</v>
      </c>
      <c r="F404" s="217" t="s">
        <v>610</v>
      </c>
      <c r="G404" s="204"/>
      <c r="H404" s="204"/>
      <c r="I404" s="207"/>
      <c r="J404" s="218">
        <f>BK404</f>
        <v>0</v>
      </c>
      <c r="K404" s="204"/>
      <c r="L404" s="209"/>
      <c r="M404" s="210"/>
      <c r="N404" s="211"/>
      <c r="O404" s="211"/>
      <c r="P404" s="212">
        <f>SUM(P405:P406)</f>
        <v>0</v>
      </c>
      <c r="Q404" s="211"/>
      <c r="R404" s="212">
        <f>SUM(R405:R406)</f>
        <v>2.17176</v>
      </c>
      <c r="S404" s="211"/>
      <c r="T404" s="213">
        <f>SUM(T405:T406)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14" t="s">
        <v>83</v>
      </c>
      <c r="AT404" s="215" t="s">
        <v>72</v>
      </c>
      <c r="AU404" s="215" t="s">
        <v>81</v>
      </c>
      <c r="AY404" s="214" t="s">
        <v>135</v>
      </c>
      <c r="BK404" s="216">
        <f>SUM(BK405:BK406)</f>
        <v>0</v>
      </c>
    </row>
    <row r="405" spans="1:65" s="2" customFormat="1" ht="24.15" customHeight="1">
      <c r="A405" s="39"/>
      <c r="B405" s="40"/>
      <c r="C405" s="219" t="s">
        <v>611</v>
      </c>
      <c r="D405" s="219" t="s">
        <v>139</v>
      </c>
      <c r="E405" s="220" t="s">
        <v>612</v>
      </c>
      <c r="F405" s="221" t="s">
        <v>613</v>
      </c>
      <c r="G405" s="222" t="s">
        <v>142</v>
      </c>
      <c r="H405" s="223">
        <v>452.45</v>
      </c>
      <c r="I405" s="224"/>
      <c r="J405" s="225">
        <f>ROUND(I405*H405,2)</f>
        <v>0</v>
      </c>
      <c r="K405" s="221" t="s">
        <v>1</v>
      </c>
      <c r="L405" s="45"/>
      <c r="M405" s="226" t="s">
        <v>1</v>
      </c>
      <c r="N405" s="227" t="s">
        <v>38</v>
      </c>
      <c r="O405" s="92"/>
      <c r="P405" s="228">
        <f>O405*H405</f>
        <v>0</v>
      </c>
      <c r="Q405" s="228">
        <v>0.0048</v>
      </c>
      <c r="R405" s="228">
        <f>Q405*H405</f>
        <v>2.17176</v>
      </c>
      <c r="S405" s="228">
        <v>0</v>
      </c>
      <c r="T405" s="22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306</v>
      </c>
      <c r="AT405" s="230" t="s">
        <v>139</v>
      </c>
      <c r="AU405" s="230" t="s">
        <v>83</v>
      </c>
      <c r="AY405" s="18" t="s">
        <v>135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81</v>
      </c>
      <c r="BK405" s="231">
        <f>ROUND(I405*H405,2)</f>
        <v>0</v>
      </c>
      <c r="BL405" s="18" t="s">
        <v>306</v>
      </c>
      <c r="BM405" s="230" t="s">
        <v>614</v>
      </c>
    </row>
    <row r="406" spans="1:47" s="2" customFormat="1" ht="12">
      <c r="A406" s="39"/>
      <c r="B406" s="40"/>
      <c r="C406" s="41"/>
      <c r="D406" s="232" t="s">
        <v>145</v>
      </c>
      <c r="E406" s="41"/>
      <c r="F406" s="233" t="s">
        <v>615</v>
      </c>
      <c r="G406" s="41"/>
      <c r="H406" s="41"/>
      <c r="I406" s="234"/>
      <c r="J406" s="41"/>
      <c r="K406" s="41"/>
      <c r="L406" s="45"/>
      <c r="M406" s="235"/>
      <c r="N406" s="236"/>
      <c r="O406" s="92"/>
      <c r="P406" s="92"/>
      <c r="Q406" s="92"/>
      <c r="R406" s="92"/>
      <c r="S406" s="92"/>
      <c r="T406" s="93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145</v>
      </c>
      <c r="AU406" s="18" t="s">
        <v>83</v>
      </c>
    </row>
    <row r="407" spans="1:63" s="12" customFormat="1" ht="22.8" customHeight="1">
      <c r="A407" s="12"/>
      <c r="B407" s="203"/>
      <c r="C407" s="204"/>
      <c r="D407" s="205" t="s">
        <v>72</v>
      </c>
      <c r="E407" s="217" t="s">
        <v>616</v>
      </c>
      <c r="F407" s="217" t="s">
        <v>617</v>
      </c>
      <c r="G407" s="204"/>
      <c r="H407" s="204"/>
      <c r="I407" s="207"/>
      <c r="J407" s="218">
        <f>BK407</f>
        <v>0</v>
      </c>
      <c r="K407" s="204"/>
      <c r="L407" s="209"/>
      <c r="M407" s="210"/>
      <c r="N407" s="211"/>
      <c r="O407" s="211"/>
      <c r="P407" s="212">
        <f>SUM(P408:P439)</f>
        <v>0</v>
      </c>
      <c r="Q407" s="211"/>
      <c r="R407" s="212">
        <f>SUM(R408:R439)</f>
        <v>0.27593000000000006</v>
      </c>
      <c r="S407" s="211"/>
      <c r="T407" s="213">
        <f>SUM(T408:T439)</f>
        <v>6.6284765000000005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14" t="s">
        <v>83</v>
      </c>
      <c r="AT407" s="215" t="s">
        <v>72</v>
      </c>
      <c r="AU407" s="215" t="s">
        <v>81</v>
      </c>
      <c r="AY407" s="214" t="s">
        <v>135</v>
      </c>
      <c r="BK407" s="216">
        <f>SUM(BK408:BK439)</f>
        <v>0</v>
      </c>
    </row>
    <row r="408" spans="1:65" s="2" customFormat="1" ht="16.5" customHeight="1">
      <c r="A408" s="39"/>
      <c r="B408" s="40"/>
      <c r="C408" s="219" t="s">
        <v>618</v>
      </c>
      <c r="D408" s="219" t="s">
        <v>139</v>
      </c>
      <c r="E408" s="220" t="s">
        <v>619</v>
      </c>
      <c r="F408" s="221" t="s">
        <v>620</v>
      </c>
      <c r="G408" s="222" t="s">
        <v>142</v>
      </c>
      <c r="H408" s="223">
        <v>12.8</v>
      </c>
      <c r="I408" s="224"/>
      <c r="J408" s="225">
        <f>ROUND(I408*H408,2)</f>
        <v>0</v>
      </c>
      <c r="K408" s="221" t="s">
        <v>1</v>
      </c>
      <c r="L408" s="45"/>
      <c r="M408" s="226" t="s">
        <v>1</v>
      </c>
      <c r="N408" s="227" t="s">
        <v>38</v>
      </c>
      <c r="O408" s="92"/>
      <c r="P408" s="228">
        <f>O408*H408</f>
        <v>0</v>
      </c>
      <c r="Q408" s="228">
        <v>0.0003</v>
      </c>
      <c r="R408" s="228">
        <f>Q408*H408</f>
        <v>0.0038399999999999997</v>
      </c>
      <c r="S408" s="228">
        <v>0</v>
      </c>
      <c r="T408" s="229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0" t="s">
        <v>306</v>
      </c>
      <c r="AT408" s="230" t="s">
        <v>139</v>
      </c>
      <c r="AU408" s="230" t="s">
        <v>83</v>
      </c>
      <c r="AY408" s="18" t="s">
        <v>135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8" t="s">
        <v>81</v>
      </c>
      <c r="BK408" s="231">
        <f>ROUND(I408*H408,2)</f>
        <v>0</v>
      </c>
      <c r="BL408" s="18" t="s">
        <v>306</v>
      </c>
      <c r="BM408" s="230" t="s">
        <v>621</v>
      </c>
    </row>
    <row r="409" spans="1:47" s="2" customFormat="1" ht="12">
      <c r="A409" s="39"/>
      <c r="B409" s="40"/>
      <c r="C409" s="41"/>
      <c r="D409" s="232" t="s">
        <v>145</v>
      </c>
      <c r="E409" s="41"/>
      <c r="F409" s="233" t="s">
        <v>622</v>
      </c>
      <c r="G409" s="41"/>
      <c r="H409" s="41"/>
      <c r="I409" s="234"/>
      <c r="J409" s="41"/>
      <c r="K409" s="41"/>
      <c r="L409" s="45"/>
      <c r="M409" s="235"/>
      <c r="N409" s="236"/>
      <c r="O409" s="92"/>
      <c r="P409" s="92"/>
      <c r="Q409" s="92"/>
      <c r="R409" s="92"/>
      <c r="S409" s="92"/>
      <c r="T409" s="93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145</v>
      </c>
      <c r="AU409" s="18" t="s">
        <v>83</v>
      </c>
    </row>
    <row r="410" spans="1:51" s="13" customFormat="1" ht="12">
      <c r="A410" s="13"/>
      <c r="B410" s="237"/>
      <c r="C410" s="238"/>
      <c r="D410" s="232" t="s">
        <v>152</v>
      </c>
      <c r="E410" s="239" t="s">
        <v>1</v>
      </c>
      <c r="F410" s="240" t="s">
        <v>623</v>
      </c>
      <c r="G410" s="238"/>
      <c r="H410" s="239" t="s">
        <v>1</v>
      </c>
      <c r="I410" s="241"/>
      <c r="J410" s="238"/>
      <c r="K410" s="238"/>
      <c r="L410" s="242"/>
      <c r="M410" s="243"/>
      <c r="N410" s="244"/>
      <c r="O410" s="244"/>
      <c r="P410" s="244"/>
      <c r="Q410" s="244"/>
      <c r="R410" s="244"/>
      <c r="S410" s="244"/>
      <c r="T410" s="24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6" t="s">
        <v>152</v>
      </c>
      <c r="AU410" s="246" t="s">
        <v>83</v>
      </c>
      <c r="AV410" s="13" t="s">
        <v>81</v>
      </c>
      <c r="AW410" s="13" t="s">
        <v>30</v>
      </c>
      <c r="AX410" s="13" t="s">
        <v>73</v>
      </c>
      <c r="AY410" s="246" t="s">
        <v>135</v>
      </c>
    </row>
    <row r="411" spans="1:51" s="14" customFormat="1" ht="12">
      <c r="A411" s="14"/>
      <c r="B411" s="247"/>
      <c r="C411" s="248"/>
      <c r="D411" s="232" t="s">
        <v>152</v>
      </c>
      <c r="E411" s="249" t="s">
        <v>1</v>
      </c>
      <c r="F411" s="250" t="s">
        <v>624</v>
      </c>
      <c r="G411" s="248"/>
      <c r="H411" s="251">
        <v>12.8</v>
      </c>
      <c r="I411" s="252"/>
      <c r="J411" s="248"/>
      <c r="K411" s="248"/>
      <c r="L411" s="253"/>
      <c r="M411" s="254"/>
      <c r="N411" s="255"/>
      <c r="O411" s="255"/>
      <c r="P411" s="255"/>
      <c r="Q411" s="255"/>
      <c r="R411" s="255"/>
      <c r="S411" s="255"/>
      <c r="T411" s="256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7" t="s">
        <v>152</v>
      </c>
      <c r="AU411" s="257" t="s">
        <v>83</v>
      </c>
      <c r="AV411" s="14" t="s">
        <v>83</v>
      </c>
      <c r="AW411" s="14" t="s">
        <v>30</v>
      </c>
      <c r="AX411" s="14" t="s">
        <v>81</v>
      </c>
      <c r="AY411" s="257" t="s">
        <v>135</v>
      </c>
    </row>
    <row r="412" spans="1:65" s="2" customFormat="1" ht="24.15" customHeight="1">
      <c r="A412" s="39"/>
      <c r="B412" s="40"/>
      <c r="C412" s="219" t="s">
        <v>625</v>
      </c>
      <c r="D412" s="219" t="s">
        <v>139</v>
      </c>
      <c r="E412" s="220" t="s">
        <v>626</v>
      </c>
      <c r="F412" s="221" t="s">
        <v>627</v>
      </c>
      <c r="G412" s="222" t="s">
        <v>142</v>
      </c>
      <c r="H412" s="223">
        <v>12.8</v>
      </c>
      <c r="I412" s="224"/>
      <c r="J412" s="225">
        <f>ROUND(I412*H412,2)</f>
        <v>0</v>
      </c>
      <c r="K412" s="221" t="s">
        <v>1</v>
      </c>
      <c r="L412" s="45"/>
      <c r="M412" s="226" t="s">
        <v>1</v>
      </c>
      <c r="N412" s="227" t="s">
        <v>38</v>
      </c>
      <c r="O412" s="92"/>
      <c r="P412" s="228">
        <f>O412*H412</f>
        <v>0</v>
      </c>
      <c r="Q412" s="228">
        <v>0.0015</v>
      </c>
      <c r="R412" s="228">
        <f>Q412*H412</f>
        <v>0.019200000000000002</v>
      </c>
      <c r="S412" s="228">
        <v>0</v>
      </c>
      <c r="T412" s="22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306</v>
      </c>
      <c r="AT412" s="230" t="s">
        <v>139</v>
      </c>
      <c r="AU412" s="230" t="s">
        <v>83</v>
      </c>
      <c r="AY412" s="18" t="s">
        <v>135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81</v>
      </c>
      <c r="BK412" s="231">
        <f>ROUND(I412*H412,2)</f>
        <v>0</v>
      </c>
      <c r="BL412" s="18" t="s">
        <v>306</v>
      </c>
      <c r="BM412" s="230" t="s">
        <v>628</v>
      </c>
    </row>
    <row r="413" spans="1:47" s="2" customFormat="1" ht="12">
      <c r="A413" s="39"/>
      <c r="B413" s="40"/>
      <c r="C413" s="41"/>
      <c r="D413" s="232" t="s">
        <v>145</v>
      </c>
      <c r="E413" s="41"/>
      <c r="F413" s="233" t="s">
        <v>629</v>
      </c>
      <c r="G413" s="41"/>
      <c r="H413" s="41"/>
      <c r="I413" s="234"/>
      <c r="J413" s="41"/>
      <c r="K413" s="41"/>
      <c r="L413" s="45"/>
      <c r="M413" s="235"/>
      <c r="N413" s="236"/>
      <c r="O413" s="92"/>
      <c r="P413" s="92"/>
      <c r="Q413" s="92"/>
      <c r="R413" s="92"/>
      <c r="S413" s="92"/>
      <c r="T413" s="93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145</v>
      </c>
      <c r="AU413" s="18" t="s">
        <v>83</v>
      </c>
    </row>
    <row r="414" spans="1:65" s="2" customFormat="1" ht="24.15" customHeight="1">
      <c r="A414" s="39"/>
      <c r="B414" s="40"/>
      <c r="C414" s="219" t="s">
        <v>217</v>
      </c>
      <c r="D414" s="219" t="s">
        <v>139</v>
      </c>
      <c r="E414" s="220" t="s">
        <v>630</v>
      </c>
      <c r="F414" s="221" t="s">
        <v>631</v>
      </c>
      <c r="G414" s="222" t="s">
        <v>142</v>
      </c>
      <c r="H414" s="223">
        <v>81.331</v>
      </c>
      <c r="I414" s="224"/>
      <c r="J414" s="225">
        <f>ROUND(I414*H414,2)</f>
        <v>0</v>
      </c>
      <c r="K414" s="221" t="s">
        <v>1</v>
      </c>
      <c r="L414" s="45"/>
      <c r="M414" s="226" t="s">
        <v>1</v>
      </c>
      <c r="N414" s="227" t="s">
        <v>38</v>
      </c>
      <c r="O414" s="92"/>
      <c r="P414" s="228">
        <f>O414*H414</f>
        <v>0</v>
      </c>
      <c r="Q414" s="228">
        <v>0</v>
      </c>
      <c r="R414" s="228">
        <f>Q414*H414</f>
        <v>0</v>
      </c>
      <c r="S414" s="228">
        <v>0.0815</v>
      </c>
      <c r="T414" s="229">
        <f>S414*H414</f>
        <v>6.6284765000000005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0" t="s">
        <v>306</v>
      </c>
      <c r="AT414" s="230" t="s">
        <v>139</v>
      </c>
      <c r="AU414" s="230" t="s">
        <v>83</v>
      </c>
      <c r="AY414" s="18" t="s">
        <v>135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8" t="s">
        <v>81</v>
      </c>
      <c r="BK414" s="231">
        <f>ROUND(I414*H414,2)</f>
        <v>0</v>
      </c>
      <c r="BL414" s="18" t="s">
        <v>306</v>
      </c>
      <c r="BM414" s="230" t="s">
        <v>632</v>
      </c>
    </row>
    <row r="415" spans="1:47" s="2" customFormat="1" ht="12">
      <c r="A415" s="39"/>
      <c r="B415" s="40"/>
      <c r="C415" s="41"/>
      <c r="D415" s="232" t="s">
        <v>145</v>
      </c>
      <c r="E415" s="41"/>
      <c r="F415" s="233" t="s">
        <v>633</v>
      </c>
      <c r="G415" s="41"/>
      <c r="H415" s="41"/>
      <c r="I415" s="234"/>
      <c r="J415" s="41"/>
      <c r="K415" s="41"/>
      <c r="L415" s="45"/>
      <c r="M415" s="235"/>
      <c r="N415" s="236"/>
      <c r="O415" s="92"/>
      <c r="P415" s="92"/>
      <c r="Q415" s="92"/>
      <c r="R415" s="92"/>
      <c r="S415" s="92"/>
      <c r="T415" s="93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145</v>
      </c>
      <c r="AU415" s="18" t="s">
        <v>83</v>
      </c>
    </row>
    <row r="416" spans="1:51" s="14" customFormat="1" ht="12">
      <c r="A416" s="14"/>
      <c r="B416" s="247"/>
      <c r="C416" s="248"/>
      <c r="D416" s="232" t="s">
        <v>152</v>
      </c>
      <c r="E416" s="249" t="s">
        <v>1</v>
      </c>
      <c r="F416" s="250" t="s">
        <v>634</v>
      </c>
      <c r="G416" s="248"/>
      <c r="H416" s="251">
        <v>34.5</v>
      </c>
      <c r="I416" s="252"/>
      <c r="J416" s="248"/>
      <c r="K416" s="248"/>
      <c r="L416" s="253"/>
      <c r="M416" s="254"/>
      <c r="N416" s="255"/>
      <c r="O416" s="255"/>
      <c r="P416" s="255"/>
      <c r="Q416" s="255"/>
      <c r="R416" s="255"/>
      <c r="S416" s="255"/>
      <c r="T416" s="256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7" t="s">
        <v>152</v>
      </c>
      <c r="AU416" s="257" t="s">
        <v>83</v>
      </c>
      <c r="AV416" s="14" t="s">
        <v>83</v>
      </c>
      <c r="AW416" s="14" t="s">
        <v>30</v>
      </c>
      <c r="AX416" s="14" t="s">
        <v>73</v>
      </c>
      <c r="AY416" s="257" t="s">
        <v>135</v>
      </c>
    </row>
    <row r="417" spans="1:51" s="14" customFormat="1" ht="12">
      <c r="A417" s="14"/>
      <c r="B417" s="247"/>
      <c r="C417" s="248"/>
      <c r="D417" s="232" t="s">
        <v>152</v>
      </c>
      <c r="E417" s="249" t="s">
        <v>1</v>
      </c>
      <c r="F417" s="250" t="s">
        <v>635</v>
      </c>
      <c r="G417" s="248"/>
      <c r="H417" s="251">
        <v>9.225</v>
      </c>
      <c r="I417" s="252"/>
      <c r="J417" s="248"/>
      <c r="K417" s="248"/>
      <c r="L417" s="253"/>
      <c r="M417" s="254"/>
      <c r="N417" s="255"/>
      <c r="O417" s="255"/>
      <c r="P417" s="255"/>
      <c r="Q417" s="255"/>
      <c r="R417" s="255"/>
      <c r="S417" s="255"/>
      <c r="T417" s="25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7" t="s">
        <v>152</v>
      </c>
      <c r="AU417" s="257" t="s">
        <v>83</v>
      </c>
      <c r="AV417" s="14" t="s">
        <v>83</v>
      </c>
      <c r="AW417" s="14" t="s">
        <v>30</v>
      </c>
      <c r="AX417" s="14" t="s">
        <v>73</v>
      </c>
      <c r="AY417" s="257" t="s">
        <v>135</v>
      </c>
    </row>
    <row r="418" spans="1:51" s="14" customFormat="1" ht="12">
      <c r="A418" s="14"/>
      <c r="B418" s="247"/>
      <c r="C418" s="248"/>
      <c r="D418" s="232" t="s">
        <v>152</v>
      </c>
      <c r="E418" s="249" t="s">
        <v>1</v>
      </c>
      <c r="F418" s="250" t="s">
        <v>636</v>
      </c>
      <c r="G418" s="248"/>
      <c r="H418" s="251">
        <v>10.6</v>
      </c>
      <c r="I418" s="252"/>
      <c r="J418" s="248"/>
      <c r="K418" s="248"/>
      <c r="L418" s="253"/>
      <c r="M418" s="254"/>
      <c r="N418" s="255"/>
      <c r="O418" s="255"/>
      <c r="P418" s="255"/>
      <c r="Q418" s="255"/>
      <c r="R418" s="255"/>
      <c r="S418" s="255"/>
      <c r="T418" s="256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7" t="s">
        <v>152</v>
      </c>
      <c r="AU418" s="257" t="s">
        <v>83</v>
      </c>
      <c r="AV418" s="14" t="s">
        <v>83</v>
      </c>
      <c r="AW418" s="14" t="s">
        <v>30</v>
      </c>
      <c r="AX418" s="14" t="s">
        <v>73</v>
      </c>
      <c r="AY418" s="257" t="s">
        <v>135</v>
      </c>
    </row>
    <row r="419" spans="1:51" s="14" customFormat="1" ht="12">
      <c r="A419" s="14"/>
      <c r="B419" s="247"/>
      <c r="C419" s="248"/>
      <c r="D419" s="232" t="s">
        <v>152</v>
      </c>
      <c r="E419" s="249" t="s">
        <v>1</v>
      </c>
      <c r="F419" s="250" t="s">
        <v>637</v>
      </c>
      <c r="G419" s="248"/>
      <c r="H419" s="251">
        <v>9</v>
      </c>
      <c r="I419" s="252"/>
      <c r="J419" s="248"/>
      <c r="K419" s="248"/>
      <c r="L419" s="253"/>
      <c r="M419" s="254"/>
      <c r="N419" s="255"/>
      <c r="O419" s="255"/>
      <c r="P419" s="255"/>
      <c r="Q419" s="255"/>
      <c r="R419" s="255"/>
      <c r="S419" s="255"/>
      <c r="T419" s="25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7" t="s">
        <v>152</v>
      </c>
      <c r="AU419" s="257" t="s">
        <v>83</v>
      </c>
      <c r="AV419" s="14" t="s">
        <v>83</v>
      </c>
      <c r="AW419" s="14" t="s">
        <v>30</v>
      </c>
      <c r="AX419" s="14" t="s">
        <v>73</v>
      </c>
      <c r="AY419" s="257" t="s">
        <v>135</v>
      </c>
    </row>
    <row r="420" spans="1:51" s="14" customFormat="1" ht="12">
      <c r="A420" s="14"/>
      <c r="B420" s="247"/>
      <c r="C420" s="248"/>
      <c r="D420" s="232" t="s">
        <v>152</v>
      </c>
      <c r="E420" s="249" t="s">
        <v>1</v>
      </c>
      <c r="F420" s="250" t="s">
        <v>638</v>
      </c>
      <c r="G420" s="248"/>
      <c r="H420" s="251">
        <v>12.45</v>
      </c>
      <c r="I420" s="252"/>
      <c r="J420" s="248"/>
      <c r="K420" s="248"/>
      <c r="L420" s="253"/>
      <c r="M420" s="254"/>
      <c r="N420" s="255"/>
      <c r="O420" s="255"/>
      <c r="P420" s="255"/>
      <c r="Q420" s="255"/>
      <c r="R420" s="255"/>
      <c r="S420" s="255"/>
      <c r="T420" s="25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7" t="s">
        <v>152</v>
      </c>
      <c r="AU420" s="257" t="s">
        <v>83</v>
      </c>
      <c r="AV420" s="14" t="s">
        <v>83</v>
      </c>
      <c r="AW420" s="14" t="s">
        <v>30</v>
      </c>
      <c r="AX420" s="14" t="s">
        <v>73</v>
      </c>
      <c r="AY420" s="257" t="s">
        <v>135</v>
      </c>
    </row>
    <row r="421" spans="1:51" s="14" customFormat="1" ht="12">
      <c r="A421" s="14"/>
      <c r="B421" s="247"/>
      <c r="C421" s="248"/>
      <c r="D421" s="232" t="s">
        <v>152</v>
      </c>
      <c r="E421" s="249" t="s">
        <v>1</v>
      </c>
      <c r="F421" s="250" t="s">
        <v>639</v>
      </c>
      <c r="G421" s="248"/>
      <c r="H421" s="251">
        <v>2.955</v>
      </c>
      <c r="I421" s="252"/>
      <c r="J421" s="248"/>
      <c r="K421" s="248"/>
      <c r="L421" s="253"/>
      <c r="M421" s="254"/>
      <c r="N421" s="255"/>
      <c r="O421" s="255"/>
      <c r="P421" s="255"/>
      <c r="Q421" s="255"/>
      <c r="R421" s="255"/>
      <c r="S421" s="255"/>
      <c r="T421" s="256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7" t="s">
        <v>152</v>
      </c>
      <c r="AU421" s="257" t="s">
        <v>83</v>
      </c>
      <c r="AV421" s="14" t="s">
        <v>83</v>
      </c>
      <c r="AW421" s="14" t="s">
        <v>30</v>
      </c>
      <c r="AX421" s="14" t="s">
        <v>73</v>
      </c>
      <c r="AY421" s="257" t="s">
        <v>135</v>
      </c>
    </row>
    <row r="422" spans="1:51" s="14" customFormat="1" ht="12">
      <c r="A422" s="14"/>
      <c r="B422" s="247"/>
      <c r="C422" s="248"/>
      <c r="D422" s="232" t="s">
        <v>152</v>
      </c>
      <c r="E422" s="249" t="s">
        <v>1</v>
      </c>
      <c r="F422" s="250" t="s">
        <v>640</v>
      </c>
      <c r="G422" s="248"/>
      <c r="H422" s="251">
        <v>2.601</v>
      </c>
      <c r="I422" s="252"/>
      <c r="J422" s="248"/>
      <c r="K422" s="248"/>
      <c r="L422" s="253"/>
      <c r="M422" s="254"/>
      <c r="N422" s="255"/>
      <c r="O422" s="255"/>
      <c r="P422" s="255"/>
      <c r="Q422" s="255"/>
      <c r="R422" s="255"/>
      <c r="S422" s="255"/>
      <c r="T422" s="256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7" t="s">
        <v>152</v>
      </c>
      <c r="AU422" s="257" t="s">
        <v>83</v>
      </c>
      <c r="AV422" s="14" t="s">
        <v>83</v>
      </c>
      <c r="AW422" s="14" t="s">
        <v>30</v>
      </c>
      <c r="AX422" s="14" t="s">
        <v>73</v>
      </c>
      <c r="AY422" s="257" t="s">
        <v>135</v>
      </c>
    </row>
    <row r="423" spans="1:51" s="15" customFormat="1" ht="12">
      <c r="A423" s="15"/>
      <c r="B423" s="258"/>
      <c r="C423" s="259"/>
      <c r="D423" s="232" t="s">
        <v>152</v>
      </c>
      <c r="E423" s="260" t="s">
        <v>1</v>
      </c>
      <c r="F423" s="261" t="s">
        <v>157</v>
      </c>
      <c r="G423" s="259"/>
      <c r="H423" s="262">
        <v>81.331</v>
      </c>
      <c r="I423" s="263"/>
      <c r="J423" s="259"/>
      <c r="K423" s="259"/>
      <c r="L423" s="264"/>
      <c r="M423" s="265"/>
      <c r="N423" s="266"/>
      <c r="O423" s="266"/>
      <c r="P423" s="266"/>
      <c r="Q423" s="266"/>
      <c r="R423" s="266"/>
      <c r="S423" s="266"/>
      <c r="T423" s="267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68" t="s">
        <v>152</v>
      </c>
      <c r="AU423" s="268" t="s">
        <v>83</v>
      </c>
      <c r="AV423" s="15" t="s">
        <v>143</v>
      </c>
      <c r="AW423" s="15" t="s">
        <v>30</v>
      </c>
      <c r="AX423" s="15" t="s">
        <v>81</v>
      </c>
      <c r="AY423" s="268" t="s">
        <v>135</v>
      </c>
    </row>
    <row r="424" spans="1:65" s="2" customFormat="1" ht="33" customHeight="1">
      <c r="A424" s="39"/>
      <c r="B424" s="40"/>
      <c r="C424" s="219" t="s">
        <v>641</v>
      </c>
      <c r="D424" s="219" t="s">
        <v>139</v>
      </c>
      <c r="E424" s="220" t="s">
        <v>642</v>
      </c>
      <c r="F424" s="221" t="s">
        <v>643</v>
      </c>
      <c r="G424" s="222" t="s">
        <v>142</v>
      </c>
      <c r="H424" s="223">
        <v>12.8</v>
      </c>
      <c r="I424" s="224"/>
      <c r="J424" s="225">
        <f>ROUND(I424*H424,2)</f>
        <v>0</v>
      </c>
      <c r="K424" s="221" t="s">
        <v>1</v>
      </c>
      <c r="L424" s="45"/>
      <c r="M424" s="226" t="s">
        <v>1</v>
      </c>
      <c r="N424" s="227" t="s">
        <v>38</v>
      </c>
      <c r="O424" s="92"/>
      <c r="P424" s="228">
        <f>O424*H424</f>
        <v>0</v>
      </c>
      <c r="Q424" s="228">
        <v>0.0052</v>
      </c>
      <c r="R424" s="228">
        <f>Q424*H424</f>
        <v>0.06656</v>
      </c>
      <c r="S424" s="228">
        <v>0</v>
      </c>
      <c r="T424" s="229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0" t="s">
        <v>306</v>
      </c>
      <c r="AT424" s="230" t="s">
        <v>139</v>
      </c>
      <c r="AU424" s="230" t="s">
        <v>83</v>
      </c>
      <c r="AY424" s="18" t="s">
        <v>135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8" t="s">
        <v>81</v>
      </c>
      <c r="BK424" s="231">
        <f>ROUND(I424*H424,2)</f>
        <v>0</v>
      </c>
      <c r="BL424" s="18" t="s">
        <v>306</v>
      </c>
      <c r="BM424" s="230" t="s">
        <v>644</v>
      </c>
    </row>
    <row r="425" spans="1:47" s="2" customFormat="1" ht="12">
      <c r="A425" s="39"/>
      <c r="B425" s="40"/>
      <c r="C425" s="41"/>
      <c r="D425" s="232" t="s">
        <v>145</v>
      </c>
      <c r="E425" s="41"/>
      <c r="F425" s="233" t="s">
        <v>645</v>
      </c>
      <c r="G425" s="41"/>
      <c r="H425" s="41"/>
      <c r="I425" s="234"/>
      <c r="J425" s="41"/>
      <c r="K425" s="41"/>
      <c r="L425" s="45"/>
      <c r="M425" s="235"/>
      <c r="N425" s="236"/>
      <c r="O425" s="92"/>
      <c r="P425" s="92"/>
      <c r="Q425" s="92"/>
      <c r="R425" s="92"/>
      <c r="S425" s="92"/>
      <c r="T425" s="93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145</v>
      </c>
      <c r="AU425" s="18" t="s">
        <v>83</v>
      </c>
    </row>
    <row r="426" spans="1:65" s="2" customFormat="1" ht="16.5" customHeight="1">
      <c r="A426" s="39"/>
      <c r="B426" s="40"/>
      <c r="C426" s="269" t="s">
        <v>646</v>
      </c>
      <c r="D426" s="269" t="s">
        <v>214</v>
      </c>
      <c r="E426" s="270" t="s">
        <v>647</v>
      </c>
      <c r="F426" s="271" t="s">
        <v>648</v>
      </c>
      <c r="G426" s="272" t="s">
        <v>142</v>
      </c>
      <c r="H426" s="273">
        <v>14.08</v>
      </c>
      <c r="I426" s="274"/>
      <c r="J426" s="275">
        <f>ROUND(I426*H426,2)</f>
        <v>0</v>
      </c>
      <c r="K426" s="271" t="s">
        <v>1</v>
      </c>
      <c r="L426" s="276"/>
      <c r="M426" s="277" t="s">
        <v>1</v>
      </c>
      <c r="N426" s="278" t="s">
        <v>38</v>
      </c>
      <c r="O426" s="92"/>
      <c r="P426" s="228">
        <f>O426*H426</f>
        <v>0</v>
      </c>
      <c r="Q426" s="228">
        <v>0.0126</v>
      </c>
      <c r="R426" s="228">
        <f>Q426*H426</f>
        <v>0.177408</v>
      </c>
      <c r="S426" s="228">
        <v>0</v>
      </c>
      <c r="T426" s="22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213</v>
      </c>
      <c r="AT426" s="230" t="s">
        <v>214</v>
      </c>
      <c r="AU426" s="230" t="s">
        <v>83</v>
      </c>
      <c r="AY426" s="18" t="s">
        <v>135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81</v>
      </c>
      <c r="BK426" s="231">
        <f>ROUND(I426*H426,2)</f>
        <v>0</v>
      </c>
      <c r="BL426" s="18" t="s">
        <v>306</v>
      </c>
      <c r="BM426" s="230" t="s">
        <v>649</v>
      </c>
    </row>
    <row r="427" spans="1:47" s="2" customFormat="1" ht="12">
      <c r="A427" s="39"/>
      <c r="B427" s="40"/>
      <c r="C427" s="41"/>
      <c r="D427" s="232" t="s">
        <v>145</v>
      </c>
      <c r="E427" s="41"/>
      <c r="F427" s="233" t="s">
        <v>648</v>
      </c>
      <c r="G427" s="41"/>
      <c r="H427" s="41"/>
      <c r="I427" s="234"/>
      <c r="J427" s="41"/>
      <c r="K427" s="41"/>
      <c r="L427" s="45"/>
      <c r="M427" s="235"/>
      <c r="N427" s="236"/>
      <c r="O427" s="92"/>
      <c r="P427" s="92"/>
      <c r="Q427" s="92"/>
      <c r="R427" s="92"/>
      <c r="S427" s="92"/>
      <c r="T427" s="9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145</v>
      </c>
      <c r="AU427" s="18" t="s">
        <v>83</v>
      </c>
    </row>
    <row r="428" spans="1:51" s="14" customFormat="1" ht="12">
      <c r="A428" s="14"/>
      <c r="B428" s="247"/>
      <c r="C428" s="248"/>
      <c r="D428" s="232" t="s">
        <v>152</v>
      </c>
      <c r="E428" s="249" t="s">
        <v>1</v>
      </c>
      <c r="F428" s="250" t="s">
        <v>650</v>
      </c>
      <c r="G428" s="248"/>
      <c r="H428" s="251">
        <v>14.08</v>
      </c>
      <c r="I428" s="252"/>
      <c r="J428" s="248"/>
      <c r="K428" s="248"/>
      <c r="L428" s="253"/>
      <c r="M428" s="254"/>
      <c r="N428" s="255"/>
      <c r="O428" s="255"/>
      <c r="P428" s="255"/>
      <c r="Q428" s="255"/>
      <c r="R428" s="255"/>
      <c r="S428" s="255"/>
      <c r="T428" s="25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7" t="s">
        <v>152</v>
      </c>
      <c r="AU428" s="257" t="s">
        <v>83</v>
      </c>
      <c r="AV428" s="14" t="s">
        <v>83</v>
      </c>
      <c r="AW428" s="14" t="s">
        <v>30</v>
      </c>
      <c r="AX428" s="14" t="s">
        <v>81</v>
      </c>
      <c r="AY428" s="257" t="s">
        <v>135</v>
      </c>
    </row>
    <row r="429" spans="1:65" s="2" customFormat="1" ht="24.15" customHeight="1">
      <c r="A429" s="39"/>
      <c r="B429" s="40"/>
      <c r="C429" s="219" t="s">
        <v>651</v>
      </c>
      <c r="D429" s="219" t="s">
        <v>139</v>
      </c>
      <c r="E429" s="220" t="s">
        <v>652</v>
      </c>
      <c r="F429" s="221" t="s">
        <v>653</v>
      </c>
      <c r="G429" s="222" t="s">
        <v>142</v>
      </c>
      <c r="H429" s="223">
        <v>12.8</v>
      </c>
      <c r="I429" s="224"/>
      <c r="J429" s="225">
        <f>ROUND(I429*H429,2)</f>
        <v>0</v>
      </c>
      <c r="K429" s="221" t="s">
        <v>1</v>
      </c>
      <c r="L429" s="45"/>
      <c r="M429" s="226" t="s">
        <v>1</v>
      </c>
      <c r="N429" s="227" t="s">
        <v>38</v>
      </c>
      <c r="O429" s="92"/>
      <c r="P429" s="228">
        <f>O429*H429</f>
        <v>0</v>
      </c>
      <c r="Q429" s="228">
        <v>0</v>
      </c>
      <c r="R429" s="228">
        <f>Q429*H429</f>
        <v>0</v>
      </c>
      <c r="S429" s="228">
        <v>0</v>
      </c>
      <c r="T429" s="22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0" t="s">
        <v>306</v>
      </c>
      <c r="AT429" s="230" t="s">
        <v>139</v>
      </c>
      <c r="AU429" s="230" t="s">
        <v>83</v>
      </c>
      <c r="AY429" s="18" t="s">
        <v>135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18" t="s">
        <v>81</v>
      </c>
      <c r="BK429" s="231">
        <f>ROUND(I429*H429,2)</f>
        <v>0</v>
      </c>
      <c r="BL429" s="18" t="s">
        <v>306</v>
      </c>
      <c r="BM429" s="230" t="s">
        <v>654</v>
      </c>
    </row>
    <row r="430" spans="1:47" s="2" customFormat="1" ht="12">
      <c r="A430" s="39"/>
      <c r="B430" s="40"/>
      <c r="C430" s="41"/>
      <c r="D430" s="232" t="s">
        <v>145</v>
      </c>
      <c r="E430" s="41"/>
      <c r="F430" s="233" t="s">
        <v>655</v>
      </c>
      <c r="G430" s="41"/>
      <c r="H430" s="41"/>
      <c r="I430" s="234"/>
      <c r="J430" s="41"/>
      <c r="K430" s="41"/>
      <c r="L430" s="45"/>
      <c r="M430" s="235"/>
      <c r="N430" s="236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145</v>
      </c>
      <c r="AU430" s="18" t="s">
        <v>83</v>
      </c>
    </row>
    <row r="431" spans="1:65" s="2" customFormat="1" ht="21.75" customHeight="1">
      <c r="A431" s="39"/>
      <c r="B431" s="40"/>
      <c r="C431" s="219" t="s">
        <v>656</v>
      </c>
      <c r="D431" s="219" t="s">
        <v>139</v>
      </c>
      <c r="E431" s="220" t="s">
        <v>657</v>
      </c>
      <c r="F431" s="221" t="s">
        <v>658</v>
      </c>
      <c r="G431" s="222" t="s">
        <v>190</v>
      </c>
      <c r="H431" s="223">
        <v>15</v>
      </c>
      <c r="I431" s="224"/>
      <c r="J431" s="225">
        <f>ROUND(I431*H431,2)</f>
        <v>0</v>
      </c>
      <c r="K431" s="221" t="s">
        <v>1</v>
      </c>
      <c r="L431" s="45"/>
      <c r="M431" s="226" t="s">
        <v>1</v>
      </c>
      <c r="N431" s="227" t="s">
        <v>38</v>
      </c>
      <c r="O431" s="92"/>
      <c r="P431" s="228">
        <f>O431*H431</f>
        <v>0</v>
      </c>
      <c r="Q431" s="228">
        <v>0.00055</v>
      </c>
      <c r="R431" s="228">
        <f>Q431*H431</f>
        <v>0.00825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306</v>
      </c>
      <c r="AT431" s="230" t="s">
        <v>139</v>
      </c>
      <c r="AU431" s="230" t="s">
        <v>83</v>
      </c>
      <c r="AY431" s="18" t="s">
        <v>135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81</v>
      </c>
      <c r="BK431" s="231">
        <f>ROUND(I431*H431,2)</f>
        <v>0</v>
      </c>
      <c r="BL431" s="18" t="s">
        <v>306</v>
      </c>
      <c r="BM431" s="230" t="s">
        <v>659</v>
      </c>
    </row>
    <row r="432" spans="1:47" s="2" customFormat="1" ht="12">
      <c r="A432" s="39"/>
      <c r="B432" s="40"/>
      <c r="C432" s="41"/>
      <c r="D432" s="232" t="s">
        <v>145</v>
      </c>
      <c r="E432" s="41"/>
      <c r="F432" s="233" t="s">
        <v>660</v>
      </c>
      <c r="G432" s="41"/>
      <c r="H432" s="41"/>
      <c r="I432" s="234"/>
      <c r="J432" s="41"/>
      <c r="K432" s="41"/>
      <c r="L432" s="45"/>
      <c r="M432" s="235"/>
      <c r="N432" s="236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145</v>
      </c>
      <c r="AU432" s="18" t="s">
        <v>83</v>
      </c>
    </row>
    <row r="433" spans="1:51" s="14" customFormat="1" ht="12">
      <c r="A433" s="14"/>
      <c r="B433" s="247"/>
      <c r="C433" s="248"/>
      <c r="D433" s="232" t="s">
        <v>152</v>
      </c>
      <c r="E433" s="249" t="s">
        <v>1</v>
      </c>
      <c r="F433" s="250" t="s">
        <v>8</v>
      </c>
      <c r="G433" s="248"/>
      <c r="H433" s="251">
        <v>15</v>
      </c>
      <c r="I433" s="252"/>
      <c r="J433" s="248"/>
      <c r="K433" s="248"/>
      <c r="L433" s="253"/>
      <c r="M433" s="254"/>
      <c r="N433" s="255"/>
      <c r="O433" s="255"/>
      <c r="P433" s="255"/>
      <c r="Q433" s="255"/>
      <c r="R433" s="255"/>
      <c r="S433" s="255"/>
      <c r="T433" s="256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7" t="s">
        <v>152</v>
      </c>
      <c r="AU433" s="257" t="s">
        <v>83</v>
      </c>
      <c r="AV433" s="14" t="s">
        <v>83</v>
      </c>
      <c r="AW433" s="14" t="s">
        <v>30</v>
      </c>
      <c r="AX433" s="14" t="s">
        <v>81</v>
      </c>
      <c r="AY433" s="257" t="s">
        <v>135</v>
      </c>
    </row>
    <row r="434" spans="1:65" s="2" customFormat="1" ht="16.5" customHeight="1">
      <c r="A434" s="39"/>
      <c r="B434" s="40"/>
      <c r="C434" s="219" t="s">
        <v>661</v>
      </c>
      <c r="D434" s="219" t="s">
        <v>139</v>
      </c>
      <c r="E434" s="220" t="s">
        <v>662</v>
      </c>
      <c r="F434" s="221" t="s">
        <v>663</v>
      </c>
      <c r="G434" s="222" t="s">
        <v>190</v>
      </c>
      <c r="H434" s="223">
        <v>22.4</v>
      </c>
      <c r="I434" s="224"/>
      <c r="J434" s="225">
        <f>ROUND(I434*H434,2)</f>
        <v>0</v>
      </c>
      <c r="K434" s="221" t="s">
        <v>1</v>
      </c>
      <c r="L434" s="45"/>
      <c r="M434" s="226" t="s">
        <v>1</v>
      </c>
      <c r="N434" s="227" t="s">
        <v>38</v>
      </c>
      <c r="O434" s="92"/>
      <c r="P434" s="228">
        <f>O434*H434</f>
        <v>0</v>
      </c>
      <c r="Q434" s="228">
        <v>3E-05</v>
      </c>
      <c r="R434" s="228">
        <f>Q434*H434</f>
        <v>0.000672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306</v>
      </c>
      <c r="AT434" s="230" t="s">
        <v>139</v>
      </c>
      <c r="AU434" s="230" t="s">
        <v>83</v>
      </c>
      <c r="AY434" s="18" t="s">
        <v>135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81</v>
      </c>
      <c r="BK434" s="231">
        <f>ROUND(I434*H434,2)</f>
        <v>0</v>
      </c>
      <c r="BL434" s="18" t="s">
        <v>306</v>
      </c>
      <c r="BM434" s="230" t="s">
        <v>664</v>
      </c>
    </row>
    <row r="435" spans="1:47" s="2" customFormat="1" ht="12">
      <c r="A435" s="39"/>
      <c r="B435" s="40"/>
      <c r="C435" s="41"/>
      <c r="D435" s="232" t="s">
        <v>145</v>
      </c>
      <c r="E435" s="41"/>
      <c r="F435" s="233" t="s">
        <v>665</v>
      </c>
      <c r="G435" s="41"/>
      <c r="H435" s="41"/>
      <c r="I435" s="234"/>
      <c r="J435" s="41"/>
      <c r="K435" s="41"/>
      <c r="L435" s="45"/>
      <c r="M435" s="235"/>
      <c r="N435" s="236"/>
      <c r="O435" s="92"/>
      <c r="P435" s="92"/>
      <c r="Q435" s="92"/>
      <c r="R435" s="92"/>
      <c r="S435" s="92"/>
      <c r="T435" s="93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145</v>
      </c>
      <c r="AU435" s="18" t="s">
        <v>83</v>
      </c>
    </row>
    <row r="436" spans="1:51" s="14" customFormat="1" ht="12">
      <c r="A436" s="14"/>
      <c r="B436" s="247"/>
      <c r="C436" s="248"/>
      <c r="D436" s="232" t="s">
        <v>152</v>
      </c>
      <c r="E436" s="249" t="s">
        <v>1</v>
      </c>
      <c r="F436" s="250" t="s">
        <v>666</v>
      </c>
      <c r="G436" s="248"/>
      <c r="H436" s="251">
        <v>22.4</v>
      </c>
      <c r="I436" s="252"/>
      <c r="J436" s="248"/>
      <c r="K436" s="248"/>
      <c r="L436" s="253"/>
      <c r="M436" s="254"/>
      <c r="N436" s="255"/>
      <c r="O436" s="255"/>
      <c r="P436" s="255"/>
      <c r="Q436" s="255"/>
      <c r="R436" s="255"/>
      <c r="S436" s="255"/>
      <c r="T436" s="256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7" t="s">
        <v>152</v>
      </c>
      <c r="AU436" s="257" t="s">
        <v>83</v>
      </c>
      <c r="AV436" s="14" t="s">
        <v>83</v>
      </c>
      <c r="AW436" s="14" t="s">
        <v>30</v>
      </c>
      <c r="AX436" s="14" t="s">
        <v>81</v>
      </c>
      <c r="AY436" s="257" t="s">
        <v>135</v>
      </c>
    </row>
    <row r="437" spans="1:65" s="2" customFormat="1" ht="24.15" customHeight="1">
      <c r="A437" s="39"/>
      <c r="B437" s="40"/>
      <c r="C437" s="219" t="s">
        <v>667</v>
      </c>
      <c r="D437" s="219" t="s">
        <v>139</v>
      </c>
      <c r="E437" s="220" t="s">
        <v>668</v>
      </c>
      <c r="F437" s="221" t="s">
        <v>669</v>
      </c>
      <c r="G437" s="222" t="s">
        <v>263</v>
      </c>
      <c r="H437" s="223">
        <v>0.276</v>
      </c>
      <c r="I437" s="224"/>
      <c r="J437" s="225">
        <f>ROUND(I437*H437,2)</f>
        <v>0</v>
      </c>
      <c r="K437" s="221" t="s">
        <v>223</v>
      </c>
      <c r="L437" s="45"/>
      <c r="M437" s="226" t="s">
        <v>1</v>
      </c>
      <c r="N437" s="227" t="s">
        <v>38</v>
      </c>
      <c r="O437" s="92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306</v>
      </c>
      <c r="AT437" s="230" t="s">
        <v>139</v>
      </c>
      <c r="AU437" s="230" t="s">
        <v>83</v>
      </c>
      <c r="AY437" s="18" t="s">
        <v>135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81</v>
      </c>
      <c r="BK437" s="231">
        <f>ROUND(I437*H437,2)</f>
        <v>0</v>
      </c>
      <c r="BL437" s="18" t="s">
        <v>306</v>
      </c>
      <c r="BM437" s="230" t="s">
        <v>670</v>
      </c>
    </row>
    <row r="438" spans="1:47" s="2" customFormat="1" ht="12">
      <c r="A438" s="39"/>
      <c r="B438" s="40"/>
      <c r="C438" s="41"/>
      <c r="D438" s="232" t="s">
        <v>145</v>
      </c>
      <c r="E438" s="41"/>
      <c r="F438" s="233" t="s">
        <v>671</v>
      </c>
      <c r="G438" s="41"/>
      <c r="H438" s="41"/>
      <c r="I438" s="234"/>
      <c r="J438" s="41"/>
      <c r="K438" s="41"/>
      <c r="L438" s="45"/>
      <c r="M438" s="235"/>
      <c r="N438" s="236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145</v>
      </c>
      <c r="AU438" s="18" t="s">
        <v>83</v>
      </c>
    </row>
    <row r="439" spans="1:47" s="2" customFormat="1" ht="12">
      <c r="A439" s="39"/>
      <c r="B439" s="40"/>
      <c r="C439" s="41"/>
      <c r="D439" s="279" t="s">
        <v>226</v>
      </c>
      <c r="E439" s="41"/>
      <c r="F439" s="280" t="s">
        <v>672</v>
      </c>
      <c r="G439" s="41"/>
      <c r="H439" s="41"/>
      <c r="I439" s="234"/>
      <c r="J439" s="41"/>
      <c r="K439" s="41"/>
      <c r="L439" s="45"/>
      <c r="M439" s="235"/>
      <c r="N439" s="236"/>
      <c r="O439" s="92"/>
      <c r="P439" s="92"/>
      <c r="Q439" s="92"/>
      <c r="R439" s="92"/>
      <c r="S439" s="92"/>
      <c r="T439" s="93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226</v>
      </c>
      <c r="AU439" s="18" t="s">
        <v>83</v>
      </c>
    </row>
    <row r="440" spans="1:63" s="12" customFormat="1" ht="22.8" customHeight="1">
      <c r="A440" s="12"/>
      <c r="B440" s="203"/>
      <c r="C440" s="204"/>
      <c r="D440" s="205" t="s">
        <v>72</v>
      </c>
      <c r="E440" s="217" t="s">
        <v>673</v>
      </c>
      <c r="F440" s="217" t="s">
        <v>674</v>
      </c>
      <c r="G440" s="204"/>
      <c r="H440" s="204"/>
      <c r="I440" s="207"/>
      <c r="J440" s="218">
        <f>BK440</f>
        <v>0</v>
      </c>
      <c r="K440" s="204"/>
      <c r="L440" s="209"/>
      <c r="M440" s="210"/>
      <c r="N440" s="211"/>
      <c r="O440" s="211"/>
      <c r="P440" s="212">
        <f>SUM(P441:P514)</f>
        <v>0</v>
      </c>
      <c r="Q440" s="211"/>
      <c r="R440" s="212">
        <f>SUM(R441:R514)</f>
        <v>0.19939448</v>
      </c>
      <c r="S440" s="211"/>
      <c r="T440" s="213">
        <f>SUM(T441:T514)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4" t="s">
        <v>83</v>
      </c>
      <c r="AT440" s="215" t="s">
        <v>72</v>
      </c>
      <c r="AU440" s="215" t="s">
        <v>81</v>
      </c>
      <c r="AY440" s="214" t="s">
        <v>135</v>
      </c>
      <c r="BK440" s="216">
        <f>SUM(BK441:BK514)</f>
        <v>0</v>
      </c>
    </row>
    <row r="441" spans="1:65" s="2" customFormat="1" ht="24.15" customHeight="1">
      <c r="A441" s="39"/>
      <c r="B441" s="40"/>
      <c r="C441" s="219" t="s">
        <v>675</v>
      </c>
      <c r="D441" s="219" t="s">
        <v>139</v>
      </c>
      <c r="E441" s="220" t="s">
        <v>676</v>
      </c>
      <c r="F441" s="221" t="s">
        <v>677</v>
      </c>
      <c r="G441" s="222" t="s">
        <v>142</v>
      </c>
      <c r="H441" s="223">
        <v>20.882</v>
      </c>
      <c r="I441" s="224"/>
      <c r="J441" s="225">
        <f>ROUND(I441*H441,2)</f>
        <v>0</v>
      </c>
      <c r="K441" s="221" t="s">
        <v>223</v>
      </c>
      <c r="L441" s="45"/>
      <c r="M441" s="226" t="s">
        <v>1</v>
      </c>
      <c r="N441" s="227" t="s">
        <v>38</v>
      </c>
      <c r="O441" s="92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306</v>
      </c>
      <c r="AT441" s="230" t="s">
        <v>139</v>
      </c>
      <c r="AU441" s="230" t="s">
        <v>83</v>
      </c>
      <c r="AY441" s="18" t="s">
        <v>135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81</v>
      </c>
      <c r="BK441" s="231">
        <f>ROUND(I441*H441,2)</f>
        <v>0</v>
      </c>
      <c r="BL441" s="18" t="s">
        <v>306</v>
      </c>
      <c r="BM441" s="230" t="s">
        <v>678</v>
      </c>
    </row>
    <row r="442" spans="1:47" s="2" customFormat="1" ht="12">
      <c r="A442" s="39"/>
      <c r="B442" s="40"/>
      <c r="C442" s="41"/>
      <c r="D442" s="232" t="s">
        <v>145</v>
      </c>
      <c r="E442" s="41"/>
      <c r="F442" s="233" t="s">
        <v>679</v>
      </c>
      <c r="G442" s="41"/>
      <c r="H442" s="41"/>
      <c r="I442" s="234"/>
      <c r="J442" s="41"/>
      <c r="K442" s="41"/>
      <c r="L442" s="45"/>
      <c r="M442" s="235"/>
      <c r="N442" s="236"/>
      <c r="O442" s="92"/>
      <c r="P442" s="92"/>
      <c r="Q442" s="92"/>
      <c r="R442" s="92"/>
      <c r="S442" s="92"/>
      <c r="T442" s="93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145</v>
      </c>
      <c r="AU442" s="18" t="s">
        <v>83</v>
      </c>
    </row>
    <row r="443" spans="1:47" s="2" customFormat="1" ht="12">
      <c r="A443" s="39"/>
      <c r="B443" s="40"/>
      <c r="C443" s="41"/>
      <c r="D443" s="279" t="s">
        <v>226</v>
      </c>
      <c r="E443" s="41"/>
      <c r="F443" s="280" t="s">
        <v>680</v>
      </c>
      <c r="G443" s="41"/>
      <c r="H443" s="41"/>
      <c r="I443" s="234"/>
      <c r="J443" s="41"/>
      <c r="K443" s="41"/>
      <c r="L443" s="45"/>
      <c r="M443" s="235"/>
      <c r="N443" s="236"/>
      <c r="O443" s="92"/>
      <c r="P443" s="92"/>
      <c r="Q443" s="92"/>
      <c r="R443" s="92"/>
      <c r="S443" s="92"/>
      <c r="T443" s="93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226</v>
      </c>
      <c r="AU443" s="18" t="s">
        <v>83</v>
      </c>
    </row>
    <row r="444" spans="1:51" s="14" customFormat="1" ht="12">
      <c r="A444" s="14"/>
      <c r="B444" s="247"/>
      <c r="C444" s="248"/>
      <c r="D444" s="232" t="s">
        <v>152</v>
      </c>
      <c r="E444" s="249" t="s">
        <v>1</v>
      </c>
      <c r="F444" s="250" t="s">
        <v>681</v>
      </c>
      <c r="G444" s="248"/>
      <c r="H444" s="251">
        <v>9.456</v>
      </c>
      <c r="I444" s="252"/>
      <c r="J444" s="248"/>
      <c r="K444" s="248"/>
      <c r="L444" s="253"/>
      <c r="M444" s="254"/>
      <c r="N444" s="255"/>
      <c r="O444" s="255"/>
      <c r="P444" s="255"/>
      <c r="Q444" s="255"/>
      <c r="R444" s="255"/>
      <c r="S444" s="255"/>
      <c r="T444" s="256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7" t="s">
        <v>152</v>
      </c>
      <c r="AU444" s="257" t="s">
        <v>83</v>
      </c>
      <c r="AV444" s="14" t="s">
        <v>83</v>
      </c>
      <c r="AW444" s="14" t="s">
        <v>30</v>
      </c>
      <c r="AX444" s="14" t="s">
        <v>73</v>
      </c>
      <c r="AY444" s="257" t="s">
        <v>135</v>
      </c>
    </row>
    <row r="445" spans="1:51" s="14" customFormat="1" ht="12">
      <c r="A445" s="14"/>
      <c r="B445" s="247"/>
      <c r="C445" s="248"/>
      <c r="D445" s="232" t="s">
        <v>152</v>
      </c>
      <c r="E445" s="249" t="s">
        <v>1</v>
      </c>
      <c r="F445" s="250" t="s">
        <v>682</v>
      </c>
      <c r="G445" s="248"/>
      <c r="H445" s="251">
        <v>7.092</v>
      </c>
      <c r="I445" s="252"/>
      <c r="J445" s="248"/>
      <c r="K445" s="248"/>
      <c r="L445" s="253"/>
      <c r="M445" s="254"/>
      <c r="N445" s="255"/>
      <c r="O445" s="255"/>
      <c r="P445" s="255"/>
      <c r="Q445" s="255"/>
      <c r="R445" s="255"/>
      <c r="S445" s="255"/>
      <c r="T445" s="256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7" t="s">
        <v>152</v>
      </c>
      <c r="AU445" s="257" t="s">
        <v>83</v>
      </c>
      <c r="AV445" s="14" t="s">
        <v>83</v>
      </c>
      <c r="AW445" s="14" t="s">
        <v>30</v>
      </c>
      <c r="AX445" s="14" t="s">
        <v>73</v>
      </c>
      <c r="AY445" s="257" t="s">
        <v>135</v>
      </c>
    </row>
    <row r="446" spans="1:51" s="14" customFormat="1" ht="12">
      <c r="A446" s="14"/>
      <c r="B446" s="247"/>
      <c r="C446" s="248"/>
      <c r="D446" s="232" t="s">
        <v>152</v>
      </c>
      <c r="E446" s="249" t="s">
        <v>1</v>
      </c>
      <c r="F446" s="250" t="s">
        <v>683</v>
      </c>
      <c r="G446" s="248"/>
      <c r="H446" s="251">
        <v>4.334</v>
      </c>
      <c r="I446" s="252"/>
      <c r="J446" s="248"/>
      <c r="K446" s="248"/>
      <c r="L446" s="253"/>
      <c r="M446" s="254"/>
      <c r="N446" s="255"/>
      <c r="O446" s="255"/>
      <c r="P446" s="255"/>
      <c r="Q446" s="255"/>
      <c r="R446" s="255"/>
      <c r="S446" s="255"/>
      <c r="T446" s="256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7" t="s">
        <v>152</v>
      </c>
      <c r="AU446" s="257" t="s">
        <v>83</v>
      </c>
      <c r="AV446" s="14" t="s">
        <v>83</v>
      </c>
      <c r="AW446" s="14" t="s">
        <v>30</v>
      </c>
      <c r="AX446" s="14" t="s">
        <v>73</v>
      </c>
      <c r="AY446" s="257" t="s">
        <v>135</v>
      </c>
    </row>
    <row r="447" spans="1:51" s="15" customFormat="1" ht="12">
      <c r="A447" s="15"/>
      <c r="B447" s="258"/>
      <c r="C447" s="259"/>
      <c r="D447" s="232" t="s">
        <v>152</v>
      </c>
      <c r="E447" s="260" t="s">
        <v>1</v>
      </c>
      <c r="F447" s="261" t="s">
        <v>157</v>
      </c>
      <c r="G447" s="259"/>
      <c r="H447" s="262">
        <v>20.881999999999998</v>
      </c>
      <c r="I447" s="263"/>
      <c r="J447" s="259"/>
      <c r="K447" s="259"/>
      <c r="L447" s="264"/>
      <c r="M447" s="265"/>
      <c r="N447" s="266"/>
      <c r="O447" s="266"/>
      <c r="P447" s="266"/>
      <c r="Q447" s="266"/>
      <c r="R447" s="266"/>
      <c r="S447" s="266"/>
      <c r="T447" s="267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68" t="s">
        <v>152</v>
      </c>
      <c r="AU447" s="268" t="s">
        <v>83</v>
      </c>
      <c r="AV447" s="15" t="s">
        <v>143</v>
      </c>
      <c r="AW447" s="15" t="s">
        <v>30</v>
      </c>
      <c r="AX447" s="15" t="s">
        <v>81</v>
      </c>
      <c r="AY447" s="268" t="s">
        <v>135</v>
      </c>
    </row>
    <row r="448" spans="1:65" s="2" customFormat="1" ht="16.5" customHeight="1">
      <c r="A448" s="39"/>
      <c r="B448" s="40"/>
      <c r="C448" s="269" t="s">
        <v>684</v>
      </c>
      <c r="D448" s="269" t="s">
        <v>214</v>
      </c>
      <c r="E448" s="270" t="s">
        <v>685</v>
      </c>
      <c r="F448" s="271" t="s">
        <v>686</v>
      </c>
      <c r="G448" s="272" t="s">
        <v>491</v>
      </c>
      <c r="H448" s="273">
        <v>0.689</v>
      </c>
      <c r="I448" s="274"/>
      <c r="J448" s="275">
        <f>ROUND(I448*H448,2)</f>
        <v>0</v>
      </c>
      <c r="K448" s="271" t="s">
        <v>223</v>
      </c>
      <c r="L448" s="276"/>
      <c r="M448" s="277" t="s">
        <v>1</v>
      </c>
      <c r="N448" s="278" t="s">
        <v>38</v>
      </c>
      <c r="O448" s="92"/>
      <c r="P448" s="228">
        <f>O448*H448</f>
        <v>0</v>
      </c>
      <c r="Q448" s="228">
        <v>0.001</v>
      </c>
      <c r="R448" s="228">
        <f>Q448*H448</f>
        <v>0.0006889999999999999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213</v>
      </c>
      <c r="AT448" s="230" t="s">
        <v>214</v>
      </c>
      <c r="AU448" s="230" t="s">
        <v>83</v>
      </c>
      <c r="AY448" s="18" t="s">
        <v>135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81</v>
      </c>
      <c r="BK448" s="231">
        <f>ROUND(I448*H448,2)</f>
        <v>0</v>
      </c>
      <c r="BL448" s="18" t="s">
        <v>306</v>
      </c>
      <c r="BM448" s="230" t="s">
        <v>687</v>
      </c>
    </row>
    <row r="449" spans="1:47" s="2" customFormat="1" ht="12">
      <c r="A449" s="39"/>
      <c r="B449" s="40"/>
      <c r="C449" s="41"/>
      <c r="D449" s="232" t="s">
        <v>145</v>
      </c>
      <c r="E449" s="41"/>
      <c r="F449" s="233" t="s">
        <v>686</v>
      </c>
      <c r="G449" s="41"/>
      <c r="H449" s="41"/>
      <c r="I449" s="234"/>
      <c r="J449" s="41"/>
      <c r="K449" s="41"/>
      <c r="L449" s="45"/>
      <c r="M449" s="235"/>
      <c r="N449" s="236"/>
      <c r="O449" s="92"/>
      <c r="P449" s="92"/>
      <c r="Q449" s="92"/>
      <c r="R449" s="92"/>
      <c r="S449" s="92"/>
      <c r="T449" s="93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145</v>
      </c>
      <c r="AU449" s="18" t="s">
        <v>83</v>
      </c>
    </row>
    <row r="450" spans="1:51" s="14" customFormat="1" ht="12">
      <c r="A450" s="14"/>
      <c r="B450" s="247"/>
      <c r="C450" s="248"/>
      <c r="D450" s="232" t="s">
        <v>152</v>
      </c>
      <c r="E450" s="248"/>
      <c r="F450" s="250" t="s">
        <v>688</v>
      </c>
      <c r="G450" s="248"/>
      <c r="H450" s="251">
        <v>0.689</v>
      </c>
      <c r="I450" s="252"/>
      <c r="J450" s="248"/>
      <c r="K450" s="248"/>
      <c r="L450" s="253"/>
      <c r="M450" s="254"/>
      <c r="N450" s="255"/>
      <c r="O450" s="255"/>
      <c r="P450" s="255"/>
      <c r="Q450" s="255"/>
      <c r="R450" s="255"/>
      <c r="S450" s="255"/>
      <c r="T450" s="256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7" t="s">
        <v>152</v>
      </c>
      <c r="AU450" s="257" t="s">
        <v>83</v>
      </c>
      <c r="AV450" s="14" t="s">
        <v>83</v>
      </c>
      <c r="AW450" s="14" t="s">
        <v>4</v>
      </c>
      <c r="AX450" s="14" t="s">
        <v>81</v>
      </c>
      <c r="AY450" s="257" t="s">
        <v>135</v>
      </c>
    </row>
    <row r="451" spans="1:65" s="2" customFormat="1" ht="24.15" customHeight="1">
      <c r="A451" s="39"/>
      <c r="B451" s="40"/>
      <c r="C451" s="219" t="s">
        <v>689</v>
      </c>
      <c r="D451" s="219" t="s">
        <v>139</v>
      </c>
      <c r="E451" s="220" t="s">
        <v>690</v>
      </c>
      <c r="F451" s="221" t="s">
        <v>691</v>
      </c>
      <c r="G451" s="222" t="s">
        <v>142</v>
      </c>
      <c r="H451" s="223">
        <v>20.882</v>
      </c>
      <c r="I451" s="224"/>
      <c r="J451" s="225">
        <f>ROUND(I451*H451,2)</f>
        <v>0</v>
      </c>
      <c r="K451" s="221" t="s">
        <v>223</v>
      </c>
      <c r="L451" s="45"/>
      <c r="M451" s="226" t="s">
        <v>1</v>
      </c>
      <c r="N451" s="227" t="s">
        <v>38</v>
      </c>
      <c r="O451" s="92"/>
      <c r="P451" s="228">
        <f>O451*H451</f>
        <v>0</v>
      </c>
      <c r="Q451" s="228">
        <v>0</v>
      </c>
      <c r="R451" s="228">
        <f>Q451*H451</f>
        <v>0</v>
      </c>
      <c r="S451" s="228">
        <v>0</v>
      </c>
      <c r="T451" s="229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0" t="s">
        <v>306</v>
      </c>
      <c r="AT451" s="230" t="s">
        <v>139</v>
      </c>
      <c r="AU451" s="230" t="s">
        <v>83</v>
      </c>
      <c r="AY451" s="18" t="s">
        <v>135</v>
      </c>
      <c r="BE451" s="231">
        <f>IF(N451="základní",J451,0)</f>
        <v>0</v>
      </c>
      <c r="BF451" s="231">
        <f>IF(N451="snížená",J451,0)</f>
        <v>0</v>
      </c>
      <c r="BG451" s="231">
        <f>IF(N451="zákl. přenesená",J451,0)</f>
        <v>0</v>
      </c>
      <c r="BH451" s="231">
        <f>IF(N451="sníž. přenesená",J451,0)</f>
        <v>0</v>
      </c>
      <c r="BI451" s="231">
        <f>IF(N451="nulová",J451,0)</f>
        <v>0</v>
      </c>
      <c r="BJ451" s="18" t="s">
        <v>81</v>
      </c>
      <c r="BK451" s="231">
        <f>ROUND(I451*H451,2)</f>
        <v>0</v>
      </c>
      <c r="BL451" s="18" t="s">
        <v>306</v>
      </c>
      <c r="BM451" s="230" t="s">
        <v>692</v>
      </c>
    </row>
    <row r="452" spans="1:47" s="2" customFormat="1" ht="12">
      <c r="A452" s="39"/>
      <c r="B452" s="40"/>
      <c r="C452" s="41"/>
      <c r="D452" s="232" t="s">
        <v>145</v>
      </c>
      <c r="E452" s="41"/>
      <c r="F452" s="233" t="s">
        <v>693</v>
      </c>
      <c r="G452" s="41"/>
      <c r="H452" s="41"/>
      <c r="I452" s="234"/>
      <c r="J452" s="41"/>
      <c r="K452" s="41"/>
      <c r="L452" s="45"/>
      <c r="M452" s="235"/>
      <c r="N452" s="236"/>
      <c r="O452" s="92"/>
      <c r="P452" s="92"/>
      <c r="Q452" s="92"/>
      <c r="R452" s="92"/>
      <c r="S452" s="92"/>
      <c r="T452" s="93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145</v>
      </c>
      <c r="AU452" s="18" t="s">
        <v>83</v>
      </c>
    </row>
    <row r="453" spans="1:47" s="2" customFormat="1" ht="12">
      <c r="A453" s="39"/>
      <c r="B453" s="40"/>
      <c r="C453" s="41"/>
      <c r="D453" s="279" t="s">
        <v>226</v>
      </c>
      <c r="E453" s="41"/>
      <c r="F453" s="280" t="s">
        <v>694</v>
      </c>
      <c r="G453" s="41"/>
      <c r="H453" s="41"/>
      <c r="I453" s="234"/>
      <c r="J453" s="41"/>
      <c r="K453" s="41"/>
      <c r="L453" s="45"/>
      <c r="M453" s="235"/>
      <c r="N453" s="236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226</v>
      </c>
      <c r="AU453" s="18" t="s">
        <v>83</v>
      </c>
    </row>
    <row r="454" spans="1:65" s="2" customFormat="1" ht="16.5" customHeight="1">
      <c r="A454" s="39"/>
      <c r="B454" s="40"/>
      <c r="C454" s="269" t="s">
        <v>695</v>
      </c>
      <c r="D454" s="269" t="s">
        <v>214</v>
      </c>
      <c r="E454" s="270" t="s">
        <v>696</v>
      </c>
      <c r="F454" s="271" t="s">
        <v>697</v>
      </c>
      <c r="G454" s="272" t="s">
        <v>491</v>
      </c>
      <c r="H454" s="273">
        <v>2.318</v>
      </c>
      <c r="I454" s="274"/>
      <c r="J454" s="275">
        <f>ROUND(I454*H454,2)</f>
        <v>0</v>
      </c>
      <c r="K454" s="271" t="s">
        <v>223</v>
      </c>
      <c r="L454" s="276"/>
      <c r="M454" s="277" t="s">
        <v>1</v>
      </c>
      <c r="N454" s="278" t="s">
        <v>38</v>
      </c>
      <c r="O454" s="92"/>
      <c r="P454" s="228">
        <f>O454*H454</f>
        <v>0</v>
      </c>
      <c r="Q454" s="228">
        <v>0.001</v>
      </c>
      <c r="R454" s="228">
        <f>Q454*H454</f>
        <v>0.002318</v>
      </c>
      <c r="S454" s="228">
        <v>0</v>
      </c>
      <c r="T454" s="22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0" t="s">
        <v>213</v>
      </c>
      <c r="AT454" s="230" t="s">
        <v>214</v>
      </c>
      <c r="AU454" s="230" t="s">
        <v>83</v>
      </c>
      <c r="AY454" s="18" t="s">
        <v>135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8" t="s">
        <v>81</v>
      </c>
      <c r="BK454" s="231">
        <f>ROUND(I454*H454,2)</f>
        <v>0</v>
      </c>
      <c r="BL454" s="18" t="s">
        <v>306</v>
      </c>
      <c r="BM454" s="230" t="s">
        <v>698</v>
      </c>
    </row>
    <row r="455" spans="1:47" s="2" customFormat="1" ht="12">
      <c r="A455" s="39"/>
      <c r="B455" s="40"/>
      <c r="C455" s="41"/>
      <c r="D455" s="232" t="s">
        <v>145</v>
      </c>
      <c r="E455" s="41"/>
      <c r="F455" s="233" t="s">
        <v>697</v>
      </c>
      <c r="G455" s="41"/>
      <c r="H455" s="41"/>
      <c r="I455" s="234"/>
      <c r="J455" s="41"/>
      <c r="K455" s="41"/>
      <c r="L455" s="45"/>
      <c r="M455" s="235"/>
      <c r="N455" s="236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145</v>
      </c>
      <c r="AU455" s="18" t="s">
        <v>83</v>
      </c>
    </row>
    <row r="456" spans="1:47" s="2" customFormat="1" ht="12">
      <c r="A456" s="39"/>
      <c r="B456" s="40"/>
      <c r="C456" s="41"/>
      <c r="D456" s="232" t="s">
        <v>499</v>
      </c>
      <c r="E456" s="41"/>
      <c r="F456" s="281" t="s">
        <v>699</v>
      </c>
      <c r="G456" s="41"/>
      <c r="H456" s="41"/>
      <c r="I456" s="234"/>
      <c r="J456" s="41"/>
      <c r="K456" s="41"/>
      <c r="L456" s="45"/>
      <c r="M456" s="235"/>
      <c r="N456" s="236"/>
      <c r="O456" s="92"/>
      <c r="P456" s="92"/>
      <c r="Q456" s="92"/>
      <c r="R456" s="92"/>
      <c r="S456" s="92"/>
      <c r="T456" s="9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499</v>
      </c>
      <c r="AU456" s="18" t="s">
        <v>83</v>
      </c>
    </row>
    <row r="457" spans="1:51" s="14" customFormat="1" ht="12">
      <c r="A457" s="14"/>
      <c r="B457" s="247"/>
      <c r="C457" s="248"/>
      <c r="D457" s="232" t="s">
        <v>152</v>
      </c>
      <c r="E457" s="248"/>
      <c r="F457" s="250" t="s">
        <v>700</v>
      </c>
      <c r="G457" s="248"/>
      <c r="H457" s="251">
        <v>2.318</v>
      </c>
      <c r="I457" s="252"/>
      <c r="J457" s="248"/>
      <c r="K457" s="248"/>
      <c r="L457" s="253"/>
      <c r="M457" s="254"/>
      <c r="N457" s="255"/>
      <c r="O457" s="255"/>
      <c r="P457" s="255"/>
      <c r="Q457" s="255"/>
      <c r="R457" s="255"/>
      <c r="S457" s="255"/>
      <c r="T457" s="256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7" t="s">
        <v>152</v>
      </c>
      <c r="AU457" s="257" t="s">
        <v>83</v>
      </c>
      <c r="AV457" s="14" t="s">
        <v>83</v>
      </c>
      <c r="AW457" s="14" t="s">
        <v>4</v>
      </c>
      <c r="AX457" s="14" t="s">
        <v>81</v>
      </c>
      <c r="AY457" s="257" t="s">
        <v>135</v>
      </c>
    </row>
    <row r="458" spans="1:65" s="2" customFormat="1" ht="21.75" customHeight="1">
      <c r="A458" s="39"/>
      <c r="B458" s="40"/>
      <c r="C458" s="219" t="s">
        <v>701</v>
      </c>
      <c r="D458" s="219" t="s">
        <v>139</v>
      </c>
      <c r="E458" s="220" t="s">
        <v>702</v>
      </c>
      <c r="F458" s="221" t="s">
        <v>703</v>
      </c>
      <c r="G458" s="222" t="s">
        <v>142</v>
      </c>
      <c r="H458" s="223">
        <v>20.882</v>
      </c>
      <c r="I458" s="224"/>
      <c r="J458" s="225">
        <f>ROUND(I458*H458,2)</f>
        <v>0</v>
      </c>
      <c r="K458" s="221" t="s">
        <v>223</v>
      </c>
      <c r="L458" s="45"/>
      <c r="M458" s="226" t="s">
        <v>1</v>
      </c>
      <c r="N458" s="227" t="s">
        <v>38</v>
      </c>
      <c r="O458" s="92"/>
      <c r="P458" s="228">
        <f>O458*H458</f>
        <v>0</v>
      </c>
      <c r="Q458" s="228">
        <v>2E-05</v>
      </c>
      <c r="R458" s="228">
        <f>Q458*H458</f>
        <v>0.00041764000000000005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306</v>
      </c>
      <c r="AT458" s="230" t="s">
        <v>139</v>
      </c>
      <c r="AU458" s="230" t="s">
        <v>83</v>
      </c>
      <c r="AY458" s="18" t="s">
        <v>135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81</v>
      </c>
      <c r="BK458" s="231">
        <f>ROUND(I458*H458,2)</f>
        <v>0</v>
      </c>
      <c r="BL458" s="18" t="s">
        <v>306</v>
      </c>
      <c r="BM458" s="230" t="s">
        <v>704</v>
      </c>
    </row>
    <row r="459" spans="1:47" s="2" customFormat="1" ht="12">
      <c r="A459" s="39"/>
      <c r="B459" s="40"/>
      <c r="C459" s="41"/>
      <c r="D459" s="232" t="s">
        <v>145</v>
      </c>
      <c r="E459" s="41"/>
      <c r="F459" s="233" t="s">
        <v>705</v>
      </c>
      <c r="G459" s="41"/>
      <c r="H459" s="41"/>
      <c r="I459" s="234"/>
      <c r="J459" s="41"/>
      <c r="K459" s="41"/>
      <c r="L459" s="45"/>
      <c r="M459" s="235"/>
      <c r="N459" s="236"/>
      <c r="O459" s="92"/>
      <c r="P459" s="92"/>
      <c r="Q459" s="92"/>
      <c r="R459" s="92"/>
      <c r="S459" s="92"/>
      <c r="T459" s="93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145</v>
      </c>
      <c r="AU459" s="18" t="s">
        <v>83</v>
      </c>
    </row>
    <row r="460" spans="1:47" s="2" customFormat="1" ht="12">
      <c r="A460" s="39"/>
      <c r="B460" s="40"/>
      <c r="C460" s="41"/>
      <c r="D460" s="279" t="s">
        <v>226</v>
      </c>
      <c r="E460" s="41"/>
      <c r="F460" s="280" t="s">
        <v>706</v>
      </c>
      <c r="G460" s="41"/>
      <c r="H460" s="41"/>
      <c r="I460" s="234"/>
      <c r="J460" s="41"/>
      <c r="K460" s="41"/>
      <c r="L460" s="45"/>
      <c r="M460" s="235"/>
      <c r="N460" s="236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226</v>
      </c>
      <c r="AU460" s="18" t="s">
        <v>83</v>
      </c>
    </row>
    <row r="461" spans="1:65" s="2" customFormat="1" ht="24.15" customHeight="1">
      <c r="A461" s="39"/>
      <c r="B461" s="40"/>
      <c r="C461" s="219" t="s">
        <v>707</v>
      </c>
      <c r="D461" s="219" t="s">
        <v>139</v>
      </c>
      <c r="E461" s="220" t="s">
        <v>708</v>
      </c>
      <c r="F461" s="221" t="s">
        <v>709</v>
      </c>
      <c r="G461" s="222" t="s">
        <v>142</v>
      </c>
      <c r="H461" s="223">
        <v>20.882</v>
      </c>
      <c r="I461" s="224"/>
      <c r="J461" s="225">
        <f>ROUND(I461*H461,2)</f>
        <v>0</v>
      </c>
      <c r="K461" s="221" t="s">
        <v>223</v>
      </c>
      <c r="L461" s="45"/>
      <c r="M461" s="226" t="s">
        <v>1</v>
      </c>
      <c r="N461" s="227" t="s">
        <v>38</v>
      </c>
      <c r="O461" s="92"/>
      <c r="P461" s="228">
        <f>O461*H461</f>
        <v>0</v>
      </c>
      <c r="Q461" s="228">
        <v>0</v>
      </c>
      <c r="R461" s="228">
        <f>Q461*H461</f>
        <v>0</v>
      </c>
      <c r="S461" s="228">
        <v>0</v>
      </c>
      <c r="T461" s="22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306</v>
      </c>
      <c r="AT461" s="230" t="s">
        <v>139</v>
      </c>
      <c r="AU461" s="230" t="s">
        <v>83</v>
      </c>
      <c r="AY461" s="18" t="s">
        <v>135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81</v>
      </c>
      <c r="BK461" s="231">
        <f>ROUND(I461*H461,2)</f>
        <v>0</v>
      </c>
      <c r="BL461" s="18" t="s">
        <v>306</v>
      </c>
      <c r="BM461" s="230" t="s">
        <v>710</v>
      </c>
    </row>
    <row r="462" spans="1:47" s="2" customFormat="1" ht="12">
      <c r="A462" s="39"/>
      <c r="B462" s="40"/>
      <c r="C462" s="41"/>
      <c r="D462" s="232" t="s">
        <v>145</v>
      </c>
      <c r="E462" s="41"/>
      <c r="F462" s="233" t="s">
        <v>711</v>
      </c>
      <c r="G462" s="41"/>
      <c r="H462" s="41"/>
      <c r="I462" s="234"/>
      <c r="J462" s="41"/>
      <c r="K462" s="41"/>
      <c r="L462" s="45"/>
      <c r="M462" s="235"/>
      <c r="N462" s="236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145</v>
      </c>
      <c r="AU462" s="18" t="s">
        <v>83</v>
      </c>
    </row>
    <row r="463" spans="1:47" s="2" customFormat="1" ht="12">
      <c r="A463" s="39"/>
      <c r="B463" s="40"/>
      <c r="C463" s="41"/>
      <c r="D463" s="279" t="s">
        <v>226</v>
      </c>
      <c r="E463" s="41"/>
      <c r="F463" s="280" t="s">
        <v>712</v>
      </c>
      <c r="G463" s="41"/>
      <c r="H463" s="41"/>
      <c r="I463" s="234"/>
      <c r="J463" s="41"/>
      <c r="K463" s="41"/>
      <c r="L463" s="45"/>
      <c r="M463" s="235"/>
      <c r="N463" s="236"/>
      <c r="O463" s="92"/>
      <c r="P463" s="92"/>
      <c r="Q463" s="92"/>
      <c r="R463" s="92"/>
      <c r="S463" s="92"/>
      <c r="T463" s="93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226</v>
      </c>
      <c r="AU463" s="18" t="s">
        <v>83</v>
      </c>
    </row>
    <row r="464" spans="1:65" s="2" customFormat="1" ht="21.75" customHeight="1">
      <c r="A464" s="39"/>
      <c r="B464" s="40"/>
      <c r="C464" s="269" t="s">
        <v>713</v>
      </c>
      <c r="D464" s="269" t="s">
        <v>214</v>
      </c>
      <c r="E464" s="270" t="s">
        <v>714</v>
      </c>
      <c r="F464" s="271" t="s">
        <v>715</v>
      </c>
      <c r="G464" s="272" t="s">
        <v>491</v>
      </c>
      <c r="H464" s="273">
        <v>3.132</v>
      </c>
      <c r="I464" s="274"/>
      <c r="J464" s="275">
        <f>ROUND(I464*H464,2)</f>
        <v>0</v>
      </c>
      <c r="K464" s="271" t="s">
        <v>223</v>
      </c>
      <c r="L464" s="276"/>
      <c r="M464" s="277" t="s">
        <v>1</v>
      </c>
      <c r="N464" s="278" t="s">
        <v>38</v>
      </c>
      <c r="O464" s="92"/>
      <c r="P464" s="228">
        <f>O464*H464</f>
        <v>0</v>
      </c>
      <c r="Q464" s="228">
        <v>0.001</v>
      </c>
      <c r="R464" s="228">
        <f>Q464*H464</f>
        <v>0.0031320000000000002</v>
      </c>
      <c r="S464" s="228">
        <v>0</v>
      </c>
      <c r="T464" s="22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0" t="s">
        <v>213</v>
      </c>
      <c r="AT464" s="230" t="s">
        <v>214</v>
      </c>
      <c r="AU464" s="230" t="s">
        <v>83</v>
      </c>
      <c r="AY464" s="18" t="s">
        <v>135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8" t="s">
        <v>81</v>
      </c>
      <c r="BK464" s="231">
        <f>ROUND(I464*H464,2)</f>
        <v>0</v>
      </c>
      <c r="BL464" s="18" t="s">
        <v>306</v>
      </c>
      <c r="BM464" s="230" t="s">
        <v>716</v>
      </c>
    </row>
    <row r="465" spans="1:47" s="2" customFormat="1" ht="12">
      <c r="A465" s="39"/>
      <c r="B465" s="40"/>
      <c r="C465" s="41"/>
      <c r="D465" s="232" t="s">
        <v>145</v>
      </c>
      <c r="E465" s="41"/>
      <c r="F465" s="233" t="s">
        <v>715</v>
      </c>
      <c r="G465" s="41"/>
      <c r="H465" s="41"/>
      <c r="I465" s="234"/>
      <c r="J465" s="41"/>
      <c r="K465" s="41"/>
      <c r="L465" s="45"/>
      <c r="M465" s="235"/>
      <c r="N465" s="236"/>
      <c r="O465" s="92"/>
      <c r="P465" s="92"/>
      <c r="Q465" s="92"/>
      <c r="R465" s="92"/>
      <c r="S465" s="92"/>
      <c r="T465" s="93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145</v>
      </c>
      <c r="AU465" s="18" t="s">
        <v>83</v>
      </c>
    </row>
    <row r="466" spans="1:47" s="2" customFormat="1" ht="12">
      <c r="A466" s="39"/>
      <c r="B466" s="40"/>
      <c r="C466" s="41"/>
      <c r="D466" s="232" t="s">
        <v>499</v>
      </c>
      <c r="E466" s="41"/>
      <c r="F466" s="281" t="s">
        <v>717</v>
      </c>
      <c r="G466" s="41"/>
      <c r="H466" s="41"/>
      <c r="I466" s="234"/>
      <c r="J466" s="41"/>
      <c r="K466" s="41"/>
      <c r="L466" s="45"/>
      <c r="M466" s="235"/>
      <c r="N466" s="236"/>
      <c r="O466" s="92"/>
      <c r="P466" s="92"/>
      <c r="Q466" s="92"/>
      <c r="R466" s="92"/>
      <c r="S466" s="92"/>
      <c r="T466" s="93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499</v>
      </c>
      <c r="AU466" s="18" t="s">
        <v>83</v>
      </c>
    </row>
    <row r="467" spans="1:51" s="14" customFormat="1" ht="12">
      <c r="A467" s="14"/>
      <c r="B467" s="247"/>
      <c r="C467" s="248"/>
      <c r="D467" s="232" t="s">
        <v>152</v>
      </c>
      <c r="E467" s="248"/>
      <c r="F467" s="250" t="s">
        <v>718</v>
      </c>
      <c r="G467" s="248"/>
      <c r="H467" s="251">
        <v>3.132</v>
      </c>
      <c r="I467" s="252"/>
      <c r="J467" s="248"/>
      <c r="K467" s="248"/>
      <c r="L467" s="253"/>
      <c r="M467" s="254"/>
      <c r="N467" s="255"/>
      <c r="O467" s="255"/>
      <c r="P467" s="255"/>
      <c r="Q467" s="255"/>
      <c r="R467" s="255"/>
      <c r="S467" s="255"/>
      <c r="T467" s="256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7" t="s">
        <v>152</v>
      </c>
      <c r="AU467" s="257" t="s">
        <v>83</v>
      </c>
      <c r="AV467" s="14" t="s">
        <v>83</v>
      </c>
      <c r="AW467" s="14" t="s">
        <v>4</v>
      </c>
      <c r="AX467" s="14" t="s">
        <v>81</v>
      </c>
      <c r="AY467" s="257" t="s">
        <v>135</v>
      </c>
    </row>
    <row r="468" spans="1:65" s="2" customFormat="1" ht="24.15" customHeight="1">
      <c r="A468" s="39"/>
      <c r="B468" s="40"/>
      <c r="C468" s="219" t="s">
        <v>719</v>
      </c>
      <c r="D468" s="219" t="s">
        <v>139</v>
      </c>
      <c r="E468" s="220" t="s">
        <v>720</v>
      </c>
      <c r="F468" s="221" t="s">
        <v>721</v>
      </c>
      <c r="G468" s="222" t="s">
        <v>142</v>
      </c>
      <c r="H468" s="223">
        <v>15.235</v>
      </c>
      <c r="I468" s="224"/>
      <c r="J468" s="225">
        <f>ROUND(I468*H468,2)</f>
        <v>0</v>
      </c>
      <c r="K468" s="221" t="s">
        <v>1</v>
      </c>
      <c r="L468" s="45"/>
      <c r="M468" s="226" t="s">
        <v>1</v>
      </c>
      <c r="N468" s="227" t="s">
        <v>38</v>
      </c>
      <c r="O468" s="92"/>
      <c r="P468" s="228">
        <f>O468*H468</f>
        <v>0</v>
      </c>
      <c r="Q468" s="228">
        <v>6E-05</v>
      </c>
      <c r="R468" s="228">
        <f>Q468*H468</f>
        <v>0.0009140999999999999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306</v>
      </c>
      <c r="AT468" s="230" t="s">
        <v>139</v>
      </c>
      <c r="AU468" s="230" t="s">
        <v>83</v>
      </c>
      <c r="AY468" s="18" t="s">
        <v>135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81</v>
      </c>
      <c r="BK468" s="231">
        <f>ROUND(I468*H468,2)</f>
        <v>0</v>
      </c>
      <c r="BL468" s="18" t="s">
        <v>306</v>
      </c>
      <c r="BM468" s="230" t="s">
        <v>722</v>
      </c>
    </row>
    <row r="469" spans="1:47" s="2" customFormat="1" ht="12">
      <c r="A469" s="39"/>
      <c r="B469" s="40"/>
      <c r="C469" s="41"/>
      <c r="D469" s="232" t="s">
        <v>145</v>
      </c>
      <c r="E469" s="41"/>
      <c r="F469" s="233" t="s">
        <v>723</v>
      </c>
      <c r="G469" s="41"/>
      <c r="H469" s="41"/>
      <c r="I469" s="234"/>
      <c r="J469" s="41"/>
      <c r="K469" s="41"/>
      <c r="L469" s="45"/>
      <c r="M469" s="235"/>
      <c r="N469" s="236"/>
      <c r="O469" s="92"/>
      <c r="P469" s="92"/>
      <c r="Q469" s="92"/>
      <c r="R469" s="92"/>
      <c r="S469" s="92"/>
      <c r="T469" s="93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145</v>
      </c>
      <c r="AU469" s="18" t="s">
        <v>83</v>
      </c>
    </row>
    <row r="470" spans="1:51" s="14" customFormat="1" ht="12">
      <c r="A470" s="14"/>
      <c r="B470" s="247"/>
      <c r="C470" s="248"/>
      <c r="D470" s="232" t="s">
        <v>152</v>
      </c>
      <c r="E470" s="249" t="s">
        <v>1</v>
      </c>
      <c r="F470" s="250" t="s">
        <v>724</v>
      </c>
      <c r="G470" s="248"/>
      <c r="H470" s="251">
        <v>3.034</v>
      </c>
      <c r="I470" s="252"/>
      <c r="J470" s="248"/>
      <c r="K470" s="248"/>
      <c r="L470" s="253"/>
      <c r="M470" s="254"/>
      <c r="N470" s="255"/>
      <c r="O470" s="255"/>
      <c r="P470" s="255"/>
      <c r="Q470" s="255"/>
      <c r="R470" s="255"/>
      <c r="S470" s="255"/>
      <c r="T470" s="256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7" t="s">
        <v>152</v>
      </c>
      <c r="AU470" s="257" t="s">
        <v>83</v>
      </c>
      <c r="AV470" s="14" t="s">
        <v>83</v>
      </c>
      <c r="AW470" s="14" t="s">
        <v>30</v>
      </c>
      <c r="AX470" s="14" t="s">
        <v>73</v>
      </c>
      <c r="AY470" s="257" t="s">
        <v>135</v>
      </c>
    </row>
    <row r="471" spans="1:51" s="14" customFormat="1" ht="12">
      <c r="A471" s="14"/>
      <c r="B471" s="247"/>
      <c r="C471" s="248"/>
      <c r="D471" s="232" t="s">
        <v>152</v>
      </c>
      <c r="E471" s="249" t="s">
        <v>1</v>
      </c>
      <c r="F471" s="250" t="s">
        <v>725</v>
      </c>
      <c r="G471" s="248"/>
      <c r="H471" s="251">
        <v>1.549</v>
      </c>
      <c r="I471" s="252"/>
      <c r="J471" s="248"/>
      <c r="K471" s="248"/>
      <c r="L471" s="253"/>
      <c r="M471" s="254"/>
      <c r="N471" s="255"/>
      <c r="O471" s="255"/>
      <c r="P471" s="255"/>
      <c r="Q471" s="255"/>
      <c r="R471" s="255"/>
      <c r="S471" s="255"/>
      <c r="T471" s="256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7" t="s">
        <v>152</v>
      </c>
      <c r="AU471" s="257" t="s">
        <v>83</v>
      </c>
      <c r="AV471" s="14" t="s">
        <v>83</v>
      </c>
      <c r="AW471" s="14" t="s">
        <v>30</v>
      </c>
      <c r="AX471" s="14" t="s">
        <v>73</v>
      </c>
      <c r="AY471" s="257" t="s">
        <v>135</v>
      </c>
    </row>
    <row r="472" spans="1:51" s="14" customFormat="1" ht="12">
      <c r="A472" s="14"/>
      <c r="B472" s="247"/>
      <c r="C472" s="248"/>
      <c r="D472" s="232" t="s">
        <v>152</v>
      </c>
      <c r="E472" s="249" t="s">
        <v>1</v>
      </c>
      <c r="F472" s="250" t="s">
        <v>726</v>
      </c>
      <c r="G472" s="248"/>
      <c r="H472" s="251">
        <v>0.806</v>
      </c>
      <c r="I472" s="252"/>
      <c r="J472" s="248"/>
      <c r="K472" s="248"/>
      <c r="L472" s="253"/>
      <c r="M472" s="254"/>
      <c r="N472" s="255"/>
      <c r="O472" s="255"/>
      <c r="P472" s="255"/>
      <c r="Q472" s="255"/>
      <c r="R472" s="255"/>
      <c r="S472" s="255"/>
      <c r="T472" s="25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7" t="s">
        <v>152</v>
      </c>
      <c r="AU472" s="257" t="s">
        <v>83</v>
      </c>
      <c r="AV472" s="14" t="s">
        <v>83</v>
      </c>
      <c r="AW472" s="14" t="s">
        <v>30</v>
      </c>
      <c r="AX472" s="14" t="s">
        <v>73</v>
      </c>
      <c r="AY472" s="257" t="s">
        <v>135</v>
      </c>
    </row>
    <row r="473" spans="1:51" s="14" customFormat="1" ht="12">
      <c r="A473" s="14"/>
      <c r="B473" s="247"/>
      <c r="C473" s="248"/>
      <c r="D473" s="232" t="s">
        <v>152</v>
      </c>
      <c r="E473" s="249" t="s">
        <v>1</v>
      </c>
      <c r="F473" s="250" t="s">
        <v>727</v>
      </c>
      <c r="G473" s="248"/>
      <c r="H473" s="251">
        <v>2.906</v>
      </c>
      <c r="I473" s="252"/>
      <c r="J473" s="248"/>
      <c r="K473" s="248"/>
      <c r="L473" s="253"/>
      <c r="M473" s="254"/>
      <c r="N473" s="255"/>
      <c r="O473" s="255"/>
      <c r="P473" s="255"/>
      <c r="Q473" s="255"/>
      <c r="R473" s="255"/>
      <c r="S473" s="255"/>
      <c r="T473" s="256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7" t="s">
        <v>152</v>
      </c>
      <c r="AU473" s="257" t="s">
        <v>83</v>
      </c>
      <c r="AV473" s="14" t="s">
        <v>83</v>
      </c>
      <c r="AW473" s="14" t="s">
        <v>30</v>
      </c>
      <c r="AX473" s="14" t="s">
        <v>73</v>
      </c>
      <c r="AY473" s="257" t="s">
        <v>135</v>
      </c>
    </row>
    <row r="474" spans="1:51" s="13" customFormat="1" ht="12">
      <c r="A474" s="13"/>
      <c r="B474" s="237"/>
      <c r="C474" s="238"/>
      <c r="D474" s="232" t="s">
        <v>152</v>
      </c>
      <c r="E474" s="239" t="s">
        <v>1</v>
      </c>
      <c r="F474" s="240" t="s">
        <v>728</v>
      </c>
      <c r="G474" s="238"/>
      <c r="H474" s="239" t="s">
        <v>1</v>
      </c>
      <c r="I474" s="241"/>
      <c r="J474" s="238"/>
      <c r="K474" s="238"/>
      <c r="L474" s="242"/>
      <c r="M474" s="243"/>
      <c r="N474" s="244"/>
      <c r="O474" s="244"/>
      <c r="P474" s="244"/>
      <c r="Q474" s="244"/>
      <c r="R474" s="244"/>
      <c r="S474" s="244"/>
      <c r="T474" s="24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6" t="s">
        <v>152</v>
      </c>
      <c r="AU474" s="246" t="s">
        <v>83</v>
      </c>
      <c r="AV474" s="13" t="s">
        <v>81</v>
      </c>
      <c r="AW474" s="13" t="s">
        <v>30</v>
      </c>
      <c r="AX474" s="13" t="s">
        <v>73</v>
      </c>
      <c r="AY474" s="246" t="s">
        <v>135</v>
      </c>
    </row>
    <row r="475" spans="1:51" s="14" customFormat="1" ht="12">
      <c r="A475" s="14"/>
      <c r="B475" s="247"/>
      <c r="C475" s="248"/>
      <c r="D475" s="232" t="s">
        <v>152</v>
      </c>
      <c r="E475" s="249" t="s">
        <v>1</v>
      </c>
      <c r="F475" s="250" t="s">
        <v>729</v>
      </c>
      <c r="G475" s="248"/>
      <c r="H475" s="251">
        <v>2.64</v>
      </c>
      <c r="I475" s="252"/>
      <c r="J475" s="248"/>
      <c r="K475" s="248"/>
      <c r="L475" s="253"/>
      <c r="M475" s="254"/>
      <c r="N475" s="255"/>
      <c r="O475" s="255"/>
      <c r="P475" s="255"/>
      <c r="Q475" s="255"/>
      <c r="R475" s="255"/>
      <c r="S475" s="255"/>
      <c r="T475" s="256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7" t="s">
        <v>152</v>
      </c>
      <c r="AU475" s="257" t="s">
        <v>83</v>
      </c>
      <c r="AV475" s="14" t="s">
        <v>83</v>
      </c>
      <c r="AW475" s="14" t="s">
        <v>30</v>
      </c>
      <c r="AX475" s="14" t="s">
        <v>73</v>
      </c>
      <c r="AY475" s="257" t="s">
        <v>135</v>
      </c>
    </row>
    <row r="476" spans="1:51" s="14" customFormat="1" ht="12">
      <c r="A476" s="14"/>
      <c r="B476" s="247"/>
      <c r="C476" s="248"/>
      <c r="D476" s="232" t="s">
        <v>152</v>
      </c>
      <c r="E476" s="249" t="s">
        <v>1</v>
      </c>
      <c r="F476" s="250" t="s">
        <v>730</v>
      </c>
      <c r="G476" s="248"/>
      <c r="H476" s="251">
        <v>1.3</v>
      </c>
      <c r="I476" s="252"/>
      <c r="J476" s="248"/>
      <c r="K476" s="248"/>
      <c r="L476" s="253"/>
      <c r="M476" s="254"/>
      <c r="N476" s="255"/>
      <c r="O476" s="255"/>
      <c r="P476" s="255"/>
      <c r="Q476" s="255"/>
      <c r="R476" s="255"/>
      <c r="S476" s="255"/>
      <c r="T476" s="256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7" t="s">
        <v>152</v>
      </c>
      <c r="AU476" s="257" t="s">
        <v>83</v>
      </c>
      <c r="AV476" s="14" t="s">
        <v>83</v>
      </c>
      <c r="AW476" s="14" t="s">
        <v>30</v>
      </c>
      <c r="AX476" s="14" t="s">
        <v>73</v>
      </c>
      <c r="AY476" s="257" t="s">
        <v>135</v>
      </c>
    </row>
    <row r="477" spans="1:51" s="14" customFormat="1" ht="12">
      <c r="A477" s="14"/>
      <c r="B477" s="247"/>
      <c r="C477" s="248"/>
      <c r="D477" s="232" t="s">
        <v>152</v>
      </c>
      <c r="E477" s="249" t="s">
        <v>1</v>
      </c>
      <c r="F477" s="250" t="s">
        <v>731</v>
      </c>
      <c r="G477" s="248"/>
      <c r="H477" s="251">
        <v>3</v>
      </c>
      <c r="I477" s="252"/>
      <c r="J477" s="248"/>
      <c r="K477" s="248"/>
      <c r="L477" s="253"/>
      <c r="M477" s="254"/>
      <c r="N477" s="255"/>
      <c r="O477" s="255"/>
      <c r="P477" s="255"/>
      <c r="Q477" s="255"/>
      <c r="R477" s="255"/>
      <c r="S477" s="255"/>
      <c r="T477" s="256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7" t="s">
        <v>152</v>
      </c>
      <c r="AU477" s="257" t="s">
        <v>83</v>
      </c>
      <c r="AV477" s="14" t="s">
        <v>83</v>
      </c>
      <c r="AW477" s="14" t="s">
        <v>30</v>
      </c>
      <c r="AX477" s="14" t="s">
        <v>73</v>
      </c>
      <c r="AY477" s="257" t="s">
        <v>135</v>
      </c>
    </row>
    <row r="478" spans="1:51" s="15" customFormat="1" ht="12">
      <c r="A478" s="15"/>
      <c r="B478" s="258"/>
      <c r="C478" s="259"/>
      <c r="D478" s="232" t="s">
        <v>152</v>
      </c>
      <c r="E478" s="260" t="s">
        <v>1</v>
      </c>
      <c r="F478" s="261" t="s">
        <v>157</v>
      </c>
      <c r="G478" s="259"/>
      <c r="H478" s="262">
        <v>15.235000000000001</v>
      </c>
      <c r="I478" s="263"/>
      <c r="J478" s="259"/>
      <c r="K478" s="259"/>
      <c r="L478" s="264"/>
      <c r="M478" s="265"/>
      <c r="N478" s="266"/>
      <c r="O478" s="266"/>
      <c r="P478" s="266"/>
      <c r="Q478" s="266"/>
      <c r="R478" s="266"/>
      <c r="S478" s="266"/>
      <c r="T478" s="267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68" t="s">
        <v>152</v>
      </c>
      <c r="AU478" s="268" t="s">
        <v>83</v>
      </c>
      <c r="AV478" s="15" t="s">
        <v>143</v>
      </c>
      <c r="AW478" s="15" t="s">
        <v>30</v>
      </c>
      <c r="AX478" s="15" t="s">
        <v>81</v>
      </c>
      <c r="AY478" s="268" t="s">
        <v>135</v>
      </c>
    </row>
    <row r="479" spans="1:65" s="2" customFormat="1" ht="24.15" customHeight="1">
      <c r="A479" s="39"/>
      <c r="B479" s="40"/>
      <c r="C479" s="219" t="s">
        <v>732</v>
      </c>
      <c r="D479" s="219" t="s">
        <v>139</v>
      </c>
      <c r="E479" s="220" t="s">
        <v>733</v>
      </c>
      <c r="F479" s="221" t="s">
        <v>734</v>
      </c>
      <c r="G479" s="222" t="s">
        <v>142</v>
      </c>
      <c r="H479" s="223">
        <v>15.235</v>
      </c>
      <c r="I479" s="224"/>
      <c r="J479" s="225">
        <f>ROUND(I479*H479,2)</f>
        <v>0</v>
      </c>
      <c r="K479" s="221" t="s">
        <v>1</v>
      </c>
      <c r="L479" s="45"/>
      <c r="M479" s="226" t="s">
        <v>1</v>
      </c>
      <c r="N479" s="227" t="s">
        <v>38</v>
      </c>
      <c r="O479" s="92"/>
      <c r="P479" s="228">
        <f>O479*H479</f>
        <v>0</v>
      </c>
      <c r="Q479" s="228">
        <v>0.00017</v>
      </c>
      <c r="R479" s="228">
        <f>Q479*H479</f>
        <v>0.00258995</v>
      </c>
      <c r="S479" s="228">
        <v>0</v>
      </c>
      <c r="T479" s="22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0" t="s">
        <v>306</v>
      </c>
      <c r="AT479" s="230" t="s">
        <v>139</v>
      </c>
      <c r="AU479" s="230" t="s">
        <v>83</v>
      </c>
      <c r="AY479" s="18" t="s">
        <v>135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18" t="s">
        <v>81</v>
      </c>
      <c r="BK479" s="231">
        <f>ROUND(I479*H479,2)</f>
        <v>0</v>
      </c>
      <c r="BL479" s="18" t="s">
        <v>306</v>
      </c>
      <c r="BM479" s="230" t="s">
        <v>735</v>
      </c>
    </row>
    <row r="480" spans="1:47" s="2" customFormat="1" ht="12">
      <c r="A480" s="39"/>
      <c r="B480" s="40"/>
      <c r="C480" s="41"/>
      <c r="D480" s="232" t="s">
        <v>145</v>
      </c>
      <c r="E480" s="41"/>
      <c r="F480" s="233" t="s">
        <v>736</v>
      </c>
      <c r="G480" s="41"/>
      <c r="H480" s="41"/>
      <c r="I480" s="234"/>
      <c r="J480" s="41"/>
      <c r="K480" s="41"/>
      <c r="L480" s="45"/>
      <c r="M480" s="235"/>
      <c r="N480" s="236"/>
      <c r="O480" s="92"/>
      <c r="P480" s="92"/>
      <c r="Q480" s="92"/>
      <c r="R480" s="92"/>
      <c r="S480" s="92"/>
      <c r="T480" s="93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145</v>
      </c>
      <c r="AU480" s="18" t="s">
        <v>83</v>
      </c>
    </row>
    <row r="481" spans="1:65" s="2" customFormat="1" ht="24.15" customHeight="1">
      <c r="A481" s="39"/>
      <c r="B481" s="40"/>
      <c r="C481" s="219" t="s">
        <v>737</v>
      </c>
      <c r="D481" s="219" t="s">
        <v>139</v>
      </c>
      <c r="E481" s="220" t="s">
        <v>738</v>
      </c>
      <c r="F481" s="221" t="s">
        <v>739</v>
      </c>
      <c r="G481" s="222" t="s">
        <v>142</v>
      </c>
      <c r="H481" s="223">
        <v>15.235</v>
      </c>
      <c r="I481" s="224"/>
      <c r="J481" s="225">
        <f>ROUND(I481*H481,2)</f>
        <v>0</v>
      </c>
      <c r="K481" s="221" t="s">
        <v>1</v>
      </c>
      <c r="L481" s="45"/>
      <c r="M481" s="226" t="s">
        <v>1</v>
      </c>
      <c r="N481" s="227" t="s">
        <v>38</v>
      </c>
      <c r="O481" s="92"/>
      <c r="P481" s="228">
        <f>O481*H481</f>
        <v>0</v>
      </c>
      <c r="Q481" s="228">
        <v>0.00012</v>
      </c>
      <c r="R481" s="228">
        <f>Q481*H481</f>
        <v>0.0018281999999999999</v>
      </c>
      <c r="S481" s="228">
        <v>0</v>
      </c>
      <c r="T481" s="229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0" t="s">
        <v>306</v>
      </c>
      <c r="AT481" s="230" t="s">
        <v>139</v>
      </c>
      <c r="AU481" s="230" t="s">
        <v>83</v>
      </c>
      <c r="AY481" s="18" t="s">
        <v>135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8" t="s">
        <v>81</v>
      </c>
      <c r="BK481" s="231">
        <f>ROUND(I481*H481,2)</f>
        <v>0</v>
      </c>
      <c r="BL481" s="18" t="s">
        <v>306</v>
      </c>
      <c r="BM481" s="230" t="s">
        <v>740</v>
      </c>
    </row>
    <row r="482" spans="1:47" s="2" customFormat="1" ht="12">
      <c r="A482" s="39"/>
      <c r="B482" s="40"/>
      <c r="C482" s="41"/>
      <c r="D482" s="232" t="s">
        <v>145</v>
      </c>
      <c r="E482" s="41"/>
      <c r="F482" s="233" t="s">
        <v>741</v>
      </c>
      <c r="G482" s="41"/>
      <c r="H482" s="41"/>
      <c r="I482" s="234"/>
      <c r="J482" s="41"/>
      <c r="K482" s="41"/>
      <c r="L482" s="45"/>
      <c r="M482" s="235"/>
      <c r="N482" s="236"/>
      <c r="O482" s="92"/>
      <c r="P482" s="92"/>
      <c r="Q482" s="92"/>
      <c r="R482" s="92"/>
      <c r="S482" s="92"/>
      <c r="T482" s="93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145</v>
      </c>
      <c r="AU482" s="18" t="s">
        <v>83</v>
      </c>
    </row>
    <row r="483" spans="1:65" s="2" customFormat="1" ht="24.15" customHeight="1">
      <c r="A483" s="39"/>
      <c r="B483" s="40"/>
      <c r="C483" s="219" t="s">
        <v>742</v>
      </c>
      <c r="D483" s="219" t="s">
        <v>139</v>
      </c>
      <c r="E483" s="220" t="s">
        <v>743</v>
      </c>
      <c r="F483" s="221" t="s">
        <v>744</v>
      </c>
      <c r="G483" s="222" t="s">
        <v>142</v>
      </c>
      <c r="H483" s="223">
        <v>181.12</v>
      </c>
      <c r="I483" s="224"/>
      <c r="J483" s="225">
        <f>ROUND(I483*H483,2)</f>
        <v>0</v>
      </c>
      <c r="K483" s="221" t="s">
        <v>1</v>
      </c>
      <c r="L483" s="45"/>
      <c r="M483" s="226" t="s">
        <v>1</v>
      </c>
      <c r="N483" s="227" t="s">
        <v>38</v>
      </c>
      <c r="O483" s="92"/>
      <c r="P483" s="228">
        <f>O483*H483</f>
        <v>0</v>
      </c>
      <c r="Q483" s="228">
        <v>0.00031</v>
      </c>
      <c r="R483" s="228">
        <f>Q483*H483</f>
        <v>0.0561472</v>
      </c>
      <c r="S483" s="228">
        <v>0</v>
      </c>
      <c r="T483" s="22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0" t="s">
        <v>306</v>
      </c>
      <c r="AT483" s="230" t="s">
        <v>139</v>
      </c>
      <c r="AU483" s="230" t="s">
        <v>83</v>
      </c>
      <c r="AY483" s="18" t="s">
        <v>135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18" t="s">
        <v>81</v>
      </c>
      <c r="BK483" s="231">
        <f>ROUND(I483*H483,2)</f>
        <v>0</v>
      </c>
      <c r="BL483" s="18" t="s">
        <v>306</v>
      </c>
      <c r="BM483" s="230" t="s">
        <v>745</v>
      </c>
    </row>
    <row r="484" spans="1:47" s="2" customFormat="1" ht="12">
      <c r="A484" s="39"/>
      <c r="B484" s="40"/>
      <c r="C484" s="41"/>
      <c r="D484" s="232" t="s">
        <v>145</v>
      </c>
      <c r="E484" s="41"/>
      <c r="F484" s="233" t="s">
        <v>746</v>
      </c>
      <c r="G484" s="41"/>
      <c r="H484" s="41"/>
      <c r="I484" s="234"/>
      <c r="J484" s="41"/>
      <c r="K484" s="41"/>
      <c r="L484" s="45"/>
      <c r="M484" s="235"/>
      <c r="N484" s="236"/>
      <c r="O484" s="92"/>
      <c r="P484" s="92"/>
      <c r="Q484" s="92"/>
      <c r="R484" s="92"/>
      <c r="S484" s="92"/>
      <c r="T484" s="93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145</v>
      </c>
      <c r="AU484" s="18" t="s">
        <v>83</v>
      </c>
    </row>
    <row r="485" spans="1:51" s="14" customFormat="1" ht="12">
      <c r="A485" s="14"/>
      <c r="B485" s="247"/>
      <c r="C485" s="248"/>
      <c r="D485" s="232" t="s">
        <v>152</v>
      </c>
      <c r="E485" s="249" t="s">
        <v>1</v>
      </c>
      <c r="F485" s="250" t="s">
        <v>747</v>
      </c>
      <c r="G485" s="248"/>
      <c r="H485" s="251">
        <v>179.2</v>
      </c>
      <c r="I485" s="252"/>
      <c r="J485" s="248"/>
      <c r="K485" s="248"/>
      <c r="L485" s="253"/>
      <c r="M485" s="254"/>
      <c r="N485" s="255"/>
      <c r="O485" s="255"/>
      <c r="P485" s="255"/>
      <c r="Q485" s="255"/>
      <c r="R485" s="255"/>
      <c r="S485" s="255"/>
      <c r="T485" s="256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7" t="s">
        <v>152</v>
      </c>
      <c r="AU485" s="257" t="s">
        <v>83</v>
      </c>
      <c r="AV485" s="14" t="s">
        <v>83</v>
      </c>
      <c r="AW485" s="14" t="s">
        <v>30</v>
      </c>
      <c r="AX485" s="14" t="s">
        <v>73</v>
      </c>
      <c r="AY485" s="257" t="s">
        <v>135</v>
      </c>
    </row>
    <row r="486" spans="1:51" s="14" customFormat="1" ht="12">
      <c r="A486" s="14"/>
      <c r="B486" s="247"/>
      <c r="C486" s="248"/>
      <c r="D486" s="232" t="s">
        <v>152</v>
      </c>
      <c r="E486" s="249" t="s">
        <v>1</v>
      </c>
      <c r="F486" s="250" t="s">
        <v>748</v>
      </c>
      <c r="G486" s="248"/>
      <c r="H486" s="251">
        <v>1.92</v>
      </c>
      <c r="I486" s="252"/>
      <c r="J486" s="248"/>
      <c r="K486" s="248"/>
      <c r="L486" s="253"/>
      <c r="M486" s="254"/>
      <c r="N486" s="255"/>
      <c r="O486" s="255"/>
      <c r="P486" s="255"/>
      <c r="Q486" s="255"/>
      <c r="R486" s="255"/>
      <c r="S486" s="255"/>
      <c r="T486" s="256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7" t="s">
        <v>152</v>
      </c>
      <c r="AU486" s="257" t="s">
        <v>83</v>
      </c>
      <c r="AV486" s="14" t="s">
        <v>83</v>
      </c>
      <c r="AW486" s="14" t="s">
        <v>30</v>
      </c>
      <c r="AX486" s="14" t="s">
        <v>73</v>
      </c>
      <c r="AY486" s="257" t="s">
        <v>135</v>
      </c>
    </row>
    <row r="487" spans="1:51" s="15" customFormat="1" ht="12">
      <c r="A487" s="15"/>
      <c r="B487" s="258"/>
      <c r="C487" s="259"/>
      <c r="D487" s="232" t="s">
        <v>152</v>
      </c>
      <c r="E487" s="260" t="s">
        <v>1</v>
      </c>
      <c r="F487" s="261" t="s">
        <v>157</v>
      </c>
      <c r="G487" s="259"/>
      <c r="H487" s="262">
        <v>181.11999999999998</v>
      </c>
      <c r="I487" s="263"/>
      <c r="J487" s="259"/>
      <c r="K487" s="259"/>
      <c r="L487" s="264"/>
      <c r="M487" s="265"/>
      <c r="N487" s="266"/>
      <c r="O487" s="266"/>
      <c r="P487" s="266"/>
      <c r="Q487" s="266"/>
      <c r="R487" s="266"/>
      <c r="S487" s="266"/>
      <c r="T487" s="267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68" t="s">
        <v>152</v>
      </c>
      <c r="AU487" s="268" t="s">
        <v>83</v>
      </c>
      <c r="AV487" s="15" t="s">
        <v>143</v>
      </c>
      <c r="AW487" s="15" t="s">
        <v>30</v>
      </c>
      <c r="AX487" s="15" t="s">
        <v>81</v>
      </c>
      <c r="AY487" s="268" t="s">
        <v>135</v>
      </c>
    </row>
    <row r="488" spans="1:65" s="2" customFormat="1" ht="24.15" customHeight="1">
      <c r="A488" s="39"/>
      <c r="B488" s="40"/>
      <c r="C488" s="219" t="s">
        <v>749</v>
      </c>
      <c r="D488" s="219" t="s">
        <v>139</v>
      </c>
      <c r="E488" s="220" t="s">
        <v>750</v>
      </c>
      <c r="F488" s="221" t="s">
        <v>751</v>
      </c>
      <c r="G488" s="222" t="s">
        <v>190</v>
      </c>
      <c r="H488" s="223">
        <v>197.601</v>
      </c>
      <c r="I488" s="224"/>
      <c r="J488" s="225">
        <f>ROUND(I488*H488,2)</f>
        <v>0</v>
      </c>
      <c r="K488" s="221" t="s">
        <v>1</v>
      </c>
      <c r="L488" s="45"/>
      <c r="M488" s="226" t="s">
        <v>1</v>
      </c>
      <c r="N488" s="227" t="s">
        <v>38</v>
      </c>
      <c r="O488" s="92"/>
      <c r="P488" s="228">
        <f>O488*H488</f>
        <v>0</v>
      </c>
      <c r="Q488" s="228">
        <v>3E-05</v>
      </c>
      <c r="R488" s="228">
        <f>Q488*H488</f>
        <v>0.00592803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306</v>
      </c>
      <c r="AT488" s="230" t="s">
        <v>139</v>
      </c>
      <c r="AU488" s="230" t="s">
        <v>83</v>
      </c>
      <c r="AY488" s="18" t="s">
        <v>135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81</v>
      </c>
      <c r="BK488" s="231">
        <f>ROUND(I488*H488,2)</f>
        <v>0</v>
      </c>
      <c r="BL488" s="18" t="s">
        <v>306</v>
      </c>
      <c r="BM488" s="230" t="s">
        <v>752</v>
      </c>
    </row>
    <row r="489" spans="1:47" s="2" customFormat="1" ht="12">
      <c r="A489" s="39"/>
      <c r="B489" s="40"/>
      <c r="C489" s="41"/>
      <c r="D489" s="232" t="s">
        <v>145</v>
      </c>
      <c r="E489" s="41"/>
      <c r="F489" s="233" t="s">
        <v>753</v>
      </c>
      <c r="G489" s="41"/>
      <c r="H489" s="41"/>
      <c r="I489" s="234"/>
      <c r="J489" s="41"/>
      <c r="K489" s="41"/>
      <c r="L489" s="45"/>
      <c r="M489" s="235"/>
      <c r="N489" s="236"/>
      <c r="O489" s="92"/>
      <c r="P489" s="92"/>
      <c r="Q489" s="92"/>
      <c r="R489" s="92"/>
      <c r="S489" s="92"/>
      <c r="T489" s="93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145</v>
      </c>
      <c r="AU489" s="18" t="s">
        <v>83</v>
      </c>
    </row>
    <row r="490" spans="1:65" s="2" customFormat="1" ht="24.15" customHeight="1">
      <c r="A490" s="39"/>
      <c r="B490" s="40"/>
      <c r="C490" s="219" t="s">
        <v>754</v>
      </c>
      <c r="D490" s="219" t="s">
        <v>139</v>
      </c>
      <c r="E490" s="220" t="s">
        <v>755</v>
      </c>
      <c r="F490" s="221" t="s">
        <v>756</v>
      </c>
      <c r="G490" s="222" t="s">
        <v>142</v>
      </c>
      <c r="H490" s="223">
        <v>197.601</v>
      </c>
      <c r="I490" s="224"/>
      <c r="J490" s="225">
        <f>ROUND(I490*H490,2)</f>
        <v>0</v>
      </c>
      <c r="K490" s="221" t="s">
        <v>1</v>
      </c>
      <c r="L490" s="45"/>
      <c r="M490" s="226" t="s">
        <v>1</v>
      </c>
      <c r="N490" s="227" t="s">
        <v>38</v>
      </c>
      <c r="O490" s="92"/>
      <c r="P490" s="228">
        <f>O490*H490</f>
        <v>0</v>
      </c>
      <c r="Q490" s="228">
        <v>0.00036</v>
      </c>
      <c r="R490" s="228">
        <f>Q490*H490</f>
        <v>0.07113636000000001</v>
      </c>
      <c r="S490" s="228">
        <v>0</v>
      </c>
      <c r="T490" s="229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0" t="s">
        <v>306</v>
      </c>
      <c r="AT490" s="230" t="s">
        <v>139</v>
      </c>
      <c r="AU490" s="230" t="s">
        <v>83</v>
      </c>
      <c r="AY490" s="18" t="s">
        <v>135</v>
      </c>
      <c r="BE490" s="231">
        <f>IF(N490="základní",J490,0)</f>
        <v>0</v>
      </c>
      <c r="BF490" s="231">
        <f>IF(N490="snížená",J490,0)</f>
        <v>0</v>
      </c>
      <c r="BG490" s="231">
        <f>IF(N490="zákl. přenesená",J490,0)</f>
        <v>0</v>
      </c>
      <c r="BH490" s="231">
        <f>IF(N490="sníž. přenesená",J490,0)</f>
        <v>0</v>
      </c>
      <c r="BI490" s="231">
        <f>IF(N490="nulová",J490,0)</f>
        <v>0</v>
      </c>
      <c r="BJ490" s="18" t="s">
        <v>81</v>
      </c>
      <c r="BK490" s="231">
        <f>ROUND(I490*H490,2)</f>
        <v>0</v>
      </c>
      <c r="BL490" s="18" t="s">
        <v>306</v>
      </c>
      <c r="BM490" s="230" t="s">
        <v>757</v>
      </c>
    </row>
    <row r="491" spans="1:47" s="2" customFormat="1" ht="12">
      <c r="A491" s="39"/>
      <c r="B491" s="40"/>
      <c r="C491" s="41"/>
      <c r="D491" s="232" t="s">
        <v>145</v>
      </c>
      <c r="E491" s="41"/>
      <c r="F491" s="233" t="s">
        <v>758</v>
      </c>
      <c r="G491" s="41"/>
      <c r="H491" s="41"/>
      <c r="I491" s="234"/>
      <c r="J491" s="41"/>
      <c r="K491" s="41"/>
      <c r="L491" s="45"/>
      <c r="M491" s="235"/>
      <c r="N491" s="236"/>
      <c r="O491" s="92"/>
      <c r="P491" s="92"/>
      <c r="Q491" s="92"/>
      <c r="R491" s="92"/>
      <c r="S491" s="92"/>
      <c r="T491" s="93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145</v>
      </c>
      <c r="AU491" s="18" t="s">
        <v>83</v>
      </c>
    </row>
    <row r="492" spans="1:51" s="13" customFormat="1" ht="12">
      <c r="A492" s="13"/>
      <c r="B492" s="237"/>
      <c r="C492" s="238"/>
      <c r="D492" s="232" t="s">
        <v>152</v>
      </c>
      <c r="E492" s="239" t="s">
        <v>1</v>
      </c>
      <c r="F492" s="240" t="s">
        <v>568</v>
      </c>
      <c r="G492" s="238"/>
      <c r="H492" s="239" t="s">
        <v>1</v>
      </c>
      <c r="I492" s="241"/>
      <c r="J492" s="238"/>
      <c r="K492" s="238"/>
      <c r="L492" s="242"/>
      <c r="M492" s="243"/>
      <c r="N492" s="244"/>
      <c r="O492" s="244"/>
      <c r="P492" s="244"/>
      <c r="Q492" s="244"/>
      <c r="R492" s="244"/>
      <c r="S492" s="244"/>
      <c r="T492" s="24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6" t="s">
        <v>152</v>
      </c>
      <c r="AU492" s="246" t="s">
        <v>83</v>
      </c>
      <c r="AV492" s="13" t="s">
        <v>81</v>
      </c>
      <c r="AW492" s="13" t="s">
        <v>30</v>
      </c>
      <c r="AX492" s="13" t="s">
        <v>73</v>
      </c>
      <c r="AY492" s="246" t="s">
        <v>135</v>
      </c>
    </row>
    <row r="493" spans="1:51" s="14" customFormat="1" ht="12">
      <c r="A493" s="14"/>
      <c r="B493" s="247"/>
      <c r="C493" s="248"/>
      <c r="D493" s="232" t="s">
        <v>152</v>
      </c>
      <c r="E493" s="249" t="s">
        <v>1</v>
      </c>
      <c r="F493" s="250" t="s">
        <v>759</v>
      </c>
      <c r="G493" s="248"/>
      <c r="H493" s="251">
        <v>190.68</v>
      </c>
      <c r="I493" s="252"/>
      <c r="J493" s="248"/>
      <c r="K493" s="248"/>
      <c r="L493" s="253"/>
      <c r="M493" s="254"/>
      <c r="N493" s="255"/>
      <c r="O493" s="255"/>
      <c r="P493" s="255"/>
      <c r="Q493" s="255"/>
      <c r="R493" s="255"/>
      <c r="S493" s="255"/>
      <c r="T493" s="25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7" t="s">
        <v>152</v>
      </c>
      <c r="AU493" s="257" t="s">
        <v>83</v>
      </c>
      <c r="AV493" s="14" t="s">
        <v>83</v>
      </c>
      <c r="AW493" s="14" t="s">
        <v>30</v>
      </c>
      <c r="AX493" s="14" t="s">
        <v>73</v>
      </c>
      <c r="AY493" s="257" t="s">
        <v>135</v>
      </c>
    </row>
    <row r="494" spans="1:51" s="14" customFormat="1" ht="12">
      <c r="A494" s="14"/>
      <c r="B494" s="247"/>
      <c r="C494" s="248"/>
      <c r="D494" s="232" t="s">
        <v>152</v>
      </c>
      <c r="E494" s="249" t="s">
        <v>1</v>
      </c>
      <c r="F494" s="250" t="s">
        <v>760</v>
      </c>
      <c r="G494" s="248"/>
      <c r="H494" s="251">
        <v>-96.48</v>
      </c>
      <c r="I494" s="252"/>
      <c r="J494" s="248"/>
      <c r="K494" s="248"/>
      <c r="L494" s="253"/>
      <c r="M494" s="254"/>
      <c r="N494" s="255"/>
      <c r="O494" s="255"/>
      <c r="P494" s="255"/>
      <c r="Q494" s="255"/>
      <c r="R494" s="255"/>
      <c r="S494" s="255"/>
      <c r="T494" s="256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7" t="s">
        <v>152</v>
      </c>
      <c r="AU494" s="257" t="s">
        <v>83</v>
      </c>
      <c r="AV494" s="14" t="s">
        <v>83</v>
      </c>
      <c r="AW494" s="14" t="s">
        <v>30</v>
      </c>
      <c r="AX494" s="14" t="s">
        <v>73</v>
      </c>
      <c r="AY494" s="257" t="s">
        <v>135</v>
      </c>
    </row>
    <row r="495" spans="1:51" s="14" customFormat="1" ht="12">
      <c r="A495" s="14"/>
      <c r="B495" s="247"/>
      <c r="C495" s="248"/>
      <c r="D495" s="232" t="s">
        <v>152</v>
      </c>
      <c r="E495" s="249" t="s">
        <v>1</v>
      </c>
      <c r="F495" s="250" t="s">
        <v>761</v>
      </c>
      <c r="G495" s="248"/>
      <c r="H495" s="251">
        <v>-34.5</v>
      </c>
      <c r="I495" s="252"/>
      <c r="J495" s="248"/>
      <c r="K495" s="248"/>
      <c r="L495" s="253"/>
      <c r="M495" s="254"/>
      <c r="N495" s="255"/>
      <c r="O495" s="255"/>
      <c r="P495" s="255"/>
      <c r="Q495" s="255"/>
      <c r="R495" s="255"/>
      <c r="S495" s="255"/>
      <c r="T495" s="25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7" t="s">
        <v>152</v>
      </c>
      <c r="AU495" s="257" t="s">
        <v>83</v>
      </c>
      <c r="AV495" s="14" t="s">
        <v>83</v>
      </c>
      <c r="AW495" s="14" t="s">
        <v>30</v>
      </c>
      <c r="AX495" s="14" t="s">
        <v>73</v>
      </c>
      <c r="AY495" s="257" t="s">
        <v>135</v>
      </c>
    </row>
    <row r="496" spans="1:51" s="16" customFormat="1" ht="12">
      <c r="A496" s="16"/>
      <c r="B496" s="282"/>
      <c r="C496" s="283"/>
      <c r="D496" s="232" t="s">
        <v>152</v>
      </c>
      <c r="E496" s="284" t="s">
        <v>1</v>
      </c>
      <c r="F496" s="285" t="s">
        <v>762</v>
      </c>
      <c r="G496" s="283"/>
      <c r="H496" s="286">
        <v>59.7</v>
      </c>
      <c r="I496" s="287"/>
      <c r="J496" s="283"/>
      <c r="K496" s="283"/>
      <c r="L496" s="288"/>
      <c r="M496" s="289"/>
      <c r="N496" s="290"/>
      <c r="O496" s="290"/>
      <c r="P496" s="290"/>
      <c r="Q496" s="290"/>
      <c r="R496" s="290"/>
      <c r="S496" s="290"/>
      <c r="T496" s="291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T496" s="292" t="s">
        <v>152</v>
      </c>
      <c r="AU496" s="292" t="s">
        <v>83</v>
      </c>
      <c r="AV496" s="16" t="s">
        <v>379</v>
      </c>
      <c r="AW496" s="16" t="s">
        <v>30</v>
      </c>
      <c r="AX496" s="16" t="s">
        <v>73</v>
      </c>
      <c r="AY496" s="292" t="s">
        <v>135</v>
      </c>
    </row>
    <row r="497" spans="1:51" s="13" customFormat="1" ht="12">
      <c r="A497" s="13"/>
      <c r="B497" s="237"/>
      <c r="C497" s="238"/>
      <c r="D497" s="232" t="s">
        <v>152</v>
      </c>
      <c r="E497" s="239" t="s">
        <v>1</v>
      </c>
      <c r="F497" s="240" t="s">
        <v>309</v>
      </c>
      <c r="G497" s="238"/>
      <c r="H497" s="239" t="s">
        <v>1</v>
      </c>
      <c r="I497" s="241"/>
      <c r="J497" s="238"/>
      <c r="K497" s="238"/>
      <c r="L497" s="242"/>
      <c r="M497" s="243"/>
      <c r="N497" s="244"/>
      <c r="O497" s="244"/>
      <c r="P497" s="244"/>
      <c r="Q497" s="244"/>
      <c r="R497" s="244"/>
      <c r="S497" s="244"/>
      <c r="T497" s="24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6" t="s">
        <v>152</v>
      </c>
      <c r="AU497" s="246" t="s">
        <v>83</v>
      </c>
      <c r="AV497" s="13" t="s">
        <v>81</v>
      </c>
      <c r="AW497" s="13" t="s">
        <v>30</v>
      </c>
      <c r="AX497" s="13" t="s">
        <v>73</v>
      </c>
      <c r="AY497" s="246" t="s">
        <v>135</v>
      </c>
    </row>
    <row r="498" spans="1:51" s="14" customFormat="1" ht="12">
      <c r="A498" s="14"/>
      <c r="B498" s="247"/>
      <c r="C498" s="248"/>
      <c r="D498" s="232" t="s">
        <v>152</v>
      </c>
      <c r="E498" s="249" t="s">
        <v>1</v>
      </c>
      <c r="F498" s="250" t="s">
        <v>763</v>
      </c>
      <c r="G498" s="248"/>
      <c r="H498" s="251">
        <v>91.74</v>
      </c>
      <c r="I498" s="252"/>
      <c r="J498" s="248"/>
      <c r="K498" s="248"/>
      <c r="L498" s="253"/>
      <c r="M498" s="254"/>
      <c r="N498" s="255"/>
      <c r="O498" s="255"/>
      <c r="P498" s="255"/>
      <c r="Q498" s="255"/>
      <c r="R498" s="255"/>
      <c r="S498" s="255"/>
      <c r="T498" s="256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7" t="s">
        <v>152</v>
      </c>
      <c r="AU498" s="257" t="s">
        <v>83</v>
      </c>
      <c r="AV498" s="14" t="s">
        <v>83</v>
      </c>
      <c r="AW498" s="14" t="s">
        <v>30</v>
      </c>
      <c r="AX498" s="14" t="s">
        <v>73</v>
      </c>
      <c r="AY498" s="257" t="s">
        <v>135</v>
      </c>
    </row>
    <row r="499" spans="1:51" s="14" customFormat="1" ht="12">
      <c r="A499" s="14"/>
      <c r="B499" s="247"/>
      <c r="C499" s="248"/>
      <c r="D499" s="232" t="s">
        <v>152</v>
      </c>
      <c r="E499" s="249" t="s">
        <v>1</v>
      </c>
      <c r="F499" s="250" t="s">
        <v>764</v>
      </c>
      <c r="G499" s="248"/>
      <c r="H499" s="251">
        <v>-38.91</v>
      </c>
      <c r="I499" s="252"/>
      <c r="J499" s="248"/>
      <c r="K499" s="248"/>
      <c r="L499" s="253"/>
      <c r="M499" s="254"/>
      <c r="N499" s="255"/>
      <c r="O499" s="255"/>
      <c r="P499" s="255"/>
      <c r="Q499" s="255"/>
      <c r="R499" s="255"/>
      <c r="S499" s="255"/>
      <c r="T499" s="256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7" t="s">
        <v>152</v>
      </c>
      <c r="AU499" s="257" t="s">
        <v>83</v>
      </c>
      <c r="AV499" s="14" t="s">
        <v>83</v>
      </c>
      <c r="AW499" s="14" t="s">
        <v>30</v>
      </c>
      <c r="AX499" s="14" t="s">
        <v>73</v>
      </c>
      <c r="AY499" s="257" t="s">
        <v>135</v>
      </c>
    </row>
    <row r="500" spans="1:51" s="14" customFormat="1" ht="12">
      <c r="A500" s="14"/>
      <c r="B500" s="247"/>
      <c r="C500" s="248"/>
      <c r="D500" s="232" t="s">
        <v>152</v>
      </c>
      <c r="E500" s="249" t="s">
        <v>1</v>
      </c>
      <c r="F500" s="250" t="s">
        <v>765</v>
      </c>
      <c r="G500" s="248"/>
      <c r="H500" s="251">
        <v>-9.225</v>
      </c>
      <c r="I500" s="252"/>
      <c r="J500" s="248"/>
      <c r="K500" s="248"/>
      <c r="L500" s="253"/>
      <c r="M500" s="254"/>
      <c r="N500" s="255"/>
      <c r="O500" s="255"/>
      <c r="P500" s="255"/>
      <c r="Q500" s="255"/>
      <c r="R500" s="255"/>
      <c r="S500" s="255"/>
      <c r="T500" s="25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7" t="s">
        <v>152</v>
      </c>
      <c r="AU500" s="257" t="s">
        <v>83</v>
      </c>
      <c r="AV500" s="14" t="s">
        <v>83</v>
      </c>
      <c r="AW500" s="14" t="s">
        <v>30</v>
      </c>
      <c r="AX500" s="14" t="s">
        <v>73</v>
      </c>
      <c r="AY500" s="257" t="s">
        <v>135</v>
      </c>
    </row>
    <row r="501" spans="1:51" s="16" customFormat="1" ht="12">
      <c r="A501" s="16"/>
      <c r="B501" s="282"/>
      <c r="C501" s="283"/>
      <c r="D501" s="232" t="s">
        <v>152</v>
      </c>
      <c r="E501" s="284" t="s">
        <v>1</v>
      </c>
      <c r="F501" s="285" t="s">
        <v>762</v>
      </c>
      <c r="G501" s="283"/>
      <c r="H501" s="286">
        <v>43.605</v>
      </c>
      <c r="I501" s="287"/>
      <c r="J501" s="283"/>
      <c r="K501" s="283"/>
      <c r="L501" s="288"/>
      <c r="M501" s="289"/>
      <c r="N501" s="290"/>
      <c r="O501" s="290"/>
      <c r="P501" s="290"/>
      <c r="Q501" s="290"/>
      <c r="R501" s="290"/>
      <c r="S501" s="290"/>
      <c r="T501" s="291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T501" s="292" t="s">
        <v>152</v>
      </c>
      <c r="AU501" s="292" t="s">
        <v>83</v>
      </c>
      <c r="AV501" s="16" t="s">
        <v>379</v>
      </c>
      <c r="AW501" s="16" t="s">
        <v>30</v>
      </c>
      <c r="AX501" s="16" t="s">
        <v>73</v>
      </c>
      <c r="AY501" s="292" t="s">
        <v>135</v>
      </c>
    </row>
    <row r="502" spans="1:51" s="13" customFormat="1" ht="12">
      <c r="A502" s="13"/>
      <c r="B502" s="237"/>
      <c r="C502" s="238"/>
      <c r="D502" s="232" t="s">
        <v>152</v>
      </c>
      <c r="E502" s="239" t="s">
        <v>1</v>
      </c>
      <c r="F502" s="240" t="s">
        <v>318</v>
      </c>
      <c r="G502" s="238"/>
      <c r="H502" s="239" t="s">
        <v>1</v>
      </c>
      <c r="I502" s="241"/>
      <c r="J502" s="238"/>
      <c r="K502" s="238"/>
      <c r="L502" s="242"/>
      <c r="M502" s="243"/>
      <c r="N502" s="244"/>
      <c r="O502" s="244"/>
      <c r="P502" s="244"/>
      <c r="Q502" s="244"/>
      <c r="R502" s="244"/>
      <c r="S502" s="244"/>
      <c r="T502" s="24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6" t="s">
        <v>152</v>
      </c>
      <c r="AU502" s="246" t="s">
        <v>83</v>
      </c>
      <c r="AV502" s="13" t="s">
        <v>81</v>
      </c>
      <c r="AW502" s="13" t="s">
        <v>30</v>
      </c>
      <c r="AX502" s="13" t="s">
        <v>73</v>
      </c>
      <c r="AY502" s="246" t="s">
        <v>135</v>
      </c>
    </row>
    <row r="503" spans="1:51" s="14" customFormat="1" ht="12">
      <c r="A503" s="14"/>
      <c r="B503" s="247"/>
      <c r="C503" s="248"/>
      <c r="D503" s="232" t="s">
        <v>152</v>
      </c>
      <c r="E503" s="249" t="s">
        <v>1</v>
      </c>
      <c r="F503" s="250" t="s">
        <v>766</v>
      </c>
      <c r="G503" s="248"/>
      <c r="H503" s="251">
        <v>29</v>
      </c>
      <c r="I503" s="252"/>
      <c r="J503" s="248"/>
      <c r="K503" s="248"/>
      <c r="L503" s="253"/>
      <c r="M503" s="254"/>
      <c r="N503" s="255"/>
      <c r="O503" s="255"/>
      <c r="P503" s="255"/>
      <c r="Q503" s="255"/>
      <c r="R503" s="255"/>
      <c r="S503" s="255"/>
      <c r="T503" s="256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7" t="s">
        <v>152</v>
      </c>
      <c r="AU503" s="257" t="s">
        <v>83</v>
      </c>
      <c r="AV503" s="14" t="s">
        <v>83</v>
      </c>
      <c r="AW503" s="14" t="s">
        <v>30</v>
      </c>
      <c r="AX503" s="14" t="s">
        <v>73</v>
      </c>
      <c r="AY503" s="257" t="s">
        <v>135</v>
      </c>
    </row>
    <row r="504" spans="1:51" s="14" customFormat="1" ht="12">
      <c r="A504" s="14"/>
      <c r="B504" s="247"/>
      <c r="C504" s="248"/>
      <c r="D504" s="232" t="s">
        <v>152</v>
      </c>
      <c r="E504" s="249" t="s">
        <v>1</v>
      </c>
      <c r="F504" s="250" t="s">
        <v>767</v>
      </c>
      <c r="G504" s="248"/>
      <c r="H504" s="251">
        <v>-6.144</v>
      </c>
      <c r="I504" s="252"/>
      <c r="J504" s="248"/>
      <c r="K504" s="248"/>
      <c r="L504" s="253"/>
      <c r="M504" s="254"/>
      <c r="N504" s="255"/>
      <c r="O504" s="255"/>
      <c r="P504" s="255"/>
      <c r="Q504" s="255"/>
      <c r="R504" s="255"/>
      <c r="S504" s="255"/>
      <c r="T504" s="256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7" t="s">
        <v>152</v>
      </c>
      <c r="AU504" s="257" t="s">
        <v>83</v>
      </c>
      <c r="AV504" s="14" t="s">
        <v>83</v>
      </c>
      <c r="AW504" s="14" t="s">
        <v>30</v>
      </c>
      <c r="AX504" s="14" t="s">
        <v>73</v>
      </c>
      <c r="AY504" s="257" t="s">
        <v>135</v>
      </c>
    </row>
    <row r="505" spans="1:51" s="14" customFormat="1" ht="12">
      <c r="A505" s="14"/>
      <c r="B505" s="247"/>
      <c r="C505" s="248"/>
      <c r="D505" s="232" t="s">
        <v>152</v>
      </c>
      <c r="E505" s="249" t="s">
        <v>1</v>
      </c>
      <c r="F505" s="250" t="s">
        <v>768</v>
      </c>
      <c r="G505" s="248"/>
      <c r="H505" s="251">
        <v>-10.6</v>
      </c>
      <c r="I505" s="252"/>
      <c r="J505" s="248"/>
      <c r="K505" s="248"/>
      <c r="L505" s="253"/>
      <c r="M505" s="254"/>
      <c r="N505" s="255"/>
      <c r="O505" s="255"/>
      <c r="P505" s="255"/>
      <c r="Q505" s="255"/>
      <c r="R505" s="255"/>
      <c r="S505" s="255"/>
      <c r="T505" s="256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7" t="s">
        <v>152</v>
      </c>
      <c r="AU505" s="257" t="s">
        <v>83</v>
      </c>
      <c r="AV505" s="14" t="s">
        <v>83</v>
      </c>
      <c r="AW505" s="14" t="s">
        <v>30</v>
      </c>
      <c r="AX505" s="14" t="s">
        <v>73</v>
      </c>
      <c r="AY505" s="257" t="s">
        <v>135</v>
      </c>
    </row>
    <row r="506" spans="1:51" s="16" customFormat="1" ht="12">
      <c r="A506" s="16"/>
      <c r="B506" s="282"/>
      <c r="C506" s="283"/>
      <c r="D506" s="232" t="s">
        <v>152</v>
      </c>
      <c r="E506" s="284" t="s">
        <v>1</v>
      </c>
      <c r="F506" s="285" t="s">
        <v>762</v>
      </c>
      <c r="G506" s="283"/>
      <c r="H506" s="286">
        <v>12.256000000000002</v>
      </c>
      <c r="I506" s="287"/>
      <c r="J506" s="283"/>
      <c r="K506" s="283"/>
      <c r="L506" s="288"/>
      <c r="M506" s="289"/>
      <c r="N506" s="290"/>
      <c r="O506" s="290"/>
      <c r="P506" s="290"/>
      <c r="Q506" s="290"/>
      <c r="R506" s="290"/>
      <c r="S506" s="290"/>
      <c r="T506" s="291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T506" s="292" t="s">
        <v>152</v>
      </c>
      <c r="AU506" s="292" t="s">
        <v>83</v>
      </c>
      <c r="AV506" s="16" t="s">
        <v>379</v>
      </c>
      <c r="AW506" s="16" t="s">
        <v>30</v>
      </c>
      <c r="AX506" s="16" t="s">
        <v>73</v>
      </c>
      <c r="AY506" s="292" t="s">
        <v>135</v>
      </c>
    </row>
    <row r="507" spans="1:51" s="13" customFormat="1" ht="12">
      <c r="A507" s="13"/>
      <c r="B507" s="237"/>
      <c r="C507" s="238"/>
      <c r="D507" s="232" t="s">
        <v>152</v>
      </c>
      <c r="E507" s="239" t="s">
        <v>1</v>
      </c>
      <c r="F507" s="240" t="s">
        <v>769</v>
      </c>
      <c r="G507" s="238"/>
      <c r="H507" s="239" t="s">
        <v>1</v>
      </c>
      <c r="I507" s="241"/>
      <c r="J507" s="238"/>
      <c r="K507" s="238"/>
      <c r="L507" s="242"/>
      <c r="M507" s="243"/>
      <c r="N507" s="244"/>
      <c r="O507" s="244"/>
      <c r="P507" s="244"/>
      <c r="Q507" s="244"/>
      <c r="R507" s="244"/>
      <c r="S507" s="244"/>
      <c r="T507" s="24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6" t="s">
        <v>152</v>
      </c>
      <c r="AU507" s="246" t="s">
        <v>83</v>
      </c>
      <c r="AV507" s="13" t="s">
        <v>81</v>
      </c>
      <c r="AW507" s="13" t="s">
        <v>30</v>
      </c>
      <c r="AX507" s="13" t="s">
        <v>73</v>
      </c>
      <c r="AY507" s="246" t="s">
        <v>135</v>
      </c>
    </row>
    <row r="508" spans="1:51" s="14" customFormat="1" ht="12">
      <c r="A508" s="14"/>
      <c r="B508" s="247"/>
      <c r="C508" s="248"/>
      <c r="D508" s="232" t="s">
        <v>152</v>
      </c>
      <c r="E508" s="249" t="s">
        <v>1</v>
      </c>
      <c r="F508" s="250" t="s">
        <v>770</v>
      </c>
      <c r="G508" s="248"/>
      <c r="H508" s="251">
        <v>111.2</v>
      </c>
      <c r="I508" s="252"/>
      <c r="J508" s="248"/>
      <c r="K508" s="248"/>
      <c r="L508" s="253"/>
      <c r="M508" s="254"/>
      <c r="N508" s="255"/>
      <c r="O508" s="255"/>
      <c r="P508" s="255"/>
      <c r="Q508" s="255"/>
      <c r="R508" s="255"/>
      <c r="S508" s="255"/>
      <c r="T508" s="256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7" t="s">
        <v>152</v>
      </c>
      <c r="AU508" s="257" t="s">
        <v>83</v>
      </c>
      <c r="AV508" s="14" t="s">
        <v>83</v>
      </c>
      <c r="AW508" s="14" t="s">
        <v>30</v>
      </c>
      <c r="AX508" s="14" t="s">
        <v>73</v>
      </c>
      <c r="AY508" s="257" t="s">
        <v>135</v>
      </c>
    </row>
    <row r="509" spans="1:51" s="14" customFormat="1" ht="12">
      <c r="A509" s="14"/>
      <c r="B509" s="247"/>
      <c r="C509" s="248"/>
      <c r="D509" s="232" t="s">
        <v>152</v>
      </c>
      <c r="E509" s="249" t="s">
        <v>1</v>
      </c>
      <c r="F509" s="250" t="s">
        <v>771</v>
      </c>
      <c r="G509" s="248"/>
      <c r="H509" s="251">
        <v>-50.61</v>
      </c>
      <c r="I509" s="252"/>
      <c r="J509" s="248"/>
      <c r="K509" s="248"/>
      <c r="L509" s="253"/>
      <c r="M509" s="254"/>
      <c r="N509" s="255"/>
      <c r="O509" s="255"/>
      <c r="P509" s="255"/>
      <c r="Q509" s="255"/>
      <c r="R509" s="255"/>
      <c r="S509" s="255"/>
      <c r="T509" s="256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7" t="s">
        <v>152</v>
      </c>
      <c r="AU509" s="257" t="s">
        <v>83</v>
      </c>
      <c r="AV509" s="14" t="s">
        <v>83</v>
      </c>
      <c r="AW509" s="14" t="s">
        <v>30</v>
      </c>
      <c r="AX509" s="14" t="s">
        <v>73</v>
      </c>
      <c r="AY509" s="257" t="s">
        <v>135</v>
      </c>
    </row>
    <row r="510" spans="1:51" s="14" customFormat="1" ht="12">
      <c r="A510" s="14"/>
      <c r="B510" s="247"/>
      <c r="C510" s="248"/>
      <c r="D510" s="232" t="s">
        <v>152</v>
      </c>
      <c r="E510" s="249" t="s">
        <v>1</v>
      </c>
      <c r="F510" s="250" t="s">
        <v>772</v>
      </c>
      <c r="G510" s="248"/>
      <c r="H510" s="251">
        <v>21.45</v>
      </c>
      <c r="I510" s="252"/>
      <c r="J510" s="248"/>
      <c r="K510" s="248"/>
      <c r="L510" s="253"/>
      <c r="M510" s="254"/>
      <c r="N510" s="255"/>
      <c r="O510" s="255"/>
      <c r="P510" s="255"/>
      <c r="Q510" s="255"/>
      <c r="R510" s="255"/>
      <c r="S510" s="255"/>
      <c r="T510" s="256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7" t="s">
        <v>152</v>
      </c>
      <c r="AU510" s="257" t="s">
        <v>83</v>
      </c>
      <c r="AV510" s="14" t="s">
        <v>83</v>
      </c>
      <c r="AW510" s="14" t="s">
        <v>30</v>
      </c>
      <c r="AX510" s="14" t="s">
        <v>73</v>
      </c>
      <c r="AY510" s="257" t="s">
        <v>135</v>
      </c>
    </row>
    <row r="511" spans="1:51" s="16" customFormat="1" ht="12">
      <c r="A511" s="16"/>
      <c r="B511" s="282"/>
      <c r="C511" s="283"/>
      <c r="D511" s="232" t="s">
        <v>152</v>
      </c>
      <c r="E511" s="284" t="s">
        <v>1</v>
      </c>
      <c r="F511" s="285" t="s">
        <v>762</v>
      </c>
      <c r="G511" s="283"/>
      <c r="H511" s="286">
        <v>82.04</v>
      </c>
      <c r="I511" s="287"/>
      <c r="J511" s="283"/>
      <c r="K511" s="283"/>
      <c r="L511" s="288"/>
      <c r="M511" s="289"/>
      <c r="N511" s="290"/>
      <c r="O511" s="290"/>
      <c r="P511" s="290"/>
      <c r="Q511" s="290"/>
      <c r="R511" s="290"/>
      <c r="S511" s="290"/>
      <c r="T511" s="291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T511" s="292" t="s">
        <v>152</v>
      </c>
      <c r="AU511" s="292" t="s">
        <v>83</v>
      </c>
      <c r="AV511" s="16" t="s">
        <v>379</v>
      </c>
      <c r="AW511" s="16" t="s">
        <v>30</v>
      </c>
      <c r="AX511" s="16" t="s">
        <v>73</v>
      </c>
      <c r="AY511" s="292" t="s">
        <v>135</v>
      </c>
    </row>
    <row r="512" spans="1:51" s="15" customFormat="1" ht="12">
      <c r="A512" s="15"/>
      <c r="B512" s="258"/>
      <c r="C512" s="259"/>
      <c r="D512" s="232" t="s">
        <v>152</v>
      </c>
      <c r="E512" s="260" t="s">
        <v>1</v>
      </c>
      <c r="F512" s="261" t="s">
        <v>157</v>
      </c>
      <c r="G512" s="259"/>
      <c r="H512" s="262">
        <v>197.601</v>
      </c>
      <c r="I512" s="263"/>
      <c r="J512" s="259"/>
      <c r="K512" s="259"/>
      <c r="L512" s="264"/>
      <c r="M512" s="265"/>
      <c r="N512" s="266"/>
      <c r="O512" s="266"/>
      <c r="P512" s="266"/>
      <c r="Q512" s="266"/>
      <c r="R512" s="266"/>
      <c r="S512" s="266"/>
      <c r="T512" s="267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68" t="s">
        <v>152</v>
      </c>
      <c r="AU512" s="268" t="s">
        <v>83</v>
      </c>
      <c r="AV512" s="15" t="s">
        <v>143</v>
      </c>
      <c r="AW512" s="15" t="s">
        <v>30</v>
      </c>
      <c r="AX512" s="15" t="s">
        <v>81</v>
      </c>
      <c r="AY512" s="268" t="s">
        <v>135</v>
      </c>
    </row>
    <row r="513" spans="1:65" s="2" customFormat="1" ht="24.15" customHeight="1">
      <c r="A513" s="39"/>
      <c r="B513" s="40"/>
      <c r="C513" s="219" t="s">
        <v>773</v>
      </c>
      <c r="D513" s="219" t="s">
        <v>139</v>
      </c>
      <c r="E513" s="220" t="s">
        <v>774</v>
      </c>
      <c r="F513" s="221" t="s">
        <v>775</v>
      </c>
      <c r="G513" s="222" t="s">
        <v>142</v>
      </c>
      <c r="H513" s="223">
        <v>452.45</v>
      </c>
      <c r="I513" s="224"/>
      <c r="J513" s="225">
        <f>ROUND(I513*H513,2)</f>
        <v>0</v>
      </c>
      <c r="K513" s="221" t="s">
        <v>1</v>
      </c>
      <c r="L513" s="45"/>
      <c r="M513" s="226" t="s">
        <v>1</v>
      </c>
      <c r="N513" s="227" t="s">
        <v>38</v>
      </c>
      <c r="O513" s="92"/>
      <c r="P513" s="228">
        <f>O513*H513</f>
        <v>0</v>
      </c>
      <c r="Q513" s="228">
        <v>0.00012</v>
      </c>
      <c r="R513" s="228">
        <f>Q513*H513</f>
        <v>0.054294</v>
      </c>
      <c r="S513" s="228">
        <v>0</v>
      </c>
      <c r="T513" s="229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0" t="s">
        <v>306</v>
      </c>
      <c r="AT513" s="230" t="s">
        <v>139</v>
      </c>
      <c r="AU513" s="230" t="s">
        <v>83</v>
      </c>
      <c r="AY513" s="18" t="s">
        <v>135</v>
      </c>
      <c r="BE513" s="231">
        <f>IF(N513="základní",J513,0)</f>
        <v>0</v>
      </c>
      <c r="BF513" s="231">
        <f>IF(N513="snížená",J513,0)</f>
        <v>0</v>
      </c>
      <c r="BG513" s="231">
        <f>IF(N513="zákl. přenesená",J513,0)</f>
        <v>0</v>
      </c>
      <c r="BH513" s="231">
        <f>IF(N513="sníž. přenesená",J513,0)</f>
        <v>0</v>
      </c>
      <c r="BI513" s="231">
        <f>IF(N513="nulová",J513,0)</f>
        <v>0</v>
      </c>
      <c r="BJ513" s="18" t="s">
        <v>81</v>
      </c>
      <c r="BK513" s="231">
        <f>ROUND(I513*H513,2)</f>
        <v>0</v>
      </c>
      <c r="BL513" s="18" t="s">
        <v>306</v>
      </c>
      <c r="BM513" s="230" t="s">
        <v>776</v>
      </c>
    </row>
    <row r="514" spans="1:47" s="2" customFormat="1" ht="12">
      <c r="A514" s="39"/>
      <c r="B514" s="40"/>
      <c r="C514" s="41"/>
      <c r="D514" s="232" t="s">
        <v>145</v>
      </c>
      <c r="E514" s="41"/>
      <c r="F514" s="233" t="s">
        <v>777</v>
      </c>
      <c r="G514" s="41"/>
      <c r="H514" s="41"/>
      <c r="I514" s="234"/>
      <c r="J514" s="41"/>
      <c r="K514" s="41"/>
      <c r="L514" s="45"/>
      <c r="M514" s="235"/>
      <c r="N514" s="236"/>
      <c r="O514" s="92"/>
      <c r="P514" s="92"/>
      <c r="Q514" s="92"/>
      <c r="R514" s="92"/>
      <c r="S514" s="92"/>
      <c r="T514" s="93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145</v>
      </c>
      <c r="AU514" s="18" t="s">
        <v>83</v>
      </c>
    </row>
    <row r="515" spans="1:63" s="12" customFormat="1" ht="22.8" customHeight="1">
      <c r="A515" s="12"/>
      <c r="B515" s="203"/>
      <c r="C515" s="204"/>
      <c r="D515" s="205" t="s">
        <v>72</v>
      </c>
      <c r="E515" s="217" t="s">
        <v>778</v>
      </c>
      <c r="F515" s="217" t="s">
        <v>779</v>
      </c>
      <c r="G515" s="204"/>
      <c r="H515" s="204"/>
      <c r="I515" s="207"/>
      <c r="J515" s="218">
        <f>BK515</f>
        <v>0</v>
      </c>
      <c r="K515" s="204"/>
      <c r="L515" s="209"/>
      <c r="M515" s="210"/>
      <c r="N515" s="211"/>
      <c r="O515" s="211"/>
      <c r="P515" s="212">
        <f>SUM(P516:P573)</f>
        <v>0</v>
      </c>
      <c r="Q515" s="211"/>
      <c r="R515" s="212">
        <f>SUM(R516:R573)</f>
        <v>0.67451738</v>
      </c>
      <c r="S515" s="211"/>
      <c r="T515" s="213">
        <f>SUM(T516:T573)</f>
        <v>0.18310031</v>
      </c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R515" s="214" t="s">
        <v>83</v>
      </c>
      <c r="AT515" s="215" t="s">
        <v>72</v>
      </c>
      <c r="AU515" s="215" t="s">
        <v>81</v>
      </c>
      <c r="AY515" s="214" t="s">
        <v>135</v>
      </c>
      <c r="BK515" s="216">
        <f>SUM(BK516:BK573)</f>
        <v>0</v>
      </c>
    </row>
    <row r="516" spans="1:65" s="2" customFormat="1" ht="24.15" customHeight="1">
      <c r="A516" s="39"/>
      <c r="B516" s="40"/>
      <c r="C516" s="219" t="s">
        <v>780</v>
      </c>
      <c r="D516" s="219" t="s">
        <v>139</v>
      </c>
      <c r="E516" s="220" t="s">
        <v>781</v>
      </c>
      <c r="F516" s="221" t="s">
        <v>782</v>
      </c>
      <c r="G516" s="222" t="s">
        <v>142</v>
      </c>
      <c r="H516" s="223">
        <v>375.586</v>
      </c>
      <c r="I516" s="224"/>
      <c r="J516" s="225">
        <f>ROUND(I516*H516,2)</f>
        <v>0</v>
      </c>
      <c r="K516" s="221" t="s">
        <v>1</v>
      </c>
      <c r="L516" s="45"/>
      <c r="M516" s="226" t="s">
        <v>1</v>
      </c>
      <c r="N516" s="227" t="s">
        <v>38</v>
      </c>
      <c r="O516" s="92"/>
      <c r="P516" s="228">
        <f>O516*H516</f>
        <v>0</v>
      </c>
      <c r="Q516" s="228">
        <v>0</v>
      </c>
      <c r="R516" s="228">
        <f>Q516*H516</f>
        <v>0</v>
      </c>
      <c r="S516" s="228">
        <v>0.00015</v>
      </c>
      <c r="T516" s="229">
        <f>S516*H516</f>
        <v>0.056337899999999996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0" t="s">
        <v>306</v>
      </c>
      <c r="AT516" s="230" t="s">
        <v>139</v>
      </c>
      <c r="AU516" s="230" t="s">
        <v>83</v>
      </c>
      <c r="AY516" s="18" t="s">
        <v>135</v>
      </c>
      <c r="BE516" s="231">
        <f>IF(N516="základní",J516,0)</f>
        <v>0</v>
      </c>
      <c r="BF516" s="231">
        <f>IF(N516="snížená",J516,0)</f>
        <v>0</v>
      </c>
      <c r="BG516" s="231">
        <f>IF(N516="zákl. přenesená",J516,0)</f>
        <v>0</v>
      </c>
      <c r="BH516" s="231">
        <f>IF(N516="sníž. přenesená",J516,0)</f>
        <v>0</v>
      </c>
      <c r="BI516" s="231">
        <f>IF(N516="nulová",J516,0)</f>
        <v>0</v>
      </c>
      <c r="BJ516" s="18" t="s">
        <v>81</v>
      </c>
      <c r="BK516" s="231">
        <f>ROUND(I516*H516,2)</f>
        <v>0</v>
      </c>
      <c r="BL516" s="18" t="s">
        <v>306</v>
      </c>
      <c r="BM516" s="230" t="s">
        <v>783</v>
      </c>
    </row>
    <row r="517" spans="1:47" s="2" customFormat="1" ht="12">
      <c r="A517" s="39"/>
      <c r="B517" s="40"/>
      <c r="C517" s="41"/>
      <c r="D517" s="232" t="s">
        <v>145</v>
      </c>
      <c r="E517" s="41"/>
      <c r="F517" s="233" t="s">
        <v>784</v>
      </c>
      <c r="G517" s="41"/>
      <c r="H517" s="41"/>
      <c r="I517" s="234"/>
      <c r="J517" s="41"/>
      <c r="K517" s="41"/>
      <c r="L517" s="45"/>
      <c r="M517" s="235"/>
      <c r="N517" s="236"/>
      <c r="O517" s="92"/>
      <c r="P517" s="92"/>
      <c r="Q517" s="92"/>
      <c r="R517" s="92"/>
      <c r="S517" s="92"/>
      <c r="T517" s="93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145</v>
      </c>
      <c r="AU517" s="18" t="s">
        <v>83</v>
      </c>
    </row>
    <row r="518" spans="1:65" s="2" customFormat="1" ht="16.5" customHeight="1">
      <c r="A518" s="39"/>
      <c r="B518" s="40"/>
      <c r="C518" s="219" t="s">
        <v>785</v>
      </c>
      <c r="D518" s="219" t="s">
        <v>139</v>
      </c>
      <c r="E518" s="220" t="s">
        <v>786</v>
      </c>
      <c r="F518" s="221" t="s">
        <v>787</v>
      </c>
      <c r="G518" s="222" t="s">
        <v>142</v>
      </c>
      <c r="H518" s="223">
        <v>408.911</v>
      </c>
      <c r="I518" s="224"/>
      <c r="J518" s="225">
        <f>ROUND(I518*H518,2)</f>
        <v>0</v>
      </c>
      <c r="K518" s="221" t="s">
        <v>1</v>
      </c>
      <c r="L518" s="45"/>
      <c r="M518" s="226" t="s">
        <v>1</v>
      </c>
      <c r="N518" s="227" t="s">
        <v>38</v>
      </c>
      <c r="O518" s="92"/>
      <c r="P518" s="228">
        <f>O518*H518</f>
        <v>0</v>
      </c>
      <c r="Q518" s="228">
        <v>0.001</v>
      </c>
      <c r="R518" s="228">
        <f>Q518*H518</f>
        <v>0.408911</v>
      </c>
      <c r="S518" s="228">
        <v>0.00031</v>
      </c>
      <c r="T518" s="229">
        <f>S518*H518</f>
        <v>0.12676241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0" t="s">
        <v>306</v>
      </c>
      <c r="AT518" s="230" t="s">
        <v>139</v>
      </c>
      <c r="AU518" s="230" t="s">
        <v>83</v>
      </c>
      <c r="AY518" s="18" t="s">
        <v>135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18" t="s">
        <v>81</v>
      </c>
      <c r="BK518" s="231">
        <f>ROUND(I518*H518,2)</f>
        <v>0</v>
      </c>
      <c r="BL518" s="18" t="s">
        <v>306</v>
      </c>
      <c r="BM518" s="230" t="s">
        <v>788</v>
      </c>
    </row>
    <row r="519" spans="1:47" s="2" customFormat="1" ht="12">
      <c r="A519" s="39"/>
      <c r="B519" s="40"/>
      <c r="C519" s="41"/>
      <c r="D519" s="232" t="s">
        <v>145</v>
      </c>
      <c r="E519" s="41"/>
      <c r="F519" s="233" t="s">
        <v>789</v>
      </c>
      <c r="G519" s="41"/>
      <c r="H519" s="41"/>
      <c r="I519" s="234"/>
      <c r="J519" s="41"/>
      <c r="K519" s="41"/>
      <c r="L519" s="45"/>
      <c r="M519" s="235"/>
      <c r="N519" s="236"/>
      <c r="O519" s="92"/>
      <c r="P519" s="92"/>
      <c r="Q519" s="92"/>
      <c r="R519" s="92"/>
      <c r="S519" s="92"/>
      <c r="T519" s="93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145</v>
      </c>
      <c r="AU519" s="18" t="s">
        <v>83</v>
      </c>
    </row>
    <row r="520" spans="1:51" s="13" customFormat="1" ht="12">
      <c r="A520" s="13"/>
      <c r="B520" s="237"/>
      <c r="C520" s="238"/>
      <c r="D520" s="232" t="s">
        <v>152</v>
      </c>
      <c r="E520" s="239" t="s">
        <v>1</v>
      </c>
      <c r="F520" s="240" t="s">
        <v>568</v>
      </c>
      <c r="G520" s="238"/>
      <c r="H520" s="239" t="s">
        <v>1</v>
      </c>
      <c r="I520" s="241"/>
      <c r="J520" s="238"/>
      <c r="K520" s="238"/>
      <c r="L520" s="242"/>
      <c r="M520" s="243"/>
      <c r="N520" s="244"/>
      <c r="O520" s="244"/>
      <c r="P520" s="244"/>
      <c r="Q520" s="244"/>
      <c r="R520" s="244"/>
      <c r="S520" s="244"/>
      <c r="T520" s="245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6" t="s">
        <v>152</v>
      </c>
      <c r="AU520" s="246" t="s">
        <v>83</v>
      </c>
      <c r="AV520" s="13" t="s">
        <v>81</v>
      </c>
      <c r="AW520" s="13" t="s">
        <v>30</v>
      </c>
      <c r="AX520" s="13" t="s">
        <v>73</v>
      </c>
      <c r="AY520" s="246" t="s">
        <v>135</v>
      </c>
    </row>
    <row r="521" spans="1:51" s="14" customFormat="1" ht="12">
      <c r="A521" s="14"/>
      <c r="B521" s="247"/>
      <c r="C521" s="248"/>
      <c r="D521" s="232" t="s">
        <v>152</v>
      </c>
      <c r="E521" s="249" t="s">
        <v>1</v>
      </c>
      <c r="F521" s="250" t="s">
        <v>790</v>
      </c>
      <c r="G521" s="248"/>
      <c r="H521" s="251">
        <v>286.02</v>
      </c>
      <c r="I521" s="252"/>
      <c r="J521" s="248"/>
      <c r="K521" s="248"/>
      <c r="L521" s="253"/>
      <c r="M521" s="254"/>
      <c r="N521" s="255"/>
      <c r="O521" s="255"/>
      <c r="P521" s="255"/>
      <c r="Q521" s="255"/>
      <c r="R521" s="255"/>
      <c r="S521" s="255"/>
      <c r="T521" s="256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7" t="s">
        <v>152</v>
      </c>
      <c r="AU521" s="257" t="s">
        <v>83</v>
      </c>
      <c r="AV521" s="14" t="s">
        <v>83</v>
      </c>
      <c r="AW521" s="14" t="s">
        <v>30</v>
      </c>
      <c r="AX521" s="14" t="s">
        <v>73</v>
      </c>
      <c r="AY521" s="257" t="s">
        <v>135</v>
      </c>
    </row>
    <row r="522" spans="1:51" s="14" customFormat="1" ht="12">
      <c r="A522" s="14"/>
      <c r="B522" s="247"/>
      <c r="C522" s="248"/>
      <c r="D522" s="232" t="s">
        <v>152</v>
      </c>
      <c r="E522" s="249" t="s">
        <v>1</v>
      </c>
      <c r="F522" s="250" t="s">
        <v>760</v>
      </c>
      <c r="G522" s="248"/>
      <c r="H522" s="251">
        <v>-96.48</v>
      </c>
      <c r="I522" s="252"/>
      <c r="J522" s="248"/>
      <c r="K522" s="248"/>
      <c r="L522" s="253"/>
      <c r="M522" s="254"/>
      <c r="N522" s="255"/>
      <c r="O522" s="255"/>
      <c r="P522" s="255"/>
      <c r="Q522" s="255"/>
      <c r="R522" s="255"/>
      <c r="S522" s="255"/>
      <c r="T522" s="256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7" t="s">
        <v>152</v>
      </c>
      <c r="AU522" s="257" t="s">
        <v>83</v>
      </c>
      <c r="AV522" s="14" t="s">
        <v>83</v>
      </c>
      <c r="AW522" s="14" t="s">
        <v>30</v>
      </c>
      <c r="AX522" s="14" t="s">
        <v>73</v>
      </c>
      <c r="AY522" s="257" t="s">
        <v>135</v>
      </c>
    </row>
    <row r="523" spans="1:51" s="14" customFormat="1" ht="12">
      <c r="A523" s="14"/>
      <c r="B523" s="247"/>
      <c r="C523" s="248"/>
      <c r="D523" s="232" t="s">
        <v>152</v>
      </c>
      <c r="E523" s="249" t="s">
        <v>1</v>
      </c>
      <c r="F523" s="250" t="s">
        <v>761</v>
      </c>
      <c r="G523" s="248"/>
      <c r="H523" s="251">
        <v>-34.5</v>
      </c>
      <c r="I523" s="252"/>
      <c r="J523" s="248"/>
      <c r="K523" s="248"/>
      <c r="L523" s="253"/>
      <c r="M523" s="254"/>
      <c r="N523" s="255"/>
      <c r="O523" s="255"/>
      <c r="P523" s="255"/>
      <c r="Q523" s="255"/>
      <c r="R523" s="255"/>
      <c r="S523" s="255"/>
      <c r="T523" s="256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7" t="s">
        <v>152</v>
      </c>
      <c r="AU523" s="257" t="s">
        <v>83</v>
      </c>
      <c r="AV523" s="14" t="s">
        <v>83</v>
      </c>
      <c r="AW523" s="14" t="s">
        <v>30</v>
      </c>
      <c r="AX523" s="14" t="s">
        <v>73</v>
      </c>
      <c r="AY523" s="257" t="s">
        <v>135</v>
      </c>
    </row>
    <row r="524" spans="1:51" s="16" customFormat="1" ht="12">
      <c r="A524" s="16"/>
      <c r="B524" s="282"/>
      <c r="C524" s="283"/>
      <c r="D524" s="232" t="s">
        <v>152</v>
      </c>
      <c r="E524" s="284" t="s">
        <v>1</v>
      </c>
      <c r="F524" s="285" t="s">
        <v>762</v>
      </c>
      <c r="G524" s="283"/>
      <c r="H524" s="286">
        <v>155.03999999999996</v>
      </c>
      <c r="I524" s="287"/>
      <c r="J524" s="283"/>
      <c r="K524" s="283"/>
      <c r="L524" s="288"/>
      <c r="M524" s="289"/>
      <c r="N524" s="290"/>
      <c r="O524" s="290"/>
      <c r="P524" s="290"/>
      <c r="Q524" s="290"/>
      <c r="R524" s="290"/>
      <c r="S524" s="290"/>
      <c r="T524" s="291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T524" s="292" t="s">
        <v>152</v>
      </c>
      <c r="AU524" s="292" t="s">
        <v>83</v>
      </c>
      <c r="AV524" s="16" t="s">
        <v>379</v>
      </c>
      <c r="AW524" s="16" t="s">
        <v>30</v>
      </c>
      <c r="AX524" s="16" t="s">
        <v>73</v>
      </c>
      <c r="AY524" s="292" t="s">
        <v>135</v>
      </c>
    </row>
    <row r="525" spans="1:51" s="13" customFormat="1" ht="12">
      <c r="A525" s="13"/>
      <c r="B525" s="237"/>
      <c r="C525" s="238"/>
      <c r="D525" s="232" t="s">
        <v>152</v>
      </c>
      <c r="E525" s="239" t="s">
        <v>1</v>
      </c>
      <c r="F525" s="240" t="s">
        <v>309</v>
      </c>
      <c r="G525" s="238"/>
      <c r="H525" s="239" t="s">
        <v>1</v>
      </c>
      <c r="I525" s="241"/>
      <c r="J525" s="238"/>
      <c r="K525" s="238"/>
      <c r="L525" s="242"/>
      <c r="M525" s="243"/>
      <c r="N525" s="244"/>
      <c r="O525" s="244"/>
      <c r="P525" s="244"/>
      <c r="Q525" s="244"/>
      <c r="R525" s="244"/>
      <c r="S525" s="244"/>
      <c r="T525" s="245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6" t="s">
        <v>152</v>
      </c>
      <c r="AU525" s="246" t="s">
        <v>83</v>
      </c>
      <c r="AV525" s="13" t="s">
        <v>81</v>
      </c>
      <c r="AW525" s="13" t="s">
        <v>30</v>
      </c>
      <c r="AX525" s="13" t="s">
        <v>73</v>
      </c>
      <c r="AY525" s="246" t="s">
        <v>135</v>
      </c>
    </row>
    <row r="526" spans="1:51" s="14" customFormat="1" ht="12">
      <c r="A526" s="14"/>
      <c r="B526" s="247"/>
      <c r="C526" s="248"/>
      <c r="D526" s="232" t="s">
        <v>152</v>
      </c>
      <c r="E526" s="249" t="s">
        <v>1</v>
      </c>
      <c r="F526" s="250" t="s">
        <v>791</v>
      </c>
      <c r="G526" s="248"/>
      <c r="H526" s="251">
        <v>137.61</v>
      </c>
      <c r="I526" s="252"/>
      <c r="J526" s="248"/>
      <c r="K526" s="248"/>
      <c r="L526" s="253"/>
      <c r="M526" s="254"/>
      <c r="N526" s="255"/>
      <c r="O526" s="255"/>
      <c r="P526" s="255"/>
      <c r="Q526" s="255"/>
      <c r="R526" s="255"/>
      <c r="S526" s="255"/>
      <c r="T526" s="256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7" t="s">
        <v>152</v>
      </c>
      <c r="AU526" s="257" t="s">
        <v>83</v>
      </c>
      <c r="AV526" s="14" t="s">
        <v>83</v>
      </c>
      <c r="AW526" s="14" t="s">
        <v>30</v>
      </c>
      <c r="AX526" s="14" t="s">
        <v>73</v>
      </c>
      <c r="AY526" s="257" t="s">
        <v>135</v>
      </c>
    </row>
    <row r="527" spans="1:51" s="14" customFormat="1" ht="12">
      <c r="A527" s="14"/>
      <c r="B527" s="247"/>
      <c r="C527" s="248"/>
      <c r="D527" s="232" t="s">
        <v>152</v>
      </c>
      <c r="E527" s="249" t="s">
        <v>1</v>
      </c>
      <c r="F527" s="250" t="s">
        <v>764</v>
      </c>
      <c r="G527" s="248"/>
      <c r="H527" s="251">
        <v>-38.91</v>
      </c>
      <c r="I527" s="252"/>
      <c r="J527" s="248"/>
      <c r="K527" s="248"/>
      <c r="L527" s="253"/>
      <c r="M527" s="254"/>
      <c r="N527" s="255"/>
      <c r="O527" s="255"/>
      <c r="P527" s="255"/>
      <c r="Q527" s="255"/>
      <c r="R527" s="255"/>
      <c r="S527" s="255"/>
      <c r="T527" s="256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7" t="s">
        <v>152</v>
      </c>
      <c r="AU527" s="257" t="s">
        <v>83</v>
      </c>
      <c r="AV527" s="14" t="s">
        <v>83</v>
      </c>
      <c r="AW527" s="14" t="s">
        <v>30</v>
      </c>
      <c r="AX527" s="14" t="s">
        <v>73</v>
      </c>
      <c r="AY527" s="257" t="s">
        <v>135</v>
      </c>
    </row>
    <row r="528" spans="1:51" s="14" customFormat="1" ht="12">
      <c r="A528" s="14"/>
      <c r="B528" s="247"/>
      <c r="C528" s="248"/>
      <c r="D528" s="232" t="s">
        <v>152</v>
      </c>
      <c r="E528" s="249" t="s">
        <v>1</v>
      </c>
      <c r="F528" s="250" t="s">
        <v>765</v>
      </c>
      <c r="G528" s="248"/>
      <c r="H528" s="251">
        <v>-9.225</v>
      </c>
      <c r="I528" s="252"/>
      <c r="J528" s="248"/>
      <c r="K528" s="248"/>
      <c r="L528" s="253"/>
      <c r="M528" s="254"/>
      <c r="N528" s="255"/>
      <c r="O528" s="255"/>
      <c r="P528" s="255"/>
      <c r="Q528" s="255"/>
      <c r="R528" s="255"/>
      <c r="S528" s="255"/>
      <c r="T528" s="256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7" t="s">
        <v>152</v>
      </c>
      <c r="AU528" s="257" t="s">
        <v>83</v>
      </c>
      <c r="AV528" s="14" t="s">
        <v>83</v>
      </c>
      <c r="AW528" s="14" t="s">
        <v>30</v>
      </c>
      <c r="AX528" s="14" t="s">
        <v>73</v>
      </c>
      <c r="AY528" s="257" t="s">
        <v>135</v>
      </c>
    </row>
    <row r="529" spans="1:51" s="16" customFormat="1" ht="12">
      <c r="A529" s="16"/>
      <c r="B529" s="282"/>
      <c r="C529" s="283"/>
      <c r="D529" s="232" t="s">
        <v>152</v>
      </c>
      <c r="E529" s="284" t="s">
        <v>1</v>
      </c>
      <c r="F529" s="285" t="s">
        <v>762</v>
      </c>
      <c r="G529" s="283"/>
      <c r="H529" s="286">
        <v>89.47500000000002</v>
      </c>
      <c r="I529" s="287"/>
      <c r="J529" s="283"/>
      <c r="K529" s="283"/>
      <c r="L529" s="288"/>
      <c r="M529" s="289"/>
      <c r="N529" s="290"/>
      <c r="O529" s="290"/>
      <c r="P529" s="290"/>
      <c r="Q529" s="290"/>
      <c r="R529" s="290"/>
      <c r="S529" s="290"/>
      <c r="T529" s="291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T529" s="292" t="s">
        <v>152</v>
      </c>
      <c r="AU529" s="292" t="s">
        <v>83</v>
      </c>
      <c r="AV529" s="16" t="s">
        <v>379</v>
      </c>
      <c r="AW529" s="16" t="s">
        <v>30</v>
      </c>
      <c r="AX529" s="16" t="s">
        <v>73</v>
      </c>
      <c r="AY529" s="292" t="s">
        <v>135</v>
      </c>
    </row>
    <row r="530" spans="1:51" s="13" customFormat="1" ht="12">
      <c r="A530" s="13"/>
      <c r="B530" s="237"/>
      <c r="C530" s="238"/>
      <c r="D530" s="232" t="s">
        <v>152</v>
      </c>
      <c r="E530" s="239" t="s">
        <v>1</v>
      </c>
      <c r="F530" s="240" t="s">
        <v>318</v>
      </c>
      <c r="G530" s="238"/>
      <c r="H530" s="239" t="s">
        <v>1</v>
      </c>
      <c r="I530" s="241"/>
      <c r="J530" s="238"/>
      <c r="K530" s="238"/>
      <c r="L530" s="242"/>
      <c r="M530" s="243"/>
      <c r="N530" s="244"/>
      <c r="O530" s="244"/>
      <c r="P530" s="244"/>
      <c r="Q530" s="244"/>
      <c r="R530" s="244"/>
      <c r="S530" s="244"/>
      <c r="T530" s="24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6" t="s">
        <v>152</v>
      </c>
      <c r="AU530" s="246" t="s">
        <v>83</v>
      </c>
      <c r="AV530" s="13" t="s">
        <v>81</v>
      </c>
      <c r="AW530" s="13" t="s">
        <v>30</v>
      </c>
      <c r="AX530" s="13" t="s">
        <v>73</v>
      </c>
      <c r="AY530" s="246" t="s">
        <v>135</v>
      </c>
    </row>
    <row r="531" spans="1:51" s="14" customFormat="1" ht="12">
      <c r="A531" s="14"/>
      <c r="B531" s="247"/>
      <c r="C531" s="248"/>
      <c r="D531" s="232" t="s">
        <v>152</v>
      </c>
      <c r="E531" s="249" t="s">
        <v>1</v>
      </c>
      <c r="F531" s="250" t="s">
        <v>792</v>
      </c>
      <c r="G531" s="248"/>
      <c r="H531" s="251">
        <v>43.5</v>
      </c>
      <c r="I531" s="252"/>
      <c r="J531" s="248"/>
      <c r="K531" s="248"/>
      <c r="L531" s="253"/>
      <c r="M531" s="254"/>
      <c r="N531" s="255"/>
      <c r="O531" s="255"/>
      <c r="P531" s="255"/>
      <c r="Q531" s="255"/>
      <c r="R531" s="255"/>
      <c r="S531" s="255"/>
      <c r="T531" s="256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7" t="s">
        <v>152</v>
      </c>
      <c r="AU531" s="257" t="s">
        <v>83</v>
      </c>
      <c r="AV531" s="14" t="s">
        <v>83</v>
      </c>
      <c r="AW531" s="14" t="s">
        <v>30</v>
      </c>
      <c r="AX531" s="14" t="s">
        <v>73</v>
      </c>
      <c r="AY531" s="257" t="s">
        <v>135</v>
      </c>
    </row>
    <row r="532" spans="1:51" s="14" customFormat="1" ht="12">
      <c r="A532" s="14"/>
      <c r="B532" s="247"/>
      <c r="C532" s="248"/>
      <c r="D532" s="232" t="s">
        <v>152</v>
      </c>
      <c r="E532" s="249" t="s">
        <v>1</v>
      </c>
      <c r="F532" s="250" t="s">
        <v>767</v>
      </c>
      <c r="G532" s="248"/>
      <c r="H532" s="251">
        <v>-6.144</v>
      </c>
      <c r="I532" s="252"/>
      <c r="J532" s="248"/>
      <c r="K532" s="248"/>
      <c r="L532" s="253"/>
      <c r="M532" s="254"/>
      <c r="N532" s="255"/>
      <c r="O532" s="255"/>
      <c r="P532" s="255"/>
      <c r="Q532" s="255"/>
      <c r="R532" s="255"/>
      <c r="S532" s="255"/>
      <c r="T532" s="256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7" t="s">
        <v>152</v>
      </c>
      <c r="AU532" s="257" t="s">
        <v>83</v>
      </c>
      <c r="AV532" s="14" t="s">
        <v>83</v>
      </c>
      <c r="AW532" s="14" t="s">
        <v>30</v>
      </c>
      <c r="AX532" s="14" t="s">
        <v>73</v>
      </c>
      <c r="AY532" s="257" t="s">
        <v>135</v>
      </c>
    </row>
    <row r="533" spans="1:51" s="14" customFormat="1" ht="12">
      <c r="A533" s="14"/>
      <c r="B533" s="247"/>
      <c r="C533" s="248"/>
      <c r="D533" s="232" t="s">
        <v>152</v>
      </c>
      <c r="E533" s="249" t="s">
        <v>1</v>
      </c>
      <c r="F533" s="250" t="s">
        <v>768</v>
      </c>
      <c r="G533" s="248"/>
      <c r="H533" s="251">
        <v>-10.6</v>
      </c>
      <c r="I533" s="252"/>
      <c r="J533" s="248"/>
      <c r="K533" s="248"/>
      <c r="L533" s="253"/>
      <c r="M533" s="254"/>
      <c r="N533" s="255"/>
      <c r="O533" s="255"/>
      <c r="P533" s="255"/>
      <c r="Q533" s="255"/>
      <c r="R533" s="255"/>
      <c r="S533" s="255"/>
      <c r="T533" s="25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7" t="s">
        <v>152</v>
      </c>
      <c r="AU533" s="257" t="s">
        <v>83</v>
      </c>
      <c r="AV533" s="14" t="s">
        <v>83</v>
      </c>
      <c r="AW533" s="14" t="s">
        <v>30</v>
      </c>
      <c r="AX533" s="14" t="s">
        <v>73</v>
      </c>
      <c r="AY533" s="257" t="s">
        <v>135</v>
      </c>
    </row>
    <row r="534" spans="1:51" s="16" customFormat="1" ht="12">
      <c r="A534" s="16"/>
      <c r="B534" s="282"/>
      <c r="C534" s="283"/>
      <c r="D534" s="232" t="s">
        <v>152</v>
      </c>
      <c r="E534" s="284" t="s">
        <v>1</v>
      </c>
      <c r="F534" s="285" t="s">
        <v>762</v>
      </c>
      <c r="G534" s="283"/>
      <c r="H534" s="286">
        <v>26.756</v>
      </c>
      <c r="I534" s="287"/>
      <c r="J534" s="283"/>
      <c r="K534" s="283"/>
      <c r="L534" s="288"/>
      <c r="M534" s="289"/>
      <c r="N534" s="290"/>
      <c r="O534" s="290"/>
      <c r="P534" s="290"/>
      <c r="Q534" s="290"/>
      <c r="R534" s="290"/>
      <c r="S534" s="290"/>
      <c r="T534" s="291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T534" s="292" t="s">
        <v>152</v>
      </c>
      <c r="AU534" s="292" t="s">
        <v>83</v>
      </c>
      <c r="AV534" s="16" t="s">
        <v>379</v>
      </c>
      <c r="AW534" s="16" t="s">
        <v>30</v>
      </c>
      <c r="AX534" s="16" t="s">
        <v>73</v>
      </c>
      <c r="AY534" s="292" t="s">
        <v>135</v>
      </c>
    </row>
    <row r="535" spans="1:51" s="13" customFormat="1" ht="12">
      <c r="A535" s="13"/>
      <c r="B535" s="237"/>
      <c r="C535" s="238"/>
      <c r="D535" s="232" t="s">
        <v>152</v>
      </c>
      <c r="E535" s="239" t="s">
        <v>1</v>
      </c>
      <c r="F535" s="240" t="s">
        <v>769</v>
      </c>
      <c r="G535" s="238"/>
      <c r="H535" s="239" t="s">
        <v>1</v>
      </c>
      <c r="I535" s="241"/>
      <c r="J535" s="238"/>
      <c r="K535" s="238"/>
      <c r="L535" s="242"/>
      <c r="M535" s="243"/>
      <c r="N535" s="244"/>
      <c r="O535" s="244"/>
      <c r="P535" s="244"/>
      <c r="Q535" s="244"/>
      <c r="R535" s="244"/>
      <c r="S535" s="244"/>
      <c r="T535" s="245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6" t="s">
        <v>152</v>
      </c>
      <c r="AU535" s="246" t="s">
        <v>83</v>
      </c>
      <c r="AV535" s="13" t="s">
        <v>81</v>
      </c>
      <c r="AW535" s="13" t="s">
        <v>30</v>
      </c>
      <c r="AX535" s="13" t="s">
        <v>73</v>
      </c>
      <c r="AY535" s="246" t="s">
        <v>135</v>
      </c>
    </row>
    <row r="536" spans="1:51" s="14" customFormat="1" ht="12">
      <c r="A536" s="14"/>
      <c r="B536" s="247"/>
      <c r="C536" s="248"/>
      <c r="D536" s="232" t="s">
        <v>152</v>
      </c>
      <c r="E536" s="249" t="s">
        <v>1</v>
      </c>
      <c r="F536" s="250" t="s">
        <v>793</v>
      </c>
      <c r="G536" s="248"/>
      <c r="H536" s="251">
        <v>166.8</v>
      </c>
      <c r="I536" s="252"/>
      <c r="J536" s="248"/>
      <c r="K536" s="248"/>
      <c r="L536" s="253"/>
      <c r="M536" s="254"/>
      <c r="N536" s="255"/>
      <c r="O536" s="255"/>
      <c r="P536" s="255"/>
      <c r="Q536" s="255"/>
      <c r="R536" s="255"/>
      <c r="S536" s="255"/>
      <c r="T536" s="25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7" t="s">
        <v>152</v>
      </c>
      <c r="AU536" s="257" t="s">
        <v>83</v>
      </c>
      <c r="AV536" s="14" t="s">
        <v>83</v>
      </c>
      <c r="AW536" s="14" t="s">
        <v>30</v>
      </c>
      <c r="AX536" s="14" t="s">
        <v>73</v>
      </c>
      <c r="AY536" s="257" t="s">
        <v>135</v>
      </c>
    </row>
    <row r="537" spans="1:51" s="14" customFormat="1" ht="12">
      <c r="A537" s="14"/>
      <c r="B537" s="247"/>
      <c r="C537" s="248"/>
      <c r="D537" s="232" t="s">
        <v>152</v>
      </c>
      <c r="E537" s="249" t="s">
        <v>1</v>
      </c>
      <c r="F537" s="250" t="s">
        <v>771</v>
      </c>
      <c r="G537" s="248"/>
      <c r="H537" s="251">
        <v>-50.61</v>
      </c>
      <c r="I537" s="252"/>
      <c r="J537" s="248"/>
      <c r="K537" s="248"/>
      <c r="L537" s="253"/>
      <c r="M537" s="254"/>
      <c r="N537" s="255"/>
      <c r="O537" s="255"/>
      <c r="P537" s="255"/>
      <c r="Q537" s="255"/>
      <c r="R537" s="255"/>
      <c r="S537" s="255"/>
      <c r="T537" s="25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7" t="s">
        <v>152</v>
      </c>
      <c r="AU537" s="257" t="s">
        <v>83</v>
      </c>
      <c r="AV537" s="14" t="s">
        <v>83</v>
      </c>
      <c r="AW537" s="14" t="s">
        <v>30</v>
      </c>
      <c r="AX537" s="14" t="s">
        <v>73</v>
      </c>
      <c r="AY537" s="257" t="s">
        <v>135</v>
      </c>
    </row>
    <row r="538" spans="1:51" s="14" customFormat="1" ht="12">
      <c r="A538" s="14"/>
      <c r="B538" s="247"/>
      <c r="C538" s="248"/>
      <c r="D538" s="232" t="s">
        <v>152</v>
      </c>
      <c r="E538" s="249" t="s">
        <v>1</v>
      </c>
      <c r="F538" s="250" t="s">
        <v>772</v>
      </c>
      <c r="G538" s="248"/>
      <c r="H538" s="251">
        <v>21.45</v>
      </c>
      <c r="I538" s="252"/>
      <c r="J538" s="248"/>
      <c r="K538" s="248"/>
      <c r="L538" s="253"/>
      <c r="M538" s="254"/>
      <c r="N538" s="255"/>
      <c r="O538" s="255"/>
      <c r="P538" s="255"/>
      <c r="Q538" s="255"/>
      <c r="R538" s="255"/>
      <c r="S538" s="255"/>
      <c r="T538" s="256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7" t="s">
        <v>152</v>
      </c>
      <c r="AU538" s="257" t="s">
        <v>83</v>
      </c>
      <c r="AV538" s="14" t="s">
        <v>83</v>
      </c>
      <c r="AW538" s="14" t="s">
        <v>30</v>
      </c>
      <c r="AX538" s="14" t="s">
        <v>73</v>
      </c>
      <c r="AY538" s="257" t="s">
        <v>135</v>
      </c>
    </row>
    <row r="539" spans="1:51" s="16" customFormat="1" ht="12">
      <c r="A539" s="16"/>
      <c r="B539" s="282"/>
      <c r="C539" s="283"/>
      <c r="D539" s="232" t="s">
        <v>152</v>
      </c>
      <c r="E539" s="284" t="s">
        <v>1</v>
      </c>
      <c r="F539" s="285" t="s">
        <v>762</v>
      </c>
      <c r="G539" s="283"/>
      <c r="H539" s="286">
        <v>137.64000000000001</v>
      </c>
      <c r="I539" s="287"/>
      <c r="J539" s="283"/>
      <c r="K539" s="283"/>
      <c r="L539" s="288"/>
      <c r="M539" s="289"/>
      <c r="N539" s="290"/>
      <c r="O539" s="290"/>
      <c r="P539" s="290"/>
      <c r="Q539" s="290"/>
      <c r="R539" s="290"/>
      <c r="S539" s="290"/>
      <c r="T539" s="291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T539" s="292" t="s">
        <v>152</v>
      </c>
      <c r="AU539" s="292" t="s">
        <v>83</v>
      </c>
      <c r="AV539" s="16" t="s">
        <v>379</v>
      </c>
      <c r="AW539" s="16" t="s">
        <v>30</v>
      </c>
      <c r="AX539" s="16" t="s">
        <v>73</v>
      </c>
      <c r="AY539" s="292" t="s">
        <v>135</v>
      </c>
    </row>
    <row r="540" spans="1:51" s="15" customFormat="1" ht="12">
      <c r="A540" s="15"/>
      <c r="B540" s="258"/>
      <c r="C540" s="259"/>
      <c r="D540" s="232" t="s">
        <v>152</v>
      </c>
      <c r="E540" s="260" t="s">
        <v>1</v>
      </c>
      <c r="F540" s="261" t="s">
        <v>157</v>
      </c>
      <c r="G540" s="259"/>
      <c r="H540" s="262">
        <v>408.91099999999994</v>
      </c>
      <c r="I540" s="263"/>
      <c r="J540" s="259"/>
      <c r="K540" s="259"/>
      <c r="L540" s="264"/>
      <c r="M540" s="265"/>
      <c r="N540" s="266"/>
      <c r="O540" s="266"/>
      <c r="P540" s="266"/>
      <c r="Q540" s="266"/>
      <c r="R540" s="266"/>
      <c r="S540" s="266"/>
      <c r="T540" s="267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68" t="s">
        <v>152</v>
      </c>
      <c r="AU540" s="268" t="s">
        <v>83</v>
      </c>
      <c r="AV540" s="15" t="s">
        <v>143</v>
      </c>
      <c r="AW540" s="15" t="s">
        <v>30</v>
      </c>
      <c r="AX540" s="15" t="s">
        <v>81</v>
      </c>
      <c r="AY540" s="268" t="s">
        <v>135</v>
      </c>
    </row>
    <row r="541" spans="1:65" s="2" customFormat="1" ht="24.15" customHeight="1">
      <c r="A541" s="39"/>
      <c r="B541" s="40"/>
      <c r="C541" s="219" t="s">
        <v>794</v>
      </c>
      <c r="D541" s="219" t="s">
        <v>139</v>
      </c>
      <c r="E541" s="220" t="s">
        <v>795</v>
      </c>
      <c r="F541" s="221" t="s">
        <v>796</v>
      </c>
      <c r="G541" s="222" t="s">
        <v>142</v>
      </c>
      <c r="H541" s="223">
        <v>375.586</v>
      </c>
      <c r="I541" s="224"/>
      <c r="J541" s="225">
        <f>ROUND(I541*H541,2)</f>
        <v>0</v>
      </c>
      <c r="K541" s="221" t="s">
        <v>1</v>
      </c>
      <c r="L541" s="45"/>
      <c r="M541" s="226" t="s">
        <v>1</v>
      </c>
      <c r="N541" s="227" t="s">
        <v>38</v>
      </c>
      <c r="O541" s="92"/>
      <c r="P541" s="228">
        <f>O541*H541</f>
        <v>0</v>
      </c>
      <c r="Q541" s="228">
        <v>0</v>
      </c>
      <c r="R541" s="228">
        <f>Q541*H541</f>
        <v>0</v>
      </c>
      <c r="S541" s="228">
        <v>0</v>
      </c>
      <c r="T541" s="229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0" t="s">
        <v>306</v>
      </c>
      <c r="AT541" s="230" t="s">
        <v>139</v>
      </c>
      <c r="AU541" s="230" t="s">
        <v>83</v>
      </c>
      <c r="AY541" s="18" t="s">
        <v>135</v>
      </c>
      <c r="BE541" s="231">
        <f>IF(N541="základní",J541,0)</f>
        <v>0</v>
      </c>
      <c r="BF541" s="231">
        <f>IF(N541="snížená",J541,0)</f>
        <v>0</v>
      </c>
      <c r="BG541" s="231">
        <f>IF(N541="zákl. přenesená",J541,0)</f>
        <v>0</v>
      </c>
      <c r="BH541" s="231">
        <f>IF(N541="sníž. přenesená",J541,0)</f>
        <v>0</v>
      </c>
      <c r="BI541" s="231">
        <f>IF(N541="nulová",J541,0)</f>
        <v>0</v>
      </c>
      <c r="BJ541" s="18" t="s">
        <v>81</v>
      </c>
      <c r="BK541" s="231">
        <f>ROUND(I541*H541,2)</f>
        <v>0</v>
      </c>
      <c r="BL541" s="18" t="s">
        <v>306</v>
      </c>
      <c r="BM541" s="230" t="s">
        <v>797</v>
      </c>
    </row>
    <row r="542" spans="1:47" s="2" customFormat="1" ht="12">
      <c r="A542" s="39"/>
      <c r="B542" s="40"/>
      <c r="C542" s="41"/>
      <c r="D542" s="232" t="s">
        <v>145</v>
      </c>
      <c r="E542" s="41"/>
      <c r="F542" s="233" t="s">
        <v>798</v>
      </c>
      <c r="G542" s="41"/>
      <c r="H542" s="41"/>
      <c r="I542" s="234"/>
      <c r="J542" s="41"/>
      <c r="K542" s="41"/>
      <c r="L542" s="45"/>
      <c r="M542" s="235"/>
      <c r="N542" s="236"/>
      <c r="O542" s="92"/>
      <c r="P542" s="92"/>
      <c r="Q542" s="92"/>
      <c r="R542" s="92"/>
      <c r="S542" s="92"/>
      <c r="T542" s="93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145</v>
      </c>
      <c r="AU542" s="18" t="s">
        <v>83</v>
      </c>
    </row>
    <row r="543" spans="1:65" s="2" customFormat="1" ht="21.75" customHeight="1">
      <c r="A543" s="39"/>
      <c r="B543" s="40"/>
      <c r="C543" s="219" t="s">
        <v>799</v>
      </c>
      <c r="D543" s="219" t="s">
        <v>139</v>
      </c>
      <c r="E543" s="220" t="s">
        <v>800</v>
      </c>
      <c r="F543" s="221" t="s">
        <v>801</v>
      </c>
      <c r="G543" s="222" t="s">
        <v>142</v>
      </c>
      <c r="H543" s="223">
        <v>375.586</v>
      </c>
      <c r="I543" s="224"/>
      <c r="J543" s="225">
        <f>ROUND(I543*H543,2)</f>
        <v>0</v>
      </c>
      <c r="K543" s="221" t="s">
        <v>1</v>
      </c>
      <c r="L543" s="45"/>
      <c r="M543" s="226" t="s">
        <v>1</v>
      </c>
      <c r="N543" s="227" t="s">
        <v>38</v>
      </c>
      <c r="O543" s="92"/>
      <c r="P543" s="228">
        <f>O543*H543</f>
        <v>0</v>
      </c>
      <c r="Q543" s="228">
        <v>0.00021</v>
      </c>
      <c r="R543" s="228">
        <f>Q543*H543</f>
        <v>0.07887306000000001</v>
      </c>
      <c r="S543" s="228">
        <v>0</v>
      </c>
      <c r="T543" s="229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30" t="s">
        <v>306</v>
      </c>
      <c r="AT543" s="230" t="s">
        <v>139</v>
      </c>
      <c r="AU543" s="230" t="s">
        <v>83</v>
      </c>
      <c r="AY543" s="18" t="s">
        <v>135</v>
      </c>
      <c r="BE543" s="231">
        <f>IF(N543="základní",J543,0)</f>
        <v>0</v>
      </c>
      <c r="BF543" s="231">
        <f>IF(N543="snížená",J543,0)</f>
        <v>0</v>
      </c>
      <c r="BG543" s="231">
        <f>IF(N543="zákl. přenesená",J543,0)</f>
        <v>0</v>
      </c>
      <c r="BH543" s="231">
        <f>IF(N543="sníž. přenesená",J543,0)</f>
        <v>0</v>
      </c>
      <c r="BI543" s="231">
        <f>IF(N543="nulová",J543,0)</f>
        <v>0</v>
      </c>
      <c r="BJ543" s="18" t="s">
        <v>81</v>
      </c>
      <c r="BK543" s="231">
        <f>ROUND(I543*H543,2)</f>
        <v>0</v>
      </c>
      <c r="BL543" s="18" t="s">
        <v>306</v>
      </c>
      <c r="BM543" s="230" t="s">
        <v>802</v>
      </c>
    </row>
    <row r="544" spans="1:47" s="2" customFormat="1" ht="12">
      <c r="A544" s="39"/>
      <c r="B544" s="40"/>
      <c r="C544" s="41"/>
      <c r="D544" s="232" t="s">
        <v>145</v>
      </c>
      <c r="E544" s="41"/>
      <c r="F544" s="233" t="s">
        <v>803</v>
      </c>
      <c r="G544" s="41"/>
      <c r="H544" s="41"/>
      <c r="I544" s="234"/>
      <c r="J544" s="41"/>
      <c r="K544" s="41"/>
      <c r="L544" s="45"/>
      <c r="M544" s="235"/>
      <c r="N544" s="236"/>
      <c r="O544" s="92"/>
      <c r="P544" s="92"/>
      <c r="Q544" s="92"/>
      <c r="R544" s="92"/>
      <c r="S544" s="92"/>
      <c r="T544" s="93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145</v>
      </c>
      <c r="AU544" s="18" t="s">
        <v>83</v>
      </c>
    </row>
    <row r="545" spans="1:51" s="13" customFormat="1" ht="12">
      <c r="A545" s="13"/>
      <c r="B545" s="237"/>
      <c r="C545" s="238"/>
      <c r="D545" s="232" t="s">
        <v>152</v>
      </c>
      <c r="E545" s="239" t="s">
        <v>1</v>
      </c>
      <c r="F545" s="240" t="s">
        <v>568</v>
      </c>
      <c r="G545" s="238"/>
      <c r="H545" s="239" t="s">
        <v>1</v>
      </c>
      <c r="I545" s="241"/>
      <c r="J545" s="238"/>
      <c r="K545" s="238"/>
      <c r="L545" s="242"/>
      <c r="M545" s="243"/>
      <c r="N545" s="244"/>
      <c r="O545" s="244"/>
      <c r="P545" s="244"/>
      <c r="Q545" s="244"/>
      <c r="R545" s="244"/>
      <c r="S545" s="244"/>
      <c r="T545" s="245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6" t="s">
        <v>152</v>
      </c>
      <c r="AU545" s="246" t="s">
        <v>83</v>
      </c>
      <c r="AV545" s="13" t="s">
        <v>81</v>
      </c>
      <c r="AW545" s="13" t="s">
        <v>30</v>
      </c>
      <c r="AX545" s="13" t="s">
        <v>73</v>
      </c>
      <c r="AY545" s="246" t="s">
        <v>135</v>
      </c>
    </row>
    <row r="546" spans="1:51" s="14" customFormat="1" ht="12">
      <c r="A546" s="14"/>
      <c r="B546" s="247"/>
      <c r="C546" s="248"/>
      <c r="D546" s="232" t="s">
        <v>152</v>
      </c>
      <c r="E546" s="249" t="s">
        <v>1</v>
      </c>
      <c r="F546" s="250" t="s">
        <v>790</v>
      </c>
      <c r="G546" s="248"/>
      <c r="H546" s="251">
        <v>286.02</v>
      </c>
      <c r="I546" s="252"/>
      <c r="J546" s="248"/>
      <c r="K546" s="248"/>
      <c r="L546" s="253"/>
      <c r="M546" s="254"/>
      <c r="N546" s="255"/>
      <c r="O546" s="255"/>
      <c r="P546" s="255"/>
      <c r="Q546" s="255"/>
      <c r="R546" s="255"/>
      <c r="S546" s="255"/>
      <c r="T546" s="256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7" t="s">
        <v>152</v>
      </c>
      <c r="AU546" s="257" t="s">
        <v>83</v>
      </c>
      <c r="AV546" s="14" t="s">
        <v>83</v>
      </c>
      <c r="AW546" s="14" t="s">
        <v>30</v>
      </c>
      <c r="AX546" s="14" t="s">
        <v>73</v>
      </c>
      <c r="AY546" s="257" t="s">
        <v>135</v>
      </c>
    </row>
    <row r="547" spans="1:51" s="14" customFormat="1" ht="12">
      <c r="A547" s="14"/>
      <c r="B547" s="247"/>
      <c r="C547" s="248"/>
      <c r="D547" s="232" t="s">
        <v>152</v>
      </c>
      <c r="E547" s="249" t="s">
        <v>1</v>
      </c>
      <c r="F547" s="250" t="s">
        <v>760</v>
      </c>
      <c r="G547" s="248"/>
      <c r="H547" s="251">
        <v>-96.48</v>
      </c>
      <c r="I547" s="252"/>
      <c r="J547" s="248"/>
      <c r="K547" s="248"/>
      <c r="L547" s="253"/>
      <c r="M547" s="254"/>
      <c r="N547" s="255"/>
      <c r="O547" s="255"/>
      <c r="P547" s="255"/>
      <c r="Q547" s="255"/>
      <c r="R547" s="255"/>
      <c r="S547" s="255"/>
      <c r="T547" s="25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7" t="s">
        <v>152</v>
      </c>
      <c r="AU547" s="257" t="s">
        <v>83</v>
      </c>
      <c r="AV547" s="14" t="s">
        <v>83</v>
      </c>
      <c r="AW547" s="14" t="s">
        <v>30</v>
      </c>
      <c r="AX547" s="14" t="s">
        <v>73</v>
      </c>
      <c r="AY547" s="257" t="s">
        <v>135</v>
      </c>
    </row>
    <row r="548" spans="1:51" s="14" customFormat="1" ht="12">
      <c r="A548" s="14"/>
      <c r="B548" s="247"/>
      <c r="C548" s="248"/>
      <c r="D548" s="232" t="s">
        <v>152</v>
      </c>
      <c r="E548" s="249" t="s">
        <v>1</v>
      </c>
      <c r="F548" s="250" t="s">
        <v>804</v>
      </c>
      <c r="G548" s="248"/>
      <c r="H548" s="251">
        <v>-53.4</v>
      </c>
      <c r="I548" s="252"/>
      <c r="J548" s="248"/>
      <c r="K548" s="248"/>
      <c r="L548" s="253"/>
      <c r="M548" s="254"/>
      <c r="N548" s="255"/>
      <c r="O548" s="255"/>
      <c r="P548" s="255"/>
      <c r="Q548" s="255"/>
      <c r="R548" s="255"/>
      <c r="S548" s="255"/>
      <c r="T548" s="256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7" t="s">
        <v>152</v>
      </c>
      <c r="AU548" s="257" t="s">
        <v>83</v>
      </c>
      <c r="AV548" s="14" t="s">
        <v>83</v>
      </c>
      <c r="AW548" s="14" t="s">
        <v>30</v>
      </c>
      <c r="AX548" s="14" t="s">
        <v>73</v>
      </c>
      <c r="AY548" s="257" t="s">
        <v>135</v>
      </c>
    </row>
    <row r="549" spans="1:51" s="16" customFormat="1" ht="12">
      <c r="A549" s="16"/>
      <c r="B549" s="282"/>
      <c r="C549" s="283"/>
      <c r="D549" s="232" t="s">
        <v>152</v>
      </c>
      <c r="E549" s="284" t="s">
        <v>1</v>
      </c>
      <c r="F549" s="285" t="s">
        <v>762</v>
      </c>
      <c r="G549" s="283"/>
      <c r="H549" s="286">
        <v>136.13999999999996</v>
      </c>
      <c r="I549" s="287"/>
      <c r="J549" s="283"/>
      <c r="K549" s="283"/>
      <c r="L549" s="288"/>
      <c r="M549" s="289"/>
      <c r="N549" s="290"/>
      <c r="O549" s="290"/>
      <c r="P549" s="290"/>
      <c r="Q549" s="290"/>
      <c r="R549" s="290"/>
      <c r="S549" s="290"/>
      <c r="T549" s="291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T549" s="292" t="s">
        <v>152</v>
      </c>
      <c r="AU549" s="292" t="s">
        <v>83</v>
      </c>
      <c r="AV549" s="16" t="s">
        <v>379</v>
      </c>
      <c r="AW549" s="16" t="s">
        <v>30</v>
      </c>
      <c r="AX549" s="16" t="s">
        <v>73</v>
      </c>
      <c r="AY549" s="292" t="s">
        <v>135</v>
      </c>
    </row>
    <row r="550" spans="1:51" s="13" customFormat="1" ht="12">
      <c r="A550" s="13"/>
      <c r="B550" s="237"/>
      <c r="C550" s="238"/>
      <c r="D550" s="232" t="s">
        <v>152</v>
      </c>
      <c r="E550" s="239" t="s">
        <v>1</v>
      </c>
      <c r="F550" s="240" t="s">
        <v>309</v>
      </c>
      <c r="G550" s="238"/>
      <c r="H550" s="239" t="s">
        <v>1</v>
      </c>
      <c r="I550" s="241"/>
      <c r="J550" s="238"/>
      <c r="K550" s="238"/>
      <c r="L550" s="242"/>
      <c r="M550" s="243"/>
      <c r="N550" s="244"/>
      <c r="O550" s="244"/>
      <c r="P550" s="244"/>
      <c r="Q550" s="244"/>
      <c r="R550" s="244"/>
      <c r="S550" s="244"/>
      <c r="T550" s="245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6" t="s">
        <v>152</v>
      </c>
      <c r="AU550" s="246" t="s">
        <v>83</v>
      </c>
      <c r="AV550" s="13" t="s">
        <v>81</v>
      </c>
      <c r="AW550" s="13" t="s">
        <v>30</v>
      </c>
      <c r="AX550" s="13" t="s">
        <v>73</v>
      </c>
      <c r="AY550" s="246" t="s">
        <v>135</v>
      </c>
    </row>
    <row r="551" spans="1:51" s="14" customFormat="1" ht="12">
      <c r="A551" s="14"/>
      <c r="B551" s="247"/>
      <c r="C551" s="248"/>
      <c r="D551" s="232" t="s">
        <v>152</v>
      </c>
      <c r="E551" s="249" t="s">
        <v>1</v>
      </c>
      <c r="F551" s="250" t="s">
        <v>791</v>
      </c>
      <c r="G551" s="248"/>
      <c r="H551" s="251">
        <v>137.61</v>
      </c>
      <c r="I551" s="252"/>
      <c r="J551" s="248"/>
      <c r="K551" s="248"/>
      <c r="L551" s="253"/>
      <c r="M551" s="254"/>
      <c r="N551" s="255"/>
      <c r="O551" s="255"/>
      <c r="P551" s="255"/>
      <c r="Q551" s="255"/>
      <c r="R551" s="255"/>
      <c r="S551" s="255"/>
      <c r="T551" s="256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7" t="s">
        <v>152</v>
      </c>
      <c r="AU551" s="257" t="s">
        <v>83</v>
      </c>
      <c r="AV551" s="14" t="s">
        <v>83</v>
      </c>
      <c r="AW551" s="14" t="s">
        <v>30</v>
      </c>
      <c r="AX551" s="14" t="s">
        <v>73</v>
      </c>
      <c r="AY551" s="257" t="s">
        <v>135</v>
      </c>
    </row>
    <row r="552" spans="1:51" s="14" customFormat="1" ht="12">
      <c r="A552" s="14"/>
      <c r="B552" s="247"/>
      <c r="C552" s="248"/>
      <c r="D552" s="232" t="s">
        <v>152</v>
      </c>
      <c r="E552" s="249" t="s">
        <v>1</v>
      </c>
      <c r="F552" s="250" t="s">
        <v>764</v>
      </c>
      <c r="G552" s="248"/>
      <c r="H552" s="251">
        <v>-38.91</v>
      </c>
      <c r="I552" s="252"/>
      <c r="J552" s="248"/>
      <c r="K552" s="248"/>
      <c r="L552" s="253"/>
      <c r="M552" s="254"/>
      <c r="N552" s="255"/>
      <c r="O552" s="255"/>
      <c r="P552" s="255"/>
      <c r="Q552" s="255"/>
      <c r="R552" s="255"/>
      <c r="S552" s="255"/>
      <c r="T552" s="256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7" t="s">
        <v>152</v>
      </c>
      <c r="AU552" s="257" t="s">
        <v>83</v>
      </c>
      <c r="AV552" s="14" t="s">
        <v>83</v>
      </c>
      <c r="AW552" s="14" t="s">
        <v>30</v>
      </c>
      <c r="AX552" s="14" t="s">
        <v>73</v>
      </c>
      <c r="AY552" s="257" t="s">
        <v>135</v>
      </c>
    </row>
    <row r="553" spans="1:51" s="16" customFormat="1" ht="12">
      <c r="A553" s="16"/>
      <c r="B553" s="282"/>
      <c r="C553" s="283"/>
      <c r="D553" s="232" t="s">
        <v>152</v>
      </c>
      <c r="E553" s="284" t="s">
        <v>1</v>
      </c>
      <c r="F553" s="285" t="s">
        <v>762</v>
      </c>
      <c r="G553" s="283"/>
      <c r="H553" s="286">
        <v>98.70000000000002</v>
      </c>
      <c r="I553" s="287"/>
      <c r="J553" s="283"/>
      <c r="K553" s="283"/>
      <c r="L553" s="288"/>
      <c r="M553" s="289"/>
      <c r="N553" s="290"/>
      <c r="O553" s="290"/>
      <c r="P553" s="290"/>
      <c r="Q553" s="290"/>
      <c r="R553" s="290"/>
      <c r="S553" s="290"/>
      <c r="T553" s="291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T553" s="292" t="s">
        <v>152</v>
      </c>
      <c r="AU553" s="292" t="s">
        <v>83</v>
      </c>
      <c r="AV553" s="16" t="s">
        <v>379</v>
      </c>
      <c r="AW553" s="16" t="s">
        <v>30</v>
      </c>
      <c r="AX553" s="16" t="s">
        <v>73</v>
      </c>
      <c r="AY553" s="292" t="s">
        <v>135</v>
      </c>
    </row>
    <row r="554" spans="1:51" s="13" customFormat="1" ht="12">
      <c r="A554" s="13"/>
      <c r="B554" s="237"/>
      <c r="C554" s="238"/>
      <c r="D554" s="232" t="s">
        <v>152</v>
      </c>
      <c r="E554" s="239" t="s">
        <v>1</v>
      </c>
      <c r="F554" s="240" t="s">
        <v>318</v>
      </c>
      <c r="G554" s="238"/>
      <c r="H554" s="239" t="s">
        <v>1</v>
      </c>
      <c r="I554" s="241"/>
      <c r="J554" s="238"/>
      <c r="K554" s="238"/>
      <c r="L554" s="242"/>
      <c r="M554" s="243"/>
      <c r="N554" s="244"/>
      <c r="O554" s="244"/>
      <c r="P554" s="244"/>
      <c r="Q554" s="244"/>
      <c r="R554" s="244"/>
      <c r="S554" s="244"/>
      <c r="T554" s="24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6" t="s">
        <v>152</v>
      </c>
      <c r="AU554" s="246" t="s">
        <v>83</v>
      </c>
      <c r="AV554" s="13" t="s">
        <v>81</v>
      </c>
      <c r="AW554" s="13" t="s">
        <v>30</v>
      </c>
      <c r="AX554" s="13" t="s">
        <v>73</v>
      </c>
      <c r="AY554" s="246" t="s">
        <v>135</v>
      </c>
    </row>
    <row r="555" spans="1:51" s="14" customFormat="1" ht="12">
      <c r="A555" s="14"/>
      <c r="B555" s="247"/>
      <c r="C555" s="248"/>
      <c r="D555" s="232" t="s">
        <v>152</v>
      </c>
      <c r="E555" s="249" t="s">
        <v>1</v>
      </c>
      <c r="F555" s="250" t="s">
        <v>792</v>
      </c>
      <c r="G555" s="248"/>
      <c r="H555" s="251">
        <v>43.5</v>
      </c>
      <c r="I555" s="252"/>
      <c r="J555" s="248"/>
      <c r="K555" s="248"/>
      <c r="L555" s="253"/>
      <c r="M555" s="254"/>
      <c r="N555" s="255"/>
      <c r="O555" s="255"/>
      <c r="P555" s="255"/>
      <c r="Q555" s="255"/>
      <c r="R555" s="255"/>
      <c r="S555" s="255"/>
      <c r="T555" s="256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7" t="s">
        <v>152</v>
      </c>
      <c r="AU555" s="257" t="s">
        <v>83</v>
      </c>
      <c r="AV555" s="14" t="s">
        <v>83</v>
      </c>
      <c r="AW555" s="14" t="s">
        <v>30</v>
      </c>
      <c r="AX555" s="14" t="s">
        <v>73</v>
      </c>
      <c r="AY555" s="257" t="s">
        <v>135</v>
      </c>
    </row>
    <row r="556" spans="1:51" s="14" customFormat="1" ht="12">
      <c r="A556" s="14"/>
      <c r="B556" s="247"/>
      <c r="C556" s="248"/>
      <c r="D556" s="232" t="s">
        <v>152</v>
      </c>
      <c r="E556" s="249" t="s">
        <v>1</v>
      </c>
      <c r="F556" s="250" t="s">
        <v>767</v>
      </c>
      <c r="G556" s="248"/>
      <c r="H556" s="251">
        <v>-6.144</v>
      </c>
      <c r="I556" s="252"/>
      <c r="J556" s="248"/>
      <c r="K556" s="248"/>
      <c r="L556" s="253"/>
      <c r="M556" s="254"/>
      <c r="N556" s="255"/>
      <c r="O556" s="255"/>
      <c r="P556" s="255"/>
      <c r="Q556" s="255"/>
      <c r="R556" s="255"/>
      <c r="S556" s="255"/>
      <c r="T556" s="256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7" t="s">
        <v>152</v>
      </c>
      <c r="AU556" s="257" t="s">
        <v>83</v>
      </c>
      <c r="AV556" s="14" t="s">
        <v>83</v>
      </c>
      <c r="AW556" s="14" t="s">
        <v>30</v>
      </c>
      <c r="AX556" s="14" t="s">
        <v>73</v>
      </c>
      <c r="AY556" s="257" t="s">
        <v>135</v>
      </c>
    </row>
    <row r="557" spans="1:51" s="14" customFormat="1" ht="12">
      <c r="A557" s="14"/>
      <c r="B557" s="247"/>
      <c r="C557" s="248"/>
      <c r="D557" s="232" t="s">
        <v>152</v>
      </c>
      <c r="E557" s="249" t="s">
        <v>1</v>
      </c>
      <c r="F557" s="250" t="s">
        <v>805</v>
      </c>
      <c r="G557" s="248"/>
      <c r="H557" s="251">
        <v>-6.4</v>
      </c>
      <c r="I557" s="252"/>
      <c r="J557" s="248"/>
      <c r="K557" s="248"/>
      <c r="L557" s="253"/>
      <c r="M557" s="254"/>
      <c r="N557" s="255"/>
      <c r="O557" s="255"/>
      <c r="P557" s="255"/>
      <c r="Q557" s="255"/>
      <c r="R557" s="255"/>
      <c r="S557" s="255"/>
      <c r="T557" s="256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7" t="s">
        <v>152</v>
      </c>
      <c r="AU557" s="257" t="s">
        <v>83</v>
      </c>
      <c r="AV557" s="14" t="s">
        <v>83</v>
      </c>
      <c r="AW557" s="14" t="s">
        <v>30</v>
      </c>
      <c r="AX557" s="14" t="s">
        <v>73</v>
      </c>
      <c r="AY557" s="257" t="s">
        <v>135</v>
      </c>
    </row>
    <row r="558" spans="1:51" s="16" customFormat="1" ht="12">
      <c r="A558" s="16"/>
      <c r="B558" s="282"/>
      <c r="C558" s="283"/>
      <c r="D558" s="232" t="s">
        <v>152</v>
      </c>
      <c r="E558" s="284" t="s">
        <v>1</v>
      </c>
      <c r="F558" s="285" t="s">
        <v>762</v>
      </c>
      <c r="G558" s="283"/>
      <c r="H558" s="286">
        <v>30.956000000000003</v>
      </c>
      <c r="I558" s="287"/>
      <c r="J558" s="283"/>
      <c r="K558" s="283"/>
      <c r="L558" s="288"/>
      <c r="M558" s="289"/>
      <c r="N558" s="290"/>
      <c r="O558" s="290"/>
      <c r="P558" s="290"/>
      <c r="Q558" s="290"/>
      <c r="R558" s="290"/>
      <c r="S558" s="290"/>
      <c r="T558" s="291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T558" s="292" t="s">
        <v>152</v>
      </c>
      <c r="AU558" s="292" t="s">
        <v>83</v>
      </c>
      <c r="AV558" s="16" t="s">
        <v>379</v>
      </c>
      <c r="AW558" s="16" t="s">
        <v>30</v>
      </c>
      <c r="AX558" s="16" t="s">
        <v>73</v>
      </c>
      <c r="AY558" s="292" t="s">
        <v>135</v>
      </c>
    </row>
    <row r="559" spans="1:51" s="13" customFormat="1" ht="12">
      <c r="A559" s="13"/>
      <c r="B559" s="237"/>
      <c r="C559" s="238"/>
      <c r="D559" s="232" t="s">
        <v>152</v>
      </c>
      <c r="E559" s="239" t="s">
        <v>1</v>
      </c>
      <c r="F559" s="240" t="s">
        <v>769</v>
      </c>
      <c r="G559" s="238"/>
      <c r="H559" s="239" t="s">
        <v>1</v>
      </c>
      <c r="I559" s="241"/>
      <c r="J559" s="238"/>
      <c r="K559" s="238"/>
      <c r="L559" s="242"/>
      <c r="M559" s="243"/>
      <c r="N559" s="244"/>
      <c r="O559" s="244"/>
      <c r="P559" s="244"/>
      <c r="Q559" s="244"/>
      <c r="R559" s="244"/>
      <c r="S559" s="244"/>
      <c r="T559" s="24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6" t="s">
        <v>152</v>
      </c>
      <c r="AU559" s="246" t="s">
        <v>83</v>
      </c>
      <c r="AV559" s="13" t="s">
        <v>81</v>
      </c>
      <c r="AW559" s="13" t="s">
        <v>30</v>
      </c>
      <c r="AX559" s="13" t="s">
        <v>73</v>
      </c>
      <c r="AY559" s="246" t="s">
        <v>135</v>
      </c>
    </row>
    <row r="560" spans="1:51" s="14" customFormat="1" ht="12">
      <c r="A560" s="14"/>
      <c r="B560" s="247"/>
      <c r="C560" s="248"/>
      <c r="D560" s="232" t="s">
        <v>152</v>
      </c>
      <c r="E560" s="249" t="s">
        <v>1</v>
      </c>
      <c r="F560" s="250" t="s">
        <v>793</v>
      </c>
      <c r="G560" s="248"/>
      <c r="H560" s="251">
        <v>166.8</v>
      </c>
      <c r="I560" s="252"/>
      <c r="J560" s="248"/>
      <c r="K560" s="248"/>
      <c r="L560" s="253"/>
      <c r="M560" s="254"/>
      <c r="N560" s="255"/>
      <c r="O560" s="255"/>
      <c r="P560" s="255"/>
      <c r="Q560" s="255"/>
      <c r="R560" s="255"/>
      <c r="S560" s="255"/>
      <c r="T560" s="256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7" t="s">
        <v>152</v>
      </c>
      <c r="AU560" s="257" t="s">
        <v>83</v>
      </c>
      <c r="AV560" s="14" t="s">
        <v>83</v>
      </c>
      <c r="AW560" s="14" t="s">
        <v>30</v>
      </c>
      <c r="AX560" s="14" t="s">
        <v>73</v>
      </c>
      <c r="AY560" s="257" t="s">
        <v>135</v>
      </c>
    </row>
    <row r="561" spans="1:51" s="14" customFormat="1" ht="12">
      <c r="A561" s="14"/>
      <c r="B561" s="247"/>
      <c r="C561" s="248"/>
      <c r="D561" s="232" t="s">
        <v>152</v>
      </c>
      <c r="E561" s="249" t="s">
        <v>1</v>
      </c>
      <c r="F561" s="250" t="s">
        <v>771</v>
      </c>
      <c r="G561" s="248"/>
      <c r="H561" s="251">
        <v>-50.61</v>
      </c>
      <c r="I561" s="252"/>
      <c r="J561" s="248"/>
      <c r="K561" s="248"/>
      <c r="L561" s="253"/>
      <c r="M561" s="254"/>
      <c r="N561" s="255"/>
      <c r="O561" s="255"/>
      <c r="P561" s="255"/>
      <c r="Q561" s="255"/>
      <c r="R561" s="255"/>
      <c r="S561" s="255"/>
      <c r="T561" s="256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7" t="s">
        <v>152</v>
      </c>
      <c r="AU561" s="257" t="s">
        <v>83</v>
      </c>
      <c r="AV561" s="14" t="s">
        <v>83</v>
      </c>
      <c r="AW561" s="14" t="s">
        <v>30</v>
      </c>
      <c r="AX561" s="14" t="s">
        <v>73</v>
      </c>
      <c r="AY561" s="257" t="s">
        <v>135</v>
      </c>
    </row>
    <row r="562" spans="1:51" s="14" customFormat="1" ht="12">
      <c r="A562" s="14"/>
      <c r="B562" s="247"/>
      <c r="C562" s="248"/>
      <c r="D562" s="232" t="s">
        <v>152</v>
      </c>
      <c r="E562" s="249" t="s">
        <v>1</v>
      </c>
      <c r="F562" s="250" t="s">
        <v>805</v>
      </c>
      <c r="G562" s="248"/>
      <c r="H562" s="251">
        <v>-6.4</v>
      </c>
      <c r="I562" s="252"/>
      <c r="J562" s="248"/>
      <c r="K562" s="248"/>
      <c r="L562" s="253"/>
      <c r="M562" s="254"/>
      <c r="N562" s="255"/>
      <c r="O562" s="255"/>
      <c r="P562" s="255"/>
      <c r="Q562" s="255"/>
      <c r="R562" s="255"/>
      <c r="S562" s="255"/>
      <c r="T562" s="256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7" t="s">
        <v>152</v>
      </c>
      <c r="AU562" s="257" t="s">
        <v>83</v>
      </c>
      <c r="AV562" s="14" t="s">
        <v>83</v>
      </c>
      <c r="AW562" s="14" t="s">
        <v>30</v>
      </c>
      <c r="AX562" s="14" t="s">
        <v>73</v>
      </c>
      <c r="AY562" s="257" t="s">
        <v>135</v>
      </c>
    </row>
    <row r="563" spans="1:51" s="16" customFormat="1" ht="12">
      <c r="A563" s="16"/>
      <c r="B563" s="282"/>
      <c r="C563" s="283"/>
      <c r="D563" s="232" t="s">
        <v>152</v>
      </c>
      <c r="E563" s="284" t="s">
        <v>1</v>
      </c>
      <c r="F563" s="285" t="s">
        <v>762</v>
      </c>
      <c r="G563" s="283"/>
      <c r="H563" s="286">
        <v>109.79</v>
      </c>
      <c r="I563" s="287"/>
      <c r="J563" s="283"/>
      <c r="K563" s="283"/>
      <c r="L563" s="288"/>
      <c r="M563" s="289"/>
      <c r="N563" s="290"/>
      <c r="O563" s="290"/>
      <c r="P563" s="290"/>
      <c r="Q563" s="290"/>
      <c r="R563" s="290"/>
      <c r="S563" s="290"/>
      <c r="T563" s="291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T563" s="292" t="s">
        <v>152</v>
      </c>
      <c r="AU563" s="292" t="s">
        <v>83</v>
      </c>
      <c r="AV563" s="16" t="s">
        <v>379</v>
      </c>
      <c r="AW563" s="16" t="s">
        <v>30</v>
      </c>
      <c r="AX563" s="16" t="s">
        <v>73</v>
      </c>
      <c r="AY563" s="292" t="s">
        <v>135</v>
      </c>
    </row>
    <row r="564" spans="1:51" s="15" customFormat="1" ht="12">
      <c r="A564" s="15"/>
      <c r="B564" s="258"/>
      <c r="C564" s="259"/>
      <c r="D564" s="232" t="s">
        <v>152</v>
      </c>
      <c r="E564" s="260" t="s">
        <v>1</v>
      </c>
      <c r="F564" s="261" t="s">
        <v>157</v>
      </c>
      <c r="G564" s="259"/>
      <c r="H564" s="262">
        <v>375.58600000000007</v>
      </c>
      <c r="I564" s="263"/>
      <c r="J564" s="259"/>
      <c r="K564" s="259"/>
      <c r="L564" s="264"/>
      <c r="M564" s="265"/>
      <c r="N564" s="266"/>
      <c r="O564" s="266"/>
      <c r="P564" s="266"/>
      <c r="Q564" s="266"/>
      <c r="R564" s="266"/>
      <c r="S564" s="266"/>
      <c r="T564" s="267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68" t="s">
        <v>152</v>
      </c>
      <c r="AU564" s="268" t="s">
        <v>83</v>
      </c>
      <c r="AV564" s="15" t="s">
        <v>143</v>
      </c>
      <c r="AW564" s="15" t="s">
        <v>30</v>
      </c>
      <c r="AX564" s="15" t="s">
        <v>81</v>
      </c>
      <c r="AY564" s="268" t="s">
        <v>135</v>
      </c>
    </row>
    <row r="565" spans="1:65" s="2" customFormat="1" ht="24.15" customHeight="1">
      <c r="A565" s="39"/>
      <c r="B565" s="40"/>
      <c r="C565" s="219" t="s">
        <v>806</v>
      </c>
      <c r="D565" s="219" t="s">
        <v>139</v>
      </c>
      <c r="E565" s="220" t="s">
        <v>807</v>
      </c>
      <c r="F565" s="221" t="s">
        <v>808</v>
      </c>
      <c r="G565" s="222" t="s">
        <v>142</v>
      </c>
      <c r="H565" s="223">
        <v>643.908</v>
      </c>
      <c r="I565" s="224"/>
      <c r="J565" s="225">
        <f>ROUND(I565*H565,2)</f>
        <v>0</v>
      </c>
      <c r="K565" s="221" t="s">
        <v>1</v>
      </c>
      <c r="L565" s="45"/>
      <c r="M565" s="226" t="s">
        <v>1</v>
      </c>
      <c r="N565" s="227" t="s">
        <v>38</v>
      </c>
      <c r="O565" s="92"/>
      <c r="P565" s="228">
        <f>O565*H565</f>
        <v>0</v>
      </c>
      <c r="Q565" s="228">
        <v>0.00029</v>
      </c>
      <c r="R565" s="228">
        <f>Q565*H565</f>
        <v>0.18673332</v>
      </c>
      <c r="S565" s="228">
        <v>0</v>
      </c>
      <c r="T565" s="229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0" t="s">
        <v>306</v>
      </c>
      <c r="AT565" s="230" t="s">
        <v>139</v>
      </c>
      <c r="AU565" s="230" t="s">
        <v>83</v>
      </c>
      <c r="AY565" s="18" t="s">
        <v>135</v>
      </c>
      <c r="BE565" s="231">
        <f>IF(N565="základní",J565,0)</f>
        <v>0</v>
      </c>
      <c r="BF565" s="231">
        <f>IF(N565="snížená",J565,0)</f>
        <v>0</v>
      </c>
      <c r="BG565" s="231">
        <f>IF(N565="zákl. přenesená",J565,0)</f>
        <v>0</v>
      </c>
      <c r="BH565" s="231">
        <f>IF(N565="sníž. přenesená",J565,0)</f>
        <v>0</v>
      </c>
      <c r="BI565" s="231">
        <f>IF(N565="nulová",J565,0)</f>
        <v>0</v>
      </c>
      <c r="BJ565" s="18" t="s">
        <v>81</v>
      </c>
      <c r="BK565" s="231">
        <f>ROUND(I565*H565,2)</f>
        <v>0</v>
      </c>
      <c r="BL565" s="18" t="s">
        <v>306</v>
      </c>
      <c r="BM565" s="230" t="s">
        <v>809</v>
      </c>
    </row>
    <row r="566" spans="1:47" s="2" customFormat="1" ht="12">
      <c r="A566" s="39"/>
      <c r="B566" s="40"/>
      <c r="C566" s="41"/>
      <c r="D566" s="232" t="s">
        <v>145</v>
      </c>
      <c r="E566" s="41"/>
      <c r="F566" s="233" t="s">
        <v>810</v>
      </c>
      <c r="G566" s="41"/>
      <c r="H566" s="41"/>
      <c r="I566" s="234"/>
      <c r="J566" s="41"/>
      <c r="K566" s="41"/>
      <c r="L566" s="45"/>
      <c r="M566" s="235"/>
      <c r="N566" s="236"/>
      <c r="O566" s="92"/>
      <c r="P566" s="92"/>
      <c r="Q566" s="92"/>
      <c r="R566" s="92"/>
      <c r="S566" s="92"/>
      <c r="T566" s="93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145</v>
      </c>
      <c r="AU566" s="18" t="s">
        <v>83</v>
      </c>
    </row>
    <row r="567" spans="1:51" s="13" customFormat="1" ht="12">
      <c r="A567" s="13"/>
      <c r="B567" s="237"/>
      <c r="C567" s="238"/>
      <c r="D567" s="232" t="s">
        <v>152</v>
      </c>
      <c r="E567" s="239" t="s">
        <v>1</v>
      </c>
      <c r="F567" s="240" t="s">
        <v>811</v>
      </c>
      <c r="G567" s="238"/>
      <c r="H567" s="239" t="s">
        <v>1</v>
      </c>
      <c r="I567" s="241"/>
      <c r="J567" s="238"/>
      <c r="K567" s="238"/>
      <c r="L567" s="242"/>
      <c r="M567" s="243"/>
      <c r="N567" s="244"/>
      <c r="O567" s="244"/>
      <c r="P567" s="244"/>
      <c r="Q567" s="244"/>
      <c r="R567" s="244"/>
      <c r="S567" s="244"/>
      <c r="T567" s="245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6" t="s">
        <v>152</v>
      </c>
      <c r="AU567" s="246" t="s">
        <v>83</v>
      </c>
      <c r="AV567" s="13" t="s">
        <v>81</v>
      </c>
      <c r="AW567" s="13" t="s">
        <v>30</v>
      </c>
      <c r="AX567" s="13" t="s">
        <v>73</v>
      </c>
      <c r="AY567" s="246" t="s">
        <v>135</v>
      </c>
    </row>
    <row r="568" spans="1:51" s="14" customFormat="1" ht="12">
      <c r="A568" s="14"/>
      <c r="B568" s="247"/>
      <c r="C568" s="248"/>
      <c r="D568" s="232" t="s">
        <v>152</v>
      </c>
      <c r="E568" s="249" t="s">
        <v>1</v>
      </c>
      <c r="F568" s="250" t="s">
        <v>812</v>
      </c>
      <c r="G568" s="248"/>
      <c r="H568" s="251">
        <v>375.589</v>
      </c>
      <c r="I568" s="252"/>
      <c r="J568" s="248"/>
      <c r="K568" s="248"/>
      <c r="L568" s="253"/>
      <c r="M568" s="254"/>
      <c r="N568" s="255"/>
      <c r="O568" s="255"/>
      <c r="P568" s="255"/>
      <c r="Q568" s="255"/>
      <c r="R568" s="255"/>
      <c r="S568" s="255"/>
      <c r="T568" s="256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7" t="s">
        <v>152</v>
      </c>
      <c r="AU568" s="257" t="s">
        <v>83</v>
      </c>
      <c r="AV568" s="14" t="s">
        <v>83</v>
      </c>
      <c r="AW568" s="14" t="s">
        <v>30</v>
      </c>
      <c r="AX568" s="14" t="s">
        <v>73</v>
      </c>
      <c r="AY568" s="257" t="s">
        <v>135</v>
      </c>
    </row>
    <row r="569" spans="1:51" s="13" customFormat="1" ht="12">
      <c r="A569" s="13"/>
      <c r="B569" s="237"/>
      <c r="C569" s="238"/>
      <c r="D569" s="232" t="s">
        <v>152</v>
      </c>
      <c r="E569" s="239" t="s">
        <v>1</v>
      </c>
      <c r="F569" s="240" t="s">
        <v>813</v>
      </c>
      <c r="G569" s="238"/>
      <c r="H569" s="239" t="s">
        <v>1</v>
      </c>
      <c r="I569" s="241"/>
      <c r="J569" s="238"/>
      <c r="K569" s="238"/>
      <c r="L569" s="242"/>
      <c r="M569" s="243"/>
      <c r="N569" s="244"/>
      <c r="O569" s="244"/>
      <c r="P569" s="244"/>
      <c r="Q569" s="244"/>
      <c r="R569" s="244"/>
      <c r="S569" s="244"/>
      <c r="T569" s="245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6" t="s">
        <v>152</v>
      </c>
      <c r="AU569" s="246" t="s">
        <v>83</v>
      </c>
      <c r="AV569" s="13" t="s">
        <v>81</v>
      </c>
      <c r="AW569" s="13" t="s">
        <v>30</v>
      </c>
      <c r="AX569" s="13" t="s">
        <v>73</v>
      </c>
      <c r="AY569" s="246" t="s">
        <v>135</v>
      </c>
    </row>
    <row r="570" spans="1:51" s="14" customFormat="1" ht="12">
      <c r="A570" s="14"/>
      <c r="B570" s="247"/>
      <c r="C570" s="248"/>
      <c r="D570" s="232" t="s">
        <v>152</v>
      </c>
      <c r="E570" s="249" t="s">
        <v>1</v>
      </c>
      <c r="F570" s="250" t="s">
        <v>814</v>
      </c>
      <c r="G570" s="248"/>
      <c r="H570" s="251">
        <v>-197.601</v>
      </c>
      <c r="I570" s="252"/>
      <c r="J570" s="248"/>
      <c r="K570" s="248"/>
      <c r="L570" s="253"/>
      <c r="M570" s="254"/>
      <c r="N570" s="255"/>
      <c r="O570" s="255"/>
      <c r="P570" s="255"/>
      <c r="Q570" s="255"/>
      <c r="R570" s="255"/>
      <c r="S570" s="255"/>
      <c r="T570" s="256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7" t="s">
        <v>152</v>
      </c>
      <c r="AU570" s="257" t="s">
        <v>83</v>
      </c>
      <c r="AV570" s="14" t="s">
        <v>83</v>
      </c>
      <c r="AW570" s="14" t="s">
        <v>30</v>
      </c>
      <c r="AX570" s="14" t="s">
        <v>73</v>
      </c>
      <c r="AY570" s="257" t="s">
        <v>135</v>
      </c>
    </row>
    <row r="571" spans="1:51" s="13" customFormat="1" ht="12">
      <c r="A571" s="13"/>
      <c r="B571" s="237"/>
      <c r="C571" s="238"/>
      <c r="D571" s="232" t="s">
        <v>152</v>
      </c>
      <c r="E571" s="239" t="s">
        <v>1</v>
      </c>
      <c r="F571" s="240" t="s">
        <v>815</v>
      </c>
      <c r="G571" s="238"/>
      <c r="H571" s="239" t="s">
        <v>1</v>
      </c>
      <c r="I571" s="241"/>
      <c r="J571" s="238"/>
      <c r="K571" s="238"/>
      <c r="L571" s="242"/>
      <c r="M571" s="243"/>
      <c r="N571" s="244"/>
      <c r="O571" s="244"/>
      <c r="P571" s="244"/>
      <c r="Q571" s="244"/>
      <c r="R571" s="244"/>
      <c r="S571" s="244"/>
      <c r="T571" s="245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6" t="s">
        <v>152</v>
      </c>
      <c r="AU571" s="246" t="s">
        <v>83</v>
      </c>
      <c r="AV571" s="13" t="s">
        <v>81</v>
      </c>
      <c r="AW571" s="13" t="s">
        <v>30</v>
      </c>
      <c r="AX571" s="13" t="s">
        <v>73</v>
      </c>
      <c r="AY571" s="246" t="s">
        <v>135</v>
      </c>
    </row>
    <row r="572" spans="1:51" s="14" customFormat="1" ht="12">
      <c r="A572" s="14"/>
      <c r="B572" s="247"/>
      <c r="C572" s="248"/>
      <c r="D572" s="232" t="s">
        <v>152</v>
      </c>
      <c r="E572" s="249" t="s">
        <v>1</v>
      </c>
      <c r="F572" s="250" t="s">
        <v>816</v>
      </c>
      <c r="G572" s="248"/>
      <c r="H572" s="251">
        <v>465.92</v>
      </c>
      <c r="I572" s="252"/>
      <c r="J572" s="248"/>
      <c r="K572" s="248"/>
      <c r="L572" s="253"/>
      <c r="M572" s="254"/>
      <c r="N572" s="255"/>
      <c r="O572" s="255"/>
      <c r="P572" s="255"/>
      <c r="Q572" s="255"/>
      <c r="R572" s="255"/>
      <c r="S572" s="255"/>
      <c r="T572" s="256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7" t="s">
        <v>152</v>
      </c>
      <c r="AU572" s="257" t="s">
        <v>83</v>
      </c>
      <c r="AV572" s="14" t="s">
        <v>83</v>
      </c>
      <c r="AW572" s="14" t="s">
        <v>30</v>
      </c>
      <c r="AX572" s="14" t="s">
        <v>73</v>
      </c>
      <c r="AY572" s="257" t="s">
        <v>135</v>
      </c>
    </row>
    <row r="573" spans="1:51" s="15" customFormat="1" ht="12">
      <c r="A573" s="15"/>
      <c r="B573" s="258"/>
      <c r="C573" s="259"/>
      <c r="D573" s="232" t="s">
        <v>152</v>
      </c>
      <c r="E573" s="260" t="s">
        <v>1</v>
      </c>
      <c r="F573" s="261" t="s">
        <v>157</v>
      </c>
      <c r="G573" s="259"/>
      <c r="H573" s="262">
        <v>643.908</v>
      </c>
      <c r="I573" s="263"/>
      <c r="J573" s="259"/>
      <c r="K573" s="259"/>
      <c r="L573" s="264"/>
      <c r="M573" s="265"/>
      <c r="N573" s="266"/>
      <c r="O573" s="266"/>
      <c r="P573" s="266"/>
      <c r="Q573" s="266"/>
      <c r="R573" s="266"/>
      <c r="S573" s="266"/>
      <c r="T573" s="267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68" t="s">
        <v>152</v>
      </c>
      <c r="AU573" s="268" t="s">
        <v>83</v>
      </c>
      <c r="AV573" s="15" t="s">
        <v>143</v>
      </c>
      <c r="AW573" s="15" t="s">
        <v>30</v>
      </c>
      <c r="AX573" s="15" t="s">
        <v>81</v>
      </c>
      <c r="AY573" s="268" t="s">
        <v>135</v>
      </c>
    </row>
    <row r="574" spans="1:63" s="12" customFormat="1" ht="22.8" customHeight="1">
      <c r="A574" s="12"/>
      <c r="B574" s="203"/>
      <c r="C574" s="204"/>
      <c r="D574" s="205" t="s">
        <v>72</v>
      </c>
      <c r="E574" s="217" t="s">
        <v>817</v>
      </c>
      <c r="F574" s="217" t="s">
        <v>818</v>
      </c>
      <c r="G574" s="204"/>
      <c r="H574" s="204"/>
      <c r="I574" s="207"/>
      <c r="J574" s="218">
        <f>BK574</f>
        <v>0</v>
      </c>
      <c r="K574" s="204"/>
      <c r="L574" s="209"/>
      <c r="M574" s="210"/>
      <c r="N574" s="211"/>
      <c r="O574" s="211"/>
      <c r="P574" s="212">
        <f>SUM(P575:P589)</f>
        <v>0</v>
      </c>
      <c r="Q574" s="211"/>
      <c r="R574" s="212">
        <f>SUM(R575:R589)</f>
        <v>0.8474832</v>
      </c>
      <c r="S574" s="211"/>
      <c r="T574" s="213">
        <f>SUM(T575:T589)</f>
        <v>0.72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14" t="s">
        <v>83</v>
      </c>
      <c r="AT574" s="215" t="s">
        <v>72</v>
      </c>
      <c r="AU574" s="215" t="s">
        <v>81</v>
      </c>
      <c r="AY574" s="214" t="s">
        <v>135</v>
      </c>
      <c r="BK574" s="216">
        <f>SUM(BK575:BK589)</f>
        <v>0</v>
      </c>
    </row>
    <row r="575" spans="1:65" s="2" customFormat="1" ht="16.5" customHeight="1">
      <c r="A575" s="39"/>
      <c r="B575" s="40"/>
      <c r="C575" s="219" t="s">
        <v>819</v>
      </c>
      <c r="D575" s="219" t="s">
        <v>139</v>
      </c>
      <c r="E575" s="220" t="s">
        <v>820</v>
      </c>
      <c r="F575" s="221" t="s">
        <v>821</v>
      </c>
      <c r="G575" s="222" t="s">
        <v>142</v>
      </c>
      <c r="H575" s="223">
        <v>36</v>
      </c>
      <c r="I575" s="224"/>
      <c r="J575" s="225">
        <f>ROUND(I575*H575,2)</f>
        <v>0</v>
      </c>
      <c r="K575" s="221" t="s">
        <v>1</v>
      </c>
      <c r="L575" s="45"/>
      <c r="M575" s="226" t="s">
        <v>1</v>
      </c>
      <c r="N575" s="227" t="s">
        <v>38</v>
      </c>
      <c r="O575" s="92"/>
      <c r="P575" s="228">
        <f>O575*H575</f>
        <v>0</v>
      </c>
      <c r="Q575" s="228">
        <v>0</v>
      </c>
      <c r="R575" s="228">
        <f>Q575*H575</f>
        <v>0</v>
      </c>
      <c r="S575" s="228">
        <v>0.02</v>
      </c>
      <c r="T575" s="229">
        <f>S575*H575</f>
        <v>0.72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0" t="s">
        <v>306</v>
      </c>
      <c r="AT575" s="230" t="s">
        <v>139</v>
      </c>
      <c r="AU575" s="230" t="s">
        <v>83</v>
      </c>
      <c r="AY575" s="18" t="s">
        <v>135</v>
      </c>
      <c r="BE575" s="231">
        <f>IF(N575="základní",J575,0)</f>
        <v>0</v>
      </c>
      <c r="BF575" s="231">
        <f>IF(N575="snížená",J575,0)</f>
        <v>0</v>
      </c>
      <c r="BG575" s="231">
        <f>IF(N575="zákl. přenesená",J575,0)</f>
        <v>0</v>
      </c>
      <c r="BH575" s="231">
        <f>IF(N575="sníž. přenesená",J575,0)</f>
        <v>0</v>
      </c>
      <c r="BI575" s="231">
        <f>IF(N575="nulová",J575,0)</f>
        <v>0</v>
      </c>
      <c r="BJ575" s="18" t="s">
        <v>81</v>
      </c>
      <c r="BK575" s="231">
        <f>ROUND(I575*H575,2)</f>
        <v>0</v>
      </c>
      <c r="BL575" s="18" t="s">
        <v>306</v>
      </c>
      <c r="BM575" s="230" t="s">
        <v>822</v>
      </c>
    </row>
    <row r="576" spans="1:47" s="2" customFormat="1" ht="12">
      <c r="A576" s="39"/>
      <c r="B576" s="40"/>
      <c r="C576" s="41"/>
      <c r="D576" s="232" t="s">
        <v>145</v>
      </c>
      <c r="E576" s="41"/>
      <c r="F576" s="233" t="s">
        <v>823</v>
      </c>
      <c r="G576" s="41"/>
      <c r="H576" s="41"/>
      <c r="I576" s="234"/>
      <c r="J576" s="41"/>
      <c r="K576" s="41"/>
      <c r="L576" s="45"/>
      <c r="M576" s="235"/>
      <c r="N576" s="236"/>
      <c r="O576" s="92"/>
      <c r="P576" s="92"/>
      <c r="Q576" s="92"/>
      <c r="R576" s="92"/>
      <c r="S576" s="92"/>
      <c r="T576" s="93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145</v>
      </c>
      <c r="AU576" s="18" t="s">
        <v>83</v>
      </c>
    </row>
    <row r="577" spans="1:51" s="14" customFormat="1" ht="12">
      <c r="A577" s="14"/>
      <c r="B577" s="247"/>
      <c r="C577" s="248"/>
      <c r="D577" s="232" t="s">
        <v>152</v>
      </c>
      <c r="E577" s="249" t="s">
        <v>1</v>
      </c>
      <c r="F577" s="250" t="s">
        <v>824</v>
      </c>
      <c r="G577" s="248"/>
      <c r="H577" s="251">
        <v>36</v>
      </c>
      <c r="I577" s="252"/>
      <c r="J577" s="248"/>
      <c r="K577" s="248"/>
      <c r="L577" s="253"/>
      <c r="M577" s="254"/>
      <c r="N577" s="255"/>
      <c r="O577" s="255"/>
      <c r="P577" s="255"/>
      <c r="Q577" s="255"/>
      <c r="R577" s="255"/>
      <c r="S577" s="255"/>
      <c r="T577" s="256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7" t="s">
        <v>152</v>
      </c>
      <c r="AU577" s="257" t="s">
        <v>83</v>
      </c>
      <c r="AV577" s="14" t="s">
        <v>83</v>
      </c>
      <c r="AW577" s="14" t="s">
        <v>30</v>
      </c>
      <c r="AX577" s="14" t="s">
        <v>81</v>
      </c>
      <c r="AY577" s="257" t="s">
        <v>135</v>
      </c>
    </row>
    <row r="578" spans="1:65" s="2" customFormat="1" ht="33" customHeight="1">
      <c r="A578" s="39"/>
      <c r="B578" s="40"/>
      <c r="C578" s="219" t="s">
        <v>825</v>
      </c>
      <c r="D578" s="219" t="s">
        <v>139</v>
      </c>
      <c r="E578" s="220" t="s">
        <v>826</v>
      </c>
      <c r="F578" s="221" t="s">
        <v>827</v>
      </c>
      <c r="G578" s="222" t="s">
        <v>142</v>
      </c>
      <c r="H578" s="223">
        <v>36</v>
      </c>
      <c r="I578" s="224"/>
      <c r="J578" s="225">
        <f>ROUND(I578*H578,2)</f>
        <v>0</v>
      </c>
      <c r="K578" s="221" t="s">
        <v>1</v>
      </c>
      <c r="L578" s="45"/>
      <c r="M578" s="226" t="s">
        <v>1</v>
      </c>
      <c r="N578" s="227" t="s">
        <v>38</v>
      </c>
      <c r="O578" s="92"/>
      <c r="P578" s="228">
        <f>O578*H578</f>
        <v>0</v>
      </c>
      <c r="Q578" s="228">
        <v>0.0235</v>
      </c>
      <c r="R578" s="228">
        <f>Q578*H578</f>
        <v>0.846</v>
      </c>
      <c r="S578" s="228">
        <v>0</v>
      </c>
      <c r="T578" s="229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0" t="s">
        <v>306</v>
      </c>
      <c r="AT578" s="230" t="s">
        <v>139</v>
      </c>
      <c r="AU578" s="230" t="s">
        <v>83</v>
      </c>
      <c r="AY578" s="18" t="s">
        <v>135</v>
      </c>
      <c r="BE578" s="231">
        <f>IF(N578="základní",J578,0)</f>
        <v>0</v>
      </c>
      <c r="BF578" s="231">
        <f>IF(N578="snížená",J578,0)</f>
        <v>0</v>
      </c>
      <c r="BG578" s="231">
        <f>IF(N578="zákl. přenesená",J578,0)</f>
        <v>0</v>
      </c>
      <c r="BH578" s="231">
        <f>IF(N578="sníž. přenesená",J578,0)</f>
        <v>0</v>
      </c>
      <c r="BI578" s="231">
        <f>IF(N578="nulová",J578,0)</f>
        <v>0</v>
      </c>
      <c r="BJ578" s="18" t="s">
        <v>81</v>
      </c>
      <c r="BK578" s="231">
        <f>ROUND(I578*H578,2)</f>
        <v>0</v>
      </c>
      <c r="BL578" s="18" t="s">
        <v>306</v>
      </c>
      <c r="BM578" s="230" t="s">
        <v>828</v>
      </c>
    </row>
    <row r="579" spans="1:47" s="2" customFormat="1" ht="12">
      <c r="A579" s="39"/>
      <c r="B579" s="40"/>
      <c r="C579" s="41"/>
      <c r="D579" s="232" t="s">
        <v>145</v>
      </c>
      <c r="E579" s="41"/>
      <c r="F579" s="233" t="s">
        <v>829</v>
      </c>
      <c r="G579" s="41"/>
      <c r="H579" s="41"/>
      <c r="I579" s="234"/>
      <c r="J579" s="41"/>
      <c r="K579" s="41"/>
      <c r="L579" s="45"/>
      <c r="M579" s="235"/>
      <c r="N579" s="236"/>
      <c r="O579" s="92"/>
      <c r="P579" s="92"/>
      <c r="Q579" s="92"/>
      <c r="R579" s="92"/>
      <c r="S579" s="92"/>
      <c r="T579" s="93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145</v>
      </c>
      <c r="AU579" s="18" t="s">
        <v>83</v>
      </c>
    </row>
    <row r="580" spans="1:51" s="14" customFormat="1" ht="12">
      <c r="A580" s="14"/>
      <c r="B580" s="247"/>
      <c r="C580" s="248"/>
      <c r="D580" s="232" t="s">
        <v>152</v>
      </c>
      <c r="E580" s="249" t="s">
        <v>1</v>
      </c>
      <c r="F580" s="250" t="s">
        <v>824</v>
      </c>
      <c r="G580" s="248"/>
      <c r="H580" s="251">
        <v>36</v>
      </c>
      <c r="I580" s="252"/>
      <c r="J580" s="248"/>
      <c r="K580" s="248"/>
      <c r="L580" s="253"/>
      <c r="M580" s="254"/>
      <c r="N580" s="255"/>
      <c r="O580" s="255"/>
      <c r="P580" s="255"/>
      <c r="Q580" s="255"/>
      <c r="R580" s="255"/>
      <c r="S580" s="255"/>
      <c r="T580" s="256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7" t="s">
        <v>152</v>
      </c>
      <c r="AU580" s="257" t="s">
        <v>83</v>
      </c>
      <c r="AV580" s="14" t="s">
        <v>83</v>
      </c>
      <c r="AW580" s="14" t="s">
        <v>30</v>
      </c>
      <c r="AX580" s="14" t="s">
        <v>81</v>
      </c>
      <c r="AY580" s="257" t="s">
        <v>135</v>
      </c>
    </row>
    <row r="581" spans="1:65" s="2" customFormat="1" ht="16.5" customHeight="1">
      <c r="A581" s="39"/>
      <c r="B581" s="40"/>
      <c r="C581" s="219" t="s">
        <v>830</v>
      </c>
      <c r="D581" s="219" t="s">
        <v>139</v>
      </c>
      <c r="E581" s="220" t="s">
        <v>831</v>
      </c>
      <c r="F581" s="221" t="s">
        <v>832</v>
      </c>
      <c r="G581" s="222" t="s">
        <v>142</v>
      </c>
      <c r="H581" s="223">
        <v>14.832</v>
      </c>
      <c r="I581" s="224"/>
      <c r="J581" s="225">
        <f>ROUND(I581*H581,2)</f>
        <v>0</v>
      </c>
      <c r="K581" s="221" t="s">
        <v>1</v>
      </c>
      <c r="L581" s="45"/>
      <c r="M581" s="226" t="s">
        <v>1</v>
      </c>
      <c r="N581" s="227" t="s">
        <v>38</v>
      </c>
      <c r="O581" s="92"/>
      <c r="P581" s="228">
        <f>O581*H581</f>
        <v>0</v>
      </c>
      <c r="Q581" s="228">
        <v>0</v>
      </c>
      <c r="R581" s="228">
        <f>Q581*H581</f>
        <v>0</v>
      </c>
      <c r="S581" s="228">
        <v>0</v>
      </c>
      <c r="T581" s="229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0" t="s">
        <v>306</v>
      </c>
      <c r="AT581" s="230" t="s">
        <v>139</v>
      </c>
      <c r="AU581" s="230" t="s">
        <v>83</v>
      </c>
      <c r="AY581" s="18" t="s">
        <v>135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18" t="s">
        <v>81</v>
      </c>
      <c r="BK581" s="231">
        <f>ROUND(I581*H581,2)</f>
        <v>0</v>
      </c>
      <c r="BL581" s="18" t="s">
        <v>306</v>
      </c>
      <c r="BM581" s="230" t="s">
        <v>833</v>
      </c>
    </row>
    <row r="582" spans="1:47" s="2" customFormat="1" ht="12">
      <c r="A582" s="39"/>
      <c r="B582" s="40"/>
      <c r="C582" s="41"/>
      <c r="D582" s="232" t="s">
        <v>145</v>
      </c>
      <c r="E582" s="41"/>
      <c r="F582" s="233" t="s">
        <v>834</v>
      </c>
      <c r="G582" s="41"/>
      <c r="H582" s="41"/>
      <c r="I582" s="234"/>
      <c r="J582" s="41"/>
      <c r="K582" s="41"/>
      <c r="L582" s="45"/>
      <c r="M582" s="235"/>
      <c r="N582" s="236"/>
      <c r="O582" s="92"/>
      <c r="P582" s="92"/>
      <c r="Q582" s="92"/>
      <c r="R582" s="92"/>
      <c r="S582" s="92"/>
      <c r="T582" s="93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145</v>
      </c>
      <c r="AU582" s="18" t="s">
        <v>83</v>
      </c>
    </row>
    <row r="583" spans="1:65" s="2" customFormat="1" ht="16.5" customHeight="1">
      <c r="A583" s="39"/>
      <c r="B583" s="40"/>
      <c r="C583" s="269" t="s">
        <v>835</v>
      </c>
      <c r="D583" s="269" t="s">
        <v>214</v>
      </c>
      <c r="E583" s="270" t="s">
        <v>836</v>
      </c>
      <c r="F583" s="271" t="s">
        <v>837</v>
      </c>
      <c r="G583" s="272" t="s">
        <v>142</v>
      </c>
      <c r="H583" s="273">
        <v>14.832</v>
      </c>
      <c r="I583" s="274"/>
      <c r="J583" s="275">
        <f>ROUND(I583*H583,2)</f>
        <v>0</v>
      </c>
      <c r="K583" s="271" t="s">
        <v>1</v>
      </c>
      <c r="L583" s="276"/>
      <c r="M583" s="277" t="s">
        <v>1</v>
      </c>
      <c r="N583" s="278" t="s">
        <v>38</v>
      </c>
      <c r="O583" s="92"/>
      <c r="P583" s="228">
        <f>O583*H583</f>
        <v>0</v>
      </c>
      <c r="Q583" s="228">
        <v>0.0001</v>
      </c>
      <c r="R583" s="228">
        <f>Q583*H583</f>
        <v>0.0014832</v>
      </c>
      <c r="S583" s="228">
        <v>0</v>
      </c>
      <c r="T583" s="22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0" t="s">
        <v>213</v>
      </c>
      <c r="AT583" s="230" t="s">
        <v>214</v>
      </c>
      <c r="AU583" s="230" t="s">
        <v>83</v>
      </c>
      <c r="AY583" s="18" t="s">
        <v>135</v>
      </c>
      <c r="BE583" s="231">
        <f>IF(N583="základní",J583,0)</f>
        <v>0</v>
      </c>
      <c r="BF583" s="231">
        <f>IF(N583="snížená",J583,0)</f>
        <v>0</v>
      </c>
      <c r="BG583" s="231">
        <f>IF(N583="zákl. přenesená",J583,0)</f>
        <v>0</v>
      </c>
      <c r="BH583" s="231">
        <f>IF(N583="sníž. přenesená",J583,0)</f>
        <v>0</v>
      </c>
      <c r="BI583" s="231">
        <f>IF(N583="nulová",J583,0)</f>
        <v>0</v>
      </c>
      <c r="BJ583" s="18" t="s">
        <v>81</v>
      </c>
      <c r="BK583" s="231">
        <f>ROUND(I583*H583,2)</f>
        <v>0</v>
      </c>
      <c r="BL583" s="18" t="s">
        <v>306</v>
      </c>
      <c r="BM583" s="230" t="s">
        <v>838</v>
      </c>
    </row>
    <row r="584" spans="1:47" s="2" customFormat="1" ht="12">
      <c r="A584" s="39"/>
      <c r="B584" s="40"/>
      <c r="C584" s="41"/>
      <c r="D584" s="232" t="s">
        <v>145</v>
      </c>
      <c r="E584" s="41"/>
      <c r="F584" s="233" t="s">
        <v>839</v>
      </c>
      <c r="G584" s="41"/>
      <c r="H584" s="41"/>
      <c r="I584" s="234"/>
      <c r="J584" s="41"/>
      <c r="K584" s="41"/>
      <c r="L584" s="45"/>
      <c r="M584" s="235"/>
      <c r="N584" s="236"/>
      <c r="O584" s="92"/>
      <c r="P584" s="92"/>
      <c r="Q584" s="92"/>
      <c r="R584" s="92"/>
      <c r="S584" s="92"/>
      <c r="T584" s="93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145</v>
      </c>
      <c r="AU584" s="18" t="s">
        <v>83</v>
      </c>
    </row>
    <row r="585" spans="1:51" s="14" customFormat="1" ht="12">
      <c r="A585" s="14"/>
      <c r="B585" s="247"/>
      <c r="C585" s="248"/>
      <c r="D585" s="232" t="s">
        <v>152</v>
      </c>
      <c r="E585" s="249" t="s">
        <v>1</v>
      </c>
      <c r="F585" s="250" t="s">
        <v>840</v>
      </c>
      <c r="G585" s="248"/>
      <c r="H585" s="251">
        <v>14.4</v>
      </c>
      <c r="I585" s="252"/>
      <c r="J585" s="248"/>
      <c r="K585" s="248"/>
      <c r="L585" s="253"/>
      <c r="M585" s="254"/>
      <c r="N585" s="255"/>
      <c r="O585" s="255"/>
      <c r="P585" s="255"/>
      <c r="Q585" s="255"/>
      <c r="R585" s="255"/>
      <c r="S585" s="255"/>
      <c r="T585" s="256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7" t="s">
        <v>152</v>
      </c>
      <c r="AU585" s="257" t="s">
        <v>83</v>
      </c>
      <c r="AV585" s="14" t="s">
        <v>83</v>
      </c>
      <c r="AW585" s="14" t="s">
        <v>30</v>
      </c>
      <c r="AX585" s="14" t="s">
        <v>73</v>
      </c>
      <c r="AY585" s="257" t="s">
        <v>135</v>
      </c>
    </row>
    <row r="586" spans="1:51" s="14" customFormat="1" ht="12">
      <c r="A586" s="14"/>
      <c r="B586" s="247"/>
      <c r="C586" s="248"/>
      <c r="D586" s="232" t="s">
        <v>152</v>
      </c>
      <c r="E586" s="249" t="s">
        <v>1</v>
      </c>
      <c r="F586" s="250" t="s">
        <v>841</v>
      </c>
      <c r="G586" s="248"/>
      <c r="H586" s="251">
        <v>14.832</v>
      </c>
      <c r="I586" s="252"/>
      <c r="J586" s="248"/>
      <c r="K586" s="248"/>
      <c r="L586" s="253"/>
      <c r="M586" s="254"/>
      <c r="N586" s="255"/>
      <c r="O586" s="255"/>
      <c r="P586" s="255"/>
      <c r="Q586" s="255"/>
      <c r="R586" s="255"/>
      <c r="S586" s="255"/>
      <c r="T586" s="256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7" t="s">
        <v>152</v>
      </c>
      <c r="AU586" s="257" t="s">
        <v>83</v>
      </c>
      <c r="AV586" s="14" t="s">
        <v>83</v>
      </c>
      <c r="AW586" s="14" t="s">
        <v>30</v>
      </c>
      <c r="AX586" s="14" t="s">
        <v>81</v>
      </c>
      <c r="AY586" s="257" t="s">
        <v>135</v>
      </c>
    </row>
    <row r="587" spans="1:65" s="2" customFormat="1" ht="24.15" customHeight="1">
      <c r="A587" s="39"/>
      <c r="B587" s="40"/>
      <c r="C587" s="219" t="s">
        <v>842</v>
      </c>
      <c r="D587" s="219" t="s">
        <v>139</v>
      </c>
      <c r="E587" s="220" t="s">
        <v>843</v>
      </c>
      <c r="F587" s="221" t="s">
        <v>844</v>
      </c>
      <c r="G587" s="222" t="s">
        <v>263</v>
      </c>
      <c r="H587" s="223">
        <v>0.847</v>
      </c>
      <c r="I587" s="224"/>
      <c r="J587" s="225">
        <f>ROUND(I587*H587,2)</f>
        <v>0</v>
      </c>
      <c r="K587" s="221" t="s">
        <v>223</v>
      </c>
      <c r="L587" s="45"/>
      <c r="M587" s="226" t="s">
        <v>1</v>
      </c>
      <c r="N587" s="227" t="s">
        <v>38</v>
      </c>
      <c r="O587" s="92"/>
      <c r="P587" s="228">
        <f>O587*H587</f>
        <v>0</v>
      </c>
      <c r="Q587" s="228">
        <v>0</v>
      </c>
      <c r="R587" s="228">
        <f>Q587*H587</f>
        <v>0</v>
      </c>
      <c r="S587" s="228">
        <v>0</v>
      </c>
      <c r="T587" s="229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0" t="s">
        <v>306</v>
      </c>
      <c r="AT587" s="230" t="s">
        <v>139</v>
      </c>
      <c r="AU587" s="230" t="s">
        <v>83</v>
      </c>
      <c r="AY587" s="18" t="s">
        <v>135</v>
      </c>
      <c r="BE587" s="231">
        <f>IF(N587="základní",J587,0)</f>
        <v>0</v>
      </c>
      <c r="BF587" s="231">
        <f>IF(N587="snížená",J587,0)</f>
        <v>0</v>
      </c>
      <c r="BG587" s="231">
        <f>IF(N587="zákl. přenesená",J587,0)</f>
        <v>0</v>
      </c>
      <c r="BH587" s="231">
        <f>IF(N587="sníž. přenesená",J587,0)</f>
        <v>0</v>
      </c>
      <c r="BI587" s="231">
        <f>IF(N587="nulová",J587,0)</f>
        <v>0</v>
      </c>
      <c r="BJ587" s="18" t="s">
        <v>81</v>
      </c>
      <c r="BK587" s="231">
        <f>ROUND(I587*H587,2)</f>
        <v>0</v>
      </c>
      <c r="BL587" s="18" t="s">
        <v>306</v>
      </c>
      <c r="BM587" s="230" t="s">
        <v>845</v>
      </c>
    </row>
    <row r="588" spans="1:47" s="2" customFormat="1" ht="12">
      <c r="A588" s="39"/>
      <c r="B588" s="40"/>
      <c r="C588" s="41"/>
      <c r="D588" s="232" t="s">
        <v>145</v>
      </c>
      <c r="E588" s="41"/>
      <c r="F588" s="233" t="s">
        <v>846</v>
      </c>
      <c r="G588" s="41"/>
      <c r="H588" s="41"/>
      <c r="I588" s="234"/>
      <c r="J588" s="41"/>
      <c r="K588" s="41"/>
      <c r="L588" s="45"/>
      <c r="M588" s="235"/>
      <c r="N588" s="236"/>
      <c r="O588" s="92"/>
      <c r="P588" s="92"/>
      <c r="Q588" s="92"/>
      <c r="R588" s="92"/>
      <c r="S588" s="92"/>
      <c r="T588" s="93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145</v>
      </c>
      <c r="AU588" s="18" t="s">
        <v>83</v>
      </c>
    </row>
    <row r="589" spans="1:47" s="2" customFormat="1" ht="12">
      <c r="A589" s="39"/>
      <c r="B589" s="40"/>
      <c r="C589" s="41"/>
      <c r="D589" s="279" t="s">
        <v>226</v>
      </c>
      <c r="E589" s="41"/>
      <c r="F589" s="280" t="s">
        <v>847</v>
      </c>
      <c r="G589" s="41"/>
      <c r="H589" s="41"/>
      <c r="I589" s="234"/>
      <c r="J589" s="41"/>
      <c r="K589" s="41"/>
      <c r="L589" s="45"/>
      <c r="M589" s="293"/>
      <c r="N589" s="294"/>
      <c r="O589" s="295"/>
      <c r="P589" s="295"/>
      <c r="Q589" s="295"/>
      <c r="R589" s="295"/>
      <c r="S589" s="295"/>
      <c r="T589" s="296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226</v>
      </c>
      <c r="AU589" s="18" t="s">
        <v>83</v>
      </c>
    </row>
    <row r="590" spans="1:31" s="2" customFormat="1" ht="6.95" customHeight="1">
      <c r="A590" s="39"/>
      <c r="B590" s="67"/>
      <c r="C590" s="68"/>
      <c r="D590" s="68"/>
      <c r="E590" s="68"/>
      <c r="F590" s="68"/>
      <c r="G590" s="68"/>
      <c r="H590" s="68"/>
      <c r="I590" s="68"/>
      <c r="J590" s="68"/>
      <c r="K590" s="68"/>
      <c r="L590" s="45"/>
      <c r="M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</row>
  </sheetData>
  <sheetProtection password="CC35" sheet="1" objects="1" scenarios="1" formatColumns="0" formatRows="0" autoFilter="0"/>
  <autoFilter ref="C131:K589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hyperlinks>
    <hyperlink ref="F184" r:id="rId1" display="https://podminky.urs.cz/item/CS_URS_2024_01/632450134"/>
    <hyperlink ref="F239" r:id="rId2" display="https://podminky.urs.cz/item/CS_URS_2024_01/763231913"/>
    <hyperlink ref="F251" r:id="rId3" display="https://podminky.urs.cz/item/CS_URS_2024_01/998763301"/>
    <hyperlink ref="F306" r:id="rId4" display="https://podminky.urs.cz/item/CS_URS_2024_01/998766101"/>
    <hyperlink ref="F329" r:id="rId5" display="https://podminky.urs.cz/item/CS_URS_2024_01/767590120"/>
    <hyperlink ref="F335" r:id="rId6" display="https://podminky.urs.cz/item/CS_URS_2024_01/767590840"/>
    <hyperlink ref="F354" r:id="rId7" display="https://podminky.urs.cz/item/CS_URS_2024_01/998767101"/>
    <hyperlink ref="F403" r:id="rId8" display="https://podminky.urs.cz/item/CS_URS_2024_01/998776101"/>
    <hyperlink ref="F439" r:id="rId9" display="https://podminky.urs.cz/item/CS_URS_2024_01/998781101"/>
    <hyperlink ref="F443" r:id="rId10" display="https://podminky.urs.cz/item/CS_URS_2024_01/783102100"/>
    <hyperlink ref="F453" r:id="rId11" display="https://podminky.urs.cz/item/CS_URS_2024_01/783104100"/>
    <hyperlink ref="F460" r:id="rId12" display="https://podminky.urs.cz/item/CS_URS_2024_01/783106805"/>
    <hyperlink ref="F463" r:id="rId13" display="https://podminky.urs.cz/item/CS_URS_2024_01/783107100"/>
    <hyperlink ref="F589" r:id="rId14" display="https://podminky.urs.cz/item/CS_URS_2024_01/99878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96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17.Listopadu - jídelna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848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17. 5. 2024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21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21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ROUND(J133,2)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ROUND((SUM(BE133:BE334)),2)</f>
        <v>0</v>
      </c>
      <c r="G33" s="39"/>
      <c r="H33" s="39"/>
      <c r="I33" s="156">
        <v>0.21</v>
      </c>
      <c r="J33" s="155">
        <f>ROUND(((SUM(BE133:BE334))*I33),2)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ROUND((SUM(BF133:BF334)),2)</f>
        <v>0</v>
      </c>
      <c r="G34" s="39"/>
      <c r="H34" s="39"/>
      <c r="I34" s="156">
        <v>0.15</v>
      </c>
      <c r="J34" s="155">
        <f>ROUND(((SUM(BF133:BF334))*I34),2)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ROUND((SUM(BG133:BG334)),2)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ROUND((SUM(BH133:BH334)),2)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ROUND((SUM(BI133:BI334)),2)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17.Listopadu - jídelna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02 - Zdravotechnika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17. 5. 2024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100</v>
      </c>
      <c r="D94" s="177"/>
      <c r="E94" s="177"/>
      <c r="F94" s="177"/>
      <c r="G94" s="177"/>
      <c r="H94" s="177"/>
      <c r="I94" s="177"/>
      <c r="J94" s="178" t="s">
        <v>101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102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80"/>
      <c r="C97" s="181"/>
      <c r="D97" s="182" t="s">
        <v>104</v>
      </c>
      <c r="E97" s="183"/>
      <c r="F97" s="183"/>
      <c r="G97" s="183"/>
      <c r="H97" s="183"/>
      <c r="I97" s="183"/>
      <c r="J97" s="184">
        <f>J134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849</v>
      </c>
      <c r="E98" s="189"/>
      <c r="F98" s="189"/>
      <c r="G98" s="189"/>
      <c r="H98" s="189"/>
      <c r="I98" s="189"/>
      <c r="J98" s="190">
        <f>J135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105</v>
      </c>
      <c r="E99" s="189"/>
      <c r="F99" s="189"/>
      <c r="G99" s="189"/>
      <c r="H99" s="189"/>
      <c r="I99" s="189"/>
      <c r="J99" s="190">
        <f>J144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106</v>
      </c>
      <c r="E100" s="189"/>
      <c r="F100" s="189"/>
      <c r="G100" s="189"/>
      <c r="H100" s="189"/>
      <c r="I100" s="189"/>
      <c r="J100" s="190">
        <f>J151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107</v>
      </c>
      <c r="E101" s="189"/>
      <c r="F101" s="189"/>
      <c r="G101" s="189"/>
      <c r="H101" s="189"/>
      <c r="I101" s="189"/>
      <c r="J101" s="190">
        <f>J164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108</v>
      </c>
      <c r="E102" s="189"/>
      <c r="F102" s="189"/>
      <c r="G102" s="189"/>
      <c r="H102" s="189"/>
      <c r="I102" s="189"/>
      <c r="J102" s="190">
        <f>J178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109</v>
      </c>
      <c r="E103" s="183"/>
      <c r="F103" s="183"/>
      <c r="G103" s="183"/>
      <c r="H103" s="183"/>
      <c r="I103" s="183"/>
      <c r="J103" s="184">
        <f>J181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850</v>
      </c>
      <c r="E104" s="189"/>
      <c r="F104" s="189"/>
      <c r="G104" s="189"/>
      <c r="H104" s="189"/>
      <c r="I104" s="189"/>
      <c r="J104" s="190">
        <f>J182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851</v>
      </c>
      <c r="E105" s="189"/>
      <c r="F105" s="189"/>
      <c r="G105" s="189"/>
      <c r="H105" s="189"/>
      <c r="I105" s="189"/>
      <c r="J105" s="190">
        <f>J189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852</v>
      </c>
      <c r="E106" s="189"/>
      <c r="F106" s="189"/>
      <c r="G106" s="189"/>
      <c r="H106" s="189"/>
      <c r="I106" s="189"/>
      <c r="J106" s="190">
        <f>J206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853</v>
      </c>
      <c r="E107" s="189"/>
      <c r="F107" s="189"/>
      <c r="G107" s="189"/>
      <c r="H107" s="189"/>
      <c r="I107" s="189"/>
      <c r="J107" s="190">
        <f>J256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854</v>
      </c>
      <c r="E108" s="189"/>
      <c r="F108" s="189"/>
      <c r="G108" s="189"/>
      <c r="H108" s="189"/>
      <c r="I108" s="189"/>
      <c r="J108" s="190">
        <f>J275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855</v>
      </c>
      <c r="E109" s="189"/>
      <c r="F109" s="189"/>
      <c r="G109" s="189"/>
      <c r="H109" s="189"/>
      <c r="I109" s="189"/>
      <c r="J109" s="190">
        <f>J285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856</v>
      </c>
      <c r="E110" s="189"/>
      <c r="F110" s="189"/>
      <c r="G110" s="189"/>
      <c r="H110" s="189"/>
      <c r="I110" s="189"/>
      <c r="J110" s="190">
        <f>J308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857</v>
      </c>
      <c r="E111" s="189"/>
      <c r="F111" s="189"/>
      <c r="G111" s="189"/>
      <c r="H111" s="189"/>
      <c r="I111" s="189"/>
      <c r="J111" s="190">
        <f>J316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117</v>
      </c>
      <c r="E112" s="189"/>
      <c r="F112" s="189"/>
      <c r="G112" s="189"/>
      <c r="H112" s="189"/>
      <c r="I112" s="189"/>
      <c r="J112" s="190">
        <f>J321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80"/>
      <c r="C113" s="181"/>
      <c r="D113" s="182" t="s">
        <v>858</v>
      </c>
      <c r="E113" s="183"/>
      <c r="F113" s="183"/>
      <c r="G113" s="183"/>
      <c r="H113" s="183"/>
      <c r="I113" s="183"/>
      <c r="J113" s="184">
        <f>J325</f>
        <v>0</v>
      </c>
      <c r="K113" s="181"/>
      <c r="L113" s="185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2" customFormat="1" ht="21.8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4" t="s">
        <v>120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75" t="str">
        <f>E7</f>
        <v>17.Listopadu - jídelna</v>
      </c>
      <c r="F123" s="33"/>
      <c r="G123" s="33"/>
      <c r="H123" s="33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97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 xml:space="preserve">02 - Zdravotechnika 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20</v>
      </c>
      <c r="D127" s="41"/>
      <c r="E127" s="41"/>
      <c r="F127" s="28" t="str">
        <f>F12</f>
        <v xml:space="preserve"> </v>
      </c>
      <c r="G127" s="41"/>
      <c r="H127" s="41"/>
      <c r="I127" s="33" t="s">
        <v>22</v>
      </c>
      <c r="J127" s="80" t="str">
        <f>IF(J12="","",J12)</f>
        <v>17. 5. 2024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24</v>
      </c>
      <c r="D129" s="41"/>
      <c r="E129" s="41"/>
      <c r="F129" s="28" t="str">
        <f>E15</f>
        <v xml:space="preserve"> </v>
      </c>
      <c r="G129" s="41"/>
      <c r="H129" s="41"/>
      <c r="I129" s="33" t="s">
        <v>29</v>
      </c>
      <c r="J129" s="37" t="str">
        <f>E21</f>
        <v xml:space="preserve"> 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27</v>
      </c>
      <c r="D130" s="41"/>
      <c r="E130" s="41"/>
      <c r="F130" s="28" t="str">
        <f>IF(E18="","",E18)</f>
        <v>Vyplň údaj</v>
      </c>
      <c r="G130" s="41"/>
      <c r="H130" s="41"/>
      <c r="I130" s="33" t="s">
        <v>31</v>
      </c>
      <c r="J130" s="37" t="str">
        <f>E24</f>
        <v xml:space="preserve"> 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192"/>
      <c r="B132" s="193"/>
      <c r="C132" s="194" t="s">
        <v>121</v>
      </c>
      <c r="D132" s="195" t="s">
        <v>58</v>
      </c>
      <c r="E132" s="195" t="s">
        <v>54</v>
      </c>
      <c r="F132" s="195" t="s">
        <v>55</v>
      </c>
      <c r="G132" s="195" t="s">
        <v>122</v>
      </c>
      <c r="H132" s="195" t="s">
        <v>123</v>
      </c>
      <c r="I132" s="195" t="s">
        <v>124</v>
      </c>
      <c r="J132" s="195" t="s">
        <v>101</v>
      </c>
      <c r="K132" s="196" t="s">
        <v>125</v>
      </c>
      <c r="L132" s="197"/>
      <c r="M132" s="101" t="s">
        <v>1</v>
      </c>
      <c r="N132" s="102" t="s">
        <v>37</v>
      </c>
      <c r="O132" s="102" t="s">
        <v>126</v>
      </c>
      <c r="P132" s="102" t="s">
        <v>127</v>
      </c>
      <c r="Q132" s="102" t="s">
        <v>128</v>
      </c>
      <c r="R132" s="102" t="s">
        <v>129</v>
      </c>
      <c r="S132" s="102" t="s">
        <v>130</v>
      </c>
      <c r="T132" s="103" t="s">
        <v>131</v>
      </c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</row>
    <row r="133" spans="1:63" s="2" customFormat="1" ht="22.8" customHeight="1">
      <c r="A133" s="39"/>
      <c r="B133" s="40"/>
      <c r="C133" s="108" t="s">
        <v>132</v>
      </c>
      <c r="D133" s="41"/>
      <c r="E133" s="41"/>
      <c r="F133" s="41"/>
      <c r="G133" s="41"/>
      <c r="H133" s="41"/>
      <c r="I133" s="41"/>
      <c r="J133" s="198">
        <f>BK133</f>
        <v>0</v>
      </c>
      <c r="K133" s="41"/>
      <c r="L133" s="45"/>
      <c r="M133" s="104"/>
      <c r="N133" s="199"/>
      <c r="O133" s="105"/>
      <c r="P133" s="200">
        <f>P134+P181+P325</f>
        <v>0</v>
      </c>
      <c r="Q133" s="105"/>
      <c r="R133" s="200">
        <f>R134+R181+R325</f>
        <v>9.0697776</v>
      </c>
      <c r="S133" s="105"/>
      <c r="T133" s="201">
        <f>T134+T181+T325</f>
        <v>7.499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72</v>
      </c>
      <c r="AU133" s="18" t="s">
        <v>103</v>
      </c>
      <c r="BK133" s="202">
        <f>BK134+BK181+BK325</f>
        <v>0</v>
      </c>
    </row>
    <row r="134" spans="1:63" s="12" customFormat="1" ht="25.9" customHeight="1">
      <c r="A134" s="12"/>
      <c r="B134" s="203"/>
      <c r="C134" s="204"/>
      <c r="D134" s="205" t="s">
        <v>72</v>
      </c>
      <c r="E134" s="206" t="s">
        <v>133</v>
      </c>
      <c r="F134" s="206" t="s">
        <v>134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P135+P144+P151+P164+P178</f>
        <v>0</v>
      </c>
      <c r="Q134" s="211"/>
      <c r="R134" s="212">
        <f>R135+R144+R151+R164+R178</f>
        <v>2.172</v>
      </c>
      <c r="S134" s="211"/>
      <c r="T134" s="213">
        <f>T135+T144+T151+T164+T178</f>
        <v>0.9059999999999999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81</v>
      </c>
      <c r="AT134" s="215" t="s">
        <v>72</v>
      </c>
      <c r="AU134" s="215" t="s">
        <v>73</v>
      </c>
      <c r="AY134" s="214" t="s">
        <v>135</v>
      </c>
      <c r="BK134" s="216">
        <f>BK135+BK144+BK151+BK164+BK178</f>
        <v>0</v>
      </c>
    </row>
    <row r="135" spans="1:63" s="12" customFormat="1" ht="22.8" customHeight="1">
      <c r="A135" s="12"/>
      <c r="B135" s="203"/>
      <c r="C135" s="204"/>
      <c r="D135" s="205" t="s">
        <v>72</v>
      </c>
      <c r="E135" s="217" t="s">
        <v>81</v>
      </c>
      <c r="F135" s="217" t="s">
        <v>859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SUM(P136:P143)</f>
        <v>0</v>
      </c>
      <c r="Q135" s="211"/>
      <c r="R135" s="212">
        <f>SUM(R136:R143)</f>
        <v>0</v>
      </c>
      <c r="S135" s="211"/>
      <c r="T135" s="213">
        <f>SUM(T136:T143)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81</v>
      </c>
      <c r="AT135" s="215" t="s">
        <v>72</v>
      </c>
      <c r="AU135" s="215" t="s">
        <v>81</v>
      </c>
      <c r="AY135" s="214" t="s">
        <v>135</v>
      </c>
      <c r="BK135" s="216">
        <f>SUM(BK136:BK143)</f>
        <v>0</v>
      </c>
    </row>
    <row r="136" spans="1:65" s="2" customFormat="1" ht="24.15" customHeight="1">
      <c r="A136" s="39"/>
      <c r="B136" s="40"/>
      <c r="C136" s="219" t="s">
        <v>474</v>
      </c>
      <c r="D136" s="219" t="s">
        <v>139</v>
      </c>
      <c r="E136" s="220" t="s">
        <v>860</v>
      </c>
      <c r="F136" s="221" t="s">
        <v>861</v>
      </c>
      <c r="G136" s="222" t="s">
        <v>862</v>
      </c>
      <c r="H136" s="223">
        <v>0.25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38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143</v>
      </c>
      <c r="AT136" s="230" t="s">
        <v>139</v>
      </c>
      <c r="AU136" s="230" t="s">
        <v>83</v>
      </c>
      <c r="AY136" s="18" t="s">
        <v>135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81</v>
      </c>
      <c r="BK136" s="231">
        <f>ROUND(I136*H136,2)</f>
        <v>0</v>
      </c>
      <c r="BL136" s="18" t="s">
        <v>143</v>
      </c>
      <c r="BM136" s="230" t="s">
        <v>863</v>
      </c>
    </row>
    <row r="137" spans="1:47" s="2" customFormat="1" ht="12">
      <c r="A137" s="39"/>
      <c r="B137" s="40"/>
      <c r="C137" s="41"/>
      <c r="D137" s="232" t="s">
        <v>145</v>
      </c>
      <c r="E137" s="41"/>
      <c r="F137" s="233" t="s">
        <v>864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145</v>
      </c>
      <c r="AU137" s="18" t="s">
        <v>83</v>
      </c>
    </row>
    <row r="138" spans="1:65" s="2" customFormat="1" ht="24.15" customHeight="1">
      <c r="A138" s="39"/>
      <c r="B138" s="40"/>
      <c r="C138" s="219" t="s">
        <v>865</v>
      </c>
      <c r="D138" s="219" t="s">
        <v>139</v>
      </c>
      <c r="E138" s="220" t="s">
        <v>866</v>
      </c>
      <c r="F138" s="221" t="s">
        <v>867</v>
      </c>
      <c r="G138" s="222" t="s">
        <v>862</v>
      </c>
      <c r="H138" s="223">
        <v>0.25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143</v>
      </c>
      <c r="AT138" s="230" t="s">
        <v>139</v>
      </c>
      <c r="AU138" s="230" t="s">
        <v>83</v>
      </c>
      <c r="AY138" s="18" t="s">
        <v>135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81</v>
      </c>
      <c r="BK138" s="231">
        <f>ROUND(I138*H138,2)</f>
        <v>0</v>
      </c>
      <c r="BL138" s="18" t="s">
        <v>143</v>
      </c>
      <c r="BM138" s="230" t="s">
        <v>868</v>
      </c>
    </row>
    <row r="139" spans="1:47" s="2" customFormat="1" ht="12">
      <c r="A139" s="39"/>
      <c r="B139" s="40"/>
      <c r="C139" s="41"/>
      <c r="D139" s="232" t="s">
        <v>145</v>
      </c>
      <c r="E139" s="41"/>
      <c r="F139" s="233" t="s">
        <v>869</v>
      </c>
      <c r="G139" s="41"/>
      <c r="H139" s="41"/>
      <c r="I139" s="234"/>
      <c r="J139" s="41"/>
      <c r="K139" s="41"/>
      <c r="L139" s="45"/>
      <c r="M139" s="235"/>
      <c r="N139" s="236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145</v>
      </c>
      <c r="AU139" s="18" t="s">
        <v>83</v>
      </c>
    </row>
    <row r="140" spans="1:51" s="13" customFormat="1" ht="12">
      <c r="A140" s="13"/>
      <c r="B140" s="237"/>
      <c r="C140" s="238"/>
      <c r="D140" s="232" t="s">
        <v>152</v>
      </c>
      <c r="E140" s="239" t="s">
        <v>1</v>
      </c>
      <c r="F140" s="240" t="s">
        <v>870</v>
      </c>
      <c r="G140" s="238"/>
      <c r="H140" s="239" t="s">
        <v>1</v>
      </c>
      <c r="I140" s="241"/>
      <c r="J140" s="238"/>
      <c r="K140" s="238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152</v>
      </c>
      <c r="AU140" s="246" t="s">
        <v>83</v>
      </c>
      <c r="AV140" s="13" t="s">
        <v>81</v>
      </c>
      <c r="AW140" s="13" t="s">
        <v>30</v>
      </c>
      <c r="AX140" s="13" t="s">
        <v>73</v>
      </c>
      <c r="AY140" s="246" t="s">
        <v>135</v>
      </c>
    </row>
    <row r="141" spans="1:51" s="14" customFormat="1" ht="12">
      <c r="A141" s="14"/>
      <c r="B141" s="247"/>
      <c r="C141" s="248"/>
      <c r="D141" s="232" t="s">
        <v>152</v>
      </c>
      <c r="E141" s="249" t="s">
        <v>1</v>
      </c>
      <c r="F141" s="250" t="s">
        <v>871</v>
      </c>
      <c r="G141" s="248"/>
      <c r="H141" s="251">
        <v>0.25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7" t="s">
        <v>152</v>
      </c>
      <c r="AU141" s="257" t="s">
        <v>83</v>
      </c>
      <c r="AV141" s="14" t="s">
        <v>83</v>
      </c>
      <c r="AW141" s="14" t="s">
        <v>30</v>
      </c>
      <c r="AX141" s="14" t="s">
        <v>81</v>
      </c>
      <c r="AY141" s="257" t="s">
        <v>135</v>
      </c>
    </row>
    <row r="142" spans="1:65" s="2" customFormat="1" ht="24.15" customHeight="1">
      <c r="A142" s="39"/>
      <c r="B142" s="40"/>
      <c r="C142" s="219" t="s">
        <v>576</v>
      </c>
      <c r="D142" s="219" t="s">
        <v>139</v>
      </c>
      <c r="E142" s="220" t="s">
        <v>872</v>
      </c>
      <c r="F142" s="221" t="s">
        <v>873</v>
      </c>
      <c r="G142" s="222" t="s">
        <v>862</v>
      </c>
      <c r="H142" s="223">
        <v>0.25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38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143</v>
      </c>
      <c r="AT142" s="230" t="s">
        <v>139</v>
      </c>
      <c r="AU142" s="230" t="s">
        <v>83</v>
      </c>
      <c r="AY142" s="18" t="s">
        <v>135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81</v>
      </c>
      <c r="BK142" s="231">
        <f>ROUND(I142*H142,2)</f>
        <v>0</v>
      </c>
      <c r="BL142" s="18" t="s">
        <v>143</v>
      </c>
      <c r="BM142" s="230" t="s">
        <v>874</v>
      </c>
    </row>
    <row r="143" spans="1:47" s="2" customFormat="1" ht="12">
      <c r="A143" s="39"/>
      <c r="B143" s="40"/>
      <c r="C143" s="41"/>
      <c r="D143" s="232" t="s">
        <v>145</v>
      </c>
      <c r="E143" s="41"/>
      <c r="F143" s="233" t="s">
        <v>875</v>
      </c>
      <c r="G143" s="41"/>
      <c r="H143" s="41"/>
      <c r="I143" s="234"/>
      <c r="J143" s="41"/>
      <c r="K143" s="41"/>
      <c r="L143" s="45"/>
      <c r="M143" s="235"/>
      <c r="N143" s="236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145</v>
      </c>
      <c r="AU143" s="18" t="s">
        <v>83</v>
      </c>
    </row>
    <row r="144" spans="1:63" s="12" customFormat="1" ht="22.8" customHeight="1">
      <c r="A144" s="12"/>
      <c r="B144" s="203"/>
      <c r="C144" s="204"/>
      <c r="D144" s="205" t="s">
        <v>72</v>
      </c>
      <c r="E144" s="217" t="s">
        <v>136</v>
      </c>
      <c r="F144" s="217" t="s">
        <v>137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SUM(P145:P150)</f>
        <v>0</v>
      </c>
      <c r="Q144" s="211"/>
      <c r="R144" s="212">
        <f>SUM(R145:R150)</f>
        <v>2.172</v>
      </c>
      <c r="S144" s="211"/>
      <c r="T144" s="213">
        <f>SUM(T145:T150)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81</v>
      </c>
      <c r="AT144" s="215" t="s">
        <v>72</v>
      </c>
      <c r="AU144" s="215" t="s">
        <v>81</v>
      </c>
      <c r="AY144" s="214" t="s">
        <v>135</v>
      </c>
      <c r="BK144" s="216">
        <f>SUM(BK145:BK150)</f>
        <v>0</v>
      </c>
    </row>
    <row r="145" spans="1:65" s="2" customFormat="1" ht="21.75" customHeight="1">
      <c r="A145" s="39"/>
      <c r="B145" s="40"/>
      <c r="C145" s="219" t="s">
        <v>876</v>
      </c>
      <c r="D145" s="219" t="s">
        <v>139</v>
      </c>
      <c r="E145" s="220" t="s">
        <v>877</v>
      </c>
      <c r="F145" s="221" t="s">
        <v>878</v>
      </c>
      <c r="G145" s="222" t="s">
        <v>142</v>
      </c>
      <c r="H145" s="223">
        <v>40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38</v>
      </c>
      <c r="O145" s="92"/>
      <c r="P145" s="228">
        <f>O145*H145</f>
        <v>0</v>
      </c>
      <c r="Q145" s="228">
        <v>0.04</v>
      </c>
      <c r="R145" s="228">
        <f>Q145*H145</f>
        <v>1.6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143</v>
      </c>
      <c r="AT145" s="230" t="s">
        <v>139</v>
      </c>
      <c r="AU145" s="230" t="s">
        <v>83</v>
      </c>
      <c r="AY145" s="18" t="s">
        <v>135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81</v>
      </c>
      <c r="BK145" s="231">
        <f>ROUND(I145*H145,2)</f>
        <v>0</v>
      </c>
      <c r="BL145" s="18" t="s">
        <v>143</v>
      </c>
      <c r="BM145" s="230" t="s">
        <v>879</v>
      </c>
    </row>
    <row r="146" spans="1:47" s="2" customFormat="1" ht="12">
      <c r="A146" s="39"/>
      <c r="B146" s="40"/>
      <c r="C146" s="41"/>
      <c r="D146" s="232" t="s">
        <v>145</v>
      </c>
      <c r="E146" s="41"/>
      <c r="F146" s="233" t="s">
        <v>880</v>
      </c>
      <c r="G146" s="41"/>
      <c r="H146" s="41"/>
      <c r="I146" s="234"/>
      <c r="J146" s="41"/>
      <c r="K146" s="41"/>
      <c r="L146" s="45"/>
      <c r="M146" s="235"/>
      <c r="N146" s="236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145</v>
      </c>
      <c r="AU146" s="18" t="s">
        <v>83</v>
      </c>
    </row>
    <row r="147" spans="1:65" s="2" customFormat="1" ht="21.75" customHeight="1">
      <c r="A147" s="39"/>
      <c r="B147" s="40"/>
      <c r="C147" s="219" t="s">
        <v>563</v>
      </c>
      <c r="D147" s="219" t="s">
        <v>139</v>
      </c>
      <c r="E147" s="220" t="s">
        <v>881</v>
      </c>
      <c r="F147" s="221" t="s">
        <v>882</v>
      </c>
      <c r="G147" s="222" t="s">
        <v>142</v>
      </c>
      <c r="H147" s="223">
        <v>10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38</v>
      </c>
      <c r="O147" s="92"/>
      <c r="P147" s="228">
        <f>O147*H147</f>
        <v>0</v>
      </c>
      <c r="Q147" s="228">
        <v>0.038</v>
      </c>
      <c r="R147" s="228">
        <f>Q147*H147</f>
        <v>0.38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143</v>
      </c>
      <c r="AT147" s="230" t="s">
        <v>139</v>
      </c>
      <c r="AU147" s="230" t="s">
        <v>83</v>
      </c>
      <c r="AY147" s="18" t="s">
        <v>135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81</v>
      </c>
      <c r="BK147" s="231">
        <f>ROUND(I147*H147,2)</f>
        <v>0</v>
      </c>
      <c r="BL147" s="18" t="s">
        <v>143</v>
      </c>
      <c r="BM147" s="230" t="s">
        <v>883</v>
      </c>
    </row>
    <row r="148" spans="1:47" s="2" customFormat="1" ht="12">
      <c r="A148" s="39"/>
      <c r="B148" s="40"/>
      <c r="C148" s="41"/>
      <c r="D148" s="232" t="s">
        <v>145</v>
      </c>
      <c r="E148" s="41"/>
      <c r="F148" s="233" t="s">
        <v>884</v>
      </c>
      <c r="G148" s="41"/>
      <c r="H148" s="41"/>
      <c r="I148" s="234"/>
      <c r="J148" s="41"/>
      <c r="K148" s="41"/>
      <c r="L148" s="45"/>
      <c r="M148" s="235"/>
      <c r="N148" s="23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145</v>
      </c>
      <c r="AU148" s="18" t="s">
        <v>83</v>
      </c>
    </row>
    <row r="149" spans="1:65" s="2" customFormat="1" ht="37.8" customHeight="1">
      <c r="A149" s="39"/>
      <c r="B149" s="40"/>
      <c r="C149" s="219" t="s">
        <v>571</v>
      </c>
      <c r="D149" s="219" t="s">
        <v>139</v>
      </c>
      <c r="E149" s="220" t="s">
        <v>885</v>
      </c>
      <c r="F149" s="221" t="s">
        <v>886</v>
      </c>
      <c r="G149" s="222" t="s">
        <v>166</v>
      </c>
      <c r="H149" s="223">
        <v>8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38</v>
      </c>
      <c r="O149" s="92"/>
      <c r="P149" s="228">
        <f>O149*H149</f>
        <v>0</v>
      </c>
      <c r="Q149" s="228">
        <v>0.024</v>
      </c>
      <c r="R149" s="228">
        <f>Q149*H149</f>
        <v>0.192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143</v>
      </c>
      <c r="AT149" s="230" t="s">
        <v>139</v>
      </c>
      <c r="AU149" s="230" t="s">
        <v>83</v>
      </c>
      <c r="AY149" s="18" t="s">
        <v>135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81</v>
      </c>
      <c r="BK149" s="231">
        <f>ROUND(I149*H149,2)</f>
        <v>0</v>
      </c>
      <c r="BL149" s="18" t="s">
        <v>143</v>
      </c>
      <c r="BM149" s="230" t="s">
        <v>887</v>
      </c>
    </row>
    <row r="150" spans="1:47" s="2" customFormat="1" ht="12">
      <c r="A150" s="39"/>
      <c r="B150" s="40"/>
      <c r="C150" s="41"/>
      <c r="D150" s="232" t="s">
        <v>145</v>
      </c>
      <c r="E150" s="41"/>
      <c r="F150" s="233" t="s">
        <v>888</v>
      </c>
      <c r="G150" s="41"/>
      <c r="H150" s="41"/>
      <c r="I150" s="234"/>
      <c r="J150" s="41"/>
      <c r="K150" s="41"/>
      <c r="L150" s="45"/>
      <c r="M150" s="235"/>
      <c r="N150" s="236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145</v>
      </c>
      <c r="AU150" s="18" t="s">
        <v>83</v>
      </c>
    </row>
    <row r="151" spans="1:63" s="12" customFormat="1" ht="22.8" customHeight="1">
      <c r="A151" s="12"/>
      <c r="B151" s="203"/>
      <c r="C151" s="204"/>
      <c r="D151" s="205" t="s">
        <v>72</v>
      </c>
      <c r="E151" s="217" t="s">
        <v>243</v>
      </c>
      <c r="F151" s="217" t="s">
        <v>244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SUM(P152:P163)</f>
        <v>0</v>
      </c>
      <c r="Q151" s="211"/>
      <c r="R151" s="212">
        <f>SUM(R152:R163)</f>
        <v>0</v>
      </c>
      <c r="S151" s="211"/>
      <c r="T151" s="213">
        <f>SUM(T152:T163)</f>
        <v>0.9059999999999999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81</v>
      </c>
      <c r="AT151" s="215" t="s">
        <v>72</v>
      </c>
      <c r="AU151" s="215" t="s">
        <v>81</v>
      </c>
      <c r="AY151" s="214" t="s">
        <v>135</v>
      </c>
      <c r="BK151" s="216">
        <f>SUM(BK152:BK163)</f>
        <v>0</v>
      </c>
    </row>
    <row r="152" spans="1:65" s="2" customFormat="1" ht="37.8" customHeight="1">
      <c r="A152" s="39"/>
      <c r="B152" s="40"/>
      <c r="C152" s="219" t="s">
        <v>217</v>
      </c>
      <c r="D152" s="219" t="s">
        <v>139</v>
      </c>
      <c r="E152" s="220" t="s">
        <v>889</v>
      </c>
      <c r="F152" s="221" t="s">
        <v>890</v>
      </c>
      <c r="G152" s="222" t="s">
        <v>862</v>
      </c>
      <c r="H152" s="223">
        <v>0.1</v>
      </c>
      <c r="I152" s="224"/>
      <c r="J152" s="225">
        <f>ROUND(I152*H152,2)</f>
        <v>0</v>
      </c>
      <c r="K152" s="221" t="s">
        <v>1</v>
      </c>
      <c r="L152" s="45"/>
      <c r="M152" s="226" t="s">
        <v>1</v>
      </c>
      <c r="N152" s="227" t="s">
        <v>38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2.2</v>
      </c>
      <c r="T152" s="229">
        <f>S152*H152</f>
        <v>0.22000000000000003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143</v>
      </c>
      <c r="AT152" s="230" t="s">
        <v>139</v>
      </c>
      <c r="AU152" s="230" t="s">
        <v>83</v>
      </c>
      <c r="AY152" s="18" t="s">
        <v>135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81</v>
      </c>
      <c r="BK152" s="231">
        <f>ROUND(I152*H152,2)</f>
        <v>0</v>
      </c>
      <c r="BL152" s="18" t="s">
        <v>143</v>
      </c>
      <c r="BM152" s="230" t="s">
        <v>891</v>
      </c>
    </row>
    <row r="153" spans="1:47" s="2" customFormat="1" ht="12">
      <c r="A153" s="39"/>
      <c r="B153" s="40"/>
      <c r="C153" s="41"/>
      <c r="D153" s="232" t="s">
        <v>145</v>
      </c>
      <c r="E153" s="41"/>
      <c r="F153" s="233" t="s">
        <v>892</v>
      </c>
      <c r="G153" s="41"/>
      <c r="H153" s="41"/>
      <c r="I153" s="234"/>
      <c r="J153" s="41"/>
      <c r="K153" s="41"/>
      <c r="L153" s="45"/>
      <c r="M153" s="235"/>
      <c r="N153" s="236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145</v>
      </c>
      <c r="AU153" s="18" t="s">
        <v>83</v>
      </c>
    </row>
    <row r="154" spans="1:51" s="13" customFormat="1" ht="12">
      <c r="A154" s="13"/>
      <c r="B154" s="237"/>
      <c r="C154" s="238"/>
      <c r="D154" s="232" t="s">
        <v>152</v>
      </c>
      <c r="E154" s="239" t="s">
        <v>1</v>
      </c>
      <c r="F154" s="240" t="s">
        <v>893</v>
      </c>
      <c r="G154" s="238"/>
      <c r="H154" s="239" t="s">
        <v>1</v>
      </c>
      <c r="I154" s="241"/>
      <c r="J154" s="238"/>
      <c r="K154" s="238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152</v>
      </c>
      <c r="AU154" s="246" t="s">
        <v>83</v>
      </c>
      <c r="AV154" s="13" t="s">
        <v>81</v>
      </c>
      <c r="AW154" s="13" t="s">
        <v>30</v>
      </c>
      <c r="AX154" s="13" t="s">
        <v>73</v>
      </c>
      <c r="AY154" s="246" t="s">
        <v>135</v>
      </c>
    </row>
    <row r="155" spans="1:51" s="14" customFormat="1" ht="12">
      <c r="A155" s="14"/>
      <c r="B155" s="247"/>
      <c r="C155" s="248"/>
      <c r="D155" s="232" t="s">
        <v>152</v>
      </c>
      <c r="E155" s="249" t="s">
        <v>1</v>
      </c>
      <c r="F155" s="250" t="s">
        <v>894</v>
      </c>
      <c r="G155" s="248"/>
      <c r="H155" s="251">
        <v>0.1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7" t="s">
        <v>152</v>
      </c>
      <c r="AU155" s="257" t="s">
        <v>83</v>
      </c>
      <c r="AV155" s="14" t="s">
        <v>83</v>
      </c>
      <c r="AW155" s="14" t="s">
        <v>30</v>
      </c>
      <c r="AX155" s="14" t="s">
        <v>81</v>
      </c>
      <c r="AY155" s="257" t="s">
        <v>135</v>
      </c>
    </row>
    <row r="156" spans="1:65" s="2" customFormat="1" ht="24.15" customHeight="1">
      <c r="A156" s="39"/>
      <c r="B156" s="40"/>
      <c r="C156" s="219" t="s">
        <v>187</v>
      </c>
      <c r="D156" s="219" t="s">
        <v>139</v>
      </c>
      <c r="E156" s="220" t="s">
        <v>895</v>
      </c>
      <c r="F156" s="221" t="s">
        <v>896</v>
      </c>
      <c r="G156" s="222" t="s">
        <v>166</v>
      </c>
      <c r="H156" s="223">
        <v>11</v>
      </c>
      <c r="I156" s="224"/>
      <c r="J156" s="225">
        <f>ROUND(I156*H156,2)</f>
        <v>0</v>
      </c>
      <c r="K156" s="221" t="s">
        <v>1</v>
      </c>
      <c r="L156" s="45"/>
      <c r="M156" s="226" t="s">
        <v>1</v>
      </c>
      <c r="N156" s="227" t="s">
        <v>38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0.03</v>
      </c>
      <c r="T156" s="229">
        <f>S156*H156</f>
        <v>0.32999999999999996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143</v>
      </c>
      <c r="AT156" s="230" t="s">
        <v>139</v>
      </c>
      <c r="AU156" s="230" t="s">
        <v>83</v>
      </c>
      <c r="AY156" s="18" t="s">
        <v>135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81</v>
      </c>
      <c r="BK156" s="231">
        <f>ROUND(I156*H156,2)</f>
        <v>0</v>
      </c>
      <c r="BL156" s="18" t="s">
        <v>143</v>
      </c>
      <c r="BM156" s="230" t="s">
        <v>897</v>
      </c>
    </row>
    <row r="157" spans="1:47" s="2" customFormat="1" ht="12">
      <c r="A157" s="39"/>
      <c r="B157" s="40"/>
      <c r="C157" s="41"/>
      <c r="D157" s="232" t="s">
        <v>145</v>
      </c>
      <c r="E157" s="41"/>
      <c r="F157" s="233" t="s">
        <v>898</v>
      </c>
      <c r="G157" s="41"/>
      <c r="H157" s="41"/>
      <c r="I157" s="234"/>
      <c r="J157" s="41"/>
      <c r="K157" s="41"/>
      <c r="L157" s="45"/>
      <c r="M157" s="235"/>
      <c r="N157" s="236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145</v>
      </c>
      <c r="AU157" s="18" t="s">
        <v>83</v>
      </c>
    </row>
    <row r="158" spans="1:65" s="2" customFormat="1" ht="24.15" customHeight="1">
      <c r="A158" s="39"/>
      <c r="B158" s="40"/>
      <c r="C158" s="219" t="s">
        <v>201</v>
      </c>
      <c r="D158" s="219" t="s">
        <v>139</v>
      </c>
      <c r="E158" s="220" t="s">
        <v>899</v>
      </c>
      <c r="F158" s="221" t="s">
        <v>900</v>
      </c>
      <c r="G158" s="222" t="s">
        <v>166</v>
      </c>
      <c r="H158" s="223">
        <v>8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38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0.017</v>
      </c>
      <c r="T158" s="229">
        <f>S158*H158</f>
        <v>0.136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143</v>
      </c>
      <c r="AT158" s="230" t="s">
        <v>139</v>
      </c>
      <c r="AU158" s="230" t="s">
        <v>83</v>
      </c>
      <c r="AY158" s="18" t="s">
        <v>135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81</v>
      </c>
      <c r="BK158" s="231">
        <f>ROUND(I158*H158,2)</f>
        <v>0</v>
      </c>
      <c r="BL158" s="18" t="s">
        <v>143</v>
      </c>
      <c r="BM158" s="230" t="s">
        <v>901</v>
      </c>
    </row>
    <row r="159" spans="1:47" s="2" customFormat="1" ht="12">
      <c r="A159" s="39"/>
      <c r="B159" s="40"/>
      <c r="C159" s="41"/>
      <c r="D159" s="232" t="s">
        <v>145</v>
      </c>
      <c r="E159" s="41"/>
      <c r="F159" s="233" t="s">
        <v>902</v>
      </c>
      <c r="G159" s="41"/>
      <c r="H159" s="41"/>
      <c r="I159" s="234"/>
      <c r="J159" s="41"/>
      <c r="K159" s="41"/>
      <c r="L159" s="45"/>
      <c r="M159" s="235"/>
      <c r="N159" s="236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145</v>
      </c>
      <c r="AU159" s="18" t="s">
        <v>83</v>
      </c>
    </row>
    <row r="160" spans="1:65" s="2" customFormat="1" ht="24.15" customHeight="1">
      <c r="A160" s="39"/>
      <c r="B160" s="40"/>
      <c r="C160" s="219" t="s">
        <v>228</v>
      </c>
      <c r="D160" s="219" t="s">
        <v>139</v>
      </c>
      <c r="E160" s="220" t="s">
        <v>903</v>
      </c>
      <c r="F160" s="221" t="s">
        <v>904</v>
      </c>
      <c r="G160" s="222" t="s">
        <v>190</v>
      </c>
      <c r="H160" s="223">
        <v>20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38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0.002</v>
      </c>
      <c r="T160" s="229">
        <f>S160*H160</f>
        <v>0.04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143</v>
      </c>
      <c r="AT160" s="230" t="s">
        <v>139</v>
      </c>
      <c r="AU160" s="230" t="s">
        <v>83</v>
      </c>
      <c r="AY160" s="18" t="s">
        <v>135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81</v>
      </c>
      <c r="BK160" s="231">
        <f>ROUND(I160*H160,2)</f>
        <v>0</v>
      </c>
      <c r="BL160" s="18" t="s">
        <v>143</v>
      </c>
      <c r="BM160" s="230" t="s">
        <v>905</v>
      </c>
    </row>
    <row r="161" spans="1:47" s="2" customFormat="1" ht="12">
      <c r="A161" s="39"/>
      <c r="B161" s="40"/>
      <c r="C161" s="41"/>
      <c r="D161" s="232" t="s">
        <v>145</v>
      </c>
      <c r="E161" s="41"/>
      <c r="F161" s="233" t="s">
        <v>906</v>
      </c>
      <c r="G161" s="41"/>
      <c r="H161" s="41"/>
      <c r="I161" s="234"/>
      <c r="J161" s="41"/>
      <c r="K161" s="41"/>
      <c r="L161" s="45"/>
      <c r="M161" s="235"/>
      <c r="N161" s="236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145</v>
      </c>
      <c r="AU161" s="18" t="s">
        <v>83</v>
      </c>
    </row>
    <row r="162" spans="1:65" s="2" customFormat="1" ht="24.15" customHeight="1">
      <c r="A162" s="39"/>
      <c r="B162" s="40"/>
      <c r="C162" s="219" t="s">
        <v>236</v>
      </c>
      <c r="D162" s="219" t="s">
        <v>139</v>
      </c>
      <c r="E162" s="220" t="s">
        <v>907</v>
      </c>
      <c r="F162" s="221" t="s">
        <v>908</v>
      </c>
      <c r="G162" s="222" t="s">
        <v>190</v>
      </c>
      <c r="H162" s="223">
        <v>20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38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0.009</v>
      </c>
      <c r="T162" s="229">
        <f>S162*H162</f>
        <v>0.18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143</v>
      </c>
      <c r="AT162" s="230" t="s">
        <v>139</v>
      </c>
      <c r="AU162" s="230" t="s">
        <v>83</v>
      </c>
      <c r="AY162" s="18" t="s">
        <v>135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81</v>
      </c>
      <c r="BK162" s="231">
        <f>ROUND(I162*H162,2)</f>
        <v>0</v>
      </c>
      <c r="BL162" s="18" t="s">
        <v>143</v>
      </c>
      <c r="BM162" s="230" t="s">
        <v>909</v>
      </c>
    </row>
    <row r="163" spans="1:47" s="2" customFormat="1" ht="12">
      <c r="A163" s="39"/>
      <c r="B163" s="40"/>
      <c r="C163" s="41"/>
      <c r="D163" s="232" t="s">
        <v>145</v>
      </c>
      <c r="E163" s="41"/>
      <c r="F163" s="233" t="s">
        <v>910</v>
      </c>
      <c r="G163" s="41"/>
      <c r="H163" s="41"/>
      <c r="I163" s="234"/>
      <c r="J163" s="41"/>
      <c r="K163" s="41"/>
      <c r="L163" s="45"/>
      <c r="M163" s="235"/>
      <c r="N163" s="236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145</v>
      </c>
      <c r="AU163" s="18" t="s">
        <v>83</v>
      </c>
    </row>
    <row r="164" spans="1:63" s="12" customFormat="1" ht="22.8" customHeight="1">
      <c r="A164" s="12"/>
      <c r="B164" s="203"/>
      <c r="C164" s="204"/>
      <c r="D164" s="205" t="s">
        <v>72</v>
      </c>
      <c r="E164" s="217" t="s">
        <v>258</v>
      </c>
      <c r="F164" s="217" t="s">
        <v>259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SUM(P165:P177)</f>
        <v>0</v>
      </c>
      <c r="Q164" s="211"/>
      <c r="R164" s="212">
        <f>SUM(R165:R177)</f>
        <v>0</v>
      </c>
      <c r="S164" s="211"/>
      <c r="T164" s="213">
        <f>SUM(T165:T177)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81</v>
      </c>
      <c r="AT164" s="215" t="s">
        <v>72</v>
      </c>
      <c r="AU164" s="215" t="s">
        <v>81</v>
      </c>
      <c r="AY164" s="214" t="s">
        <v>135</v>
      </c>
      <c r="BK164" s="216">
        <f>SUM(BK165:BK177)</f>
        <v>0</v>
      </c>
    </row>
    <row r="165" spans="1:65" s="2" customFormat="1" ht="16.5" customHeight="1">
      <c r="A165" s="39"/>
      <c r="B165" s="40"/>
      <c r="C165" s="219" t="s">
        <v>434</v>
      </c>
      <c r="D165" s="219" t="s">
        <v>139</v>
      </c>
      <c r="E165" s="220" t="s">
        <v>261</v>
      </c>
      <c r="F165" s="221" t="s">
        <v>262</v>
      </c>
      <c r="G165" s="222" t="s">
        <v>263</v>
      </c>
      <c r="H165" s="223">
        <v>7.499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38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143</v>
      </c>
      <c r="AT165" s="230" t="s">
        <v>139</v>
      </c>
      <c r="AU165" s="230" t="s">
        <v>83</v>
      </c>
      <c r="AY165" s="18" t="s">
        <v>135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81</v>
      </c>
      <c r="BK165" s="231">
        <f>ROUND(I165*H165,2)</f>
        <v>0</v>
      </c>
      <c r="BL165" s="18" t="s">
        <v>143</v>
      </c>
      <c r="BM165" s="230" t="s">
        <v>911</v>
      </c>
    </row>
    <row r="166" spans="1:47" s="2" customFormat="1" ht="12">
      <c r="A166" s="39"/>
      <c r="B166" s="40"/>
      <c r="C166" s="41"/>
      <c r="D166" s="232" t="s">
        <v>145</v>
      </c>
      <c r="E166" s="41"/>
      <c r="F166" s="233" t="s">
        <v>265</v>
      </c>
      <c r="G166" s="41"/>
      <c r="H166" s="41"/>
      <c r="I166" s="234"/>
      <c r="J166" s="41"/>
      <c r="K166" s="41"/>
      <c r="L166" s="45"/>
      <c r="M166" s="235"/>
      <c r="N166" s="236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145</v>
      </c>
      <c r="AU166" s="18" t="s">
        <v>83</v>
      </c>
    </row>
    <row r="167" spans="1:65" s="2" customFormat="1" ht="24.15" customHeight="1">
      <c r="A167" s="39"/>
      <c r="B167" s="40"/>
      <c r="C167" s="219" t="s">
        <v>439</v>
      </c>
      <c r="D167" s="219" t="s">
        <v>139</v>
      </c>
      <c r="E167" s="220" t="s">
        <v>267</v>
      </c>
      <c r="F167" s="221" t="s">
        <v>268</v>
      </c>
      <c r="G167" s="222" t="s">
        <v>263</v>
      </c>
      <c r="H167" s="223">
        <v>7.499</v>
      </c>
      <c r="I167" s="224"/>
      <c r="J167" s="225">
        <f>ROUND(I167*H167,2)</f>
        <v>0</v>
      </c>
      <c r="K167" s="221" t="s">
        <v>1</v>
      </c>
      <c r="L167" s="45"/>
      <c r="M167" s="226" t="s">
        <v>1</v>
      </c>
      <c r="N167" s="227" t="s">
        <v>38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143</v>
      </c>
      <c r="AT167" s="230" t="s">
        <v>139</v>
      </c>
      <c r="AU167" s="230" t="s">
        <v>83</v>
      </c>
      <c r="AY167" s="18" t="s">
        <v>135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81</v>
      </c>
      <c r="BK167" s="231">
        <f>ROUND(I167*H167,2)</f>
        <v>0</v>
      </c>
      <c r="BL167" s="18" t="s">
        <v>143</v>
      </c>
      <c r="BM167" s="230" t="s">
        <v>912</v>
      </c>
    </row>
    <row r="168" spans="1:47" s="2" customFormat="1" ht="12">
      <c r="A168" s="39"/>
      <c r="B168" s="40"/>
      <c r="C168" s="41"/>
      <c r="D168" s="232" t="s">
        <v>145</v>
      </c>
      <c r="E168" s="41"/>
      <c r="F168" s="233" t="s">
        <v>270</v>
      </c>
      <c r="G168" s="41"/>
      <c r="H168" s="41"/>
      <c r="I168" s="234"/>
      <c r="J168" s="41"/>
      <c r="K168" s="41"/>
      <c r="L168" s="45"/>
      <c r="M168" s="235"/>
      <c r="N168" s="236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145</v>
      </c>
      <c r="AU168" s="18" t="s">
        <v>83</v>
      </c>
    </row>
    <row r="169" spans="1:65" s="2" customFormat="1" ht="33" customHeight="1">
      <c r="A169" s="39"/>
      <c r="B169" s="40"/>
      <c r="C169" s="219" t="s">
        <v>446</v>
      </c>
      <c r="D169" s="219" t="s">
        <v>139</v>
      </c>
      <c r="E169" s="220" t="s">
        <v>272</v>
      </c>
      <c r="F169" s="221" t="s">
        <v>273</v>
      </c>
      <c r="G169" s="222" t="s">
        <v>263</v>
      </c>
      <c r="H169" s="223">
        <v>74.99</v>
      </c>
      <c r="I169" s="224"/>
      <c r="J169" s="225">
        <f>ROUND(I169*H169,2)</f>
        <v>0</v>
      </c>
      <c r="K169" s="221" t="s">
        <v>1</v>
      </c>
      <c r="L169" s="45"/>
      <c r="M169" s="226" t="s">
        <v>1</v>
      </c>
      <c r="N169" s="227" t="s">
        <v>38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143</v>
      </c>
      <c r="AT169" s="230" t="s">
        <v>139</v>
      </c>
      <c r="AU169" s="230" t="s">
        <v>83</v>
      </c>
      <c r="AY169" s="18" t="s">
        <v>135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81</v>
      </c>
      <c r="BK169" s="231">
        <f>ROUND(I169*H169,2)</f>
        <v>0</v>
      </c>
      <c r="BL169" s="18" t="s">
        <v>143</v>
      </c>
      <c r="BM169" s="230" t="s">
        <v>913</v>
      </c>
    </row>
    <row r="170" spans="1:47" s="2" customFormat="1" ht="12">
      <c r="A170" s="39"/>
      <c r="B170" s="40"/>
      <c r="C170" s="41"/>
      <c r="D170" s="232" t="s">
        <v>145</v>
      </c>
      <c r="E170" s="41"/>
      <c r="F170" s="233" t="s">
        <v>275</v>
      </c>
      <c r="G170" s="41"/>
      <c r="H170" s="41"/>
      <c r="I170" s="234"/>
      <c r="J170" s="41"/>
      <c r="K170" s="41"/>
      <c r="L170" s="45"/>
      <c r="M170" s="235"/>
      <c r="N170" s="236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145</v>
      </c>
      <c r="AU170" s="18" t="s">
        <v>83</v>
      </c>
    </row>
    <row r="171" spans="1:51" s="14" customFormat="1" ht="12">
      <c r="A171" s="14"/>
      <c r="B171" s="247"/>
      <c r="C171" s="248"/>
      <c r="D171" s="232" t="s">
        <v>152</v>
      </c>
      <c r="E171" s="249" t="s">
        <v>1</v>
      </c>
      <c r="F171" s="250" t="s">
        <v>914</v>
      </c>
      <c r="G171" s="248"/>
      <c r="H171" s="251">
        <v>74.99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7" t="s">
        <v>152</v>
      </c>
      <c r="AU171" s="257" t="s">
        <v>83</v>
      </c>
      <c r="AV171" s="14" t="s">
        <v>83</v>
      </c>
      <c r="AW171" s="14" t="s">
        <v>30</v>
      </c>
      <c r="AX171" s="14" t="s">
        <v>81</v>
      </c>
      <c r="AY171" s="257" t="s">
        <v>135</v>
      </c>
    </row>
    <row r="172" spans="1:65" s="2" customFormat="1" ht="24.15" customHeight="1">
      <c r="A172" s="39"/>
      <c r="B172" s="40"/>
      <c r="C172" s="219" t="s">
        <v>411</v>
      </c>
      <c r="D172" s="219" t="s">
        <v>139</v>
      </c>
      <c r="E172" s="220" t="s">
        <v>278</v>
      </c>
      <c r="F172" s="221" t="s">
        <v>279</v>
      </c>
      <c r="G172" s="222" t="s">
        <v>263</v>
      </c>
      <c r="H172" s="223">
        <v>7.499</v>
      </c>
      <c r="I172" s="224"/>
      <c r="J172" s="225">
        <f>ROUND(I172*H172,2)</f>
        <v>0</v>
      </c>
      <c r="K172" s="221" t="s">
        <v>1</v>
      </c>
      <c r="L172" s="45"/>
      <c r="M172" s="226" t="s">
        <v>1</v>
      </c>
      <c r="N172" s="227" t="s">
        <v>38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143</v>
      </c>
      <c r="AT172" s="230" t="s">
        <v>139</v>
      </c>
      <c r="AU172" s="230" t="s">
        <v>83</v>
      </c>
      <c r="AY172" s="18" t="s">
        <v>135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81</v>
      </c>
      <c r="BK172" s="231">
        <f>ROUND(I172*H172,2)</f>
        <v>0</v>
      </c>
      <c r="BL172" s="18" t="s">
        <v>143</v>
      </c>
      <c r="BM172" s="230" t="s">
        <v>915</v>
      </c>
    </row>
    <row r="173" spans="1:47" s="2" customFormat="1" ht="12">
      <c r="A173" s="39"/>
      <c r="B173" s="40"/>
      <c r="C173" s="41"/>
      <c r="D173" s="232" t="s">
        <v>145</v>
      </c>
      <c r="E173" s="41"/>
      <c r="F173" s="233" t="s">
        <v>281</v>
      </c>
      <c r="G173" s="41"/>
      <c r="H173" s="41"/>
      <c r="I173" s="234"/>
      <c r="J173" s="41"/>
      <c r="K173" s="41"/>
      <c r="L173" s="45"/>
      <c r="M173" s="235"/>
      <c r="N173" s="236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145</v>
      </c>
      <c r="AU173" s="18" t="s">
        <v>83</v>
      </c>
    </row>
    <row r="174" spans="1:65" s="2" customFormat="1" ht="33" customHeight="1">
      <c r="A174" s="39"/>
      <c r="B174" s="40"/>
      <c r="C174" s="219" t="s">
        <v>414</v>
      </c>
      <c r="D174" s="219" t="s">
        <v>139</v>
      </c>
      <c r="E174" s="220" t="s">
        <v>283</v>
      </c>
      <c r="F174" s="221" t="s">
        <v>284</v>
      </c>
      <c r="G174" s="222" t="s">
        <v>263</v>
      </c>
      <c r="H174" s="223">
        <v>7.499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38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143</v>
      </c>
      <c r="AT174" s="230" t="s">
        <v>139</v>
      </c>
      <c r="AU174" s="230" t="s">
        <v>83</v>
      </c>
      <c r="AY174" s="18" t="s">
        <v>135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81</v>
      </c>
      <c r="BK174" s="231">
        <f>ROUND(I174*H174,2)</f>
        <v>0</v>
      </c>
      <c r="BL174" s="18" t="s">
        <v>143</v>
      </c>
      <c r="BM174" s="230" t="s">
        <v>916</v>
      </c>
    </row>
    <row r="175" spans="1:47" s="2" customFormat="1" ht="12">
      <c r="A175" s="39"/>
      <c r="B175" s="40"/>
      <c r="C175" s="41"/>
      <c r="D175" s="232" t="s">
        <v>145</v>
      </c>
      <c r="E175" s="41"/>
      <c r="F175" s="233" t="s">
        <v>286</v>
      </c>
      <c r="G175" s="41"/>
      <c r="H175" s="41"/>
      <c r="I175" s="234"/>
      <c r="J175" s="41"/>
      <c r="K175" s="41"/>
      <c r="L175" s="45"/>
      <c r="M175" s="235"/>
      <c r="N175" s="236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145</v>
      </c>
      <c r="AU175" s="18" t="s">
        <v>83</v>
      </c>
    </row>
    <row r="176" spans="1:65" s="2" customFormat="1" ht="24.15" customHeight="1">
      <c r="A176" s="39"/>
      <c r="B176" s="40"/>
      <c r="C176" s="219" t="s">
        <v>418</v>
      </c>
      <c r="D176" s="219" t="s">
        <v>139</v>
      </c>
      <c r="E176" s="220" t="s">
        <v>288</v>
      </c>
      <c r="F176" s="221" t="s">
        <v>289</v>
      </c>
      <c r="G176" s="222" t="s">
        <v>263</v>
      </c>
      <c r="H176" s="223">
        <v>7.499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38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143</v>
      </c>
      <c r="AT176" s="230" t="s">
        <v>139</v>
      </c>
      <c r="AU176" s="230" t="s">
        <v>83</v>
      </c>
      <c r="AY176" s="18" t="s">
        <v>135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81</v>
      </c>
      <c r="BK176" s="231">
        <f>ROUND(I176*H176,2)</f>
        <v>0</v>
      </c>
      <c r="BL176" s="18" t="s">
        <v>143</v>
      </c>
      <c r="BM176" s="230" t="s">
        <v>917</v>
      </c>
    </row>
    <row r="177" spans="1:47" s="2" customFormat="1" ht="12">
      <c r="A177" s="39"/>
      <c r="B177" s="40"/>
      <c r="C177" s="41"/>
      <c r="D177" s="232" t="s">
        <v>145</v>
      </c>
      <c r="E177" s="41"/>
      <c r="F177" s="233" t="s">
        <v>291</v>
      </c>
      <c r="G177" s="41"/>
      <c r="H177" s="41"/>
      <c r="I177" s="234"/>
      <c r="J177" s="41"/>
      <c r="K177" s="41"/>
      <c r="L177" s="45"/>
      <c r="M177" s="235"/>
      <c r="N177" s="236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145</v>
      </c>
      <c r="AU177" s="18" t="s">
        <v>83</v>
      </c>
    </row>
    <row r="178" spans="1:63" s="12" customFormat="1" ht="22.8" customHeight="1">
      <c r="A178" s="12"/>
      <c r="B178" s="203"/>
      <c r="C178" s="204"/>
      <c r="D178" s="205" t="s">
        <v>72</v>
      </c>
      <c r="E178" s="217" t="s">
        <v>292</v>
      </c>
      <c r="F178" s="217" t="s">
        <v>293</v>
      </c>
      <c r="G178" s="204"/>
      <c r="H178" s="204"/>
      <c r="I178" s="207"/>
      <c r="J178" s="218">
        <f>BK178</f>
        <v>0</v>
      </c>
      <c r="K178" s="204"/>
      <c r="L178" s="209"/>
      <c r="M178" s="210"/>
      <c r="N178" s="211"/>
      <c r="O178" s="211"/>
      <c r="P178" s="212">
        <f>SUM(P179:P180)</f>
        <v>0</v>
      </c>
      <c r="Q178" s="211"/>
      <c r="R178" s="212">
        <f>SUM(R179:R180)</f>
        <v>0</v>
      </c>
      <c r="S178" s="211"/>
      <c r="T178" s="213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81</v>
      </c>
      <c r="AT178" s="215" t="s">
        <v>72</v>
      </c>
      <c r="AU178" s="215" t="s">
        <v>81</v>
      </c>
      <c r="AY178" s="214" t="s">
        <v>135</v>
      </c>
      <c r="BK178" s="216">
        <f>SUM(BK179:BK180)</f>
        <v>0</v>
      </c>
    </row>
    <row r="179" spans="1:65" s="2" customFormat="1" ht="16.5" customHeight="1">
      <c r="A179" s="39"/>
      <c r="B179" s="40"/>
      <c r="C179" s="219" t="s">
        <v>423</v>
      </c>
      <c r="D179" s="219" t="s">
        <v>139</v>
      </c>
      <c r="E179" s="220" t="s">
        <v>295</v>
      </c>
      <c r="F179" s="221" t="s">
        <v>296</v>
      </c>
      <c r="G179" s="222" t="s">
        <v>263</v>
      </c>
      <c r="H179" s="223">
        <v>2.172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38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143</v>
      </c>
      <c r="AT179" s="230" t="s">
        <v>139</v>
      </c>
      <c r="AU179" s="230" t="s">
        <v>83</v>
      </c>
      <c r="AY179" s="18" t="s">
        <v>135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81</v>
      </c>
      <c r="BK179" s="231">
        <f>ROUND(I179*H179,2)</f>
        <v>0</v>
      </c>
      <c r="BL179" s="18" t="s">
        <v>143</v>
      </c>
      <c r="BM179" s="230" t="s">
        <v>918</v>
      </c>
    </row>
    <row r="180" spans="1:47" s="2" customFormat="1" ht="12">
      <c r="A180" s="39"/>
      <c r="B180" s="40"/>
      <c r="C180" s="41"/>
      <c r="D180" s="232" t="s">
        <v>145</v>
      </c>
      <c r="E180" s="41"/>
      <c r="F180" s="233" t="s">
        <v>298</v>
      </c>
      <c r="G180" s="41"/>
      <c r="H180" s="41"/>
      <c r="I180" s="234"/>
      <c r="J180" s="41"/>
      <c r="K180" s="41"/>
      <c r="L180" s="45"/>
      <c r="M180" s="235"/>
      <c r="N180" s="236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145</v>
      </c>
      <c r="AU180" s="18" t="s">
        <v>83</v>
      </c>
    </row>
    <row r="181" spans="1:63" s="12" customFormat="1" ht="25.9" customHeight="1">
      <c r="A181" s="12"/>
      <c r="B181" s="203"/>
      <c r="C181" s="204"/>
      <c r="D181" s="205" t="s">
        <v>72</v>
      </c>
      <c r="E181" s="206" t="s">
        <v>299</v>
      </c>
      <c r="F181" s="206" t="s">
        <v>300</v>
      </c>
      <c r="G181" s="204"/>
      <c r="H181" s="204"/>
      <c r="I181" s="207"/>
      <c r="J181" s="208">
        <f>BK181</f>
        <v>0</v>
      </c>
      <c r="K181" s="204"/>
      <c r="L181" s="209"/>
      <c r="M181" s="210"/>
      <c r="N181" s="211"/>
      <c r="O181" s="211"/>
      <c r="P181" s="212">
        <f>P182+P189+P206+P256+P275+P285+P308+P316+P321</f>
        <v>0</v>
      </c>
      <c r="Q181" s="211"/>
      <c r="R181" s="212">
        <f>R182+R189+R206+R256+R275+R285+R308+R316+R321</f>
        <v>6.8977776</v>
      </c>
      <c r="S181" s="211"/>
      <c r="T181" s="213">
        <f>T182+T189+T206+T256+T275+T285+T308+T316+T321</f>
        <v>6.593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4" t="s">
        <v>83</v>
      </c>
      <c r="AT181" s="215" t="s">
        <v>72</v>
      </c>
      <c r="AU181" s="215" t="s">
        <v>73</v>
      </c>
      <c r="AY181" s="214" t="s">
        <v>135</v>
      </c>
      <c r="BK181" s="216">
        <f>BK182+BK189+BK206+BK256+BK275+BK285+BK308+BK316+BK321</f>
        <v>0</v>
      </c>
    </row>
    <row r="182" spans="1:63" s="12" customFormat="1" ht="22.8" customHeight="1">
      <c r="A182" s="12"/>
      <c r="B182" s="203"/>
      <c r="C182" s="204"/>
      <c r="D182" s="205" t="s">
        <v>72</v>
      </c>
      <c r="E182" s="217" t="s">
        <v>919</v>
      </c>
      <c r="F182" s="217" t="s">
        <v>920</v>
      </c>
      <c r="G182" s="204"/>
      <c r="H182" s="204"/>
      <c r="I182" s="207"/>
      <c r="J182" s="218">
        <f>BK182</f>
        <v>0</v>
      </c>
      <c r="K182" s="204"/>
      <c r="L182" s="209"/>
      <c r="M182" s="210"/>
      <c r="N182" s="211"/>
      <c r="O182" s="211"/>
      <c r="P182" s="212">
        <f>SUM(P183:P188)</f>
        <v>0</v>
      </c>
      <c r="Q182" s="211"/>
      <c r="R182" s="212">
        <f>SUM(R183:R188)</f>
        <v>0.4902216</v>
      </c>
      <c r="S182" s="211"/>
      <c r="T182" s="213">
        <f>SUM(T183:T188)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4" t="s">
        <v>83</v>
      </c>
      <c r="AT182" s="215" t="s">
        <v>72</v>
      </c>
      <c r="AU182" s="215" t="s">
        <v>81</v>
      </c>
      <c r="AY182" s="214" t="s">
        <v>135</v>
      </c>
      <c r="BK182" s="216">
        <f>SUM(BK183:BK188)</f>
        <v>0</v>
      </c>
    </row>
    <row r="183" spans="1:65" s="2" customFormat="1" ht="33" customHeight="1">
      <c r="A183" s="39"/>
      <c r="B183" s="40"/>
      <c r="C183" s="219" t="s">
        <v>754</v>
      </c>
      <c r="D183" s="219" t="s">
        <v>139</v>
      </c>
      <c r="E183" s="220" t="s">
        <v>921</v>
      </c>
      <c r="F183" s="221" t="s">
        <v>922</v>
      </c>
      <c r="G183" s="222" t="s">
        <v>190</v>
      </c>
      <c r="H183" s="223">
        <v>372</v>
      </c>
      <c r="I183" s="224"/>
      <c r="J183" s="225">
        <f>ROUND(I183*H183,2)</f>
        <v>0</v>
      </c>
      <c r="K183" s="221" t="s">
        <v>223</v>
      </c>
      <c r="L183" s="45"/>
      <c r="M183" s="226" t="s">
        <v>1</v>
      </c>
      <c r="N183" s="227" t="s">
        <v>38</v>
      </c>
      <c r="O183" s="92"/>
      <c r="P183" s="228">
        <f>O183*H183</f>
        <v>0</v>
      </c>
      <c r="Q183" s="228">
        <v>0.00041</v>
      </c>
      <c r="R183" s="228">
        <f>Q183*H183</f>
        <v>0.15252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306</v>
      </c>
      <c r="AT183" s="230" t="s">
        <v>139</v>
      </c>
      <c r="AU183" s="230" t="s">
        <v>83</v>
      </c>
      <c r="AY183" s="18" t="s">
        <v>135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81</v>
      </c>
      <c r="BK183" s="231">
        <f>ROUND(I183*H183,2)</f>
        <v>0</v>
      </c>
      <c r="BL183" s="18" t="s">
        <v>306</v>
      </c>
      <c r="BM183" s="230" t="s">
        <v>923</v>
      </c>
    </row>
    <row r="184" spans="1:47" s="2" customFormat="1" ht="12">
      <c r="A184" s="39"/>
      <c r="B184" s="40"/>
      <c r="C184" s="41"/>
      <c r="D184" s="232" t="s">
        <v>145</v>
      </c>
      <c r="E184" s="41"/>
      <c r="F184" s="233" t="s">
        <v>924</v>
      </c>
      <c r="G184" s="41"/>
      <c r="H184" s="41"/>
      <c r="I184" s="234"/>
      <c r="J184" s="41"/>
      <c r="K184" s="41"/>
      <c r="L184" s="45"/>
      <c r="M184" s="235"/>
      <c r="N184" s="236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145</v>
      </c>
      <c r="AU184" s="18" t="s">
        <v>83</v>
      </c>
    </row>
    <row r="185" spans="1:47" s="2" customFormat="1" ht="12">
      <c r="A185" s="39"/>
      <c r="B185" s="40"/>
      <c r="C185" s="41"/>
      <c r="D185" s="279" t="s">
        <v>226</v>
      </c>
      <c r="E185" s="41"/>
      <c r="F185" s="280" t="s">
        <v>925</v>
      </c>
      <c r="G185" s="41"/>
      <c r="H185" s="41"/>
      <c r="I185" s="234"/>
      <c r="J185" s="41"/>
      <c r="K185" s="41"/>
      <c r="L185" s="45"/>
      <c r="M185" s="235"/>
      <c r="N185" s="236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226</v>
      </c>
      <c r="AU185" s="18" t="s">
        <v>83</v>
      </c>
    </row>
    <row r="186" spans="1:65" s="2" customFormat="1" ht="24.15" customHeight="1">
      <c r="A186" s="39"/>
      <c r="B186" s="40"/>
      <c r="C186" s="269" t="s">
        <v>749</v>
      </c>
      <c r="D186" s="269" t="s">
        <v>214</v>
      </c>
      <c r="E186" s="270" t="s">
        <v>926</v>
      </c>
      <c r="F186" s="271" t="s">
        <v>927</v>
      </c>
      <c r="G186" s="272" t="s">
        <v>190</v>
      </c>
      <c r="H186" s="273">
        <v>379.44</v>
      </c>
      <c r="I186" s="274"/>
      <c r="J186" s="275">
        <f>ROUND(I186*H186,2)</f>
        <v>0</v>
      </c>
      <c r="K186" s="271" t="s">
        <v>223</v>
      </c>
      <c r="L186" s="276"/>
      <c r="M186" s="277" t="s">
        <v>1</v>
      </c>
      <c r="N186" s="278" t="s">
        <v>38</v>
      </c>
      <c r="O186" s="92"/>
      <c r="P186" s="228">
        <f>O186*H186</f>
        <v>0</v>
      </c>
      <c r="Q186" s="228">
        <v>0.00089</v>
      </c>
      <c r="R186" s="228">
        <f>Q186*H186</f>
        <v>0.3377016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213</v>
      </c>
      <c r="AT186" s="230" t="s">
        <v>214</v>
      </c>
      <c r="AU186" s="230" t="s">
        <v>83</v>
      </c>
      <c r="AY186" s="18" t="s">
        <v>135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81</v>
      </c>
      <c r="BK186" s="231">
        <f>ROUND(I186*H186,2)</f>
        <v>0</v>
      </c>
      <c r="BL186" s="18" t="s">
        <v>306</v>
      </c>
      <c r="BM186" s="230" t="s">
        <v>928</v>
      </c>
    </row>
    <row r="187" spans="1:47" s="2" customFormat="1" ht="12">
      <c r="A187" s="39"/>
      <c r="B187" s="40"/>
      <c r="C187" s="41"/>
      <c r="D187" s="232" t="s">
        <v>145</v>
      </c>
      <c r="E187" s="41"/>
      <c r="F187" s="233" t="s">
        <v>927</v>
      </c>
      <c r="G187" s="41"/>
      <c r="H187" s="41"/>
      <c r="I187" s="234"/>
      <c r="J187" s="41"/>
      <c r="K187" s="41"/>
      <c r="L187" s="45"/>
      <c r="M187" s="235"/>
      <c r="N187" s="236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145</v>
      </c>
      <c r="AU187" s="18" t="s">
        <v>83</v>
      </c>
    </row>
    <row r="188" spans="1:51" s="14" customFormat="1" ht="12">
      <c r="A188" s="14"/>
      <c r="B188" s="247"/>
      <c r="C188" s="248"/>
      <c r="D188" s="232" t="s">
        <v>152</v>
      </c>
      <c r="E188" s="248"/>
      <c r="F188" s="250" t="s">
        <v>929</v>
      </c>
      <c r="G188" s="248"/>
      <c r="H188" s="251">
        <v>379.44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7" t="s">
        <v>152</v>
      </c>
      <c r="AU188" s="257" t="s">
        <v>83</v>
      </c>
      <c r="AV188" s="14" t="s">
        <v>83</v>
      </c>
      <c r="AW188" s="14" t="s">
        <v>4</v>
      </c>
      <c r="AX188" s="14" t="s">
        <v>81</v>
      </c>
      <c r="AY188" s="257" t="s">
        <v>135</v>
      </c>
    </row>
    <row r="189" spans="1:63" s="12" customFormat="1" ht="22.8" customHeight="1">
      <c r="A189" s="12"/>
      <c r="B189" s="203"/>
      <c r="C189" s="204"/>
      <c r="D189" s="205" t="s">
        <v>72</v>
      </c>
      <c r="E189" s="217" t="s">
        <v>930</v>
      </c>
      <c r="F189" s="217" t="s">
        <v>931</v>
      </c>
      <c r="G189" s="204"/>
      <c r="H189" s="204"/>
      <c r="I189" s="207"/>
      <c r="J189" s="218">
        <f>BK189</f>
        <v>0</v>
      </c>
      <c r="K189" s="204"/>
      <c r="L189" s="209"/>
      <c r="M189" s="210"/>
      <c r="N189" s="211"/>
      <c r="O189" s="211"/>
      <c r="P189" s="212">
        <f>SUM(P190:P205)</f>
        <v>0</v>
      </c>
      <c r="Q189" s="211"/>
      <c r="R189" s="212">
        <f>SUM(R190:R205)</f>
        <v>0.12174</v>
      </c>
      <c r="S189" s="211"/>
      <c r="T189" s="213">
        <f>SUM(T190:T205)</f>
        <v>1.68367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4" t="s">
        <v>83</v>
      </c>
      <c r="AT189" s="215" t="s">
        <v>72</v>
      </c>
      <c r="AU189" s="215" t="s">
        <v>81</v>
      </c>
      <c r="AY189" s="214" t="s">
        <v>135</v>
      </c>
      <c r="BK189" s="216">
        <f>SUM(BK190:BK205)</f>
        <v>0</v>
      </c>
    </row>
    <row r="190" spans="1:65" s="2" customFormat="1" ht="24.15" customHeight="1">
      <c r="A190" s="39"/>
      <c r="B190" s="40"/>
      <c r="C190" s="219" t="s">
        <v>742</v>
      </c>
      <c r="D190" s="219" t="s">
        <v>139</v>
      </c>
      <c r="E190" s="220" t="s">
        <v>932</v>
      </c>
      <c r="F190" s="221" t="s">
        <v>933</v>
      </c>
      <c r="G190" s="222" t="s">
        <v>934</v>
      </c>
      <c r="H190" s="223">
        <v>6</v>
      </c>
      <c r="I190" s="224"/>
      <c r="J190" s="225">
        <f>ROUND(I190*H190,2)</f>
        <v>0</v>
      </c>
      <c r="K190" s="221" t="s">
        <v>1</v>
      </c>
      <c r="L190" s="45"/>
      <c r="M190" s="226" t="s">
        <v>1</v>
      </c>
      <c r="N190" s="227" t="s">
        <v>38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306</v>
      </c>
      <c r="AT190" s="230" t="s">
        <v>139</v>
      </c>
      <c r="AU190" s="230" t="s">
        <v>83</v>
      </c>
      <c r="AY190" s="18" t="s">
        <v>135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81</v>
      </c>
      <c r="BK190" s="231">
        <f>ROUND(I190*H190,2)</f>
        <v>0</v>
      </c>
      <c r="BL190" s="18" t="s">
        <v>306</v>
      </c>
      <c r="BM190" s="230" t="s">
        <v>935</v>
      </c>
    </row>
    <row r="191" spans="1:47" s="2" customFormat="1" ht="12">
      <c r="A191" s="39"/>
      <c r="B191" s="40"/>
      <c r="C191" s="41"/>
      <c r="D191" s="232" t="s">
        <v>145</v>
      </c>
      <c r="E191" s="41"/>
      <c r="F191" s="233" t="s">
        <v>933</v>
      </c>
      <c r="G191" s="41"/>
      <c r="H191" s="41"/>
      <c r="I191" s="234"/>
      <c r="J191" s="41"/>
      <c r="K191" s="41"/>
      <c r="L191" s="45"/>
      <c r="M191" s="235"/>
      <c r="N191" s="236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145</v>
      </c>
      <c r="AU191" s="18" t="s">
        <v>83</v>
      </c>
    </row>
    <row r="192" spans="1:65" s="2" customFormat="1" ht="16.5" customHeight="1">
      <c r="A192" s="39"/>
      <c r="B192" s="40"/>
      <c r="C192" s="219" t="s">
        <v>611</v>
      </c>
      <c r="D192" s="219" t="s">
        <v>139</v>
      </c>
      <c r="E192" s="220" t="s">
        <v>936</v>
      </c>
      <c r="F192" s="221" t="s">
        <v>937</v>
      </c>
      <c r="G192" s="222" t="s">
        <v>190</v>
      </c>
      <c r="H192" s="223">
        <v>53</v>
      </c>
      <c r="I192" s="224"/>
      <c r="J192" s="225">
        <f>ROUND(I192*H192,2)</f>
        <v>0</v>
      </c>
      <c r="K192" s="221" t="s">
        <v>1</v>
      </c>
      <c r="L192" s="45"/>
      <c r="M192" s="226" t="s">
        <v>1</v>
      </c>
      <c r="N192" s="227" t="s">
        <v>38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0.03065</v>
      </c>
      <c r="T192" s="229">
        <f>S192*H192</f>
        <v>1.62445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306</v>
      </c>
      <c r="AT192" s="230" t="s">
        <v>139</v>
      </c>
      <c r="AU192" s="230" t="s">
        <v>83</v>
      </c>
      <c r="AY192" s="18" t="s">
        <v>135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81</v>
      </c>
      <c r="BK192" s="231">
        <f>ROUND(I192*H192,2)</f>
        <v>0</v>
      </c>
      <c r="BL192" s="18" t="s">
        <v>306</v>
      </c>
      <c r="BM192" s="230" t="s">
        <v>938</v>
      </c>
    </row>
    <row r="193" spans="1:47" s="2" customFormat="1" ht="12">
      <c r="A193" s="39"/>
      <c r="B193" s="40"/>
      <c r="C193" s="41"/>
      <c r="D193" s="232" t="s">
        <v>145</v>
      </c>
      <c r="E193" s="41"/>
      <c r="F193" s="233" t="s">
        <v>939</v>
      </c>
      <c r="G193" s="41"/>
      <c r="H193" s="41"/>
      <c r="I193" s="234"/>
      <c r="J193" s="41"/>
      <c r="K193" s="41"/>
      <c r="L193" s="45"/>
      <c r="M193" s="235"/>
      <c r="N193" s="236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145</v>
      </c>
      <c r="AU193" s="18" t="s">
        <v>83</v>
      </c>
    </row>
    <row r="194" spans="1:51" s="14" customFormat="1" ht="12">
      <c r="A194" s="14"/>
      <c r="B194" s="247"/>
      <c r="C194" s="248"/>
      <c r="D194" s="232" t="s">
        <v>152</v>
      </c>
      <c r="E194" s="249" t="s">
        <v>1</v>
      </c>
      <c r="F194" s="250" t="s">
        <v>940</v>
      </c>
      <c r="G194" s="248"/>
      <c r="H194" s="251">
        <v>53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7" t="s">
        <v>152</v>
      </c>
      <c r="AU194" s="257" t="s">
        <v>83</v>
      </c>
      <c r="AV194" s="14" t="s">
        <v>83</v>
      </c>
      <c r="AW194" s="14" t="s">
        <v>30</v>
      </c>
      <c r="AX194" s="14" t="s">
        <v>81</v>
      </c>
      <c r="AY194" s="257" t="s">
        <v>135</v>
      </c>
    </row>
    <row r="195" spans="1:65" s="2" customFormat="1" ht="21.75" customHeight="1">
      <c r="A195" s="39"/>
      <c r="B195" s="40"/>
      <c r="C195" s="219" t="s">
        <v>369</v>
      </c>
      <c r="D195" s="219" t="s">
        <v>139</v>
      </c>
      <c r="E195" s="220" t="s">
        <v>941</v>
      </c>
      <c r="F195" s="221" t="s">
        <v>942</v>
      </c>
      <c r="G195" s="222" t="s">
        <v>190</v>
      </c>
      <c r="H195" s="223">
        <v>38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38</v>
      </c>
      <c r="O195" s="92"/>
      <c r="P195" s="228">
        <f>O195*H195</f>
        <v>0</v>
      </c>
      <c r="Q195" s="228">
        <v>0.00191</v>
      </c>
      <c r="R195" s="228">
        <f>Q195*H195</f>
        <v>0.07258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306</v>
      </c>
      <c r="AT195" s="230" t="s">
        <v>139</v>
      </c>
      <c r="AU195" s="230" t="s">
        <v>83</v>
      </c>
      <c r="AY195" s="18" t="s">
        <v>135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81</v>
      </c>
      <c r="BK195" s="231">
        <f>ROUND(I195*H195,2)</f>
        <v>0</v>
      </c>
      <c r="BL195" s="18" t="s">
        <v>306</v>
      </c>
      <c r="BM195" s="230" t="s">
        <v>943</v>
      </c>
    </row>
    <row r="196" spans="1:47" s="2" customFormat="1" ht="12">
      <c r="A196" s="39"/>
      <c r="B196" s="40"/>
      <c r="C196" s="41"/>
      <c r="D196" s="232" t="s">
        <v>145</v>
      </c>
      <c r="E196" s="41"/>
      <c r="F196" s="233" t="s">
        <v>944</v>
      </c>
      <c r="G196" s="41"/>
      <c r="H196" s="41"/>
      <c r="I196" s="234"/>
      <c r="J196" s="41"/>
      <c r="K196" s="41"/>
      <c r="L196" s="45"/>
      <c r="M196" s="235"/>
      <c r="N196" s="236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145</v>
      </c>
      <c r="AU196" s="18" t="s">
        <v>83</v>
      </c>
    </row>
    <row r="197" spans="1:65" s="2" customFormat="1" ht="21.75" customHeight="1">
      <c r="A197" s="39"/>
      <c r="B197" s="40"/>
      <c r="C197" s="219" t="s">
        <v>773</v>
      </c>
      <c r="D197" s="219" t="s">
        <v>139</v>
      </c>
      <c r="E197" s="220" t="s">
        <v>945</v>
      </c>
      <c r="F197" s="221" t="s">
        <v>946</v>
      </c>
      <c r="G197" s="222" t="s">
        <v>190</v>
      </c>
      <c r="H197" s="223">
        <v>15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38</v>
      </c>
      <c r="O197" s="92"/>
      <c r="P197" s="228">
        <f>O197*H197</f>
        <v>0</v>
      </c>
      <c r="Q197" s="228">
        <v>0.00308</v>
      </c>
      <c r="R197" s="228">
        <f>Q197*H197</f>
        <v>0.0462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306</v>
      </c>
      <c r="AT197" s="230" t="s">
        <v>139</v>
      </c>
      <c r="AU197" s="230" t="s">
        <v>83</v>
      </c>
      <c r="AY197" s="18" t="s">
        <v>135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81</v>
      </c>
      <c r="BK197" s="231">
        <f>ROUND(I197*H197,2)</f>
        <v>0</v>
      </c>
      <c r="BL197" s="18" t="s">
        <v>306</v>
      </c>
      <c r="BM197" s="230" t="s">
        <v>947</v>
      </c>
    </row>
    <row r="198" spans="1:47" s="2" customFormat="1" ht="12">
      <c r="A198" s="39"/>
      <c r="B198" s="40"/>
      <c r="C198" s="41"/>
      <c r="D198" s="232" t="s">
        <v>145</v>
      </c>
      <c r="E198" s="41"/>
      <c r="F198" s="233" t="s">
        <v>948</v>
      </c>
      <c r="G198" s="41"/>
      <c r="H198" s="41"/>
      <c r="I198" s="234"/>
      <c r="J198" s="41"/>
      <c r="K198" s="41"/>
      <c r="L198" s="45"/>
      <c r="M198" s="235"/>
      <c r="N198" s="236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145</v>
      </c>
      <c r="AU198" s="18" t="s">
        <v>83</v>
      </c>
    </row>
    <row r="199" spans="1:65" s="2" customFormat="1" ht="24.15" customHeight="1">
      <c r="A199" s="39"/>
      <c r="B199" s="40"/>
      <c r="C199" s="219" t="s">
        <v>364</v>
      </c>
      <c r="D199" s="219" t="s">
        <v>139</v>
      </c>
      <c r="E199" s="220" t="s">
        <v>949</v>
      </c>
      <c r="F199" s="221" t="s">
        <v>950</v>
      </c>
      <c r="G199" s="222" t="s">
        <v>166</v>
      </c>
      <c r="H199" s="223">
        <v>2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38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0.02961</v>
      </c>
      <c r="T199" s="229">
        <f>S199*H199</f>
        <v>0.05922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306</v>
      </c>
      <c r="AT199" s="230" t="s">
        <v>139</v>
      </c>
      <c r="AU199" s="230" t="s">
        <v>83</v>
      </c>
      <c r="AY199" s="18" t="s">
        <v>135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81</v>
      </c>
      <c r="BK199" s="231">
        <f>ROUND(I199*H199,2)</f>
        <v>0</v>
      </c>
      <c r="BL199" s="18" t="s">
        <v>306</v>
      </c>
      <c r="BM199" s="230" t="s">
        <v>951</v>
      </c>
    </row>
    <row r="200" spans="1:47" s="2" customFormat="1" ht="12">
      <c r="A200" s="39"/>
      <c r="B200" s="40"/>
      <c r="C200" s="41"/>
      <c r="D200" s="232" t="s">
        <v>145</v>
      </c>
      <c r="E200" s="41"/>
      <c r="F200" s="233" t="s">
        <v>952</v>
      </c>
      <c r="G200" s="41"/>
      <c r="H200" s="41"/>
      <c r="I200" s="234"/>
      <c r="J200" s="41"/>
      <c r="K200" s="41"/>
      <c r="L200" s="45"/>
      <c r="M200" s="235"/>
      <c r="N200" s="236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145</v>
      </c>
      <c r="AU200" s="18" t="s">
        <v>83</v>
      </c>
    </row>
    <row r="201" spans="1:65" s="2" customFormat="1" ht="24.15" customHeight="1">
      <c r="A201" s="39"/>
      <c r="B201" s="40"/>
      <c r="C201" s="219" t="s">
        <v>136</v>
      </c>
      <c r="D201" s="219" t="s">
        <v>139</v>
      </c>
      <c r="E201" s="220" t="s">
        <v>953</v>
      </c>
      <c r="F201" s="221" t="s">
        <v>954</v>
      </c>
      <c r="G201" s="222" t="s">
        <v>166</v>
      </c>
      <c r="H201" s="223">
        <v>2</v>
      </c>
      <c r="I201" s="224"/>
      <c r="J201" s="225">
        <f>ROUND(I201*H201,2)</f>
        <v>0</v>
      </c>
      <c r="K201" s="221" t="s">
        <v>1</v>
      </c>
      <c r="L201" s="45"/>
      <c r="M201" s="226" t="s">
        <v>1</v>
      </c>
      <c r="N201" s="227" t="s">
        <v>38</v>
      </c>
      <c r="O201" s="92"/>
      <c r="P201" s="228">
        <f>O201*H201</f>
        <v>0</v>
      </c>
      <c r="Q201" s="228">
        <v>0.00148</v>
      </c>
      <c r="R201" s="228">
        <f>Q201*H201</f>
        <v>0.00296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306</v>
      </c>
      <c r="AT201" s="230" t="s">
        <v>139</v>
      </c>
      <c r="AU201" s="230" t="s">
        <v>83</v>
      </c>
      <c r="AY201" s="18" t="s">
        <v>135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81</v>
      </c>
      <c r="BK201" s="231">
        <f>ROUND(I201*H201,2)</f>
        <v>0</v>
      </c>
      <c r="BL201" s="18" t="s">
        <v>306</v>
      </c>
      <c r="BM201" s="230" t="s">
        <v>955</v>
      </c>
    </row>
    <row r="202" spans="1:47" s="2" customFormat="1" ht="12">
      <c r="A202" s="39"/>
      <c r="B202" s="40"/>
      <c r="C202" s="41"/>
      <c r="D202" s="232" t="s">
        <v>145</v>
      </c>
      <c r="E202" s="41"/>
      <c r="F202" s="233" t="s">
        <v>956</v>
      </c>
      <c r="G202" s="41"/>
      <c r="H202" s="41"/>
      <c r="I202" s="234"/>
      <c r="J202" s="41"/>
      <c r="K202" s="41"/>
      <c r="L202" s="45"/>
      <c r="M202" s="235"/>
      <c r="N202" s="236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145</v>
      </c>
      <c r="AU202" s="18" t="s">
        <v>83</v>
      </c>
    </row>
    <row r="203" spans="1:65" s="2" customFormat="1" ht="24.15" customHeight="1">
      <c r="A203" s="39"/>
      <c r="B203" s="40"/>
      <c r="C203" s="219" t="s">
        <v>588</v>
      </c>
      <c r="D203" s="219" t="s">
        <v>139</v>
      </c>
      <c r="E203" s="220" t="s">
        <v>957</v>
      </c>
      <c r="F203" s="221" t="s">
        <v>958</v>
      </c>
      <c r="G203" s="222" t="s">
        <v>263</v>
      </c>
      <c r="H203" s="223">
        <v>0.122</v>
      </c>
      <c r="I203" s="224"/>
      <c r="J203" s="225">
        <f>ROUND(I203*H203,2)</f>
        <v>0</v>
      </c>
      <c r="K203" s="221" t="s">
        <v>223</v>
      </c>
      <c r="L203" s="45"/>
      <c r="M203" s="226" t="s">
        <v>1</v>
      </c>
      <c r="N203" s="227" t="s">
        <v>38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306</v>
      </c>
      <c r="AT203" s="230" t="s">
        <v>139</v>
      </c>
      <c r="AU203" s="230" t="s">
        <v>83</v>
      </c>
      <c r="AY203" s="18" t="s">
        <v>135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81</v>
      </c>
      <c r="BK203" s="231">
        <f>ROUND(I203*H203,2)</f>
        <v>0</v>
      </c>
      <c r="BL203" s="18" t="s">
        <v>306</v>
      </c>
      <c r="BM203" s="230" t="s">
        <v>959</v>
      </c>
    </row>
    <row r="204" spans="1:47" s="2" customFormat="1" ht="12">
      <c r="A204" s="39"/>
      <c r="B204" s="40"/>
      <c r="C204" s="41"/>
      <c r="D204" s="232" t="s">
        <v>145</v>
      </c>
      <c r="E204" s="41"/>
      <c r="F204" s="233" t="s">
        <v>960</v>
      </c>
      <c r="G204" s="41"/>
      <c r="H204" s="41"/>
      <c r="I204" s="234"/>
      <c r="J204" s="41"/>
      <c r="K204" s="41"/>
      <c r="L204" s="45"/>
      <c r="M204" s="235"/>
      <c r="N204" s="236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145</v>
      </c>
      <c r="AU204" s="18" t="s">
        <v>83</v>
      </c>
    </row>
    <row r="205" spans="1:47" s="2" customFormat="1" ht="12">
      <c r="A205" s="39"/>
      <c r="B205" s="40"/>
      <c r="C205" s="41"/>
      <c r="D205" s="279" t="s">
        <v>226</v>
      </c>
      <c r="E205" s="41"/>
      <c r="F205" s="280" t="s">
        <v>961</v>
      </c>
      <c r="G205" s="41"/>
      <c r="H205" s="41"/>
      <c r="I205" s="234"/>
      <c r="J205" s="41"/>
      <c r="K205" s="41"/>
      <c r="L205" s="45"/>
      <c r="M205" s="235"/>
      <c r="N205" s="236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226</v>
      </c>
      <c r="AU205" s="18" t="s">
        <v>83</v>
      </c>
    </row>
    <row r="206" spans="1:63" s="12" customFormat="1" ht="22.8" customHeight="1">
      <c r="A206" s="12"/>
      <c r="B206" s="203"/>
      <c r="C206" s="204"/>
      <c r="D206" s="205" t="s">
        <v>72</v>
      </c>
      <c r="E206" s="217" t="s">
        <v>962</v>
      </c>
      <c r="F206" s="217" t="s">
        <v>963</v>
      </c>
      <c r="G206" s="204"/>
      <c r="H206" s="204"/>
      <c r="I206" s="207"/>
      <c r="J206" s="218">
        <f>BK206</f>
        <v>0</v>
      </c>
      <c r="K206" s="204"/>
      <c r="L206" s="209"/>
      <c r="M206" s="210"/>
      <c r="N206" s="211"/>
      <c r="O206" s="211"/>
      <c r="P206" s="212">
        <f>SUM(P207:P255)</f>
        <v>0</v>
      </c>
      <c r="Q206" s="211"/>
      <c r="R206" s="212">
        <f>SUM(R207:R255)</f>
        <v>0.420106</v>
      </c>
      <c r="S206" s="211"/>
      <c r="T206" s="213">
        <f>SUM(T207:T255)</f>
        <v>1.0158200000000002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4" t="s">
        <v>83</v>
      </c>
      <c r="AT206" s="215" t="s">
        <v>72</v>
      </c>
      <c r="AU206" s="215" t="s">
        <v>81</v>
      </c>
      <c r="AY206" s="214" t="s">
        <v>135</v>
      </c>
      <c r="BK206" s="216">
        <f>SUM(BK207:BK255)</f>
        <v>0</v>
      </c>
    </row>
    <row r="207" spans="1:65" s="2" customFormat="1" ht="24.15" customHeight="1">
      <c r="A207" s="39"/>
      <c r="B207" s="40"/>
      <c r="C207" s="219" t="s">
        <v>799</v>
      </c>
      <c r="D207" s="219" t="s">
        <v>139</v>
      </c>
      <c r="E207" s="220" t="s">
        <v>964</v>
      </c>
      <c r="F207" s="221" t="s">
        <v>933</v>
      </c>
      <c r="G207" s="222" t="s">
        <v>965</v>
      </c>
      <c r="H207" s="223">
        <v>4</v>
      </c>
      <c r="I207" s="224"/>
      <c r="J207" s="225">
        <f>ROUND(I207*H207,2)</f>
        <v>0</v>
      </c>
      <c r="K207" s="221" t="s">
        <v>1</v>
      </c>
      <c r="L207" s="45"/>
      <c r="M207" s="226" t="s">
        <v>1</v>
      </c>
      <c r="N207" s="227" t="s">
        <v>38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306</v>
      </c>
      <c r="AT207" s="230" t="s">
        <v>139</v>
      </c>
      <c r="AU207" s="230" t="s">
        <v>83</v>
      </c>
      <c r="AY207" s="18" t="s">
        <v>135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81</v>
      </c>
      <c r="BK207" s="231">
        <f>ROUND(I207*H207,2)</f>
        <v>0</v>
      </c>
      <c r="BL207" s="18" t="s">
        <v>306</v>
      </c>
      <c r="BM207" s="230" t="s">
        <v>966</v>
      </c>
    </row>
    <row r="208" spans="1:47" s="2" customFormat="1" ht="12">
      <c r="A208" s="39"/>
      <c r="B208" s="40"/>
      <c r="C208" s="41"/>
      <c r="D208" s="232" t="s">
        <v>145</v>
      </c>
      <c r="E208" s="41"/>
      <c r="F208" s="233" t="s">
        <v>933</v>
      </c>
      <c r="G208" s="41"/>
      <c r="H208" s="41"/>
      <c r="I208" s="234"/>
      <c r="J208" s="41"/>
      <c r="K208" s="41"/>
      <c r="L208" s="45"/>
      <c r="M208" s="235"/>
      <c r="N208" s="236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145</v>
      </c>
      <c r="AU208" s="18" t="s">
        <v>83</v>
      </c>
    </row>
    <row r="209" spans="1:65" s="2" customFormat="1" ht="24.15" customHeight="1">
      <c r="A209" s="39"/>
      <c r="B209" s="40"/>
      <c r="C209" s="219" t="s">
        <v>582</v>
      </c>
      <c r="D209" s="219" t="s">
        <v>139</v>
      </c>
      <c r="E209" s="220" t="s">
        <v>967</v>
      </c>
      <c r="F209" s="221" t="s">
        <v>968</v>
      </c>
      <c r="G209" s="222" t="s">
        <v>190</v>
      </c>
      <c r="H209" s="223">
        <v>161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38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0.00213</v>
      </c>
      <c r="T209" s="229">
        <f>S209*H209</f>
        <v>0.34293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306</v>
      </c>
      <c r="AT209" s="230" t="s">
        <v>139</v>
      </c>
      <c r="AU209" s="230" t="s">
        <v>83</v>
      </c>
      <c r="AY209" s="18" t="s">
        <v>135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81</v>
      </c>
      <c r="BK209" s="231">
        <f>ROUND(I209*H209,2)</f>
        <v>0</v>
      </c>
      <c r="BL209" s="18" t="s">
        <v>306</v>
      </c>
      <c r="BM209" s="230" t="s">
        <v>969</v>
      </c>
    </row>
    <row r="210" spans="1:47" s="2" customFormat="1" ht="12">
      <c r="A210" s="39"/>
      <c r="B210" s="40"/>
      <c r="C210" s="41"/>
      <c r="D210" s="232" t="s">
        <v>145</v>
      </c>
      <c r="E210" s="41"/>
      <c r="F210" s="233" t="s">
        <v>970</v>
      </c>
      <c r="G210" s="41"/>
      <c r="H210" s="41"/>
      <c r="I210" s="234"/>
      <c r="J210" s="41"/>
      <c r="K210" s="41"/>
      <c r="L210" s="45"/>
      <c r="M210" s="235"/>
      <c r="N210" s="236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145</v>
      </c>
      <c r="AU210" s="18" t="s">
        <v>83</v>
      </c>
    </row>
    <row r="211" spans="1:51" s="14" customFormat="1" ht="12">
      <c r="A211" s="14"/>
      <c r="B211" s="247"/>
      <c r="C211" s="248"/>
      <c r="D211" s="232" t="s">
        <v>152</v>
      </c>
      <c r="E211" s="249" t="s">
        <v>1</v>
      </c>
      <c r="F211" s="250" t="s">
        <v>971</v>
      </c>
      <c r="G211" s="248"/>
      <c r="H211" s="251">
        <v>30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7" t="s">
        <v>152</v>
      </c>
      <c r="AU211" s="257" t="s">
        <v>83</v>
      </c>
      <c r="AV211" s="14" t="s">
        <v>83</v>
      </c>
      <c r="AW211" s="14" t="s">
        <v>30</v>
      </c>
      <c r="AX211" s="14" t="s">
        <v>73</v>
      </c>
      <c r="AY211" s="257" t="s">
        <v>135</v>
      </c>
    </row>
    <row r="212" spans="1:51" s="14" customFormat="1" ht="12">
      <c r="A212" s="14"/>
      <c r="B212" s="247"/>
      <c r="C212" s="248"/>
      <c r="D212" s="232" t="s">
        <v>152</v>
      </c>
      <c r="E212" s="249" t="s">
        <v>1</v>
      </c>
      <c r="F212" s="250" t="s">
        <v>972</v>
      </c>
      <c r="G212" s="248"/>
      <c r="H212" s="251">
        <v>91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7" t="s">
        <v>152</v>
      </c>
      <c r="AU212" s="257" t="s">
        <v>83</v>
      </c>
      <c r="AV212" s="14" t="s">
        <v>83</v>
      </c>
      <c r="AW212" s="14" t="s">
        <v>30</v>
      </c>
      <c r="AX212" s="14" t="s">
        <v>73</v>
      </c>
      <c r="AY212" s="257" t="s">
        <v>135</v>
      </c>
    </row>
    <row r="213" spans="1:51" s="14" customFormat="1" ht="12">
      <c r="A213" s="14"/>
      <c r="B213" s="247"/>
      <c r="C213" s="248"/>
      <c r="D213" s="232" t="s">
        <v>152</v>
      </c>
      <c r="E213" s="249" t="s">
        <v>1</v>
      </c>
      <c r="F213" s="250" t="s">
        <v>973</v>
      </c>
      <c r="G213" s="248"/>
      <c r="H213" s="251">
        <v>40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7" t="s">
        <v>152</v>
      </c>
      <c r="AU213" s="257" t="s">
        <v>83</v>
      </c>
      <c r="AV213" s="14" t="s">
        <v>83</v>
      </c>
      <c r="AW213" s="14" t="s">
        <v>30</v>
      </c>
      <c r="AX213" s="14" t="s">
        <v>73</v>
      </c>
      <c r="AY213" s="257" t="s">
        <v>135</v>
      </c>
    </row>
    <row r="214" spans="1:51" s="15" customFormat="1" ht="12">
      <c r="A214" s="15"/>
      <c r="B214" s="258"/>
      <c r="C214" s="259"/>
      <c r="D214" s="232" t="s">
        <v>152</v>
      </c>
      <c r="E214" s="260" t="s">
        <v>1</v>
      </c>
      <c r="F214" s="261" t="s">
        <v>157</v>
      </c>
      <c r="G214" s="259"/>
      <c r="H214" s="262">
        <v>161</v>
      </c>
      <c r="I214" s="263"/>
      <c r="J214" s="259"/>
      <c r="K214" s="259"/>
      <c r="L214" s="264"/>
      <c r="M214" s="265"/>
      <c r="N214" s="266"/>
      <c r="O214" s="266"/>
      <c r="P214" s="266"/>
      <c r="Q214" s="266"/>
      <c r="R214" s="266"/>
      <c r="S214" s="266"/>
      <c r="T214" s="267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8" t="s">
        <v>152</v>
      </c>
      <c r="AU214" s="268" t="s">
        <v>83</v>
      </c>
      <c r="AV214" s="15" t="s">
        <v>143</v>
      </c>
      <c r="AW214" s="15" t="s">
        <v>30</v>
      </c>
      <c r="AX214" s="15" t="s">
        <v>81</v>
      </c>
      <c r="AY214" s="268" t="s">
        <v>135</v>
      </c>
    </row>
    <row r="215" spans="1:65" s="2" customFormat="1" ht="24.15" customHeight="1">
      <c r="A215" s="39"/>
      <c r="B215" s="40"/>
      <c r="C215" s="219" t="s">
        <v>479</v>
      </c>
      <c r="D215" s="219" t="s">
        <v>139</v>
      </c>
      <c r="E215" s="220" t="s">
        <v>974</v>
      </c>
      <c r="F215" s="221" t="s">
        <v>975</v>
      </c>
      <c r="G215" s="222" t="s">
        <v>190</v>
      </c>
      <c r="H215" s="223">
        <v>40</v>
      </c>
      <c r="I215" s="224"/>
      <c r="J215" s="225">
        <f>ROUND(I215*H215,2)</f>
        <v>0</v>
      </c>
      <c r="K215" s="221" t="s">
        <v>1</v>
      </c>
      <c r="L215" s="45"/>
      <c r="M215" s="226" t="s">
        <v>1</v>
      </c>
      <c r="N215" s="227" t="s">
        <v>38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0.00497</v>
      </c>
      <c r="T215" s="229">
        <f>S215*H215</f>
        <v>0.19879999999999998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306</v>
      </c>
      <c r="AT215" s="230" t="s">
        <v>139</v>
      </c>
      <c r="AU215" s="230" t="s">
        <v>83</v>
      </c>
      <c r="AY215" s="18" t="s">
        <v>135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81</v>
      </c>
      <c r="BK215" s="231">
        <f>ROUND(I215*H215,2)</f>
        <v>0</v>
      </c>
      <c r="BL215" s="18" t="s">
        <v>306</v>
      </c>
      <c r="BM215" s="230" t="s">
        <v>976</v>
      </c>
    </row>
    <row r="216" spans="1:47" s="2" customFormat="1" ht="12">
      <c r="A216" s="39"/>
      <c r="B216" s="40"/>
      <c r="C216" s="41"/>
      <c r="D216" s="232" t="s">
        <v>145</v>
      </c>
      <c r="E216" s="41"/>
      <c r="F216" s="233" t="s">
        <v>977</v>
      </c>
      <c r="G216" s="41"/>
      <c r="H216" s="41"/>
      <c r="I216" s="234"/>
      <c r="J216" s="41"/>
      <c r="K216" s="41"/>
      <c r="L216" s="45"/>
      <c r="M216" s="235"/>
      <c r="N216" s="236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145</v>
      </c>
      <c r="AU216" s="18" t="s">
        <v>83</v>
      </c>
    </row>
    <row r="217" spans="1:51" s="14" customFormat="1" ht="12">
      <c r="A217" s="14"/>
      <c r="B217" s="247"/>
      <c r="C217" s="248"/>
      <c r="D217" s="232" t="s">
        <v>152</v>
      </c>
      <c r="E217" s="249" t="s">
        <v>1</v>
      </c>
      <c r="F217" s="250" t="s">
        <v>978</v>
      </c>
      <c r="G217" s="248"/>
      <c r="H217" s="251">
        <v>40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7" t="s">
        <v>152</v>
      </c>
      <c r="AU217" s="257" t="s">
        <v>83</v>
      </c>
      <c r="AV217" s="14" t="s">
        <v>83</v>
      </c>
      <c r="AW217" s="14" t="s">
        <v>30</v>
      </c>
      <c r="AX217" s="14" t="s">
        <v>81</v>
      </c>
      <c r="AY217" s="257" t="s">
        <v>135</v>
      </c>
    </row>
    <row r="218" spans="1:65" s="2" customFormat="1" ht="24.15" customHeight="1">
      <c r="A218" s="39"/>
      <c r="B218" s="40"/>
      <c r="C218" s="219" t="s">
        <v>8</v>
      </c>
      <c r="D218" s="219" t="s">
        <v>139</v>
      </c>
      <c r="E218" s="220" t="s">
        <v>979</v>
      </c>
      <c r="F218" s="221" t="s">
        <v>980</v>
      </c>
      <c r="G218" s="222" t="s">
        <v>190</v>
      </c>
      <c r="H218" s="223">
        <v>60</v>
      </c>
      <c r="I218" s="224"/>
      <c r="J218" s="225">
        <f>ROUND(I218*H218,2)</f>
        <v>0</v>
      </c>
      <c r="K218" s="221" t="s">
        <v>1</v>
      </c>
      <c r="L218" s="45"/>
      <c r="M218" s="226" t="s">
        <v>1</v>
      </c>
      <c r="N218" s="227" t="s">
        <v>38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0.0067</v>
      </c>
      <c r="T218" s="229">
        <f>S218*H218</f>
        <v>0.402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306</v>
      </c>
      <c r="AT218" s="230" t="s">
        <v>139</v>
      </c>
      <c r="AU218" s="230" t="s">
        <v>83</v>
      </c>
      <c r="AY218" s="18" t="s">
        <v>135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81</v>
      </c>
      <c r="BK218" s="231">
        <f>ROUND(I218*H218,2)</f>
        <v>0</v>
      </c>
      <c r="BL218" s="18" t="s">
        <v>306</v>
      </c>
      <c r="BM218" s="230" t="s">
        <v>981</v>
      </c>
    </row>
    <row r="219" spans="1:47" s="2" customFormat="1" ht="12">
      <c r="A219" s="39"/>
      <c r="B219" s="40"/>
      <c r="C219" s="41"/>
      <c r="D219" s="232" t="s">
        <v>145</v>
      </c>
      <c r="E219" s="41"/>
      <c r="F219" s="233" t="s">
        <v>982</v>
      </c>
      <c r="G219" s="41"/>
      <c r="H219" s="41"/>
      <c r="I219" s="234"/>
      <c r="J219" s="41"/>
      <c r="K219" s="41"/>
      <c r="L219" s="45"/>
      <c r="M219" s="235"/>
      <c r="N219" s="236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145</v>
      </c>
      <c r="AU219" s="18" t="s">
        <v>83</v>
      </c>
    </row>
    <row r="220" spans="1:51" s="14" customFormat="1" ht="12">
      <c r="A220" s="14"/>
      <c r="B220" s="247"/>
      <c r="C220" s="248"/>
      <c r="D220" s="232" t="s">
        <v>152</v>
      </c>
      <c r="E220" s="249" t="s">
        <v>1</v>
      </c>
      <c r="F220" s="250" t="s">
        <v>983</v>
      </c>
      <c r="G220" s="248"/>
      <c r="H220" s="251">
        <v>60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7" t="s">
        <v>152</v>
      </c>
      <c r="AU220" s="257" t="s">
        <v>83</v>
      </c>
      <c r="AV220" s="14" t="s">
        <v>83</v>
      </c>
      <c r="AW220" s="14" t="s">
        <v>30</v>
      </c>
      <c r="AX220" s="14" t="s">
        <v>81</v>
      </c>
      <c r="AY220" s="257" t="s">
        <v>135</v>
      </c>
    </row>
    <row r="221" spans="1:65" s="2" customFormat="1" ht="21.75" customHeight="1">
      <c r="A221" s="39"/>
      <c r="B221" s="40"/>
      <c r="C221" s="219" t="s">
        <v>984</v>
      </c>
      <c r="D221" s="219" t="s">
        <v>139</v>
      </c>
      <c r="E221" s="220" t="s">
        <v>985</v>
      </c>
      <c r="F221" s="221" t="s">
        <v>986</v>
      </c>
      <c r="G221" s="222" t="s">
        <v>190</v>
      </c>
      <c r="H221" s="223">
        <v>201</v>
      </c>
      <c r="I221" s="224"/>
      <c r="J221" s="225">
        <f>ROUND(I221*H221,2)</f>
        <v>0</v>
      </c>
      <c r="K221" s="221" t="s">
        <v>1</v>
      </c>
      <c r="L221" s="45"/>
      <c r="M221" s="226" t="s">
        <v>1</v>
      </c>
      <c r="N221" s="227" t="s">
        <v>38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0.00029</v>
      </c>
      <c r="T221" s="229">
        <f>S221*H221</f>
        <v>0.05829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306</v>
      </c>
      <c r="AT221" s="230" t="s">
        <v>139</v>
      </c>
      <c r="AU221" s="230" t="s">
        <v>83</v>
      </c>
      <c r="AY221" s="18" t="s">
        <v>135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81</v>
      </c>
      <c r="BK221" s="231">
        <f>ROUND(I221*H221,2)</f>
        <v>0</v>
      </c>
      <c r="BL221" s="18" t="s">
        <v>306</v>
      </c>
      <c r="BM221" s="230" t="s">
        <v>987</v>
      </c>
    </row>
    <row r="222" spans="1:47" s="2" customFormat="1" ht="12">
      <c r="A222" s="39"/>
      <c r="B222" s="40"/>
      <c r="C222" s="41"/>
      <c r="D222" s="232" t="s">
        <v>145</v>
      </c>
      <c r="E222" s="41"/>
      <c r="F222" s="233" t="s">
        <v>988</v>
      </c>
      <c r="G222" s="41"/>
      <c r="H222" s="41"/>
      <c r="I222" s="234"/>
      <c r="J222" s="41"/>
      <c r="K222" s="41"/>
      <c r="L222" s="45"/>
      <c r="M222" s="235"/>
      <c r="N222" s="236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145</v>
      </c>
      <c r="AU222" s="18" t="s">
        <v>83</v>
      </c>
    </row>
    <row r="223" spans="1:65" s="2" customFormat="1" ht="24.15" customHeight="1">
      <c r="A223" s="39"/>
      <c r="B223" s="40"/>
      <c r="C223" s="219" t="s">
        <v>819</v>
      </c>
      <c r="D223" s="219" t="s">
        <v>139</v>
      </c>
      <c r="E223" s="220" t="s">
        <v>989</v>
      </c>
      <c r="F223" s="221" t="s">
        <v>990</v>
      </c>
      <c r="G223" s="222" t="s">
        <v>190</v>
      </c>
      <c r="H223" s="223">
        <v>109.2</v>
      </c>
      <c r="I223" s="224"/>
      <c r="J223" s="225">
        <f>ROUND(I223*H223,2)</f>
        <v>0</v>
      </c>
      <c r="K223" s="221" t="s">
        <v>1</v>
      </c>
      <c r="L223" s="45"/>
      <c r="M223" s="226" t="s">
        <v>1</v>
      </c>
      <c r="N223" s="227" t="s">
        <v>38</v>
      </c>
      <c r="O223" s="92"/>
      <c r="P223" s="228">
        <f>O223*H223</f>
        <v>0</v>
      </c>
      <c r="Q223" s="228">
        <v>0.00023</v>
      </c>
      <c r="R223" s="228">
        <f>Q223*H223</f>
        <v>0.025116000000000003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306</v>
      </c>
      <c r="AT223" s="230" t="s">
        <v>139</v>
      </c>
      <c r="AU223" s="230" t="s">
        <v>83</v>
      </c>
      <c r="AY223" s="18" t="s">
        <v>135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81</v>
      </c>
      <c r="BK223" s="231">
        <f>ROUND(I223*H223,2)</f>
        <v>0</v>
      </c>
      <c r="BL223" s="18" t="s">
        <v>306</v>
      </c>
      <c r="BM223" s="230" t="s">
        <v>991</v>
      </c>
    </row>
    <row r="224" spans="1:47" s="2" customFormat="1" ht="12">
      <c r="A224" s="39"/>
      <c r="B224" s="40"/>
      <c r="C224" s="41"/>
      <c r="D224" s="232" t="s">
        <v>145</v>
      </c>
      <c r="E224" s="41"/>
      <c r="F224" s="233" t="s">
        <v>992</v>
      </c>
      <c r="G224" s="41"/>
      <c r="H224" s="41"/>
      <c r="I224" s="234"/>
      <c r="J224" s="41"/>
      <c r="K224" s="41"/>
      <c r="L224" s="45"/>
      <c r="M224" s="235"/>
      <c r="N224" s="236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145</v>
      </c>
      <c r="AU224" s="18" t="s">
        <v>83</v>
      </c>
    </row>
    <row r="225" spans="1:51" s="14" customFormat="1" ht="12">
      <c r="A225" s="14"/>
      <c r="B225" s="247"/>
      <c r="C225" s="248"/>
      <c r="D225" s="232" t="s">
        <v>152</v>
      </c>
      <c r="E225" s="249" t="s">
        <v>1</v>
      </c>
      <c r="F225" s="250" t="s">
        <v>993</v>
      </c>
      <c r="G225" s="248"/>
      <c r="H225" s="251">
        <v>109.2</v>
      </c>
      <c r="I225" s="252"/>
      <c r="J225" s="248"/>
      <c r="K225" s="248"/>
      <c r="L225" s="253"/>
      <c r="M225" s="254"/>
      <c r="N225" s="255"/>
      <c r="O225" s="255"/>
      <c r="P225" s="255"/>
      <c r="Q225" s="255"/>
      <c r="R225" s="255"/>
      <c r="S225" s="255"/>
      <c r="T225" s="25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7" t="s">
        <v>152</v>
      </c>
      <c r="AU225" s="257" t="s">
        <v>83</v>
      </c>
      <c r="AV225" s="14" t="s">
        <v>83</v>
      </c>
      <c r="AW225" s="14" t="s">
        <v>30</v>
      </c>
      <c r="AX225" s="14" t="s">
        <v>81</v>
      </c>
      <c r="AY225" s="257" t="s">
        <v>135</v>
      </c>
    </row>
    <row r="226" spans="1:65" s="2" customFormat="1" ht="24.15" customHeight="1">
      <c r="A226" s="39"/>
      <c r="B226" s="40"/>
      <c r="C226" s="219" t="s">
        <v>427</v>
      </c>
      <c r="D226" s="219" t="s">
        <v>139</v>
      </c>
      <c r="E226" s="220" t="s">
        <v>994</v>
      </c>
      <c r="F226" s="221" t="s">
        <v>995</v>
      </c>
      <c r="G226" s="222" t="s">
        <v>190</v>
      </c>
      <c r="H226" s="223">
        <v>36</v>
      </c>
      <c r="I226" s="224"/>
      <c r="J226" s="225">
        <f>ROUND(I226*H226,2)</f>
        <v>0</v>
      </c>
      <c r="K226" s="221" t="s">
        <v>1</v>
      </c>
      <c r="L226" s="45"/>
      <c r="M226" s="226" t="s">
        <v>1</v>
      </c>
      <c r="N226" s="227" t="s">
        <v>38</v>
      </c>
      <c r="O226" s="92"/>
      <c r="P226" s="228">
        <f>O226*H226</f>
        <v>0</v>
      </c>
      <c r="Q226" s="228">
        <v>0.00033</v>
      </c>
      <c r="R226" s="228">
        <f>Q226*H226</f>
        <v>0.01188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306</v>
      </c>
      <c r="AT226" s="230" t="s">
        <v>139</v>
      </c>
      <c r="AU226" s="230" t="s">
        <v>83</v>
      </c>
      <c r="AY226" s="18" t="s">
        <v>135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81</v>
      </c>
      <c r="BK226" s="231">
        <f>ROUND(I226*H226,2)</f>
        <v>0</v>
      </c>
      <c r="BL226" s="18" t="s">
        <v>306</v>
      </c>
      <c r="BM226" s="230" t="s">
        <v>996</v>
      </c>
    </row>
    <row r="227" spans="1:47" s="2" customFormat="1" ht="12">
      <c r="A227" s="39"/>
      <c r="B227" s="40"/>
      <c r="C227" s="41"/>
      <c r="D227" s="232" t="s">
        <v>145</v>
      </c>
      <c r="E227" s="41"/>
      <c r="F227" s="233" t="s">
        <v>997</v>
      </c>
      <c r="G227" s="41"/>
      <c r="H227" s="41"/>
      <c r="I227" s="234"/>
      <c r="J227" s="41"/>
      <c r="K227" s="41"/>
      <c r="L227" s="45"/>
      <c r="M227" s="235"/>
      <c r="N227" s="236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145</v>
      </c>
      <c r="AU227" s="18" t="s">
        <v>83</v>
      </c>
    </row>
    <row r="228" spans="1:51" s="14" customFormat="1" ht="12">
      <c r="A228" s="14"/>
      <c r="B228" s="247"/>
      <c r="C228" s="248"/>
      <c r="D228" s="232" t="s">
        <v>152</v>
      </c>
      <c r="E228" s="249" t="s">
        <v>1</v>
      </c>
      <c r="F228" s="250" t="s">
        <v>998</v>
      </c>
      <c r="G228" s="248"/>
      <c r="H228" s="251">
        <v>36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7" t="s">
        <v>152</v>
      </c>
      <c r="AU228" s="257" t="s">
        <v>83</v>
      </c>
      <c r="AV228" s="14" t="s">
        <v>83</v>
      </c>
      <c r="AW228" s="14" t="s">
        <v>30</v>
      </c>
      <c r="AX228" s="14" t="s">
        <v>81</v>
      </c>
      <c r="AY228" s="257" t="s">
        <v>135</v>
      </c>
    </row>
    <row r="229" spans="1:65" s="2" customFormat="1" ht="24.15" customHeight="1">
      <c r="A229" s="39"/>
      <c r="B229" s="40"/>
      <c r="C229" s="219" t="s">
        <v>7</v>
      </c>
      <c r="D229" s="219" t="s">
        <v>139</v>
      </c>
      <c r="E229" s="220" t="s">
        <v>999</v>
      </c>
      <c r="F229" s="221" t="s">
        <v>1000</v>
      </c>
      <c r="G229" s="222" t="s">
        <v>190</v>
      </c>
      <c r="H229" s="223">
        <v>48</v>
      </c>
      <c r="I229" s="224"/>
      <c r="J229" s="225">
        <f>ROUND(I229*H229,2)</f>
        <v>0</v>
      </c>
      <c r="K229" s="221" t="s">
        <v>1</v>
      </c>
      <c r="L229" s="45"/>
      <c r="M229" s="226" t="s">
        <v>1</v>
      </c>
      <c r="N229" s="227" t="s">
        <v>38</v>
      </c>
      <c r="O229" s="92"/>
      <c r="P229" s="228">
        <f>O229*H229</f>
        <v>0</v>
      </c>
      <c r="Q229" s="228">
        <v>0.00076</v>
      </c>
      <c r="R229" s="228">
        <f>Q229*H229</f>
        <v>0.03648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306</v>
      </c>
      <c r="AT229" s="230" t="s">
        <v>139</v>
      </c>
      <c r="AU229" s="230" t="s">
        <v>83</v>
      </c>
      <c r="AY229" s="18" t="s">
        <v>135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81</v>
      </c>
      <c r="BK229" s="231">
        <f>ROUND(I229*H229,2)</f>
        <v>0</v>
      </c>
      <c r="BL229" s="18" t="s">
        <v>306</v>
      </c>
      <c r="BM229" s="230" t="s">
        <v>1001</v>
      </c>
    </row>
    <row r="230" spans="1:47" s="2" customFormat="1" ht="12">
      <c r="A230" s="39"/>
      <c r="B230" s="40"/>
      <c r="C230" s="41"/>
      <c r="D230" s="232" t="s">
        <v>145</v>
      </c>
      <c r="E230" s="41"/>
      <c r="F230" s="233" t="s">
        <v>1002</v>
      </c>
      <c r="G230" s="41"/>
      <c r="H230" s="41"/>
      <c r="I230" s="234"/>
      <c r="J230" s="41"/>
      <c r="K230" s="41"/>
      <c r="L230" s="45"/>
      <c r="M230" s="235"/>
      <c r="N230" s="236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145</v>
      </c>
      <c r="AU230" s="18" t="s">
        <v>83</v>
      </c>
    </row>
    <row r="231" spans="1:51" s="14" customFormat="1" ht="12">
      <c r="A231" s="14"/>
      <c r="B231" s="247"/>
      <c r="C231" s="248"/>
      <c r="D231" s="232" t="s">
        <v>152</v>
      </c>
      <c r="E231" s="249" t="s">
        <v>1</v>
      </c>
      <c r="F231" s="250" t="s">
        <v>1003</v>
      </c>
      <c r="G231" s="248"/>
      <c r="H231" s="251">
        <v>48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7" t="s">
        <v>152</v>
      </c>
      <c r="AU231" s="257" t="s">
        <v>83</v>
      </c>
      <c r="AV231" s="14" t="s">
        <v>83</v>
      </c>
      <c r="AW231" s="14" t="s">
        <v>30</v>
      </c>
      <c r="AX231" s="14" t="s">
        <v>81</v>
      </c>
      <c r="AY231" s="257" t="s">
        <v>135</v>
      </c>
    </row>
    <row r="232" spans="1:65" s="2" customFormat="1" ht="24.15" customHeight="1">
      <c r="A232" s="39"/>
      <c r="B232" s="40"/>
      <c r="C232" s="219" t="s">
        <v>459</v>
      </c>
      <c r="D232" s="219" t="s">
        <v>139</v>
      </c>
      <c r="E232" s="220" t="s">
        <v>1004</v>
      </c>
      <c r="F232" s="221" t="s">
        <v>1005</v>
      </c>
      <c r="G232" s="222" t="s">
        <v>190</v>
      </c>
      <c r="H232" s="223">
        <v>72</v>
      </c>
      <c r="I232" s="224"/>
      <c r="J232" s="225">
        <f>ROUND(I232*H232,2)</f>
        <v>0</v>
      </c>
      <c r="K232" s="221" t="s">
        <v>1</v>
      </c>
      <c r="L232" s="45"/>
      <c r="M232" s="226" t="s">
        <v>1</v>
      </c>
      <c r="N232" s="227" t="s">
        <v>38</v>
      </c>
      <c r="O232" s="92"/>
      <c r="P232" s="228">
        <f>O232*H232</f>
        <v>0</v>
      </c>
      <c r="Q232" s="228">
        <v>0.00102</v>
      </c>
      <c r="R232" s="228">
        <f>Q232*H232</f>
        <v>0.07344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306</v>
      </c>
      <c r="AT232" s="230" t="s">
        <v>139</v>
      </c>
      <c r="AU232" s="230" t="s">
        <v>83</v>
      </c>
      <c r="AY232" s="18" t="s">
        <v>135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81</v>
      </c>
      <c r="BK232" s="231">
        <f>ROUND(I232*H232,2)</f>
        <v>0</v>
      </c>
      <c r="BL232" s="18" t="s">
        <v>306</v>
      </c>
      <c r="BM232" s="230" t="s">
        <v>1006</v>
      </c>
    </row>
    <row r="233" spans="1:47" s="2" customFormat="1" ht="12">
      <c r="A233" s="39"/>
      <c r="B233" s="40"/>
      <c r="C233" s="41"/>
      <c r="D233" s="232" t="s">
        <v>145</v>
      </c>
      <c r="E233" s="41"/>
      <c r="F233" s="233" t="s">
        <v>1007</v>
      </c>
      <c r="G233" s="41"/>
      <c r="H233" s="41"/>
      <c r="I233" s="234"/>
      <c r="J233" s="41"/>
      <c r="K233" s="41"/>
      <c r="L233" s="45"/>
      <c r="M233" s="235"/>
      <c r="N233" s="236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145</v>
      </c>
      <c r="AU233" s="18" t="s">
        <v>83</v>
      </c>
    </row>
    <row r="234" spans="1:51" s="14" customFormat="1" ht="12">
      <c r="A234" s="14"/>
      <c r="B234" s="247"/>
      <c r="C234" s="248"/>
      <c r="D234" s="232" t="s">
        <v>152</v>
      </c>
      <c r="E234" s="249" t="s">
        <v>1</v>
      </c>
      <c r="F234" s="250" t="s">
        <v>1008</v>
      </c>
      <c r="G234" s="248"/>
      <c r="H234" s="251">
        <v>72</v>
      </c>
      <c r="I234" s="252"/>
      <c r="J234" s="248"/>
      <c r="K234" s="248"/>
      <c r="L234" s="253"/>
      <c r="M234" s="254"/>
      <c r="N234" s="255"/>
      <c r="O234" s="255"/>
      <c r="P234" s="255"/>
      <c r="Q234" s="255"/>
      <c r="R234" s="255"/>
      <c r="S234" s="255"/>
      <c r="T234" s="25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7" t="s">
        <v>152</v>
      </c>
      <c r="AU234" s="257" t="s">
        <v>83</v>
      </c>
      <c r="AV234" s="14" t="s">
        <v>83</v>
      </c>
      <c r="AW234" s="14" t="s">
        <v>30</v>
      </c>
      <c r="AX234" s="14" t="s">
        <v>81</v>
      </c>
      <c r="AY234" s="257" t="s">
        <v>135</v>
      </c>
    </row>
    <row r="235" spans="1:65" s="2" customFormat="1" ht="24.15" customHeight="1">
      <c r="A235" s="39"/>
      <c r="B235" s="40"/>
      <c r="C235" s="219" t="s">
        <v>169</v>
      </c>
      <c r="D235" s="219" t="s">
        <v>139</v>
      </c>
      <c r="E235" s="220" t="s">
        <v>1009</v>
      </c>
      <c r="F235" s="221" t="s">
        <v>1010</v>
      </c>
      <c r="G235" s="222" t="s">
        <v>190</v>
      </c>
      <c r="H235" s="223">
        <v>91</v>
      </c>
      <c r="I235" s="224"/>
      <c r="J235" s="225">
        <f>ROUND(I235*H235,2)</f>
        <v>0</v>
      </c>
      <c r="K235" s="221" t="s">
        <v>1</v>
      </c>
      <c r="L235" s="45"/>
      <c r="M235" s="226" t="s">
        <v>1</v>
      </c>
      <c r="N235" s="227" t="s">
        <v>38</v>
      </c>
      <c r="O235" s="92"/>
      <c r="P235" s="228">
        <f>O235*H235</f>
        <v>0</v>
      </c>
      <c r="Q235" s="228">
        <v>0.00013</v>
      </c>
      <c r="R235" s="228">
        <f>Q235*H235</f>
        <v>0.011829999999999999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306</v>
      </c>
      <c r="AT235" s="230" t="s">
        <v>139</v>
      </c>
      <c r="AU235" s="230" t="s">
        <v>83</v>
      </c>
      <c r="AY235" s="18" t="s">
        <v>135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81</v>
      </c>
      <c r="BK235" s="231">
        <f>ROUND(I235*H235,2)</f>
        <v>0</v>
      </c>
      <c r="BL235" s="18" t="s">
        <v>306</v>
      </c>
      <c r="BM235" s="230" t="s">
        <v>1011</v>
      </c>
    </row>
    <row r="236" spans="1:47" s="2" customFormat="1" ht="12">
      <c r="A236" s="39"/>
      <c r="B236" s="40"/>
      <c r="C236" s="41"/>
      <c r="D236" s="232" t="s">
        <v>145</v>
      </c>
      <c r="E236" s="41"/>
      <c r="F236" s="233" t="s">
        <v>1012</v>
      </c>
      <c r="G236" s="41"/>
      <c r="H236" s="41"/>
      <c r="I236" s="234"/>
      <c r="J236" s="41"/>
      <c r="K236" s="41"/>
      <c r="L236" s="45"/>
      <c r="M236" s="235"/>
      <c r="N236" s="236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145</v>
      </c>
      <c r="AU236" s="18" t="s">
        <v>83</v>
      </c>
    </row>
    <row r="237" spans="1:65" s="2" customFormat="1" ht="24.15" customHeight="1">
      <c r="A237" s="39"/>
      <c r="B237" s="40"/>
      <c r="C237" s="219" t="s">
        <v>213</v>
      </c>
      <c r="D237" s="219" t="s">
        <v>139</v>
      </c>
      <c r="E237" s="220" t="s">
        <v>1013</v>
      </c>
      <c r="F237" s="221" t="s">
        <v>1014</v>
      </c>
      <c r="G237" s="222" t="s">
        <v>190</v>
      </c>
      <c r="H237" s="223">
        <v>36</v>
      </c>
      <c r="I237" s="224"/>
      <c r="J237" s="225">
        <f>ROUND(I237*H237,2)</f>
        <v>0</v>
      </c>
      <c r="K237" s="221" t="s">
        <v>1</v>
      </c>
      <c r="L237" s="45"/>
      <c r="M237" s="226" t="s">
        <v>1</v>
      </c>
      <c r="N237" s="227" t="s">
        <v>38</v>
      </c>
      <c r="O237" s="92"/>
      <c r="P237" s="228">
        <f>O237*H237</f>
        <v>0</v>
      </c>
      <c r="Q237" s="228">
        <v>0.00016</v>
      </c>
      <c r="R237" s="228">
        <f>Q237*H237</f>
        <v>0.00576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306</v>
      </c>
      <c r="AT237" s="230" t="s">
        <v>139</v>
      </c>
      <c r="AU237" s="230" t="s">
        <v>83</v>
      </c>
      <c r="AY237" s="18" t="s">
        <v>135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81</v>
      </c>
      <c r="BK237" s="231">
        <f>ROUND(I237*H237,2)</f>
        <v>0</v>
      </c>
      <c r="BL237" s="18" t="s">
        <v>306</v>
      </c>
      <c r="BM237" s="230" t="s">
        <v>1015</v>
      </c>
    </row>
    <row r="238" spans="1:47" s="2" customFormat="1" ht="12">
      <c r="A238" s="39"/>
      <c r="B238" s="40"/>
      <c r="C238" s="41"/>
      <c r="D238" s="232" t="s">
        <v>145</v>
      </c>
      <c r="E238" s="41"/>
      <c r="F238" s="233" t="s">
        <v>1016</v>
      </c>
      <c r="G238" s="41"/>
      <c r="H238" s="41"/>
      <c r="I238" s="234"/>
      <c r="J238" s="41"/>
      <c r="K238" s="41"/>
      <c r="L238" s="45"/>
      <c r="M238" s="235"/>
      <c r="N238" s="236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145</v>
      </c>
      <c r="AU238" s="18" t="s">
        <v>83</v>
      </c>
    </row>
    <row r="239" spans="1:51" s="14" customFormat="1" ht="12">
      <c r="A239" s="14"/>
      <c r="B239" s="247"/>
      <c r="C239" s="248"/>
      <c r="D239" s="232" t="s">
        <v>152</v>
      </c>
      <c r="E239" s="249" t="s">
        <v>1</v>
      </c>
      <c r="F239" s="250" t="s">
        <v>998</v>
      </c>
      <c r="G239" s="248"/>
      <c r="H239" s="251">
        <v>36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7" t="s">
        <v>152</v>
      </c>
      <c r="AU239" s="257" t="s">
        <v>83</v>
      </c>
      <c r="AV239" s="14" t="s">
        <v>83</v>
      </c>
      <c r="AW239" s="14" t="s">
        <v>30</v>
      </c>
      <c r="AX239" s="14" t="s">
        <v>81</v>
      </c>
      <c r="AY239" s="257" t="s">
        <v>135</v>
      </c>
    </row>
    <row r="240" spans="1:65" s="2" customFormat="1" ht="24.15" customHeight="1">
      <c r="A240" s="39"/>
      <c r="B240" s="40"/>
      <c r="C240" s="219" t="s">
        <v>163</v>
      </c>
      <c r="D240" s="219" t="s">
        <v>139</v>
      </c>
      <c r="E240" s="220" t="s">
        <v>1017</v>
      </c>
      <c r="F240" s="221" t="s">
        <v>1018</v>
      </c>
      <c r="G240" s="222" t="s">
        <v>190</v>
      </c>
      <c r="H240" s="223">
        <v>40</v>
      </c>
      <c r="I240" s="224"/>
      <c r="J240" s="225">
        <f>ROUND(I240*H240,2)</f>
        <v>0</v>
      </c>
      <c r="K240" s="221" t="s">
        <v>1</v>
      </c>
      <c r="L240" s="45"/>
      <c r="M240" s="226" t="s">
        <v>1</v>
      </c>
      <c r="N240" s="227" t="s">
        <v>38</v>
      </c>
      <c r="O240" s="92"/>
      <c r="P240" s="228">
        <f>O240*H240</f>
        <v>0</v>
      </c>
      <c r="Q240" s="228">
        <v>0.00029</v>
      </c>
      <c r="R240" s="228">
        <f>Q240*H240</f>
        <v>0.0116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306</v>
      </c>
      <c r="AT240" s="230" t="s">
        <v>139</v>
      </c>
      <c r="AU240" s="230" t="s">
        <v>83</v>
      </c>
      <c r="AY240" s="18" t="s">
        <v>135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81</v>
      </c>
      <c r="BK240" s="231">
        <f>ROUND(I240*H240,2)</f>
        <v>0</v>
      </c>
      <c r="BL240" s="18" t="s">
        <v>306</v>
      </c>
      <c r="BM240" s="230" t="s">
        <v>1019</v>
      </c>
    </row>
    <row r="241" spans="1:47" s="2" customFormat="1" ht="12">
      <c r="A241" s="39"/>
      <c r="B241" s="40"/>
      <c r="C241" s="41"/>
      <c r="D241" s="232" t="s">
        <v>145</v>
      </c>
      <c r="E241" s="41"/>
      <c r="F241" s="233" t="s">
        <v>1020</v>
      </c>
      <c r="G241" s="41"/>
      <c r="H241" s="41"/>
      <c r="I241" s="234"/>
      <c r="J241" s="41"/>
      <c r="K241" s="41"/>
      <c r="L241" s="45"/>
      <c r="M241" s="235"/>
      <c r="N241" s="236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145</v>
      </c>
      <c r="AU241" s="18" t="s">
        <v>83</v>
      </c>
    </row>
    <row r="242" spans="1:65" s="2" customFormat="1" ht="24.15" customHeight="1">
      <c r="A242" s="39"/>
      <c r="B242" s="40"/>
      <c r="C242" s="219" t="s">
        <v>175</v>
      </c>
      <c r="D242" s="219" t="s">
        <v>139</v>
      </c>
      <c r="E242" s="220" t="s">
        <v>1021</v>
      </c>
      <c r="F242" s="221" t="s">
        <v>1022</v>
      </c>
      <c r="G242" s="222" t="s">
        <v>190</v>
      </c>
      <c r="H242" s="223">
        <v>601</v>
      </c>
      <c r="I242" s="224"/>
      <c r="J242" s="225">
        <f>ROUND(I242*H242,2)</f>
        <v>0</v>
      </c>
      <c r="K242" s="221" t="s">
        <v>1</v>
      </c>
      <c r="L242" s="45"/>
      <c r="M242" s="226" t="s">
        <v>1</v>
      </c>
      <c r="N242" s="227" t="s">
        <v>38</v>
      </c>
      <c r="O242" s="92"/>
      <c r="P242" s="228">
        <f>O242*H242</f>
        <v>0</v>
      </c>
      <c r="Q242" s="228">
        <v>0.0004</v>
      </c>
      <c r="R242" s="228">
        <f>Q242*H242</f>
        <v>0.2404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306</v>
      </c>
      <c r="AT242" s="230" t="s">
        <v>139</v>
      </c>
      <c r="AU242" s="230" t="s">
        <v>83</v>
      </c>
      <c r="AY242" s="18" t="s">
        <v>135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81</v>
      </c>
      <c r="BK242" s="231">
        <f>ROUND(I242*H242,2)</f>
        <v>0</v>
      </c>
      <c r="BL242" s="18" t="s">
        <v>306</v>
      </c>
      <c r="BM242" s="230" t="s">
        <v>1023</v>
      </c>
    </row>
    <row r="243" spans="1:47" s="2" customFormat="1" ht="12">
      <c r="A243" s="39"/>
      <c r="B243" s="40"/>
      <c r="C243" s="41"/>
      <c r="D243" s="232" t="s">
        <v>145</v>
      </c>
      <c r="E243" s="41"/>
      <c r="F243" s="233" t="s">
        <v>1024</v>
      </c>
      <c r="G243" s="41"/>
      <c r="H243" s="41"/>
      <c r="I243" s="234"/>
      <c r="J243" s="41"/>
      <c r="K243" s="41"/>
      <c r="L243" s="45"/>
      <c r="M243" s="235"/>
      <c r="N243" s="236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145</v>
      </c>
      <c r="AU243" s="18" t="s">
        <v>83</v>
      </c>
    </row>
    <row r="244" spans="1:65" s="2" customFormat="1" ht="16.5" customHeight="1">
      <c r="A244" s="39"/>
      <c r="B244" s="40"/>
      <c r="C244" s="219" t="s">
        <v>306</v>
      </c>
      <c r="D244" s="219" t="s">
        <v>139</v>
      </c>
      <c r="E244" s="220" t="s">
        <v>1025</v>
      </c>
      <c r="F244" s="221" t="s">
        <v>1026</v>
      </c>
      <c r="G244" s="222" t="s">
        <v>190</v>
      </c>
      <c r="H244" s="223">
        <v>60</v>
      </c>
      <c r="I244" s="224"/>
      <c r="J244" s="225">
        <f>ROUND(I244*H244,2)</f>
        <v>0</v>
      </c>
      <c r="K244" s="221" t="s">
        <v>1</v>
      </c>
      <c r="L244" s="45"/>
      <c r="M244" s="226" t="s">
        <v>1</v>
      </c>
      <c r="N244" s="227" t="s">
        <v>38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0.00023</v>
      </c>
      <c r="T244" s="229">
        <f>S244*H244</f>
        <v>0.0138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306</v>
      </c>
      <c r="AT244" s="230" t="s">
        <v>139</v>
      </c>
      <c r="AU244" s="230" t="s">
        <v>83</v>
      </c>
      <c r="AY244" s="18" t="s">
        <v>135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81</v>
      </c>
      <c r="BK244" s="231">
        <f>ROUND(I244*H244,2)</f>
        <v>0</v>
      </c>
      <c r="BL244" s="18" t="s">
        <v>306</v>
      </c>
      <c r="BM244" s="230" t="s">
        <v>1027</v>
      </c>
    </row>
    <row r="245" spans="1:47" s="2" customFormat="1" ht="12">
      <c r="A245" s="39"/>
      <c r="B245" s="40"/>
      <c r="C245" s="41"/>
      <c r="D245" s="232" t="s">
        <v>145</v>
      </c>
      <c r="E245" s="41"/>
      <c r="F245" s="233" t="s">
        <v>1028</v>
      </c>
      <c r="G245" s="41"/>
      <c r="H245" s="41"/>
      <c r="I245" s="234"/>
      <c r="J245" s="41"/>
      <c r="K245" s="41"/>
      <c r="L245" s="45"/>
      <c r="M245" s="235"/>
      <c r="N245" s="236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145</v>
      </c>
      <c r="AU245" s="18" t="s">
        <v>83</v>
      </c>
    </row>
    <row r="246" spans="1:65" s="2" customFormat="1" ht="24.15" customHeight="1">
      <c r="A246" s="39"/>
      <c r="B246" s="40"/>
      <c r="C246" s="219" t="s">
        <v>1029</v>
      </c>
      <c r="D246" s="219" t="s">
        <v>139</v>
      </c>
      <c r="E246" s="220" t="s">
        <v>1030</v>
      </c>
      <c r="F246" s="221" t="s">
        <v>1031</v>
      </c>
      <c r="G246" s="222" t="s">
        <v>166</v>
      </c>
      <c r="H246" s="223">
        <v>4</v>
      </c>
      <c r="I246" s="224"/>
      <c r="J246" s="225">
        <f>ROUND(I246*H246,2)</f>
        <v>0</v>
      </c>
      <c r="K246" s="221" t="s">
        <v>1</v>
      </c>
      <c r="L246" s="45"/>
      <c r="M246" s="226" t="s">
        <v>1</v>
      </c>
      <c r="N246" s="227" t="s">
        <v>38</v>
      </c>
      <c r="O246" s="92"/>
      <c r="P246" s="228">
        <f>O246*H246</f>
        <v>0</v>
      </c>
      <c r="Q246" s="228">
        <v>0.00018</v>
      </c>
      <c r="R246" s="228">
        <f>Q246*H246</f>
        <v>0.00072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306</v>
      </c>
      <c r="AT246" s="230" t="s">
        <v>139</v>
      </c>
      <c r="AU246" s="230" t="s">
        <v>83</v>
      </c>
      <c r="AY246" s="18" t="s">
        <v>135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81</v>
      </c>
      <c r="BK246" s="231">
        <f>ROUND(I246*H246,2)</f>
        <v>0</v>
      </c>
      <c r="BL246" s="18" t="s">
        <v>306</v>
      </c>
      <c r="BM246" s="230" t="s">
        <v>1032</v>
      </c>
    </row>
    <row r="247" spans="1:47" s="2" customFormat="1" ht="12">
      <c r="A247" s="39"/>
      <c r="B247" s="40"/>
      <c r="C247" s="41"/>
      <c r="D247" s="232" t="s">
        <v>145</v>
      </c>
      <c r="E247" s="41"/>
      <c r="F247" s="233" t="s">
        <v>1033</v>
      </c>
      <c r="G247" s="41"/>
      <c r="H247" s="41"/>
      <c r="I247" s="234"/>
      <c r="J247" s="41"/>
      <c r="K247" s="41"/>
      <c r="L247" s="45"/>
      <c r="M247" s="235"/>
      <c r="N247" s="236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145</v>
      </c>
      <c r="AU247" s="18" t="s">
        <v>83</v>
      </c>
    </row>
    <row r="248" spans="1:51" s="14" customFormat="1" ht="12">
      <c r="A248" s="14"/>
      <c r="B248" s="247"/>
      <c r="C248" s="248"/>
      <c r="D248" s="232" t="s">
        <v>152</v>
      </c>
      <c r="E248" s="249" t="s">
        <v>1</v>
      </c>
      <c r="F248" s="250" t="s">
        <v>143</v>
      </c>
      <c r="G248" s="248"/>
      <c r="H248" s="251">
        <v>4</v>
      </c>
      <c r="I248" s="252"/>
      <c r="J248" s="248"/>
      <c r="K248" s="248"/>
      <c r="L248" s="253"/>
      <c r="M248" s="254"/>
      <c r="N248" s="255"/>
      <c r="O248" s="255"/>
      <c r="P248" s="255"/>
      <c r="Q248" s="255"/>
      <c r="R248" s="255"/>
      <c r="S248" s="255"/>
      <c r="T248" s="25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7" t="s">
        <v>152</v>
      </c>
      <c r="AU248" s="257" t="s">
        <v>83</v>
      </c>
      <c r="AV248" s="14" t="s">
        <v>83</v>
      </c>
      <c r="AW248" s="14" t="s">
        <v>30</v>
      </c>
      <c r="AX248" s="14" t="s">
        <v>81</v>
      </c>
      <c r="AY248" s="257" t="s">
        <v>135</v>
      </c>
    </row>
    <row r="249" spans="1:65" s="2" customFormat="1" ht="24.15" customHeight="1">
      <c r="A249" s="39"/>
      <c r="B249" s="40"/>
      <c r="C249" s="219" t="s">
        <v>303</v>
      </c>
      <c r="D249" s="219" t="s">
        <v>139</v>
      </c>
      <c r="E249" s="220" t="s">
        <v>1034</v>
      </c>
      <c r="F249" s="221" t="s">
        <v>1035</v>
      </c>
      <c r="G249" s="222" t="s">
        <v>166</v>
      </c>
      <c r="H249" s="223">
        <v>4</v>
      </c>
      <c r="I249" s="224"/>
      <c r="J249" s="225">
        <f>ROUND(I249*H249,2)</f>
        <v>0</v>
      </c>
      <c r="K249" s="221" t="s">
        <v>1</v>
      </c>
      <c r="L249" s="45"/>
      <c r="M249" s="226" t="s">
        <v>1</v>
      </c>
      <c r="N249" s="227" t="s">
        <v>38</v>
      </c>
      <c r="O249" s="92"/>
      <c r="P249" s="228">
        <f>O249*H249</f>
        <v>0</v>
      </c>
      <c r="Q249" s="228">
        <v>0.00022</v>
      </c>
      <c r="R249" s="228">
        <f>Q249*H249</f>
        <v>0.00088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306</v>
      </c>
      <c r="AT249" s="230" t="s">
        <v>139</v>
      </c>
      <c r="AU249" s="230" t="s">
        <v>83</v>
      </c>
      <c r="AY249" s="18" t="s">
        <v>135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81</v>
      </c>
      <c r="BK249" s="231">
        <f>ROUND(I249*H249,2)</f>
        <v>0</v>
      </c>
      <c r="BL249" s="18" t="s">
        <v>306</v>
      </c>
      <c r="BM249" s="230" t="s">
        <v>1036</v>
      </c>
    </row>
    <row r="250" spans="1:47" s="2" customFormat="1" ht="12">
      <c r="A250" s="39"/>
      <c r="B250" s="40"/>
      <c r="C250" s="41"/>
      <c r="D250" s="232" t="s">
        <v>145</v>
      </c>
      <c r="E250" s="41"/>
      <c r="F250" s="233" t="s">
        <v>1037</v>
      </c>
      <c r="G250" s="41"/>
      <c r="H250" s="41"/>
      <c r="I250" s="234"/>
      <c r="J250" s="41"/>
      <c r="K250" s="41"/>
      <c r="L250" s="45"/>
      <c r="M250" s="235"/>
      <c r="N250" s="236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145</v>
      </c>
      <c r="AU250" s="18" t="s">
        <v>83</v>
      </c>
    </row>
    <row r="251" spans="1:65" s="2" customFormat="1" ht="24.15" customHeight="1">
      <c r="A251" s="39"/>
      <c r="B251" s="40"/>
      <c r="C251" s="219" t="s">
        <v>332</v>
      </c>
      <c r="D251" s="219" t="s">
        <v>139</v>
      </c>
      <c r="E251" s="220" t="s">
        <v>1038</v>
      </c>
      <c r="F251" s="221" t="s">
        <v>1039</v>
      </c>
      <c r="G251" s="222" t="s">
        <v>166</v>
      </c>
      <c r="H251" s="223">
        <v>4</v>
      </c>
      <c r="I251" s="224"/>
      <c r="J251" s="225">
        <f>ROUND(I251*H251,2)</f>
        <v>0</v>
      </c>
      <c r="K251" s="221" t="s">
        <v>1</v>
      </c>
      <c r="L251" s="45"/>
      <c r="M251" s="226" t="s">
        <v>1</v>
      </c>
      <c r="N251" s="227" t="s">
        <v>38</v>
      </c>
      <c r="O251" s="92"/>
      <c r="P251" s="228">
        <f>O251*H251</f>
        <v>0</v>
      </c>
      <c r="Q251" s="228">
        <v>0.0005</v>
      </c>
      <c r="R251" s="228">
        <f>Q251*H251</f>
        <v>0.002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306</v>
      </c>
      <c r="AT251" s="230" t="s">
        <v>139</v>
      </c>
      <c r="AU251" s="230" t="s">
        <v>83</v>
      </c>
      <c r="AY251" s="18" t="s">
        <v>135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81</v>
      </c>
      <c r="BK251" s="231">
        <f>ROUND(I251*H251,2)</f>
        <v>0</v>
      </c>
      <c r="BL251" s="18" t="s">
        <v>306</v>
      </c>
      <c r="BM251" s="230" t="s">
        <v>1040</v>
      </c>
    </row>
    <row r="252" spans="1:47" s="2" customFormat="1" ht="12">
      <c r="A252" s="39"/>
      <c r="B252" s="40"/>
      <c r="C252" s="41"/>
      <c r="D252" s="232" t="s">
        <v>145</v>
      </c>
      <c r="E252" s="41"/>
      <c r="F252" s="233" t="s">
        <v>1041</v>
      </c>
      <c r="G252" s="41"/>
      <c r="H252" s="41"/>
      <c r="I252" s="234"/>
      <c r="J252" s="41"/>
      <c r="K252" s="41"/>
      <c r="L252" s="45"/>
      <c r="M252" s="235"/>
      <c r="N252" s="236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145</v>
      </c>
      <c r="AU252" s="18" t="s">
        <v>83</v>
      </c>
    </row>
    <row r="253" spans="1:65" s="2" customFormat="1" ht="24.15" customHeight="1">
      <c r="A253" s="39"/>
      <c r="B253" s="40"/>
      <c r="C253" s="219" t="s">
        <v>598</v>
      </c>
      <c r="D253" s="219" t="s">
        <v>139</v>
      </c>
      <c r="E253" s="220" t="s">
        <v>1042</v>
      </c>
      <c r="F253" s="221" t="s">
        <v>1043</v>
      </c>
      <c r="G253" s="222" t="s">
        <v>263</v>
      </c>
      <c r="H253" s="223">
        <v>0.42</v>
      </c>
      <c r="I253" s="224"/>
      <c r="J253" s="225">
        <f>ROUND(I253*H253,2)</f>
        <v>0</v>
      </c>
      <c r="K253" s="221" t="s">
        <v>223</v>
      </c>
      <c r="L253" s="45"/>
      <c r="M253" s="226" t="s">
        <v>1</v>
      </c>
      <c r="N253" s="227" t="s">
        <v>38</v>
      </c>
      <c r="O253" s="92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306</v>
      </c>
      <c r="AT253" s="230" t="s">
        <v>139</v>
      </c>
      <c r="AU253" s="230" t="s">
        <v>83</v>
      </c>
      <c r="AY253" s="18" t="s">
        <v>135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81</v>
      </c>
      <c r="BK253" s="231">
        <f>ROUND(I253*H253,2)</f>
        <v>0</v>
      </c>
      <c r="BL253" s="18" t="s">
        <v>306</v>
      </c>
      <c r="BM253" s="230" t="s">
        <v>1044</v>
      </c>
    </row>
    <row r="254" spans="1:47" s="2" customFormat="1" ht="12">
      <c r="A254" s="39"/>
      <c r="B254" s="40"/>
      <c r="C254" s="41"/>
      <c r="D254" s="232" t="s">
        <v>145</v>
      </c>
      <c r="E254" s="41"/>
      <c r="F254" s="233" t="s">
        <v>1045</v>
      </c>
      <c r="G254" s="41"/>
      <c r="H254" s="41"/>
      <c r="I254" s="234"/>
      <c r="J254" s="41"/>
      <c r="K254" s="41"/>
      <c r="L254" s="45"/>
      <c r="M254" s="235"/>
      <c r="N254" s="236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145</v>
      </c>
      <c r="AU254" s="18" t="s">
        <v>83</v>
      </c>
    </row>
    <row r="255" spans="1:47" s="2" customFormat="1" ht="12">
      <c r="A255" s="39"/>
      <c r="B255" s="40"/>
      <c r="C255" s="41"/>
      <c r="D255" s="279" t="s">
        <v>226</v>
      </c>
      <c r="E255" s="41"/>
      <c r="F255" s="280" t="s">
        <v>1046</v>
      </c>
      <c r="G255" s="41"/>
      <c r="H255" s="41"/>
      <c r="I255" s="234"/>
      <c r="J255" s="41"/>
      <c r="K255" s="41"/>
      <c r="L255" s="45"/>
      <c r="M255" s="235"/>
      <c r="N255" s="236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226</v>
      </c>
      <c r="AU255" s="18" t="s">
        <v>83</v>
      </c>
    </row>
    <row r="256" spans="1:63" s="12" customFormat="1" ht="22.8" customHeight="1">
      <c r="A256" s="12"/>
      <c r="B256" s="203"/>
      <c r="C256" s="204"/>
      <c r="D256" s="205" t="s">
        <v>72</v>
      </c>
      <c r="E256" s="217" t="s">
        <v>1047</v>
      </c>
      <c r="F256" s="217" t="s">
        <v>1048</v>
      </c>
      <c r="G256" s="204"/>
      <c r="H256" s="204"/>
      <c r="I256" s="207"/>
      <c r="J256" s="218">
        <f>BK256</f>
        <v>0</v>
      </c>
      <c r="K256" s="204"/>
      <c r="L256" s="209"/>
      <c r="M256" s="210"/>
      <c r="N256" s="211"/>
      <c r="O256" s="211"/>
      <c r="P256" s="212">
        <f>SUM(P257:P274)</f>
        <v>0</v>
      </c>
      <c r="Q256" s="211"/>
      <c r="R256" s="212">
        <f>SUM(R257:R274)</f>
        <v>0.15460999999999997</v>
      </c>
      <c r="S256" s="211"/>
      <c r="T256" s="213">
        <f>SUM(T257:T274)</f>
        <v>0.14714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4" t="s">
        <v>83</v>
      </c>
      <c r="AT256" s="215" t="s">
        <v>72</v>
      </c>
      <c r="AU256" s="215" t="s">
        <v>81</v>
      </c>
      <c r="AY256" s="214" t="s">
        <v>135</v>
      </c>
      <c r="BK256" s="216">
        <f>SUM(BK257:BK274)</f>
        <v>0</v>
      </c>
    </row>
    <row r="257" spans="1:65" s="2" customFormat="1" ht="16.5" customHeight="1">
      <c r="A257" s="39"/>
      <c r="B257" s="40"/>
      <c r="C257" s="219" t="s">
        <v>81</v>
      </c>
      <c r="D257" s="219" t="s">
        <v>139</v>
      </c>
      <c r="E257" s="220" t="s">
        <v>1049</v>
      </c>
      <c r="F257" s="221" t="s">
        <v>1050</v>
      </c>
      <c r="G257" s="222" t="s">
        <v>1051</v>
      </c>
      <c r="H257" s="223">
        <v>7</v>
      </c>
      <c r="I257" s="224"/>
      <c r="J257" s="225">
        <f>ROUND(I257*H257,2)</f>
        <v>0</v>
      </c>
      <c r="K257" s="221" t="s">
        <v>1</v>
      </c>
      <c r="L257" s="45"/>
      <c r="M257" s="226" t="s">
        <v>1</v>
      </c>
      <c r="N257" s="227" t="s">
        <v>38</v>
      </c>
      <c r="O257" s="92"/>
      <c r="P257" s="228">
        <f>O257*H257</f>
        <v>0</v>
      </c>
      <c r="Q257" s="228">
        <v>0</v>
      </c>
      <c r="R257" s="228">
        <f>Q257*H257</f>
        <v>0</v>
      </c>
      <c r="S257" s="228">
        <v>0.01946</v>
      </c>
      <c r="T257" s="229">
        <f>S257*H257</f>
        <v>0.13622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0" t="s">
        <v>306</v>
      </c>
      <c r="AT257" s="230" t="s">
        <v>139</v>
      </c>
      <c r="AU257" s="230" t="s">
        <v>83</v>
      </c>
      <c r="AY257" s="18" t="s">
        <v>135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8" t="s">
        <v>81</v>
      </c>
      <c r="BK257" s="231">
        <f>ROUND(I257*H257,2)</f>
        <v>0</v>
      </c>
      <c r="BL257" s="18" t="s">
        <v>306</v>
      </c>
      <c r="BM257" s="230" t="s">
        <v>1052</v>
      </c>
    </row>
    <row r="258" spans="1:47" s="2" customFormat="1" ht="12">
      <c r="A258" s="39"/>
      <c r="B258" s="40"/>
      <c r="C258" s="41"/>
      <c r="D258" s="232" t="s">
        <v>145</v>
      </c>
      <c r="E258" s="41"/>
      <c r="F258" s="233" t="s">
        <v>1053</v>
      </c>
      <c r="G258" s="41"/>
      <c r="H258" s="41"/>
      <c r="I258" s="234"/>
      <c r="J258" s="41"/>
      <c r="K258" s="41"/>
      <c r="L258" s="45"/>
      <c r="M258" s="235"/>
      <c r="N258" s="236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145</v>
      </c>
      <c r="AU258" s="18" t="s">
        <v>83</v>
      </c>
    </row>
    <row r="259" spans="1:65" s="2" customFormat="1" ht="24.15" customHeight="1">
      <c r="A259" s="39"/>
      <c r="B259" s="40"/>
      <c r="C259" s="219" t="s">
        <v>379</v>
      </c>
      <c r="D259" s="219" t="s">
        <v>139</v>
      </c>
      <c r="E259" s="220" t="s">
        <v>1054</v>
      </c>
      <c r="F259" s="221" t="s">
        <v>1055</v>
      </c>
      <c r="G259" s="222" t="s">
        <v>1051</v>
      </c>
      <c r="H259" s="223">
        <v>7</v>
      </c>
      <c r="I259" s="224"/>
      <c r="J259" s="225">
        <f>ROUND(I259*H259,2)</f>
        <v>0</v>
      </c>
      <c r="K259" s="221" t="s">
        <v>1</v>
      </c>
      <c r="L259" s="45"/>
      <c r="M259" s="226" t="s">
        <v>1</v>
      </c>
      <c r="N259" s="227" t="s">
        <v>38</v>
      </c>
      <c r="O259" s="92"/>
      <c r="P259" s="228">
        <f>O259*H259</f>
        <v>0</v>
      </c>
      <c r="Q259" s="228">
        <v>0.01647</v>
      </c>
      <c r="R259" s="228">
        <f>Q259*H259</f>
        <v>0.11528999999999999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306</v>
      </c>
      <c r="AT259" s="230" t="s">
        <v>139</v>
      </c>
      <c r="AU259" s="230" t="s">
        <v>83</v>
      </c>
      <c r="AY259" s="18" t="s">
        <v>135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81</v>
      </c>
      <c r="BK259" s="231">
        <f>ROUND(I259*H259,2)</f>
        <v>0</v>
      </c>
      <c r="BL259" s="18" t="s">
        <v>306</v>
      </c>
      <c r="BM259" s="230" t="s">
        <v>1056</v>
      </c>
    </row>
    <row r="260" spans="1:47" s="2" customFormat="1" ht="12">
      <c r="A260" s="39"/>
      <c r="B260" s="40"/>
      <c r="C260" s="41"/>
      <c r="D260" s="232" t="s">
        <v>145</v>
      </c>
      <c r="E260" s="41"/>
      <c r="F260" s="233" t="s">
        <v>1057</v>
      </c>
      <c r="G260" s="41"/>
      <c r="H260" s="41"/>
      <c r="I260" s="234"/>
      <c r="J260" s="41"/>
      <c r="K260" s="41"/>
      <c r="L260" s="45"/>
      <c r="M260" s="235"/>
      <c r="N260" s="236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145</v>
      </c>
      <c r="AU260" s="18" t="s">
        <v>83</v>
      </c>
    </row>
    <row r="261" spans="1:65" s="2" customFormat="1" ht="24.15" customHeight="1">
      <c r="A261" s="39"/>
      <c r="B261" s="40"/>
      <c r="C261" s="219" t="s">
        <v>651</v>
      </c>
      <c r="D261" s="219" t="s">
        <v>139</v>
      </c>
      <c r="E261" s="220" t="s">
        <v>1058</v>
      </c>
      <c r="F261" s="221" t="s">
        <v>1059</v>
      </c>
      <c r="G261" s="222" t="s">
        <v>1051</v>
      </c>
      <c r="H261" s="223">
        <v>4</v>
      </c>
      <c r="I261" s="224"/>
      <c r="J261" s="225">
        <f>ROUND(I261*H261,2)</f>
        <v>0</v>
      </c>
      <c r="K261" s="221" t="s">
        <v>1</v>
      </c>
      <c r="L261" s="45"/>
      <c r="M261" s="226" t="s">
        <v>1</v>
      </c>
      <c r="N261" s="227" t="s">
        <v>38</v>
      </c>
      <c r="O261" s="92"/>
      <c r="P261" s="228">
        <f>O261*H261</f>
        <v>0</v>
      </c>
      <c r="Q261" s="228">
        <v>0.00052</v>
      </c>
      <c r="R261" s="228">
        <f>Q261*H261</f>
        <v>0.00208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306</v>
      </c>
      <c r="AT261" s="230" t="s">
        <v>139</v>
      </c>
      <c r="AU261" s="230" t="s">
        <v>83</v>
      </c>
      <c r="AY261" s="18" t="s">
        <v>135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81</v>
      </c>
      <c r="BK261" s="231">
        <f>ROUND(I261*H261,2)</f>
        <v>0</v>
      </c>
      <c r="BL261" s="18" t="s">
        <v>306</v>
      </c>
      <c r="BM261" s="230" t="s">
        <v>1060</v>
      </c>
    </row>
    <row r="262" spans="1:65" s="2" customFormat="1" ht="16.5" customHeight="1">
      <c r="A262" s="39"/>
      <c r="B262" s="40"/>
      <c r="C262" s="219" t="s">
        <v>656</v>
      </c>
      <c r="D262" s="219" t="s">
        <v>139</v>
      </c>
      <c r="E262" s="220" t="s">
        <v>1061</v>
      </c>
      <c r="F262" s="221" t="s">
        <v>1062</v>
      </c>
      <c r="G262" s="222" t="s">
        <v>356</v>
      </c>
      <c r="H262" s="223">
        <v>2</v>
      </c>
      <c r="I262" s="224"/>
      <c r="J262" s="225">
        <f>ROUND(I262*H262,2)</f>
        <v>0</v>
      </c>
      <c r="K262" s="221" t="s">
        <v>1</v>
      </c>
      <c r="L262" s="45"/>
      <c r="M262" s="226" t="s">
        <v>1</v>
      </c>
      <c r="N262" s="227" t="s">
        <v>38</v>
      </c>
      <c r="O262" s="9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306</v>
      </c>
      <c r="AT262" s="230" t="s">
        <v>139</v>
      </c>
      <c r="AU262" s="230" t="s">
        <v>83</v>
      </c>
      <c r="AY262" s="18" t="s">
        <v>135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81</v>
      </c>
      <c r="BK262" s="231">
        <f>ROUND(I262*H262,2)</f>
        <v>0</v>
      </c>
      <c r="BL262" s="18" t="s">
        <v>306</v>
      </c>
      <c r="BM262" s="230" t="s">
        <v>1063</v>
      </c>
    </row>
    <row r="263" spans="1:65" s="2" customFormat="1" ht="16.5" customHeight="1">
      <c r="A263" s="39"/>
      <c r="B263" s="40"/>
      <c r="C263" s="219" t="s">
        <v>661</v>
      </c>
      <c r="D263" s="219" t="s">
        <v>139</v>
      </c>
      <c r="E263" s="220" t="s">
        <v>1064</v>
      </c>
      <c r="F263" s="221" t="s">
        <v>1065</v>
      </c>
      <c r="G263" s="222" t="s">
        <v>356</v>
      </c>
      <c r="H263" s="223">
        <v>1</v>
      </c>
      <c r="I263" s="224"/>
      <c r="J263" s="225">
        <f>ROUND(I263*H263,2)</f>
        <v>0</v>
      </c>
      <c r="K263" s="221" t="s">
        <v>1</v>
      </c>
      <c r="L263" s="45"/>
      <c r="M263" s="226" t="s">
        <v>1</v>
      </c>
      <c r="N263" s="227" t="s">
        <v>38</v>
      </c>
      <c r="O263" s="92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306</v>
      </c>
      <c r="AT263" s="230" t="s">
        <v>139</v>
      </c>
      <c r="AU263" s="230" t="s">
        <v>83</v>
      </c>
      <c r="AY263" s="18" t="s">
        <v>135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81</v>
      </c>
      <c r="BK263" s="231">
        <f>ROUND(I263*H263,2)</f>
        <v>0</v>
      </c>
      <c r="BL263" s="18" t="s">
        <v>306</v>
      </c>
      <c r="BM263" s="230" t="s">
        <v>1066</v>
      </c>
    </row>
    <row r="264" spans="1:65" s="2" customFormat="1" ht="16.5" customHeight="1">
      <c r="A264" s="39"/>
      <c r="B264" s="40"/>
      <c r="C264" s="219" t="s">
        <v>1067</v>
      </c>
      <c r="D264" s="219" t="s">
        <v>139</v>
      </c>
      <c r="E264" s="220" t="s">
        <v>1068</v>
      </c>
      <c r="F264" s="221" t="s">
        <v>1069</v>
      </c>
      <c r="G264" s="222" t="s">
        <v>1051</v>
      </c>
      <c r="H264" s="223">
        <v>12</v>
      </c>
      <c r="I264" s="224"/>
      <c r="J264" s="225">
        <f>ROUND(I264*H264,2)</f>
        <v>0</v>
      </c>
      <c r="K264" s="221" t="s">
        <v>1</v>
      </c>
      <c r="L264" s="45"/>
      <c r="M264" s="226" t="s">
        <v>1</v>
      </c>
      <c r="N264" s="227" t="s">
        <v>38</v>
      </c>
      <c r="O264" s="92"/>
      <c r="P264" s="228">
        <f>O264*H264</f>
        <v>0</v>
      </c>
      <c r="Q264" s="228">
        <v>0.00189</v>
      </c>
      <c r="R264" s="228">
        <f>Q264*H264</f>
        <v>0.02268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306</v>
      </c>
      <c r="AT264" s="230" t="s">
        <v>139</v>
      </c>
      <c r="AU264" s="230" t="s">
        <v>83</v>
      </c>
      <c r="AY264" s="18" t="s">
        <v>135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81</v>
      </c>
      <c r="BK264" s="231">
        <f>ROUND(I264*H264,2)</f>
        <v>0</v>
      </c>
      <c r="BL264" s="18" t="s">
        <v>306</v>
      </c>
      <c r="BM264" s="230" t="s">
        <v>1070</v>
      </c>
    </row>
    <row r="265" spans="1:47" s="2" customFormat="1" ht="12">
      <c r="A265" s="39"/>
      <c r="B265" s="40"/>
      <c r="C265" s="41"/>
      <c r="D265" s="232" t="s">
        <v>145</v>
      </c>
      <c r="E265" s="41"/>
      <c r="F265" s="233" t="s">
        <v>1071</v>
      </c>
      <c r="G265" s="41"/>
      <c r="H265" s="41"/>
      <c r="I265" s="234"/>
      <c r="J265" s="41"/>
      <c r="K265" s="41"/>
      <c r="L265" s="45"/>
      <c r="M265" s="235"/>
      <c r="N265" s="236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145</v>
      </c>
      <c r="AU265" s="18" t="s">
        <v>83</v>
      </c>
    </row>
    <row r="266" spans="1:65" s="2" customFormat="1" ht="16.5" customHeight="1">
      <c r="A266" s="39"/>
      <c r="B266" s="40"/>
      <c r="C266" s="219" t="s">
        <v>83</v>
      </c>
      <c r="D266" s="219" t="s">
        <v>139</v>
      </c>
      <c r="E266" s="220" t="s">
        <v>1072</v>
      </c>
      <c r="F266" s="221" t="s">
        <v>1073</v>
      </c>
      <c r="G266" s="222" t="s">
        <v>1051</v>
      </c>
      <c r="H266" s="223">
        <v>7</v>
      </c>
      <c r="I266" s="224"/>
      <c r="J266" s="225">
        <f>ROUND(I266*H266,2)</f>
        <v>0</v>
      </c>
      <c r="K266" s="221" t="s">
        <v>1</v>
      </c>
      <c r="L266" s="45"/>
      <c r="M266" s="226" t="s">
        <v>1</v>
      </c>
      <c r="N266" s="227" t="s">
        <v>38</v>
      </c>
      <c r="O266" s="92"/>
      <c r="P266" s="228">
        <f>O266*H266</f>
        <v>0</v>
      </c>
      <c r="Q266" s="228">
        <v>0</v>
      </c>
      <c r="R266" s="228">
        <f>Q266*H266</f>
        <v>0</v>
      </c>
      <c r="S266" s="228">
        <v>0.00156</v>
      </c>
      <c r="T266" s="229">
        <f>S266*H266</f>
        <v>0.01092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306</v>
      </c>
      <c r="AT266" s="230" t="s">
        <v>139</v>
      </c>
      <c r="AU266" s="230" t="s">
        <v>83</v>
      </c>
      <c r="AY266" s="18" t="s">
        <v>135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81</v>
      </c>
      <c r="BK266" s="231">
        <f>ROUND(I266*H266,2)</f>
        <v>0</v>
      </c>
      <c r="BL266" s="18" t="s">
        <v>306</v>
      </c>
      <c r="BM266" s="230" t="s">
        <v>1074</v>
      </c>
    </row>
    <row r="267" spans="1:47" s="2" customFormat="1" ht="12">
      <c r="A267" s="39"/>
      <c r="B267" s="40"/>
      <c r="C267" s="41"/>
      <c r="D267" s="232" t="s">
        <v>145</v>
      </c>
      <c r="E267" s="41"/>
      <c r="F267" s="233" t="s">
        <v>1075</v>
      </c>
      <c r="G267" s="41"/>
      <c r="H267" s="41"/>
      <c r="I267" s="234"/>
      <c r="J267" s="41"/>
      <c r="K267" s="41"/>
      <c r="L267" s="45"/>
      <c r="M267" s="235"/>
      <c r="N267" s="236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145</v>
      </c>
      <c r="AU267" s="18" t="s">
        <v>83</v>
      </c>
    </row>
    <row r="268" spans="1:65" s="2" customFormat="1" ht="16.5" customHeight="1">
      <c r="A268" s="39"/>
      <c r="B268" s="40"/>
      <c r="C268" s="219" t="s">
        <v>353</v>
      </c>
      <c r="D268" s="219" t="s">
        <v>139</v>
      </c>
      <c r="E268" s="220" t="s">
        <v>1076</v>
      </c>
      <c r="F268" s="221" t="s">
        <v>1077</v>
      </c>
      <c r="G268" s="222" t="s">
        <v>1051</v>
      </c>
      <c r="H268" s="223">
        <v>7</v>
      </c>
      <c r="I268" s="224"/>
      <c r="J268" s="225">
        <f>ROUND(I268*H268,2)</f>
        <v>0</v>
      </c>
      <c r="K268" s="221" t="s">
        <v>1</v>
      </c>
      <c r="L268" s="45"/>
      <c r="M268" s="226" t="s">
        <v>1</v>
      </c>
      <c r="N268" s="227" t="s">
        <v>38</v>
      </c>
      <c r="O268" s="92"/>
      <c r="P268" s="228">
        <f>O268*H268</f>
        <v>0</v>
      </c>
      <c r="Q268" s="228">
        <v>0.00184</v>
      </c>
      <c r="R268" s="228">
        <f>Q268*H268</f>
        <v>0.01288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306</v>
      </c>
      <c r="AT268" s="230" t="s">
        <v>139</v>
      </c>
      <c r="AU268" s="230" t="s">
        <v>83</v>
      </c>
      <c r="AY268" s="18" t="s">
        <v>135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81</v>
      </c>
      <c r="BK268" s="231">
        <f>ROUND(I268*H268,2)</f>
        <v>0</v>
      </c>
      <c r="BL268" s="18" t="s">
        <v>306</v>
      </c>
      <c r="BM268" s="230" t="s">
        <v>1078</v>
      </c>
    </row>
    <row r="269" spans="1:47" s="2" customFormat="1" ht="12">
      <c r="A269" s="39"/>
      <c r="B269" s="40"/>
      <c r="C269" s="41"/>
      <c r="D269" s="232" t="s">
        <v>145</v>
      </c>
      <c r="E269" s="41"/>
      <c r="F269" s="233" t="s">
        <v>1079</v>
      </c>
      <c r="G269" s="41"/>
      <c r="H269" s="41"/>
      <c r="I269" s="234"/>
      <c r="J269" s="41"/>
      <c r="K269" s="41"/>
      <c r="L269" s="45"/>
      <c r="M269" s="235"/>
      <c r="N269" s="236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145</v>
      </c>
      <c r="AU269" s="18" t="s">
        <v>83</v>
      </c>
    </row>
    <row r="270" spans="1:65" s="2" customFormat="1" ht="16.5" customHeight="1">
      <c r="A270" s="39"/>
      <c r="B270" s="40"/>
      <c r="C270" s="219" t="s">
        <v>143</v>
      </c>
      <c r="D270" s="219" t="s">
        <v>139</v>
      </c>
      <c r="E270" s="220" t="s">
        <v>1080</v>
      </c>
      <c r="F270" s="221" t="s">
        <v>1081</v>
      </c>
      <c r="G270" s="222" t="s">
        <v>166</v>
      </c>
      <c r="H270" s="223">
        <v>7</v>
      </c>
      <c r="I270" s="224"/>
      <c r="J270" s="225">
        <f>ROUND(I270*H270,2)</f>
        <v>0</v>
      </c>
      <c r="K270" s="221" t="s">
        <v>1</v>
      </c>
      <c r="L270" s="45"/>
      <c r="M270" s="226" t="s">
        <v>1</v>
      </c>
      <c r="N270" s="227" t="s">
        <v>38</v>
      </c>
      <c r="O270" s="92"/>
      <c r="P270" s="228">
        <f>O270*H270</f>
        <v>0</v>
      </c>
      <c r="Q270" s="228">
        <v>0.00024</v>
      </c>
      <c r="R270" s="228">
        <f>Q270*H270</f>
        <v>0.00168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306</v>
      </c>
      <c r="AT270" s="230" t="s">
        <v>139</v>
      </c>
      <c r="AU270" s="230" t="s">
        <v>83</v>
      </c>
      <c r="AY270" s="18" t="s">
        <v>135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81</v>
      </c>
      <c r="BK270" s="231">
        <f>ROUND(I270*H270,2)</f>
        <v>0</v>
      </c>
      <c r="BL270" s="18" t="s">
        <v>306</v>
      </c>
      <c r="BM270" s="230" t="s">
        <v>1082</v>
      </c>
    </row>
    <row r="271" spans="1:47" s="2" customFormat="1" ht="12">
      <c r="A271" s="39"/>
      <c r="B271" s="40"/>
      <c r="C271" s="41"/>
      <c r="D271" s="232" t="s">
        <v>145</v>
      </c>
      <c r="E271" s="41"/>
      <c r="F271" s="233" t="s">
        <v>1083</v>
      </c>
      <c r="G271" s="41"/>
      <c r="H271" s="41"/>
      <c r="I271" s="234"/>
      <c r="J271" s="41"/>
      <c r="K271" s="41"/>
      <c r="L271" s="45"/>
      <c r="M271" s="235"/>
      <c r="N271" s="236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145</v>
      </c>
      <c r="AU271" s="18" t="s">
        <v>83</v>
      </c>
    </row>
    <row r="272" spans="1:65" s="2" customFormat="1" ht="24.15" customHeight="1">
      <c r="A272" s="39"/>
      <c r="B272" s="40"/>
      <c r="C272" s="219" t="s">
        <v>618</v>
      </c>
      <c r="D272" s="219" t="s">
        <v>139</v>
      </c>
      <c r="E272" s="220" t="s">
        <v>1084</v>
      </c>
      <c r="F272" s="221" t="s">
        <v>1085</v>
      </c>
      <c r="G272" s="222" t="s">
        <v>263</v>
      </c>
      <c r="H272" s="223">
        <v>0.155</v>
      </c>
      <c r="I272" s="224"/>
      <c r="J272" s="225">
        <f>ROUND(I272*H272,2)</f>
        <v>0</v>
      </c>
      <c r="K272" s="221" t="s">
        <v>223</v>
      </c>
      <c r="L272" s="45"/>
      <c r="M272" s="226" t="s">
        <v>1</v>
      </c>
      <c r="N272" s="227" t="s">
        <v>38</v>
      </c>
      <c r="O272" s="92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306</v>
      </c>
      <c r="AT272" s="230" t="s">
        <v>139</v>
      </c>
      <c r="AU272" s="230" t="s">
        <v>83</v>
      </c>
      <c r="AY272" s="18" t="s">
        <v>135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81</v>
      </c>
      <c r="BK272" s="231">
        <f>ROUND(I272*H272,2)</f>
        <v>0</v>
      </c>
      <c r="BL272" s="18" t="s">
        <v>306</v>
      </c>
      <c r="BM272" s="230" t="s">
        <v>1086</v>
      </c>
    </row>
    <row r="273" spans="1:47" s="2" customFormat="1" ht="12">
      <c r="A273" s="39"/>
      <c r="B273" s="40"/>
      <c r="C273" s="41"/>
      <c r="D273" s="232" t="s">
        <v>145</v>
      </c>
      <c r="E273" s="41"/>
      <c r="F273" s="233" t="s">
        <v>1087</v>
      </c>
      <c r="G273" s="41"/>
      <c r="H273" s="41"/>
      <c r="I273" s="234"/>
      <c r="J273" s="41"/>
      <c r="K273" s="41"/>
      <c r="L273" s="45"/>
      <c r="M273" s="235"/>
      <c r="N273" s="236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145</v>
      </c>
      <c r="AU273" s="18" t="s">
        <v>83</v>
      </c>
    </row>
    <row r="274" spans="1:47" s="2" customFormat="1" ht="12">
      <c r="A274" s="39"/>
      <c r="B274" s="40"/>
      <c r="C274" s="41"/>
      <c r="D274" s="279" t="s">
        <v>226</v>
      </c>
      <c r="E274" s="41"/>
      <c r="F274" s="280" t="s">
        <v>1088</v>
      </c>
      <c r="G274" s="41"/>
      <c r="H274" s="41"/>
      <c r="I274" s="234"/>
      <c r="J274" s="41"/>
      <c r="K274" s="41"/>
      <c r="L274" s="45"/>
      <c r="M274" s="235"/>
      <c r="N274" s="236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226</v>
      </c>
      <c r="AU274" s="18" t="s">
        <v>83</v>
      </c>
    </row>
    <row r="275" spans="1:63" s="12" customFormat="1" ht="22.8" customHeight="1">
      <c r="A275" s="12"/>
      <c r="B275" s="203"/>
      <c r="C275" s="204"/>
      <c r="D275" s="205" t="s">
        <v>72</v>
      </c>
      <c r="E275" s="217" t="s">
        <v>1089</v>
      </c>
      <c r="F275" s="217" t="s">
        <v>1090</v>
      </c>
      <c r="G275" s="204"/>
      <c r="H275" s="204"/>
      <c r="I275" s="207"/>
      <c r="J275" s="218">
        <f>BK275</f>
        <v>0</v>
      </c>
      <c r="K275" s="204"/>
      <c r="L275" s="209"/>
      <c r="M275" s="210"/>
      <c r="N275" s="211"/>
      <c r="O275" s="211"/>
      <c r="P275" s="212">
        <f>SUM(P276:P284)</f>
        <v>0</v>
      </c>
      <c r="Q275" s="211"/>
      <c r="R275" s="212">
        <f>SUM(R276:R284)</f>
        <v>0.0073</v>
      </c>
      <c r="S275" s="211"/>
      <c r="T275" s="213">
        <f>SUM(T276:T284)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4" t="s">
        <v>83</v>
      </c>
      <c r="AT275" s="215" t="s">
        <v>72</v>
      </c>
      <c r="AU275" s="215" t="s">
        <v>81</v>
      </c>
      <c r="AY275" s="214" t="s">
        <v>135</v>
      </c>
      <c r="BK275" s="216">
        <f>SUM(BK276:BK284)</f>
        <v>0</v>
      </c>
    </row>
    <row r="276" spans="1:65" s="2" customFormat="1" ht="33" customHeight="1">
      <c r="A276" s="39"/>
      <c r="B276" s="40"/>
      <c r="C276" s="219" t="s">
        <v>1091</v>
      </c>
      <c r="D276" s="219" t="s">
        <v>139</v>
      </c>
      <c r="E276" s="220" t="s">
        <v>1092</v>
      </c>
      <c r="F276" s="221" t="s">
        <v>1093</v>
      </c>
      <c r="G276" s="222" t="s">
        <v>166</v>
      </c>
      <c r="H276" s="223">
        <v>4</v>
      </c>
      <c r="I276" s="224"/>
      <c r="J276" s="225">
        <f>ROUND(I276*H276,2)</f>
        <v>0</v>
      </c>
      <c r="K276" s="221" t="s">
        <v>1</v>
      </c>
      <c r="L276" s="45"/>
      <c r="M276" s="226" t="s">
        <v>1</v>
      </c>
      <c r="N276" s="227" t="s">
        <v>38</v>
      </c>
      <c r="O276" s="92"/>
      <c r="P276" s="228">
        <f>O276*H276</f>
        <v>0</v>
      </c>
      <c r="Q276" s="228">
        <v>4E-05</v>
      </c>
      <c r="R276" s="228">
        <f>Q276*H276</f>
        <v>0.00016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306</v>
      </c>
      <c r="AT276" s="230" t="s">
        <v>139</v>
      </c>
      <c r="AU276" s="230" t="s">
        <v>83</v>
      </c>
      <c r="AY276" s="18" t="s">
        <v>135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81</v>
      </c>
      <c r="BK276" s="231">
        <f>ROUND(I276*H276,2)</f>
        <v>0</v>
      </c>
      <c r="BL276" s="18" t="s">
        <v>306</v>
      </c>
      <c r="BM276" s="230" t="s">
        <v>1094</v>
      </c>
    </row>
    <row r="277" spans="1:47" s="2" customFormat="1" ht="12">
      <c r="A277" s="39"/>
      <c r="B277" s="40"/>
      <c r="C277" s="41"/>
      <c r="D277" s="232" t="s">
        <v>145</v>
      </c>
      <c r="E277" s="41"/>
      <c r="F277" s="233" t="s">
        <v>1095</v>
      </c>
      <c r="G277" s="41"/>
      <c r="H277" s="41"/>
      <c r="I277" s="234"/>
      <c r="J277" s="41"/>
      <c r="K277" s="41"/>
      <c r="L277" s="45"/>
      <c r="M277" s="235"/>
      <c r="N277" s="236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145</v>
      </c>
      <c r="AU277" s="18" t="s">
        <v>83</v>
      </c>
    </row>
    <row r="278" spans="1:65" s="2" customFormat="1" ht="33" customHeight="1">
      <c r="A278" s="39"/>
      <c r="B278" s="40"/>
      <c r="C278" s="219" t="s">
        <v>402</v>
      </c>
      <c r="D278" s="219" t="s">
        <v>139</v>
      </c>
      <c r="E278" s="220" t="s">
        <v>1096</v>
      </c>
      <c r="F278" s="221" t="s">
        <v>1097</v>
      </c>
      <c r="G278" s="222" t="s">
        <v>166</v>
      </c>
      <c r="H278" s="223">
        <v>6</v>
      </c>
      <c r="I278" s="224"/>
      <c r="J278" s="225">
        <f>ROUND(I278*H278,2)</f>
        <v>0</v>
      </c>
      <c r="K278" s="221" t="s">
        <v>1</v>
      </c>
      <c r="L278" s="45"/>
      <c r="M278" s="226" t="s">
        <v>1</v>
      </c>
      <c r="N278" s="227" t="s">
        <v>38</v>
      </c>
      <c r="O278" s="92"/>
      <c r="P278" s="228">
        <f>O278*H278</f>
        <v>0</v>
      </c>
      <c r="Q278" s="228">
        <v>0.00024</v>
      </c>
      <c r="R278" s="228">
        <f>Q278*H278</f>
        <v>0.00144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306</v>
      </c>
      <c r="AT278" s="230" t="s">
        <v>139</v>
      </c>
      <c r="AU278" s="230" t="s">
        <v>83</v>
      </c>
      <c r="AY278" s="18" t="s">
        <v>135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81</v>
      </c>
      <c r="BK278" s="231">
        <f>ROUND(I278*H278,2)</f>
        <v>0</v>
      </c>
      <c r="BL278" s="18" t="s">
        <v>306</v>
      </c>
      <c r="BM278" s="230" t="s">
        <v>1098</v>
      </c>
    </row>
    <row r="279" spans="1:47" s="2" customFormat="1" ht="12">
      <c r="A279" s="39"/>
      <c r="B279" s="40"/>
      <c r="C279" s="41"/>
      <c r="D279" s="232" t="s">
        <v>145</v>
      </c>
      <c r="E279" s="41"/>
      <c r="F279" s="233" t="s">
        <v>1099</v>
      </c>
      <c r="G279" s="41"/>
      <c r="H279" s="41"/>
      <c r="I279" s="234"/>
      <c r="J279" s="41"/>
      <c r="K279" s="41"/>
      <c r="L279" s="45"/>
      <c r="M279" s="235"/>
      <c r="N279" s="236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145</v>
      </c>
      <c r="AU279" s="18" t="s">
        <v>83</v>
      </c>
    </row>
    <row r="280" spans="1:65" s="2" customFormat="1" ht="37.8" customHeight="1">
      <c r="A280" s="39"/>
      <c r="B280" s="40"/>
      <c r="C280" s="219" t="s">
        <v>407</v>
      </c>
      <c r="D280" s="219" t="s">
        <v>139</v>
      </c>
      <c r="E280" s="220" t="s">
        <v>1100</v>
      </c>
      <c r="F280" s="221" t="s">
        <v>1101</v>
      </c>
      <c r="G280" s="222" t="s">
        <v>166</v>
      </c>
      <c r="H280" s="223">
        <v>5</v>
      </c>
      <c r="I280" s="224"/>
      <c r="J280" s="225">
        <f>ROUND(I280*H280,2)</f>
        <v>0</v>
      </c>
      <c r="K280" s="221" t="s">
        <v>1</v>
      </c>
      <c r="L280" s="45"/>
      <c r="M280" s="226" t="s">
        <v>1</v>
      </c>
      <c r="N280" s="227" t="s">
        <v>38</v>
      </c>
      <c r="O280" s="92"/>
      <c r="P280" s="228">
        <f>O280*H280</f>
        <v>0</v>
      </c>
      <c r="Q280" s="228">
        <v>0.00114</v>
      </c>
      <c r="R280" s="228">
        <f>Q280*H280</f>
        <v>0.0057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306</v>
      </c>
      <c r="AT280" s="230" t="s">
        <v>139</v>
      </c>
      <c r="AU280" s="230" t="s">
        <v>83</v>
      </c>
      <c r="AY280" s="18" t="s">
        <v>135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81</v>
      </c>
      <c r="BK280" s="231">
        <f>ROUND(I280*H280,2)</f>
        <v>0</v>
      </c>
      <c r="BL280" s="18" t="s">
        <v>306</v>
      </c>
      <c r="BM280" s="230" t="s">
        <v>1102</v>
      </c>
    </row>
    <row r="281" spans="1:47" s="2" customFormat="1" ht="12">
      <c r="A281" s="39"/>
      <c r="B281" s="40"/>
      <c r="C281" s="41"/>
      <c r="D281" s="232" t="s">
        <v>145</v>
      </c>
      <c r="E281" s="41"/>
      <c r="F281" s="233" t="s">
        <v>1103</v>
      </c>
      <c r="G281" s="41"/>
      <c r="H281" s="41"/>
      <c r="I281" s="234"/>
      <c r="J281" s="41"/>
      <c r="K281" s="41"/>
      <c r="L281" s="45"/>
      <c r="M281" s="235"/>
      <c r="N281" s="236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145</v>
      </c>
      <c r="AU281" s="18" t="s">
        <v>83</v>
      </c>
    </row>
    <row r="282" spans="1:65" s="2" customFormat="1" ht="24.15" customHeight="1">
      <c r="A282" s="39"/>
      <c r="B282" s="40"/>
      <c r="C282" s="219" t="s">
        <v>625</v>
      </c>
      <c r="D282" s="219" t="s">
        <v>139</v>
      </c>
      <c r="E282" s="220" t="s">
        <v>1104</v>
      </c>
      <c r="F282" s="221" t="s">
        <v>1105</v>
      </c>
      <c r="G282" s="222" t="s">
        <v>263</v>
      </c>
      <c r="H282" s="223">
        <v>0.007</v>
      </c>
      <c r="I282" s="224"/>
      <c r="J282" s="225">
        <f>ROUND(I282*H282,2)</f>
        <v>0</v>
      </c>
      <c r="K282" s="221" t="s">
        <v>223</v>
      </c>
      <c r="L282" s="45"/>
      <c r="M282" s="226" t="s">
        <v>1</v>
      </c>
      <c r="N282" s="227" t="s">
        <v>38</v>
      </c>
      <c r="O282" s="92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306</v>
      </c>
      <c r="AT282" s="230" t="s">
        <v>139</v>
      </c>
      <c r="AU282" s="230" t="s">
        <v>83</v>
      </c>
      <c r="AY282" s="18" t="s">
        <v>135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81</v>
      </c>
      <c r="BK282" s="231">
        <f>ROUND(I282*H282,2)</f>
        <v>0</v>
      </c>
      <c r="BL282" s="18" t="s">
        <v>306</v>
      </c>
      <c r="BM282" s="230" t="s">
        <v>1106</v>
      </c>
    </row>
    <row r="283" spans="1:47" s="2" customFormat="1" ht="12">
      <c r="A283" s="39"/>
      <c r="B283" s="40"/>
      <c r="C283" s="41"/>
      <c r="D283" s="232" t="s">
        <v>145</v>
      </c>
      <c r="E283" s="41"/>
      <c r="F283" s="233" t="s">
        <v>1107</v>
      </c>
      <c r="G283" s="41"/>
      <c r="H283" s="41"/>
      <c r="I283" s="234"/>
      <c r="J283" s="41"/>
      <c r="K283" s="41"/>
      <c r="L283" s="45"/>
      <c r="M283" s="235"/>
      <c r="N283" s="236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145</v>
      </c>
      <c r="AU283" s="18" t="s">
        <v>83</v>
      </c>
    </row>
    <row r="284" spans="1:47" s="2" customFormat="1" ht="12">
      <c r="A284" s="39"/>
      <c r="B284" s="40"/>
      <c r="C284" s="41"/>
      <c r="D284" s="279" t="s">
        <v>226</v>
      </c>
      <c r="E284" s="41"/>
      <c r="F284" s="280" t="s">
        <v>1108</v>
      </c>
      <c r="G284" s="41"/>
      <c r="H284" s="41"/>
      <c r="I284" s="234"/>
      <c r="J284" s="41"/>
      <c r="K284" s="41"/>
      <c r="L284" s="45"/>
      <c r="M284" s="235"/>
      <c r="N284" s="236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226</v>
      </c>
      <c r="AU284" s="18" t="s">
        <v>83</v>
      </c>
    </row>
    <row r="285" spans="1:63" s="12" customFormat="1" ht="22.8" customHeight="1">
      <c r="A285" s="12"/>
      <c r="B285" s="203"/>
      <c r="C285" s="204"/>
      <c r="D285" s="205" t="s">
        <v>72</v>
      </c>
      <c r="E285" s="217" t="s">
        <v>1109</v>
      </c>
      <c r="F285" s="217" t="s">
        <v>1110</v>
      </c>
      <c r="G285" s="204"/>
      <c r="H285" s="204"/>
      <c r="I285" s="207"/>
      <c r="J285" s="218">
        <f>BK285</f>
        <v>0</v>
      </c>
      <c r="K285" s="204"/>
      <c r="L285" s="209"/>
      <c r="M285" s="210"/>
      <c r="N285" s="211"/>
      <c r="O285" s="211"/>
      <c r="P285" s="212">
        <f>SUM(P286:P307)</f>
        <v>0</v>
      </c>
      <c r="Q285" s="211"/>
      <c r="R285" s="212">
        <f>SUM(R286:R307)</f>
        <v>5.497240000000001</v>
      </c>
      <c r="S285" s="211"/>
      <c r="T285" s="213">
        <f>SUM(T286:T307)</f>
        <v>3.5940499999999997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4" t="s">
        <v>83</v>
      </c>
      <c r="AT285" s="215" t="s">
        <v>72</v>
      </c>
      <c r="AU285" s="215" t="s">
        <v>81</v>
      </c>
      <c r="AY285" s="214" t="s">
        <v>135</v>
      </c>
      <c r="BK285" s="216">
        <f>SUM(BK286:BK307)</f>
        <v>0</v>
      </c>
    </row>
    <row r="286" spans="1:65" s="2" customFormat="1" ht="16.5" customHeight="1">
      <c r="A286" s="39"/>
      <c r="B286" s="40"/>
      <c r="C286" s="219" t="s">
        <v>245</v>
      </c>
      <c r="D286" s="219" t="s">
        <v>139</v>
      </c>
      <c r="E286" s="220" t="s">
        <v>1111</v>
      </c>
      <c r="F286" s="221" t="s">
        <v>1112</v>
      </c>
      <c r="G286" s="222" t="s">
        <v>190</v>
      </c>
      <c r="H286" s="223">
        <v>40</v>
      </c>
      <c r="I286" s="224"/>
      <c r="J286" s="225">
        <f>ROUND(I286*H286,2)</f>
        <v>0</v>
      </c>
      <c r="K286" s="221" t="s">
        <v>1</v>
      </c>
      <c r="L286" s="45"/>
      <c r="M286" s="226" t="s">
        <v>1</v>
      </c>
      <c r="N286" s="227" t="s">
        <v>38</v>
      </c>
      <c r="O286" s="92"/>
      <c r="P286" s="228">
        <f>O286*H286</f>
        <v>0</v>
      </c>
      <c r="Q286" s="228">
        <v>4E-05</v>
      </c>
      <c r="R286" s="228">
        <f>Q286*H286</f>
        <v>0.0016</v>
      </c>
      <c r="S286" s="228">
        <v>0.00254</v>
      </c>
      <c r="T286" s="229">
        <f>S286*H286</f>
        <v>0.10160000000000001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306</v>
      </c>
      <c r="AT286" s="230" t="s">
        <v>139</v>
      </c>
      <c r="AU286" s="230" t="s">
        <v>83</v>
      </c>
      <c r="AY286" s="18" t="s">
        <v>135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81</v>
      </c>
      <c r="BK286" s="231">
        <f>ROUND(I286*H286,2)</f>
        <v>0</v>
      </c>
      <c r="BL286" s="18" t="s">
        <v>306</v>
      </c>
      <c r="BM286" s="230" t="s">
        <v>1113</v>
      </c>
    </row>
    <row r="287" spans="1:47" s="2" customFormat="1" ht="12">
      <c r="A287" s="39"/>
      <c r="B287" s="40"/>
      <c r="C287" s="41"/>
      <c r="D287" s="232" t="s">
        <v>145</v>
      </c>
      <c r="E287" s="41"/>
      <c r="F287" s="233" t="s">
        <v>1114</v>
      </c>
      <c r="G287" s="41"/>
      <c r="H287" s="41"/>
      <c r="I287" s="234"/>
      <c r="J287" s="41"/>
      <c r="K287" s="41"/>
      <c r="L287" s="45"/>
      <c r="M287" s="235"/>
      <c r="N287" s="236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145</v>
      </c>
      <c r="AU287" s="18" t="s">
        <v>83</v>
      </c>
    </row>
    <row r="288" spans="1:51" s="13" customFormat="1" ht="12">
      <c r="A288" s="13"/>
      <c r="B288" s="237"/>
      <c r="C288" s="238"/>
      <c r="D288" s="232" t="s">
        <v>152</v>
      </c>
      <c r="E288" s="239" t="s">
        <v>1</v>
      </c>
      <c r="F288" s="240" t="s">
        <v>1115</v>
      </c>
      <c r="G288" s="238"/>
      <c r="H288" s="239" t="s">
        <v>1</v>
      </c>
      <c r="I288" s="241"/>
      <c r="J288" s="238"/>
      <c r="K288" s="238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152</v>
      </c>
      <c r="AU288" s="246" t="s">
        <v>83</v>
      </c>
      <c r="AV288" s="13" t="s">
        <v>81</v>
      </c>
      <c r="AW288" s="13" t="s">
        <v>30</v>
      </c>
      <c r="AX288" s="13" t="s">
        <v>73</v>
      </c>
      <c r="AY288" s="246" t="s">
        <v>135</v>
      </c>
    </row>
    <row r="289" spans="1:51" s="14" customFormat="1" ht="12">
      <c r="A289" s="14"/>
      <c r="B289" s="247"/>
      <c r="C289" s="248"/>
      <c r="D289" s="232" t="s">
        <v>152</v>
      </c>
      <c r="E289" s="249" t="s">
        <v>1</v>
      </c>
      <c r="F289" s="250" t="s">
        <v>252</v>
      </c>
      <c r="G289" s="248"/>
      <c r="H289" s="251">
        <v>40</v>
      </c>
      <c r="I289" s="252"/>
      <c r="J289" s="248"/>
      <c r="K289" s="248"/>
      <c r="L289" s="253"/>
      <c r="M289" s="254"/>
      <c r="N289" s="255"/>
      <c r="O289" s="255"/>
      <c r="P289" s="255"/>
      <c r="Q289" s="255"/>
      <c r="R289" s="255"/>
      <c r="S289" s="255"/>
      <c r="T289" s="25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7" t="s">
        <v>152</v>
      </c>
      <c r="AU289" s="257" t="s">
        <v>83</v>
      </c>
      <c r="AV289" s="14" t="s">
        <v>83</v>
      </c>
      <c r="AW289" s="14" t="s">
        <v>30</v>
      </c>
      <c r="AX289" s="14" t="s">
        <v>81</v>
      </c>
      <c r="AY289" s="257" t="s">
        <v>135</v>
      </c>
    </row>
    <row r="290" spans="1:65" s="2" customFormat="1" ht="24.15" customHeight="1">
      <c r="A290" s="39"/>
      <c r="B290" s="40"/>
      <c r="C290" s="219" t="s">
        <v>539</v>
      </c>
      <c r="D290" s="219" t="s">
        <v>139</v>
      </c>
      <c r="E290" s="220" t="s">
        <v>1116</v>
      </c>
      <c r="F290" s="221" t="s">
        <v>1117</v>
      </c>
      <c r="G290" s="222" t="s">
        <v>190</v>
      </c>
      <c r="H290" s="223">
        <v>45</v>
      </c>
      <c r="I290" s="224"/>
      <c r="J290" s="225">
        <f>ROUND(I290*H290,2)</f>
        <v>0</v>
      </c>
      <c r="K290" s="221" t="s">
        <v>1</v>
      </c>
      <c r="L290" s="45"/>
      <c r="M290" s="226" t="s">
        <v>1</v>
      </c>
      <c r="N290" s="227" t="s">
        <v>38</v>
      </c>
      <c r="O290" s="92"/>
      <c r="P290" s="228">
        <f>O290*H290</f>
        <v>0</v>
      </c>
      <c r="Q290" s="228">
        <v>6E-05</v>
      </c>
      <c r="R290" s="228">
        <f>Q290*H290</f>
        <v>0.0027</v>
      </c>
      <c r="S290" s="228">
        <v>0.00841</v>
      </c>
      <c r="T290" s="229">
        <f>S290*H290</f>
        <v>0.37845000000000006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306</v>
      </c>
      <c r="AT290" s="230" t="s">
        <v>139</v>
      </c>
      <c r="AU290" s="230" t="s">
        <v>83</v>
      </c>
      <c r="AY290" s="18" t="s">
        <v>135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81</v>
      </c>
      <c r="BK290" s="231">
        <f>ROUND(I290*H290,2)</f>
        <v>0</v>
      </c>
      <c r="BL290" s="18" t="s">
        <v>306</v>
      </c>
      <c r="BM290" s="230" t="s">
        <v>1118</v>
      </c>
    </row>
    <row r="291" spans="1:47" s="2" customFormat="1" ht="12">
      <c r="A291" s="39"/>
      <c r="B291" s="40"/>
      <c r="C291" s="41"/>
      <c r="D291" s="232" t="s">
        <v>145</v>
      </c>
      <c r="E291" s="41"/>
      <c r="F291" s="233" t="s">
        <v>1119</v>
      </c>
      <c r="G291" s="41"/>
      <c r="H291" s="41"/>
      <c r="I291" s="234"/>
      <c r="J291" s="41"/>
      <c r="K291" s="41"/>
      <c r="L291" s="45"/>
      <c r="M291" s="235"/>
      <c r="N291" s="236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145</v>
      </c>
      <c r="AU291" s="18" t="s">
        <v>83</v>
      </c>
    </row>
    <row r="292" spans="1:51" s="14" customFormat="1" ht="12">
      <c r="A292" s="14"/>
      <c r="B292" s="247"/>
      <c r="C292" s="248"/>
      <c r="D292" s="232" t="s">
        <v>152</v>
      </c>
      <c r="E292" s="249" t="s">
        <v>1</v>
      </c>
      <c r="F292" s="250" t="s">
        <v>339</v>
      </c>
      <c r="G292" s="248"/>
      <c r="H292" s="251">
        <v>45</v>
      </c>
      <c r="I292" s="252"/>
      <c r="J292" s="248"/>
      <c r="K292" s="248"/>
      <c r="L292" s="253"/>
      <c r="M292" s="254"/>
      <c r="N292" s="255"/>
      <c r="O292" s="255"/>
      <c r="P292" s="255"/>
      <c r="Q292" s="255"/>
      <c r="R292" s="255"/>
      <c r="S292" s="255"/>
      <c r="T292" s="25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7" t="s">
        <v>152</v>
      </c>
      <c r="AU292" s="257" t="s">
        <v>83</v>
      </c>
      <c r="AV292" s="14" t="s">
        <v>83</v>
      </c>
      <c r="AW292" s="14" t="s">
        <v>30</v>
      </c>
      <c r="AX292" s="14" t="s">
        <v>81</v>
      </c>
      <c r="AY292" s="257" t="s">
        <v>135</v>
      </c>
    </row>
    <row r="293" spans="1:65" s="2" customFormat="1" ht="24.15" customHeight="1">
      <c r="A293" s="39"/>
      <c r="B293" s="40"/>
      <c r="C293" s="219" t="s">
        <v>548</v>
      </c>
      <c r="D293" s="219" t="s">
        <v>139</v>
      </c>
      <c r="E293" s="220" t="s">
        <v>1120</v>
      </c>
      <c r="F293" s="221" t="s">
        <v>1121</v>
      </c>
      <c r="G293" s="222" t="s">
        <v>190</v>
      </c>
      <c r="H293" s="223">
        <v>225</v>
      </c>
      <c r="I293" s="224"/>
      <c r="J293" s="225">
        <f>ROUND(I293*H293,2)</f>
        <v>0</v>
      </c>
      <c r="K293" s="221" t="s">
        <v>1</v>
      </c>
      <c r="L293" s="45"/>
      <c r="M293" s="226" t="s">
        <v>1</v>
      </c>
      <c r="N293" s="227" t="s">
        <v>38</v>
      </c>
      <c r="O293" s="92"/>
      <c r="P293" s="228">
        <f>O293*H293</f>
        <v>0</v>
      </c>
      <c r="Q293" s="228">
        <v>0.0001</v>
      </c>
      <c r="R293" s="228">
        <f>Q293*H293</f>
        <v>0.022500000000000003</v>
      </c>
      <c r="S293" s="228">
        <v>0.01384</v>
      </c>
      <c r="T293" s="229">
        <f>S293*H293</f>
        <v>3.114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306</v>
      </c>
      <c r="AT293" s="230" t="s">
        <v>139</v>
      </c>
      <c r="AU293" s="230" t="s">
        <v>83</v>
      </c>
      <c r="AY293" s="18" t="s">
        <v>135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81</v>
      </c>
      <c r="BK293" s="231">
        <f>ROUND(I293*H293,2)</f>
        <v>0</v>
      </c>
      <c r="BL293" s="18" t="s">
        <v>306</v>
      </c>
      <c r="BM293" s="230" t="s">
        <v>1122</v>
      </c>
    </row>
    <row r="294" spans="1:47" s="2" customFormat="1" ht="12">
      <c r="A294" s="39"/>
      <c r="B294" s="40"/>
      <c r="C294" s="41"/>
      <c r="D294" s="232" t="s">
        <v>145</v>
      </c>
      <c r="E294" s="41"/>
      <c r="F294" s="233" t="s">
        <v>1123</v>
      </c>
      <c r="G294" s="41"/>
      <c r="H294" s="41"/>
      <c r="I294" s="234"/>
      <c r="J294" s="41"/>
      <c r="K294" s="41"/>
      <c r="L294" s="45"/>
      <c r="M294" s="235"/>
      <c r="N294" s="236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145</v>
      </c>
      <c r="AU294" s="18" t="s">
        <v>83</v>
      </c>
    </row>
    <row r="295" spans="1:51" s="14" customFormat="1" ht="12">
      <c r="A295" s="14"/>
      <c r="B295" s="247"/>
      <c r="C295" s="248"/>
      <c r="D295" s="232" t="s">
        <v>152</v>
      </c>
      <c r="E295" s="249" t="s">
        <v>1</v>
      </c>
      <c r="F295" s="250" t="s">
        <v>1124</v>
      </c>
      <c r="G295" s="248"/>
      <c r="H295" s="251">
        <v>225</v>
      </c>
      <c r="I295" s="252"/>
      <c r="J295" s="248"/>
      <c r="K295" s="248"/>
      <c r="L295" s="253"/>
      <c r="M295" s="254"/>
      <c r="N295" s="255"/>
      <c r="O295" s="255"/>
      <c r="P295" s="255"/>
      <c r="Q295" s="255"/>
      <c r="R295" s="255"/>
      <c r="S295" s="255"/>
      <c r="T295" s="256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7" t="s">
        <v>152</v>
      </c>
      <c r="AU295" s="257" t="s">
        <v>83</v>
      </c>
      <c r="AV295" s="14" t="s">
        <v>83</v>
      </c>
      <c r="AW295" s="14" t="s">
        <v>30</v>
      </c>
      <c r="AX295" s="14" t="s">
        <v>81</v>
      </c>
      <c r="AY295" s="257" t="s">
        <v>135</v>
      </c>
    </row>
    <row r="296" spans="1:65" s="2" customFormat="1" ht="24.15" customHeight="1">
      <c r="A296" s="39"/>
      <c r="B296" s="40"/>
      <c r="C296" s="219" t="s">
        <v>147</v>
      </c>
      <c r="D296" s="219" t="s">
        <v>139</v>
      </c>
      <c r="E296" s="220" t="s">
        <v>1125</v>
      </c>
      <c r="F296" s="221" t="s">
        <v>1126</v>
      </c>
      <c r="G296" s="222" t="s">
        <v>190</v>
      </c>
      <c r="H296" s="223">
        <v>48</v>
      </c>
      <c r="I296" s="224"/>
      <c r="J296" s="225">
        <f>ROUND(I296*H296,2)</f>
        <v>0</v>
      </c>
      <c r="K296" s="221" t="s">
        <v>1</v>
      </c>
      <c r="L296" s="45"/>
      <c r="M296" s="226" t="s">
        <v>1</v>
      </c>
      <c r="N296" s="227" t="s">
        <v>38</v>
      </c>
      <c r="O296" s="92"/>
      <c r="P296" s="228">
        <f>O296*H296</f>
        <v>0</v>
      </c>
      <c r="Q296" s="228">
        <v>0.00212</v>
      </c>
      <c r="R296" s="228">
        <f>Q296*H296</f>
        <v>0.10175999999999999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306</v>
      </c>
      <c r="AT296" s="230" t="s">
        <v>139</v>
      </c>
      <c r="AU296" s="230" t="s">
        <v>83</v>
      </c>
      <c r="AY296" s="18" t="s">
        <v>135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81</v>
      </c>
      <c r="BK296" s="231">
        <f>ROUND(I296*H296,2)</f>
        <v>0</v>
      </c>
      <c r="BL296" s="18" t="s">
        <v>306</v>
      </c>
      <c r="BM296" s="230" t="s">
        <v>1127</v>
      </c>
    </row>
    <row r="297" spans="1:47" s="2" customFormat="1" ht="12">
      <c r="A297" s="39"/>
      <c r="B297" s="40"/>
      <c r="C297" s="41"/>
      <c r="D297" s="232" t="s">
        <v>145</v>
      </c>
      <c r="E297" s="41"/>
      <c r="F297" s="233" t="s">
        <v>1128</v>
      </c>
      <c r="G297" s="41"/>
      <c r="H297" s="41"/>
      <c r="I297" s="234"/>
      <c r="J297" s="41"/>
      <c r="K297" s="41"/>
      <c r="L297" s="45"/>
      <c r="M297" s="235"/>
      <c r="N297" s="236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145</v>
      </c>
      <c r="AU297" s="18" t="s">
        <v>83</v>
      </c>
    </row>
    <row r="298" spans="1:51" s="14" customFormat="1" ht="12">
      <c r="A298" s="14"/>
      <c r="B298" s="247"/>
      <c r="C298" s="248"/>
      <c r="D298" s="232" t="s">
        <v>152</v>
      </c>
      <c r="E298" s="249" t="s">
        <v>1</v>
      </c>
      <c r="F298" s="250" t="s">
        <v>1129</v>
      </c>
      <c r="G298" s="248"/>
      <c r="H298" s="251">
        <v>48</v>
      </c>
      <c r="I298" s="252"/>
      <c r="J298" s="248"/>
      <c r="K298" s="248"/>
      <c r="L298" s="253"/>
      <c r="M298" s="254"/>
      <c r="N298" s="255"/>
      <c r="O298" s="255"/>
      <c r="P298" s="255"/>
      <c r="Q298" s="255"/>
      <c r="R298" s="255"/>
      <c r="S298" s="255"/>
      <c r="T298" s="25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7" t="s">
        <v>152</v>
      </c>
      <c r="AU298" s="257" t="s">
        <v>83</v>
      </c>
      <c r="AV298" s="14" t="s">
        <v>83</v>
      </c>
      <c r="AW298" s="14" t="s">
        <v>30</v>
      </c>
      <c r="AX298" s="14" t="s">
        <v>81</v>
      </c>
      <c r="AY298" s="257" t="s">
        <v>135</v>
      </c>
    </row>
    <row r="299" spans="1:65" s="2" customFormat="1" ht="24.15" customHeight="1">
      <c r="A299" s="39"/>
      <c r="B299" s="40"/>
      <c r="C299" s="219" t="s">
        <v>138</v>
      </c>
      <c r="D299" s="219" t="s">
        <v>139</v>
      </c>
      <c r="E299" s="220" t="s">
        <v>1130</v>
      </c>
      <c r="F299" s="221" t="s">
        <v>1131</v>
      </c>
      <c r="G299" s="222" t="s">
        <v>190</v>
      </c>
      <c r="H299" s="223">
        <v>54</v>
      </c>
      <c r="I299" s="224"/>
      <c r="J299" s="225">
        <f>ROUND(I299*H299,2)</f>
        <v>0</v>
      </c>
      <c r="K299" s="221" t="s">
        <v>1</v>
      </c>
      <c r="L299" s="45"/>
      <c r="M299" s="226" t="s">
        <v>1</v>
      </c>
      <c r="N299" s="227" t="s">
        <v>38</v>
      </c>
      <c r="O299" s="92"/>
      <c r="P299" s="228">
        <f>O299*H299</f>
        <v>0</v>
      </c>
      <c r="Q299" s="228">
        <v>0.01187</v>
      </c>
      <c r="R299" s="228">
        <f>Q299*H299</f>
        <v>0.64098</v>
      </c>
      <c r="S299" s="228">
        <v>0</v>
      </c>
      <c r="T299" s="22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0" t="s">
        <v>306</v>
      </c>
      <c r="AT299" s="230" t="s">
        <v>139</v>
      </c>
      <c r="AU299" s="230" t="s">
        <v>83</v>
      </c>
      <c r="AY299" s="18" t="s">
        <v>135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8" t="s">
        <v>81</v>
      </c>
      <c r="BK299" s="231">
        <f>ROUND(I299*H299,2)</f>
        <v>0</v>
      </c>
      <c r="BL299" s="18" t="s">
        <v>306</v>
      </c>
      <c r="BM299" s="230" t="s">
        <v>1132</v>
      </c>
    </row>
    <row r="300" spans="1:47" s="2" customFormat="1" ht="12">
      <c r="A300" s="39"/>
      <c r="B300" s="40"/>
      <c r="C300" s="41"/>
      <c r="D300" s="232" t="s">
        <v>145</v>
      </c>
      <c r="E300" s="41"/>
      <c r="F300" s="233" t="s">
        <v>1133</v>
      </c>
      <c r="G300" s="41"/>
      <c r="H300" s="41"/>
      <c r="I300" s="234"/>
      <c r="J300" s="41"/>
      <c r="K300" s="41"/>
      <c r="L300" s="45"/>
      <c r="M300" s="235"/>
      <c r="N300" s="236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145</v>
      </c>
      <c r="AU300" s="18" t="s">
        <v>83</v>
      </c>
    </row>
    <row r="301" spans="1:51" s="14" customFormat="1" ht="12">
      <c r="A301" s="14"/>
      <c r="B301" s="247"/>
      <c r="C301" s="248"/>
      <c r="D301" s="232" t="s">
        <v>152</v>
      </c>
      <c r="E301" s="249" t="s">
        <v>1</v>
      </c>
      <c r="F301" s="250" t="s">
        <v>1134</v>
      </c>
      <c r="G301" s="248"/>
      <c r="H301" s="251">
        <v>54</v>
      </c>
      <c r="I301" s="252"/>
      <c r="J301" s="248"/>
      <c r="K301" s="248"/>
      <c r="L301" s="253"/>
      <c r="M301" s="254"/>
      <c r="N301" s="255"/>
      <c r="O301" s="255"/>
      <c r="P301" s="255"/>
      <c r="Q301" s="255"/>
      <c r="R301" s="255"/>
      <c r="S301" s="255"/>
      <c r="T301" s="25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7" t="s">
        <v>152</v>
      </c>
      <c r="AU301" s="257" t="s">
        <v>83</v>
      </c>
      <c r="AV301" s="14" t="s">
        <v>83</v>
      </c>
      <c r="AW301" s="14" t="s">
        <v>30</v>
      </c>
      <c r="AX301" s="14" t="s">
        <v>81</v>
      </c>
      <c r="AY301" s="257" t="s">
        <v>135</v>
      </c>
    </row>
    <row r="302" spans="1:65" s="2" customFormat="1" ht="24.15" customHeight="1">
      <c r="A302" s="39"/>
      <c r="B302" s="40"/>
      <c r="C302" s="219" t="s">
        <v>158</v>
      </c>
      <c r="D302" s="219" t="s">
        <v>139</v>
      </c>
      <c r="E302" s="220" t="s">
        <v>1135</v>
      </c>
      <c r="F302" s="221" t="s">
        <v>1136</v>
      </c>
      <c r="G302" s="222" t="s">
        <v>190</v>
      </c>
      <c r="H302" s="223">
        <v>270</v>
      </c>
      <c r="I302" s="224"/>
      <c r="J302" s="225">
        <f>ROUND(I302*H302,2)</f>
        <v>0</v>
      </c>
      <c r="K302" s="221" t="s">
        <v>1</v>
      </c>
      <c r="L302" s="45"/>
      <c r="M302" s="226" t="s">
        <v>1</v>
      </c>
      <c r="N302" s="227" t="s">
        <v>38</v>
      </c>
      <c r="O302" s="92"/>
      <c r="P302" s="228">
        <f>O302*H302</f>
        <v>0</v>
      </c>
      <c r="Q302" s="228">
        <v>0.01751</v>
      </c>
      <c r="R302" s="228">
        <f>Q302*H302</f>
        <v>4.7277000000000005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306</v>
      </c>
      <c r="AT302" s="230" t="s">
        <v>139</v>
      </c>
      <c r="AU302" s="230" t="s">
        <v>83</v>
      </c>
      <c r="AY302" s="18" t="s">
        <v>135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81</v>
      </c>
      <c r="BK302" s="231">
        <f>ROUND(I302*H302,2)</f>
        <v>0</v>
      </c>
      <c r="BL302" s="18" t="s">
        <v>306</v>
      </c>
      <c r="BM302" s="230" t="s">
        <v>1137</v>
      </c>
    </row>
    <row r="303" spans="1:47" s="2" customFormat="1" ht="12">
      <c r="A303" s="39"/>
      <c r="B303" s="40"/>
      <c r="C303" s="41"/>
      <c r="D303" s="232" t="s">
        <v>145</v>
      </c>
      <c r="E303" s="41"/>
      <c r="F303" s="233" t="s">
        <v>1138</v>
      </c>
      <c r="G303" s="41"/>
      <c r="H303" s="41"/>
      <c r="I303" s="234"/>
      <c r="J303" s="41"/>
      <c r="K303" s="41"/>
      <c r="L303" s="45"/>
      <c r="M303" s="235"/>
      <c r="N303" s="236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145</v>
      </c>
      <c r="AU303" s="18" t="s">
        <v>83</v>
      </c>
    </row>
    <row r="304" spans="1:51" s="14" customFormat="1" ht="12">
      <c r="A304" s="14"/>
      <c r="B304" s="247"/>
      <c r="C304" s="248"/>
      <c r="D304" s="232" t="s">
        <v>152</v>
      </c>
      <c r="E304" s="249" t="s">
        <v>1</v>
      </c>
      <c r="F304" s="250" t="s">
        <v>1139</v>
      </c>
      <c r="G304" s="248"/>
      <c r="H304" s="251">
        <v>270</v>
      </c>
      <c r="I304" s="252"/>
      <c r="J304" s="248"/>
      <c r="K304" s="248"/>
      <c r="L304" s="253"/>
      <c r="M304" s="254"/>
      <c r="N304" s="255"/>
      <c r="O304" s="255"/>
      <c r="P304" s="255"/>
      <c r="Q304" s="255"/>
      <c r="R304" s="255"/>
      <c r="S304" s="255"/>
      <c r="T304" s="25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7" t="s">
        <v>152</v>
      </c>
      <c r="AU304" s="257" t="s">
        <v>83</v>
      </c>
      <c r="AV304" s="14" t="s">
        <v>83</v>
      </c>
      <c r="AW304" s="14" t="s">
        <v>30</v>
      </c>
      <c r="AX304" s="14" t="s">
        <v>81</v>
      </c>
      <c r="AY304" s="257" t="s">
        <v>135</v>
      </c>
    </row>
    <row r="305" spans="1:65" s="2" customFormat="1" ht="24.15" customHeight="1">
      <c r="A305" s="39"/>
      <c r="B305" s="40"/>
      <c r="C305" s="219" t="s">
        <v>641</v>
      </c>
      <c r="D305" s="219" t="s">
        <v>139</v>
      </c>
      <c r="E305" s="220" t="s">
        <v>1140</v>
      </c>
      <c r="F305" s="221" t="s">
        <v>1141</v>
      </c>
      <c r="G305" s="222" t="s">
        <v>263</v>
      </c>
      <c r="H305" s="223">
        <v>5.497</v>
      </c>
      <c r="I305" s="224"/>
      <c r="J305" s="225">
        <f>ROUND(I305*H305,2)</f>
        <v>0</v>
      </c>
      <c r="K305" s="221" t="s">
        <v>223</v>
      </c>
      <c r="L305" s="45"/>
      <c r="M305" s="226" t="s">
        <v>1</v>
      </c>
      <c r="N305" s="227" t="s">
        <v>38</v>
      </c>
      <c r="O305" s="92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306</v>
      </c>
      <c r="AT305" s="230" t="s">
        <v>139</v>
      </c>
      <c r="AU305" s="230" t="s">
        <v>83</v>
      </c>
      <c r="AY305" s="18" t="s">
        <v>135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81</v>
      </c>
      <c r="BK305" s="231">
        <f>ROUND(I305*H305,2)</f>
        <v>0</v>
      </c>
      <c r="BL305" s="18" t="s">
        <v>306</v>
      </c>
      <c r="BM305" s="230" t="s">
        <v>1142</v>
      </c>
    </row>
    <row r="306" spans="1:47" s="2" customFormat="1" ht="12">
      <c r="A306" s="39"/>
      <c r="B306" s="40"/>
      <c r="C306" s="41"/>
      <c r="D306" s="232" t="s">
        <v>145</v>
      </c>
      <c r="E306" s="41"/>
      <c r="F306" s="233" t="s">
        <v>1143</v>
      </c>
      <c r="G306" s="41"/>
      <c r="H306" s="41"/>
      <c r="I306" s="234"/>
      <c r="J306" s="41"/>
      <c r="K306" s="41"/>
      <c r="L306" s="45"/>
      <c r="M306" s="235"/>
      <c r="N306" s="236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145</v>
      </c>
      <c r="AU306" s="18" t="s">
        <v>83</v>
      </c>
    </row>
    <row r="307" spans="1:47" s="2" customFormat="1" ht="12">
      <c r="A307" s="39"/>
      <c r="B307" s="40"/>
      <c r="C307" s="41"/>
      <c r="D307" s="279" t="s">
        <v>226</v>
      </c>
      <c r="E307" s="41"/>
      <c r="F307" s="280" t="s">
        <v>1144</v>
      </c>
      <c r="G307" s="41"/>
      <c r="H307" s="41"/>
      <c r="I307" s="234"/>
      <c r="J307" s="41"/>
      <c r="K307" s="41"/>
      <c r="L307" s="45"/>
      <c r="M307" s="235"/>
      <c r="N307" s="236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226</v>
      </c>
      <c r="AU307" s="18" t="s">
        <v>83</v>
      </c>
    </row>
    <row r="308" spans="1:63" s="12" customFormat="1" ht="22.8" customHeight="1">
      <c r="A308" s="12"/>
      <c r="B308" s="203"/>
      <c r="C308" s="204"/>
      <c r="D308" s="205" t="s">
        <v>72</v>
      </c>
      <c r="E308" s="217" t="s">
        <v>1145</v>
      </c>
      <c r="F308" s="217" t="s">
        <v>1146</v>
      </c>
      <c r="G308" s="204"/>
      <c r="H308" s="204"/>
      <c r="I308" s="207"/>
      <c r="J308" s="218">
        <f>BK308</f>
        <v>0</v>
      </c>
      <c r="K308" s="204"/>
      <c r="L308" s="209"/>
      <c r="M308" s="210"/>
      <c r="N308" s="211"/>
      <c r="O308" s="211"/>
      <c r="P308" s="212">
        <f>SUM(P309:P315)</f>
        <v>0</v>
      </c>
      <c r="Q308" s="211"/>
      <c r="R308" s="212">
        <f>SUM(R309:R315)</f>
        <v>0.1288</v>
      </c>
      <c r="S308" s="211"/>
      <c r="T308" s="213">
        <f>SUM(T309:T315)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4" t="s">
        <v>83</v>
      </c>
      <c r="AT308" s="215" t="s">
        <v>72</v>
      </c>
      <c r="AU308" s="215" t="s">
        <v>81</v>
      </c>
      <c r="AY308" s="214" t="s">
        <v>135</v>
      </c>
      <c r="BK308" s="216">
        <f>SUM(BK309:BK315)</f>
        <v>0</v>
      </c>
    </row>
    <row r="309" spans="1:65" s="2" customFormat="1" ht="24.15" customHeight="1">
      <c r="A309" s="39"/>
      <c r="B309" s="40"/>
      <c r="C309" s="219" t="s">
        <v>339</v>
      </c>
      <c r="D309" s="219" t="s">
        <v>139</v>
      </c>
      <c r="E309" s="220" t="s">
        <v>1147</v>
      </c>
      <c r="F309" s="221" t="s">
        <v>1148</v>
      </c>
      <c r="G309" s="222" t="s">
        <v>1051</v>
      </c>
      <c r="H309" s="223">
        <v>20</v>
      </c>
      <c r="I309" s="224"/>
      <c r="J309" s="225">
        <f>ROUND(I309*H309,2)</f>
        <v>0</v>
      </c>
      <c r="K309" s="221" t="s">
        <v>1</v>
      </c>
      <c r="L309" s="45"/>
      <c r="M309" s="226" t="s">
        <v>1</v>
      </c>
      <c r="N309" s="227" t="s">
        <v>38</v>
      </c>
      <c r="O309" s="92"/>
      <c r="P309" s="228">
        <f>O309*H309</f>
        <v>0</v>
      </c>
      <c r="Q309" s="228">
        <v>0.00617</v>
      </c>
      <c r="R309" s="228">
        <f>Q309*H309</f>
        <v>0.12340000000000001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306</v>
      </c>
      <c r="AT309" s="230" t="s">
        <v>139</v>
      </c>
      <c r="AU309" s="230" t="s">
        <v>83</v>
      </c>
      <c r="AY309" s="18" t="s">
        <v>135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81</v>
      </c>
      <c r="BK309" s="231">
        <f>ROUND(I309*H309,2)</f>
        <v>0</v>
      </c>
      <c r="BL309" s="18" t="s">
        <v>306</v>
      </c>
      <c r="BM309" s="230" t="s">
        <v>1149</v>
      </c>
    </row>
    <row r="310" spans="1:47" s="2" customFormat="1" ht="12">
      <c r="A310" s="39"/>
      <c r="B310" s="40"/>
      <c r="C310" s="41"/>
      <c r="D310" s="232" t="s">
        <v>145</v>
      </c>
      <c r="E310" s="41"/>
      <c r="F310" s="233" t="s">
        <v>1150</v>
      </c>
      <c r="G310" s="41"/>
      <c r="H310" s="41"/>
      <c r="I310" s="234"/>
      <c r="J310" s="41"/>
      <c r="K310" s="41"/>
      <c r="L310" s="45"/>
      <c r="M310" s="235"/>
      <c r="N310" s="236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145</v>
      </c>
      <c r="AU310" s="18" t="s">
        <v>83</v>
      </c>
    </row>
    <row r="311" spans="1:65" s="2" customFormat="1" ht="21.75" customHeight="1">
      <c r="A311" s="39"/>
      <c r="B311" s="40"/>
      <c r="C311" s="219" t="s">
        <v>313</v>
      </c>
      <c r="D311" s="219" t="s">
        <v>139</v>
      </c>
      <c r="E311" s="220" t="s">
        <v>1151</v>
      </c>
      <c r="F311" s="221" t="s">
        <v>1152</v>
      </c>
      <c r="G311" s="222" t="s">
        <v>166</v>
      </c>
      <c r="H311" s="223">
        <v>20</v>
      </c>
      <c r="I311" s="224"/>
      <c r="J311" s="225">
        <f>ROUND(I311*H311,2)</f>
        <v>0</v>
      </c>
      <c r="K311" s="221" t="s">
        <v>1</v>
      </c>
      <c r="L311" s="45"/>
      <c r="M311" s="226" t="s">
        <v>1</v>
      </c>
      <c r="N311" s="227" t="s">
        <v>38</v>
      </c>
      <c r="O311" s="92"/>
      <c r="P311" s="228">
        <f>O311*H311</f>
        <v>0</v>
      </c>
      <c r="Q311" s="228">
        <v>0.00027</v>
      </c>
      <c r="R311" s="228">
        <f>Q311*H311</f>
        <v>0.0054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306</v>
      </c>
      <c r="AT311" s="230" t="s">
        <v>139</v>
      </c>
      <c r="AU311" s="230" t="s">
        <v>83</v>
      </c>
      <c r="AY311" s="18" t="s">
        <v>135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81</v>
      </c>
      <c r="BK311" s="231">
        <f>ROUND(I311*H311,2)</f>
        <v>0</v>
      </c>
      <c r="BL311" s="18" t="s">
        <v>306</v>
      </c>
      <c r="BM311" s="230" t="s">
        <v>1153</v>
      </c>
    </row>
    <row r="312" spans="1:47" s="2" customFormat="1" ht="12">
      <c r="A312" s="39"/>
      <c r="B312" s="40"/>
      <c r="C312" s="41"/>
      <c r="D312" s="232" t="s">
        <v>145</v>
      </c>
      <c r="E312" s="41"/>
      <c r="F312" s="233" t="s">
        <v>1154</v>
      </c>
      <c r="G312" s="41"/>
      <c r="H312" s="41"/>
      <c r="I312" s="234"/>
      <c r="J312" s="41"/>
      <c r="K312" s="41"/>
      <c r="L312" s="45"/>
      <c r="M312" s="235"/>
      <c r="N312" s="236"/>
      <c r="O312" s="92"/>
      <c r="P312" s="92"/>
      <c r="Q312" s="92"/>
      <c r="R312" s="92"/>
      <c r="S312" s="92"/>
      <c r="T312" s="93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145</v>
      </c>
      <c r="AU312" s="18" t="s">
        <v>83</v>
      </c>
    </row>
    <row r="313" spans="1:65" s="2" customFormat="1" ht="21.75" customHeight="1">
      <c r="A313" s="39"/>
      <c r="B313" s="40"/>
      <c r="C313" s="219" t="s">
        <v>646</v>
      </c>
      <c r="D313" s="219" t="s">
        <v>139</v>
      </c>
      <c r="E313" s="220" t="s">
        <v>1155</v>
      </c>
      <c r="F313" s="221" t="s">
        <v>1156</v>
      </c>
      <c r="G313" s="222" t="s">
        <v>263</v>
      </c>
      <c r="H313" s="223">
        <v>0.129</v>
      </c>
      <c r="I313" s="224"/>
      <c r="J313" s="225">
        <f>ROUND(I313*H313,2)</f>
        <v>0</v>
      </c>
      <c r="K313" s="221" t="s">
        <v>223</v>
      </c>
      <c r="L313" s="45"/>
      <c r="M313" s="226" t="s">
        <v>1</v>
      </c>
      <c r="N313" s="227" t="s">
        <v>38</v>
      </c>
      <c r="O313" s="92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0" t="s">
        <v>306</v>
      </c>
      <c r="AT313" s="230" t="s">
        <v>139</v>
      </c>
      <c r="AU313" s="230" t="s">
        <v>83</v>
      </c>
      <c r="AY313" s="18" t="s">
        <v>135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8" t="s">
        <v>81</v>
      </c>
      <c r="BK313" s="231">
        <f>ROUND(I313*H313,2)</f>
        <v>0</v>
      </c>
      <c r="BL313" s="18" t="s">
        <v>306</v>
      </c>
      <c r="BM313" s="230" t="s">
        <v>1157</v>
      </c>
    </row>
    <row r="314" spans="1:47" s="2" customFormat="1" ht="12">
      <c r="A314" s="39"/>
      <c r="B314" s="40"/>
      <c r="C314" s="41"/>
      <c r="D314" s="232" t="s">
        <v>145</v>
      </c>
      <c r="E314" s="41"/>
      <c r="F314" s="233" t="s">
        <v>1158</v>
      </c>
      <c r="G314" s="41"/>
      <c r="H314" s="41"/>
      <c r="I314" s="234"/>
      <c r="J314" s="41"/>
      <c r="K314" s="41"/>
      <c r="L314" s="45"/>
      <c r="M314" s="235"/>
      <c r="N314" s="236"/>
      <c r="O314" s="92"/>
      <c r="P314" s="92"/>
      <c r="Q314" s="92"/>
      <c r="R314" s="92"/>
      <c r="S314" s="92"/>
      <c r="T314" s="93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145</v>
      </c>
      <c r="AU314" s="18" t="s">
        <v>83</v>
      </c>
    </row>
    <row r="315" spans="1:47" s="2" customFormat="1" ht="12">
      <c r="A315" s="39"/>
      <c r="B315" s="40"/>
      <c r="C315" s="41"/>
      <c r="D315" s="279" t="s">
        <v>226</v>
      </c>
      <c r="E315" s="41"/>
      <c r="F315" s="280" t="s">
        <v>1159</v>
      </c>
      <c r="G315" s="41"/>
      <c r="H315" s="41"/>
      <c r="I315" s="234"/>
      <c r="J315" s="41"/>
      <c r="K315" s="41"/>
      <c r="L315" s="45"/>
      <c r="M315" s="235"/>
      <c r="N315" s="236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226</v>
      </c>
      <c r="AU315" s="18" t="s">
        <v>83</v>
      </c>
    </row>
    <row r="316" spans="1:63" s="12" customFormat="1" ht="22.8" customHeight="1">
      <c r="A316" s="12"/>
      <c r="B316" s="203"/>
      <c r="C316" s="204"/>
      <c r="D316" s="205" t="s">
        <v>72</v>
      </c>
      <c r="E316" s="217" t="s">
        <v>1160</v>
      </c>
      <c r="F316" s="217" t="s">
        <v>1161</v>
      </c>
      <c r="G316" s="204"/>
      <c r="H316" s="204"/>
      <c r="I316" s="207"/>
      <c r="J316" s="218">
        <f>BK316</f>
        <v>0</v>
      </c>
      <c r="K316" s="204"/>
      <c r="L316" s="209"/>
      <c r="M316" s="210"/>
      <c r="N316" s="211"/>
      <c r="O316" s="211"/>
      <c r="P316" s="212">
        <f>SUM(P317:P320)</f>
        <v>0</v>
      </c>
      <c r="Q316" s="211"/>
      <c r="R316" s="212">
        <f>SUM(R317:R320)</f>
        <v>0</v>
      </c>
      <c r="S316" s="211"/>
      <c r="T316" s="213">
        <f>SUM(T317:T320)</f>
        <v>0.15232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4" t="s">
        <v>83</v>
      </c>
      <c r="AT316" s="215" t="s">
        <v>72</v>
      </c>
      <c r="AU316" s="215" t="s">
        <v>81</v>
      </c>
      <c r="AY316" s="214" t="s">
        <v>135</v>
      </c>
      <c r="BK316" s="216">
        <f>SUM(BK317:BK320)</f>
        <v>0</v>
      </c>
    </row>
    <row r="317" spans="1:65" s="2" customFormat="1" ht="16.5" customHeight="1">
      <c r="A317" s="39"/>
      <c r="B317" s="40"/>
      <c r="C317" s="219" t="s">
        <v>553</v>
      </c>
      <c r="D317" s="219" t="s">
        <v>139</v>
      </c>
      <c r="E317" s="220" t="s">
        <v>1162</v>
      </c>
      <c r="F317" s="221" t="s">
        <v>1163</v>
      </c>
      <c r="G317" s="222" t="s">
        <v>142</v>
      </c>
      <c r="H317" s="223">
        <v>6.4</v>
      </c>
      <c r="I317" s="224"/>
      <c r="J317" s="225">
        <f>ROUND(I317*H317,2)</f>
        <v>0</v>
      </c>
      <c r="K317" s="221" t="s">
        <v>1</v>
      </c>
      <c r="L317" s="45"/>
      <c r="M317" s="226" t="s">
        <v>1</v>
      </c>
      <c r="N317" s="227" t="s">
        <v>38</v>
      </c>
      <c r="O317" s="92"/>
      <c r="P317" s="228">
        <f>O317*H317</f>
        <v>0</v>
      </c>
      <c r="Q317" s="228">
        <v>0</v>
      </c>
      <c r="R317" s="228">
        <f>Q317*H317</f>
        <v>0</v>
      </c>
      <c r="S317" s="228">
        <v>0.0238</v>
      </c>
      <c r="T317" s="229">
        <f>S317*H317</f>
        <v>0.15232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0" t="s">
        <v>306</v>
      </c>
      <c r="AT317" s="230" t="s">
        <v>139</v>
      </c>
      <c r="AU317" s="230" t="s">
        <v>83</v>
      </c>
      <c r="AY317" s="18" t="s">
        <v>135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8" t="s">
        <v>81</v>
      </c>
      <c r="BK317" s="231">
        <f>ROUND(I317*H317,2)</f>
        <v>0</v>
      </c>
      <c r="BL317" s="18" t="s">
        <v>306</v>
      </c>
      <c r="BM317" s="230" t="s">
        <v>1164</v>
      </c>
    </row>
    <row r="318" spans="1:47" s="2" customFormat="1" ht="12">
      <c r="A318" s="39"/>
      <c r="B318" s="40"/>
      <c r="C318" s="41"/>
      <c r="D318" s="232" t="s">
        <v>145</v>
      </c>
      <c r="E318" s="41"/>
      <c r="F318" s="233" t="s">
        <v>1165</v>
      </c>
      <c r="G318" s="41"/>
      <c r="H318" s="41"/>
      <c r="I318" s="234"/>
      <c r="J318" s="41"/>
      <c r="K318" s="41"/>
      <c r="L318" s="45"/>
      <c r="M318" s="235"/>
      <c r="N318" s="236"/>
      <c r="O318" s="92"/>
      <c r="P318" s="92"/>
      <c r="Q318" s="92"/>
      <c r="R318" s="92"/>
      <c r="S318" s="92"/>
      <c r="T318" s="93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145</v>
      </c>
      <c r="AU318" s="18" t="s">
        <v>83</v>
      </c>
    </row>
    <row r="319" spans="1:51" s="14" customFormat="1" ht="12">
      <c r="A319" s="14"/>
      <c r="B319" s="247"/>
      <c r="C319" s="248"/>
      <c r="D319" s="232" t="s">
        <v>152</v>
      </c>
      <c r="E319" s="249" t="s">
        <v>1</v>
      </c>
      <c r="F319" s="250" t="s">
        <v>1166</v>
      </c>
      <c r="G319" s="248"/>
      <c r="H319" s="251">
        <v>6.4</v>
      </c>
      <c r="I319" s="252"/>
      <c r="J319" s="248"/>
      <c r="K319" s="248"/>
      <c r="L319" s="253"/>
      <c r="M319" s="254"/>
      <c r="N319" s="255"/>
      <c r="O319" s="255"/>
      <c r="P319" s="255"/>
      <c r="Q319" s="255"/>
      <c r="R319" s="255"/>
      <c r="S319" s="255"/>
      <c r="T319" s="25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7" t="s">
        <v>152</v>
      </c>
      <c r="AU319" s="257" t="s">
        <v>83</v>
      </c>
      <c r="AV319" s="14" t="s">
        <v>83</v>
      </c>
      <c r="AW319" s="14" t="s">
        <v>30</v>
      </c>
      <c r="AX319" s="14" t="s">
        <v>81</v>
      </c>
      <c r="AY319" s="257" t="s">
        <v>135</v>
      </c>
    </row>
    <row r="320" spans="1:65" s="2" customFormat="1" ht="16.5" customHeight="1">
      <c r="A320" s="39"/>
      <c r="B320" s="40"/>
      <c r="C320" s="219" t="s">
        <v>558</v>
      </c>
      <c r="D320" s="219" t="s">
        <v>139</v>
      </c>
      <c r="E320" s="220" t="s">
        <v>1167</v>
      </c>
      <c r="F320" s="221" t="s">
        <v>1168</v>
      </c>
      <c r="G320" s="222" t="s">
        <v>965</v>
      </c>
      <c r="H320" s="223">
        <v>1</v>
      </c>
      <c r="I320" s="224"/>
      <c r="J320" s="225">
        <f>ROUND(I320*H320,2)</f>
        <v>0</v>
      </c>
      <c r="K320" s="221" t="s">
        <v>1</v>
      </c>
      <c r="L320" s="45"/>
      <c r="M320" s="226" t="s">
        <v>1</v>
      </c>
      <c r="N320" s="227" t="s">
        <v>38</v>
      </c>
      <c r="O320" s="92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306</v>
      </c>
      <c r="AT320" s="230" t="s">
        <v>139</v>
      </c>
      <c r="AU320" s="230" t="s">
        <v>83</v>
      </c>
      <c r="AY320" s="18" t="s">
        <v>135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81</v>
      </c>
      <c r="BK320" s="231">
        <f>ROUND(I320*H320,2)</f>
        <v>0</v>
      </c>
      <c r="BL320" s="18" t="s">
        <v>306</v>
      </c>
      <c r="BM320" s="230" t="s">
        <v>1169</v>
      </c>
    </row>
    <row r="321" spans="1:63" s="12" customFormat="1" ht="22.8" customHeight="1">
      <c r="A321" s="12"/>
      <c r="B321" s="203"/>
      <c r="C321" s="204"/>
      <c r="D321" s="205" t="s">
        <v>72</v>
      </c>
      <c r="E321" s="217" t="s">
        <v>673</v>
      </c>
      <c r="F321" s="217" t="s">
        <v>674</v>
      </c>
      <c r="G321" s="204"/>
      <c r="H321" s="204"/>
      <c r="I321" s="207"/>
      <c r="J321" s="218">
        <f>BK321</f>
        <v>0</v>
      </c>
      <c r="K321" s="204"/>
      <c r="L321" s="209"/>
      <c r="M321" s="210"/>
      <c r="N321" s="211"/>
      <c r="O321" s="211"/>
      <c r="P321" s="212">
        <f>SUM(P322:P324)</f>
        <v>0</v>
      </c>
      <c r="Q321" s="211"/>
      <c r="R321" s="212">
        <f>SUM(R322:R324)</f>
        <v>0.07776</v>
      </c>
      <c r="S321" s="211"/>
      <c r="T321" s="213">
        <f>SUM(T322:T324)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14" t="s">
        <v>83</v>
      </c>
      <c r="AT321" s="215" t="s">
        <v>72</v>
      </c>
      <c r="AU321" s="215" t="s">
        <v>81</v>
      </c>
      <c r="AY321" s="214" t="s">
        <v>135</v>
      </c>
      <c r="BK321" s="216">
        <f>SUM(BK322:BK324)</f>
        <v>0</v>
      </c>
    </row>
    <row r="322" spans="1:65" s="2" customFormat="1" ht="24.15" customHeight="1">
      <c r="A322" s="39"/>
      <c r="B322" s="40"/>
      <c r="C322" s="219" t="s">
        <v>806</v>
      </c>
      <c r="D322" s="219" t="s">
        <v>139</v>
      </c>
      <c r="E322" s="220" t="s">
        <v>1170</v>
      </c>
      <c r="F322" s="221" t="s">
        <v>1171</v>
      </c>
      <c r="G322" s="222" t="s">
        <v>166</v>
      </c>
      <c r="H322" s="223">
        <v>324</v>
      </c>
      <c r="I322" s="224"/>
      <c r="J322" s="225">
        <f>ROUND(I322*H322,2)</f>
        <v>0</v>
      </c>
      <c r="K322" s="221" t="s">
        <v>223</v>
      </c>
      <c r="L322" s="45"/>
      <c r="M322" s="226" t="s">
        <v>1</v>
      </c>
      <c r="N322" s="227" t="s">
        <v>38</v>
      </c>
      <c r="O322" s="92"/>
      <c r="P322" s="228">
        <f>O322*H322</f>
        <v>0</v>
      </c>
      <c r="Q322" s="228">
        <v>0.00024</v>
      </c>
      <c r="R322" s="228">
        <f>Q322*H322</f>
        <v>0.07776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306</v>
      </c>
      <c r="AT322" s="230" t="s">
        <v>139</v>
      </c>
      <c r="AU322" s="230" t="s">
        <v>83</v>
      </c>
      <c r="AY322" s="18" t="s">
        <v>135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81</v>
      </c>
      <c r="BK322" s="231">
        <f>ROUND(I322*H322,2)</f>
        <v>0</v>
      </c>
      <c r="BL322" s="18" t="s">
        <v>306</v>
      </c>
      <c r="BM322" s="230" t="s">
        <v>1172</v>
      </c>
    </row>
    <row r="323" spans="1:47" s="2" customFormat="1" ht="12">
      <c r="A323" s="39"/>
      <c r="B323" s="40"/>
      <c r="C323" s="41"/>
      <c r="D323" s="232" t="s">
        <v>145</v>
      </c>
      <c r="E323" s="41"/>
      <c r="F323" s="233" t="s">
        <v>1173</v>
      </c>
      <c r="G323" s="41"/>
      <c r="H323" s="41"/>
      <c r="I323" s="234"/>
      <c r="J323" s="41"/>
      <c r="K323" s="41"/>
      <c r="L323" s="45"/>
      <c r="M323" s="235"/>
      <c r="N323" s="236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145</v>
      </c>
      <c r="AU323" s="18" t="s">
        <v>83</v>
      </c>
    </row>
    <row r="324" spans="1:47" s="2" customFormat="1" ht="12">
      <c r="A324" s="39"/>
      <c r="B324" s="40"/>
      <c r="C324" s="41"/>
      <c r="D324" s="279" t="s">
        <v>226</v>
      </c>
      <c r="E324" s="41"/>
      <c r="F324" s="280" t="s">
        <v>1174</v>
      </c>
      <c r="G324" s="41"/>
      <c r="H324" s="41"/>
      <c r="I324" s="234"/>
      <c r="J324" s="41"/>
      <c r="K324" s="41"/>
      <c r="L324" s="45"/>
      <c r="M324" s="235"/>
      <c r="N324" s="236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226</v>
      </c>
      <c r="AU324" s="18" t="s">
        <v>83</v>
      </c>
    </row>
    <row r="325" spans="1:63" s="12" customFormat="1" ht="25.9" customHeight="1">
      <c r="A325" s="12"/>
      <c r="B325" s="203"/>
      <c r="C325" s="204"/>
      <c r="D325" s="205" t="s">
        <v>72</v>
      </c>
      <c r="E325" s="206" t="s">
        <v>1175</v>
      </c>
      <c r="F325" s="206" t="s">
        <v>1176</v>
      </c>
      <c r="G325" s="204"/>
      <c r="H325" s="204"/>
      <c r="I325" s="207"/>
      <c r="J325" s="208">
        <f>BK325</f>
        <v>0</v>
      </c>
      <c r="K325" s="204"/>
      <c r="L325" s="209"/>
      <c r="M325" s="210"/>
      <c r="N325" s="211"/>
      <c r="O325" s="211"/>
      <c r="P325" s="212">
        <f>SUM(P326:P334)</f>
        <v>0</v>
      </c>
      <c r="Q325" s="211"/>
      <c r="R325" s="212">
        <f>SUM(R326:R334)</f>
        <v>0</v>
      </c>
      <c r="S325" s="211"/>
      <c r="T325" s="213">
        <f>SUM(T326:T334)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4" t="s">
        <v>143</v>
      </c>
      <c r="AT325" s="215" t="s">
        <v>72</v>
      </c>
      <c r="AU325" s="215" t="s">
        <v>73</v>
      </c>
      <c r="AY325" s="214" t="s">
        <v>135</v>
      </c>
      <c r="BK325" s="216">
        <f>SUM(BK326:BK334)</f>
        <v>0</v>
      </c>
    </row>
    <row r="326" spans="1:65" s="2" customFormat="1" ht="16.5" customHeight="1">
      <c r="A326" s="39"/>
      <c r="B326" s="40"/>
      <c r="C326" s="219" t="s">
        <v>719</v>
      </c>
      <c r="D326" s="219" t="s">
        <v>139</v>
      </c>
      <c r="E326" s="220" t="s">
        <v>1177</v>
      </c>
      <c r="F326" s="221" t="s">
        <v>1178</v>
      </c>
      <c r="G326" s="222" t="s">
        <v>1179</v>
      </c>
      <c r="H326" s="223">
        <v>25</v>
      </c>
      <c r="I326" s="224"/>
      <c r="J326" s="225">
        <f>ROUND(I326*H326,2)</f>
        <v>0</v>
      </c>
      <c r="K326" s="221" t="s">
        <v>223</v>
      </c>
      <c r="L326" s="45"/>
      <c r="M326" s="226" t="s">
        <v>1</v>
      </c>
      <c r="N326" s="227" t="s">
        <v>38</v>
      </c>
      <c r="O326" s="92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1180</v>
      </c>
      <c r="AT326" s="230" t="s">
        <v>139</v>
      </c>
      <c r="AU326" s="230" t="s">
        <v>81</v>
      </c>
      <c r="AY326" s="18" t="s">
        <v>135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81</v>
      </c>
      <c r="BK326" s="231">
        <f>ROUND(I326*H326,2)</f>
        <v>0</v>
      </c>
      <c r="BL326" s="18" t="s">
        <v>1180</v>
      </c>
      <c r="BM326" s="230" t="s">
        <v>1181</v>
      </c>
    </row>
    <row r="327" spans="1:47" s="2" customFormat="1" ht="12">
      <c r="A327" s="39"/>
      <c r="B327" s="40"/>
      <c r="C327" s="41"/>
      <c r="D327" s="232" t="s">
        <v>145</v>
      </c>
      <c r="E327" s="41"/>
      <c r="F327" s="233" t="s">
        <v>1182</v>
      </c>
      <c r="G327" s="41"/>
      <c r="H327" s="41"/>
      <c r="I327" s="234"/>
      <c r="J327" s="41"/>
      <c r="K327" s="41"/>
      <c r="L327" s="45"/>
      <c r="M327" s="235"/>
      <c r="N327" s="236"/>
      <c r="O327" s="92"/>
      <c r="P327" s="92"/>
      <c r="Q327" s="92"/>
      <c r="R327" s="92"/>
      <c r="S327" s="92"/>
      <c r="T327" s="93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145</v>
      </c>
      <c r="AU327" s="18" t="s">
        <v>81</v>
      </c>
    </row>
    <row r="328" spans="1:47" s="2" customFormat="1" ht="12">
      <c r="A328" s="39"/>
      <c r="B328" s="40"/>
      <c r="C328" s="41"/>
      <c r="D328" s="279" t="s">
        <v>226</v>
      </c>
      <c r="E328" s="41"/>
      <c r="F328" s="280" t="s">
        <v>1183</v>
      </c>
      <c r="G328" s="41"/>
      <c r="H328" s="41"/>
      <c r="I328" s="234"/>
      <c r="J328" s="41"/>
      <c r="K328" s="41"/>
      <c r="L328" s="45"/>
      <c r="M328" s="235"/>
      <c r="N328" s="236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226</v>
      </c>
      <c r="AU328" s="18" t="s">
        <v>81</v>
      </c>
    </row>
    <row r="329" spans="1:65" s="2" customFormat="1" ht="16.5" customHeight="1">
      <c r="A329" s="39"/>
      <c r="B329" s="40"/>
      <c r="C329" s="219" t="s">
        <v>732</v>
      </c>
      <c r="D329" s="219" t="s">
        <v>139</v>
      </c>
      <c r="E329" s="220" t="s">
        <v>1184</v>
      </c>
      <c r="F329" s="221" t="s">
        <v>1185</v>
      </c>
      <c r="G329" s="222" t="s">
        <v>1179</v>
      </c>
      <c r="H329" s="223">
        <v>25</v>
      </c>
      <c r="I329" s="224"/>
      <c r="J329" s="225">
        <f>ROUND(I329*H329,2)</f>
        <v>0</v>
      </c>
      <c r="K329" s="221" t="s">
        <v>223</v>
      </c>
      <c r="L329" s="45"/>
      <c r="M329" s="226" t="s">
        <v>1</v>
      </c>
      <c r="N329" s="227" t="s">
        <v>38</v>
      </c>
      <c r="O329" s="92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1180</v>
      </c>
      <c r="AT329" s="230" t="s">
        <v>139</v>
      </c>
      <c r="AU329" s="230" t="s">
        <v>81</v>
      </c>
      <c r="AY329" s="18" t="s">
        <v>135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81</v>
      </c>
      <c r="BK329" s="231">
        <f>ROUND(I329*H329,2)</f>
        <v>0</v>
      </c>
      <c r="BL329" s="18" t="s">
        <v>1180</v>
      </c>
      <c r="BM329" s="230" t="s">
        <v>1186</v>
      </c>
    </row>
    <row r="330" spans="1:47" s="2" customFormat="1" ht="12">
      <c r="A330" s="39"/>
      <c r="B330" s="40"/>
      <c r="C330" s="41"/>
      <c r="D330" s="232" t="s">
        <v>145</v>
      </c>
      <c r="E330" s="41"/>
      <c r="F330" s="233" t="s">
        <v>1187</v>
      </c>
      <c r="G330" s="41"/>
      <c r="H330" s="41"/>
      <c r="I330" s="234"/>
      <c r="J330" s="41"/>
      <c r="K330" s="41"/>
      <c r="L330" s="45"/>
      <c r="M330" s="235"/>
      <c r="N330" s="236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145</v>
      </c>
      <c r="AU330" s="18" t="s">
        <v>81</v>
      </c>
    </row>
    <row r="331" spans="1:47" s="2" customFormat="1" ht="12">
      <c r="A331" s="39"/>
      <c r="B331" s="40"/>
      <c r="C331" s="41"/>
      <c r="D331" s="279" t="s">
        <v>226</v>
      </c>
      <c r="E331" s="41"/>
      <c r="F331" s="280" t="s">
        <v>1188</v>
      </c>
      <c r="G331" s="41"/>
      <c r="H331" s="41"/>
      <c r="I331" s="234"/>
      <c r="J331" s="41"/>
      <c r="K331" s="41"/>
      <c r="L331" s="45"/>
      <c r="M331" s="235"/>
      <c r="N331" s="236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226</v>
      </c>
      <c r="AU331" s="18" t="s">
        <v>81</v>
      </c>
    </row>
    <row r="332" spans="1:65" s="2" customFormat="1" ht="21.75" customHeight="1">
      <c r="A332" s="39"/>
      <c r="B332" s="40"/>
      <c r="C332" s="219" t="s">
        <v>737</v>
      </c>
      <c r="D332" s="219" t="s">
        <v>139</v>
      </c>
      <c r="E332" s="220" t="s">
        <v>1189</v>
      </c>
      <c r="F332" s="221" t="s">
        <v>1190</v>
      </c>
      <c r="G332" s="222" t="s">
        <v>1179</v>
      </c>
      <c r="H332" s="223">
        <v>25</v>
      </c>
      <c r="I332" s="224"/>
      <c r="J332" s="225">
        <f>ROUND(I332*H332,2)</f>
        <v>0</v>
      </c>
      <c r="K332" s="221" t="s">
        <v>223</v>
      </c>
      <c r="L332" s="45"/>
      <c r="M332" s="226" t="s">
        <v>1</v>
      </c>
      <c r="N332" s="227" t="s">
        <v>38</v>
      </c>
      <c r="O332" s="92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1180</v>
      </c>
      <c r="AT332" s="230" t="s">
        <v>139</v>
      </c>
      <c r="AU332" s="230" t="s">
        <v>81</v>
      </c>
      <c r="AY332" s="18" t="s">
        <v>135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81</v>
      </c>
      <c r="BK332" s="231">
        <f>ROUND(I332*H332,2)</f>
        <v>0</v>
      </c>
      <c r="BL332" s="18" t="s">
        <v>1180</v>
      </c>
      <c r="BM332" s="230" t="s">
        <v>1191</v>
      </c>
    </row>
    <row r="333" spans="1:47" s="2" customFormat="1" ht="12">
      <c r="A333" s="39"/>
      <c r="B333" s="40"/>
      <c r="C333" s="41"/>
      <c r="D333" s="232" t="s">
        <v>145</v>
      </c>
      <c r="E333" s="41"/>
      <c r="F333" s="233" t="s">
        <v>1192</v>
      </c>
      <c r="G333" s="41"/>
      <c r="H333" s="41"/>
      <c r="I333" s="234"/>
      <c r="J333" s="41"/>
      <c r="K333" s="41"/>
      <c r="L333" s="45"/>
      <c r="M333" s="235"/>
      <c r="N333" s="236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145</v>
      </c>
      <c r="AU333" s="18" t="s">
        <v>81</v>
      </c>
    </row>
    <row r="334" spans="1:47" s="2" customFormat="1" ht="12">
      <c r="A334" s="39"/>
      <c r="B334" s="40"/>
      <c r="C334" s="41"/>
      <c r="D334" s="279" t="s">
        <v>226</v>
      </c>
      <c r="E334" s="41"/>
      <c r="F334" s="280" t="s">
        <v>1193</v>
      </c>
      <c r="G334" s="41"/>
      <c r="H334" s="41"/>
      <c r="I334" s="234"/>
      <c r="J334" s="41"/>
      <c r="K334" s="41"/>
      <c r="L334" s="45"/>
      <c r="M334" s="293"/>
      <c r="N334" s="294"/>
      <c r="O334" s="295"/>
      <c r="P334" s="295"/>
      <c r="Q334" s="295"/>
      <c r="R334" s="295"/>
      <c r="S334" s="295"/>
      <c r="T334" s="29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226</v>
      </c>
      <c r="AU334" s="18" t="s">
        <v>81</v>
      </c>
    </row>
    <row r="335" spans="1:31" s="2" customFormat="1" ht="6.95" customHeight="1">
      <c r="A335" s="39"/>
      <c r="B335" s="67"/>
      <c r="C335" s="68"/>
      <c r="D335" s="68"/>
      <c r="E335" s="68"/>
      <c r="F335" s="68"/>
      <c r="G335" s="68"/>
      <c r="H335" s="68"/>
      <c r="I335" s="68"/>
      <c r="J335" s="68"/>
      <c r="K335" s="68"/>
      <c r="L335" s="45"/>
      <c r="M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</row>
  </sheetData>
  <sheetProtection password="CC35" sheet="1" objects="1" scenarios="1" formatColumns="0" formatRows="0" autoFilter="0"/>
  <autoFilter ref="C132:K334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hyperlinks>
    <hyperlink ref="F185" r:id="rId1" display="https://podminky.urs.cz/item/CS_URS_2024_01/713463213"/>
    <hyperlink ref="F205" r:id="rId2" display="https://podminky.urs.cz/item/CS_URS_2024_01/998721101"/>
    <hyperlink ref="F255" r:id="rId3" display="https://podminky.urs.cz/item/CS_URS_2024_01/998722101"/>
    <hyperlink ref="F274" r:id="rId4" display="https://podminky.urs.cz/item/CS_URS_2024_01/998725101"/>
    <hyperlink ref="F284" r:id="rId5" display="https://podminky.urs.cz/item/CS_URS_2024_01/998727101"/>
    <hyperlink ref="F307" r:id="rId6" display="https://podminky.urs.cz/item/CS_URS_2024_01/998733101"/>
    <hyperlink ref="F315" r:id="rId7" display="https://podminky.urs.cz/item/CS_URS_2024_01/998734101"/>
    <hyperlink ref="F324" r:id="rId8" display="https://podminky.urs.cz/item/CS_URS_2024_01/783614511"/>
    <hyperlink ref="F328" r:id="rId9" display="https://podminky.urs.cz/item/CS_URS_2024_01/HZS2212"/>
    <hyperlink ref="F331" r:id="rId10" display="https://podminky.urs.cz/item/CS_URS_2024_01/HZS2222"/>
    <hyperlink ref="F334" r:id="rId11" display="https://podminky.urs.cz/item/CS_URS_2024_01/HZS249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96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17.Listopadu - jídelna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1194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17. 5. 2024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21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21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ROUND((SUM(BE120:BE195)),2)</f>
        <v>0</v>
      </c>
      <c r="G33" s="39"/>
      <c r="H33" s="39"/>
      <c r="I33" s="156">
        <v>0.21</v>
      </c>
      <c r="J33" s="155">
        <f>ROUND(((SUM(BE120:BE195))*I33),2)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ROUND((SUM(BF120:BF195)),2)</f>
        <v>0</v>
      </c>
      <c r="G34" s="39"/>
      <c r="H34" s="39"/>
      <c r="I34" s="156">
        <v>0.15</v>
      </c>
      <c r="J34" s="155">
        <f>ROUND(((SUM(BF120:BF195))*I34),2)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ROUND((SUM(BG120:BG195)),2)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ROUND((SUM(BH120:BH195)),2)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ROUND((SUM(BI120:BI195)),2)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17.Listopadu - jídelna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03 - Elektroinstalace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17. 5. 2024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100</v>
      </c>
      <c r="D94" s="177"/>
      <c r="E94" s="177"/>
      <c r="F94" s="177"/>
      <c r="G94" s="177"/>
      <c r="H94" s="177"/>
      <c r="I94" s="177"/>
      <c r="J94" s="178" t="s">
        <v>101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102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80"/>
      <c r="C97" s="181"/>
      <c r="D97" s="182" t="s">
        <v>109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1195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1196</v>
      </c>
      <c r="E99" s="189"/>
      <c r="F99" s="189"/>
      <c r="G99" s="189"/>
      <c r="H99" s="189"/>
      <c r="I99" s="189"/>
      <c r="J99" s="190">
        <f>J180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0"/>
      <c r="C100" s="181"/>
      <c r="D100" s="182" t="s">
        <v>858</v>
      </c>
      <c r="E100" s="183"/>
      <c r="F100" s="183"/>
      <c r="G100" s="183"/>
      <c r="H100" s="183"/>
      <c r="I100" s="183"/>
      <c r="J100" s="184">
        <f>J191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120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5" t="str">
        <f>E7</f>
        <v>17.Listopadu - jídelna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97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03 - Elektroinstalace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 xml:space="preserve"> </v>
      </c>
      <c r="G114" s="41"/>
      <c r="H114" s="41"/>
      <c r="I114" s="33" t="s">
        <v>22</v>
      </c>
      <c r="J114" s="80" t="str">
        <f>IF(J12="","",J12)</f>
        <v>17. 5. 2024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 xml:space="preserve"> </v>
      </c>
      <c r="G116" s="41"/>
      <c r="H116" s="41"/>
      <c r="I116" s="33" t="s">
        <v>29</v>
      </c>
      <c r="J116" s="37" t="str">
        <f>E21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27</v>
      </c>
      <c r="D117" s="41"/>
      <c r="E117" s="41"/>
      <c r="F117" s="28" t="str">
        <f>IF(E18="","",E18)</f>
        <v>Vyplň údaj</v>
      </c>
      <c r="G117" s="41"/>
      <c r="H117" s="41"/>
      <c r="I117" s="33" t="s">
        <v>31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121</v>
      </c>
      <c r="D119" s="195" t="s">
        <v>58</v>
      </c>
      <c r="E119" s="195" t="s">
        <v>54</v>
      </c>
      <c r="F119" s="195" t="s">
        <v>55</v>
      </c>
      <c r="G119" s="195" t="s">
        <v>122</v>
      </c>
      <c r="H119" s="195" t="s">
        <v>123</v>
      </c>
      <c r="I119" s="195" t="s">
        <v>124</v>
      </c>
      <c r="J119" s="195" t="s">
        <v>101</v>
      </c>
      <c r="K119" s="196" t="s">
        <v>125</v>
      </c>
      <c r="L119" s="197"/>
      <c r="M119" s="101" t="s">
        <v>1</v>
      </c>
      <c r="N119" s="102" t="s">
        <v>37</v>
      </c>
      <c r="O119" s="102" t="s">
        <v>126</v>
      </c>
      <c r="P119" s="102" t="s">
        <v>127</v>
      </c>
      <c r="Q119" s="102" t="s">
        <v>128</v>
      </c>
      <c r="R119" s="102" t="s">
        <v>129</v>
      </c>
      <c r="S119" s="102" t="s">
        <v>130</v>
      </c>
      <c r="T119" s="103" t="s">
        <v>131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132</v>
      </c>
      <c r="D120" s="41"/>
      <c r="E120" s="41"/>
      <c r="F120" s="41"/>
      <c r="G120" s="41"/>
      <c r="H120" s="41"/>
      <c r="I120" s="41"/>
      <c r="J120" s="198">
        <f>BK120</f>
        <v>0</v>
      </c>
      <c r="K120" s="41"/>
      <c r="L120" s="45"/>
      <c r="M120" s="104"/>
      <c r="N120" s="199"/>
      <c r="O120" s="105"/>
      <c r="P120" s="200">
        <f>P121+P191</f>
        <v>0</v>
      </c>
      <c r="Q120" s="105"/>
      <c r="R120" s="200">
        <f>R121+R191</f>
        <v>0.117638</v>
      </c>
      <c r="S120" s="105"/>
      <c r="T120" s="201">
        <f>T121+T191</f>
        <v>0.07672000000000001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72</v>
      </c>
      <c r="AU120" s="18" t="s">
        <v>103</v>
      </c>
      <c r="BK120" s="202">
        <f>BK121+BK191</f>
        <v>0</v>
      </c>
    </row>
    <row r="121" spans="1:63" s="12" customFormat="1" ht="25.9" customHeight="1">
      <c r="A121" s="12"/>
      <c r="B121" s="203"/>
      <c r="C121" s="204"/>
      <c r="D121" s="205" t="s">
        <v>72</v>
      </c>
      <c r="E121" s="206" t="s">
        <v>299</v>
      </c>
      <c r="F121" s="206" t="s">
        <v>300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P122+P180</f>
        <v>0</v>
      </c>
      <c r="Q121" s="211"/>
      <c r="R121" s="212">
        <f>R122+R180</f>
        <v>0.117638</v>
      </c>
      <c r="S121" s="211"/>
      <c r="T121" s="213">
        <f>T122+T180</f>
        <v>0.07672000000000001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83</v>
      </c>
      <c r="AT121" s="215" t="s">
        <v>72</v>
      </c>
      <c r="AU121" s="215" t="s">
        <v>73</v>
      </c>
      <c r="AY121" s="214" t="s">
        <v>135</v>
      </c>
      <c r="BK121" s="216">
        <f>BK122+BK180</f>
        <v>0</v>
      </c>
    </row>
    <row r="122" spans="1:63" s="12" customFormat="1" ht="22.8" customHeight="1">
      <c r="A122" s="12"/>
      <c r="B122" s="203"/>
      <c r="C122" s="204"/>
      <c r="D122" s="205" t="s">
        <v>72</v>
      </c>
      <c r="E122" s="217" t="s">
        <v>1197</v>
      </c>
      <c r="F122" s="217" t="s">
        <v>1198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SUM(P123:P179)</f>
        <v>0</v>
      </c>
      <c r="Q122" s="211"/>
      <c r="R122" s="212">
        <f>SUM(R123:R179)</f>
        <v>0.115638</v>
      </c>
      <c r="S122" s="211"/>
      <c r="T122" s="213">
        <f>SUM(T123:T179)</f>
        <v>0.07172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83</v>
      </c>
      <c r="AT122" s="215" t="s">
        <v>72</v>
      </c>
      <c r="AU122" s="215" t="s">
        <v>81</v>
      </c>
      <c r="AY122" s="214" t="s">
        <v>135</v>
      </c>
      <c r="BK122" s="216">
        <f>SUM(BK123:BK179)</f>
        <v>0</v>
      </c>
    </row>
    <row r="123" spans="1:65" s="2" customFormat="1" ht="16.5" customHeight="1">
      <c r="A123" s="39"/>
      <c r="B123" s="40"/>
      <c r="C123" s="219" t="s">
        <v>785</v>
      </c>
      <c r="D123" s="219" t="s">
        <v>139</v>
      </c>
      <c r="E123" s="220" t="s">
        <v>1199</v>
      </c>
      <c r="F123" s="221" t="s">
        <v>1200</v>
      </c>
      <c r="G123" s="222" t="s">
        <v>1201</v>
      </c>
      <c r="H123" s="223">
        <v>1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38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306</v>
      </c>
      <c r="AT123" s="230" t="s">
        <v>139</v>
      </c>
      <c r="AU123" s="230" t="s">
        <v>83</v>
      </c>
      <c r="AY123" s="18" t="s">
        <v>135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81</v>
      </c>
      <c r="BK123" s="231">
        <f>ROUND(I123*H123,2)</f>
        <v>0</v>
      </c>
      <c r="BL123" s="18" t="s">
        <v>306</v>
      </c>
      <c r="BM123" s="230" t="s">
        <v>1202</v>
      </c>
    </row>
    <row r="124" spans="1:47" s="2" customFormat="1" ht="12">
      <c r="A124" s="39"/>
      <c r="B124" s="40"/>
      <c r="C124" s="41"/>
      <c r="D124" s="232" t="s">
        <v>145</v>
      </c>
      <c r="E124" s="41"/>
      <c r="F124" s="233" t="s">
        <v>1200</v>
      </c>
      <c r="G124" s="41"/>
      <c r="H124" s="41"/>
      <c r="I124" s="234"/>
      <c r="J124" s="41"/>
      <c r="K124" s="41"/>
      <c r="L124" s="45"/>
      <c r="M124" s="235"/>
      <c r="N124" s="236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145</v>
      </c>
      <c r="AU124" s="18" t="s">
        <v>83</v>
      </c>
    </row>
    <row r="125" spans="1:65" s="2" customFormat="1" ht="16.5" customHeight="1">
      <c r="A125" s="39"/>
      <c r="B125" s="40"/>
      <c r="C125" s="219" t="s">
        <v>819</v>
      </c>
      <c r="D125" s="219" t="s">
        <v>139</v>
      </c>
      <c r="E125" s="220" t="s">
        <v>1203</v>
      </c>
      <c r="F125" s="221" t="s">
        <v>1204</v>
      </c>
      <c r="G125" s="222" t="s">
        <v>1201</v>
      </c>
      <c r="H125" s="223">
        <v>1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38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306</v>
      </c>
      <c r="AT125" s="230" t="s">
        <v>139</v>
      </c>
      <c r="AU125" s="230" t="s">
        <v>83</v>
      </c>
      <c r="AY125" s="18" t="s">
        <v>135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81</v>
      </c>
      <c r="BK125" s="231">
        <f>ROUND(I125*H125,2)</f>
        <v>0</v>
      </c>
      <c r="BL125" s="18" t="s">
        <v>306</v>
      </c>
      <c r="BM125" s="230" t="s">
        <v>1205</v>
      </c>
    </row>
    <row r="126" spans="1:47" s="2" customFormat="1" ht="12">
      <c r="A126" s="39"/>
      <c r="B126" s="40"/>
      <c r="C126" s="41"/>
      <c r="D126" s="232" t="s">
        <v>145</v>
      </c>
      <c r="E126" s="41"/>
      <c r="F126" s="233" t="s">
        <v>1204</v>
      </c>
      <c r="G126" s="41"/>
      <c r="H126" s="41"/>
      <c r="I126" s="234"/>
      <c r="J126" s="41"/>
      <c r="K126" s="41"/>
      <c r="L126" s="45"/>
      <c r="M126" s="235"/>
      <c r="N126" s="23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145</v>
      </c>
      <c r="AU126" s="18" t="s">
        <v>83</v>
      </c>
    </row>
    <row r="127" spans="1:65" s="2" customFormat="1" ht="21.75" customHeight="1">
      <c r="A127" s="39"/>
      <c r="B127" s="40"/>
      <c r="C127" s="219" t="s">
        <v>364</v>
      </c>
      <c r="D127" s="219" t="s">
        <v>139</v>
      </c>
      <c r="E127" s="220" t="s">
        <v>1206</v>
      </c>
      <c r="F127" s="221" t="s">
        <v>1207</v>
      </c>
      <c r="G127" s="222" t="s">
        <v>166</v>
      </c>
      <c r="H127" s="223">
        <v>1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38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306</v>
      </c>
      <c r="AT127" s="230" t="s">
        <v>139</v>
      </c>
      <c r="AU127" s="230" t="s">
        <v>83</v>
      </c>
      <c r="AY127" s="18" t="s">
        <v>135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81</v>
      </c>
      <c r="BK127" s="231">
        <f>ROUND(I127*H127,2)</f>
        <v>0</v>
      </c>
      <c r="BL127" s="18" t="s">
        <v>306</v>
      </c>
      <c r="BM127" s="230" t="s">
        <v>1208</v>
      </c>
    </row>
    <row r="128" spans="1:47" s="2" customFormat="1" ht="12">
      <c r="A128" s="39"/>
      <c r="B128" s="40"/>
      <c r="C128" s="41"/>
      <c r="D128" s="232" t="s">
        <v>145</v>
      </c>
      <c r="E128" s="41"/>
      <c r="F128" s="233" t="s">
        <v>1209</v>
      </c>
      <c r="G128" s="41"/>
      <c r="H128" s="41"/>
      <c r="I128" s="234"/>
      <c r="J128" s="41"/>
      <c r="K128" s="41"/>
      <c r="L128" s="45"/>
      <c r="M128" s="235"/>
      <c r="N128" s="236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145</v>
      </c>
      <c r="AU128" s="18" t="s">
        <v>83</v>
      </c>
    </row>
    <row r="129" spans="1:65" s="2" customFormat="1" ht="21.75" customHeight="1">
      <c r="A129" s="39"/>
      <c r="B129" s="40"/>
      <c r="C129" s="269" t="s">
        <v>217</v>
      </c>
      <c r="D129" s="269" t="s">
        <v>214</v>
      </c>
      <c r="E129" s="270" t="s">
        <v>1210</v>
      </c>
      <c r="F129" s="271" t="s">
        <v>1211</v>
      </c>
      <c r="G129" s="272" t="s">
        <v>166</v>
      </c>
      <c r="H129" s="273">
        <v>1</v>
      </c>
      <c r="I129" s="274"/>
      <c r="J129" s="275">
        <f>ROUND(I129*H129,2)</f>
        <v>0</v>
      </c>
      <c r="K129" s="271" t="s">
        <v>1</v>
      </c>
      <c r="L129" s="276"/>
      <c r="M129" s="277" t="s">
        <v>1</v>
      </c>
      <c r="N129" s="278" t="s">
        <v>38</v>
      </c>
      <c r="O129" s="92"/>
      <c r="P129" s="228">
        <f>O129*H129</f>
        <v>0</v>
      </c>
      <c r="Q129" s="228">
        <v>4E-05</v>
      </c>
      <c r="R129" s="228">
        <f>Q129*H129</f>
        <v>4E-05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213</v>
      </c>
      <c r="AT129" s="230" t="s">
        <v>214</v>
      </c>
      <c r="AU129" s="230" t="s">
        <v>83</v>
      </c>
      <c r="AY129" s="18" t="s">
        <v>135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81</v>
      </c>
      <c r="BK129" s="231">
        <f>ROUND(I129*H129,2)</f>
        <v>0</v>
      </c>
      <c r="BL129" s="18" t="s">
        <v>306</v>
      </c>
      <c r="BM129" s="230" t="s">
        <v>1212</v>
      </c>
    </row>
    <row r="130" spans="1:47" s="2" customFormat="1" ht="12">
      <c r="A130" s="39"/>
      <c r="B130" s="40"/>
      <c r="C130" s="41"/>
      <c r="D130" s="232" t="s">
        <v>145</v>
      </c>
      <c r="E130" s="41"/>
      <c r="F130" s="233" t="s">
        <v>1211</v>
      </c>
      <c r="G130" s="41"/>
      <c r="H130" s="41"/>
      <c r="I130" s="234"/>
      <c r="J130" s="41"/>
      <c r="K130" s="41"/>
      <c r="L130" s="45"/>
      <c r="M130" s="235"/>
      <c r="N130" s="23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145</v>
      </c>
      <c r="AU130" s="18" t="s">
        <v>83</v>
      </c>
    </row>
    <row r="131" spans="1:65" s="2" customFormat="1" ht="33" customHeight="1">
      <c r="A131" s="39"/>
      <c r="B131" s="40"/>
      <c r="C131" s="219" t="s">
        <v>243</v>
      </c>
      <c r="D131" s="219" t="s">
        <v>139</v>
      </c>
      <c r="E131" s="220" t="s">
        <v>1213</v>
      </c>
      <c r="F131" s="221" t="s">
        <v>1214</v>
      </c>
      <c r="G131" s="222" t="s">
        <v>190</v>
      </c>
      <c r="H131" s="223">
        <v>401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38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306</v>
      </c>
      <c r="AT131" s="230" t="s">
        <v>139</v>
      </c>
      <c r="AU131" s="230" t="s">
        <v>83</v>
      </c>
      <c r="AY131" s="18" t="s">
        <v>135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81</v>
      </c>
      <c r="BK131" s="231">
        <f>ROUND(I131*H131,2)</f>
        <v>0</v>
      </c>
      <c r="BL131" s="18" t="s">
        <v>306</v>
      </c>
      <c r="BM131" s="230" t="s">
        <v>1215</v>
      </c>
    </row>
    <row r="132" spans="1:47" s="2" customFormat="1" ht="12">
      <c r="A132" s="39"/>
      <c r="B132" s="40"/>
      <c r="C132" s="41"/>
      <c r="D132" s="232" t="s">
        <v>145</v>
      </c>
      <c r="E132" s="41"/>
      <c r="F132" s="233" t="s">
        <v>1216</v>
      </c>
      <c r="G132" s="41"/>
      <c r="H132" s="41"/>
      <c r="I132" s="234"/>
      <c r="J132" s="41"/>
      <c r="K132" s="41"/>
      <c r="L132" s="45"/>
      <c r="M132" s="235"/>
      <c r="N132" s="23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145</v>
      </c>
      <c r="AU132" s="18" t="s">
        <v>83</v>
      </c>
    </row>
    <row r="133" spans="1:51" s="14" customFormat="1" ht="12">
      <c r="A133" s="14"/>
      <c r="B133" s="247"/>
      <c r="C133" s="248"/>
      <c r="D133" s="232" t="s">
        <v>152</v>
      </c>
      <c r="E133" s="249" t="s">
        <v>1</v>
      </c>
      <c r="F133" s="250" t="s">
        <v>1217</v>
      </c>
      <c r="G133" s="248"/>
      <c r="H133" s="251">
        <v>401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152</v>
      </c>
      <c r="AU133" s="257" t="s">
        <v>83</v>
      </c>
      <c r="AV133" s="14" t="s">
        <v>83</v>
      </c>
      <c r="AW133" s="14" t="s">
        <v>30</v>
      </c>
      <c r="AX133" s="14" t="s">
        <v>81</v>
      </c>
      <c r="AY133" s="257" t="s">
        <v>135</v>
      </c>
    </row>
    <row r="134" spans="1:65" s="2" customFormat="1" ht="24.15" customHeight="1">
      <c r="A134" s="39"/>
      <c r="B134" s="40"/>
      <c r="C134" s="269" t="s">
        <v>865</v>
      </c>
      <c r="D134" s="269" t="s">
        <v>214</v>
      </c>
      <c r="E134" s="270" t="s">
        <v>1218</v>
      </c>
      <c r="F134" s="271" t="s">
        <v>1219</v>
      </c>
      <c r="G134" s="272" t="s">
        <v>190</v>
      </c>
      <c r="H134" s="273">
        <v>403.65</v>
      </c>
      <c r="I134" s="274"/>
      <c r="J134" s="275">
        <f>ROUND(I134*H134,2)</f>
        <v>0</v>
      </c>
      <c r="K134" s="271" t="s">
        <v>1</v>
      </c>
      <c r="L134" s="276"/>
      <c r="M134" s="277" t="s">
        <v>1</v>
      </c>
      <c r="N134" s="278" t="s">
        <v>38</v>
      </c>
      <c r="O134" s="92"/>
      <c r="P134" s="228">
        <f>O134*H134</f>
        <v>0</v>
      </c>
      <c r="Q134" s="228">
        <v>0.00012</v>
      </c>
      <c r="R134" s="228">
        <f>Q134*H134</f>
        <v>0.048438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213</v>
      </c>
      <c r="AT134" s="230" t="s">
        <v>214</v>
      </c>
      <c r="AU134" s="230" t="s">
        <v>83</v>
      </c>
      <c r="AY134" s="18" t="s">
        <v>135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81</v>
      </c>
      <c r="BK134" s="231">
        <f>ROUND(I134*H134,2)</f>
        <v>0</v>
      </c>
      <c r="BL134" s="18" t="s">
        <v>306</v>
      </c>
      <c r="BM134" s="230" t="s">
        <v>1220</v>
      </c>
    </row>
    <row r="135" spans="1:47" s="2" customFormat="1" ht="12">
      <c r="A135" s="39"/>
      <c r="B135" s="40"/>
      <c r="C135" s="41"/>
      <c r="D135" s="232" t="s">
        <v>145</v>
      </c>
      <c r="E135" s="41"/>
      <c r="F135" s="233" t="s">
        <v>1219</v>
      </c>
      <c r="G135" s="41"/>
      <c r="H135" s="41"/>
      <c r="I135" s="234"/>
      <c r="J135" s="41"/>
      <c r="K135" s="41"/>
      <c r="L135" s="45"/>
      <c r="M135" s="235"/>
      <c r="N135" s="236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145</v>
      </c>
      <c r="AU135" s="18" t="s">
        <v>83</v>
      </c>
    </row>
    <row r="136" spans="1:51" s="14" customFormat="1" ht="12">
      <c r="A136" s="14"/>
      <c r="B136" s="247"/>
      <c r="C136" s="248"/>
      <c r="D136" s="232" t="s">
        <v>152</v>
      </c>
      <c r="E136" s="249" t="s">
        <v>1</v>
      </c>
      <c r="F136" s="250" t="s">
        <v>1221</v>
      </c>
      <c r="G136" s="248"/>
      <c r="H136" s="251">
        <v>403.65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7" t="s">
        <v>152</v>
      </c>
      <c r="AU136" s="257" t="s">
        <v>83</v>
      </c>
      <c r="AV136" s="14" t="s">
        <v>83</v>
      </c>
      <c r="AW136" s="14" t="s">
        <v>30</v>
      </c>
      <c r="AX136" s="14" t="s">
        <v>81</v>
      </c>
      <c r="AY136" s="257" t="s">
        <v>135</v>
      </c>
    </row>
    <row r="137" spans="1:65" s="2" customFormat="1" ht="24.15" customHeight="1">
      <c r="A137" s="39"/>
      <c r="B137" s="40"/>
      <c r="C137" s="269" t="s">
        <v>474</v>
      </c>
      <c r="D137" s="269" t="s">
        <v>214</v>
      </c>
      <c r="E137" s="270" t="s">
        <v>1222</v>
      </c>
      <c r="F137" s="271" t="s">
        <v>1223</v>
      </c>
      <c r="G137" s="272" t="s">
        <v>190</v>
      </c>
      <c r="H137" s="273">
        <v>50</v>
      </c>
      <c r="I137" s="274"/>
      <c r="J137" s="275">
        <f>ROUND(I137*H137,2)</f>
        <v>0</v>
      </c>
      <c r="K137" s="271" t="s">
        <v>1</v>
      </c>
      <c r="L137" s="276"/>
      <c r="M137" s="277" t="s">
        <v>1</v>
      </c>
      <c r="N137" s="278" t="s">
        <v>38</v>
      </c>
      <c r="O137" s="92"/>
      <c r="P137" s="228">
        <f>O137*H137</f>
        <v>0</v>
      </c>
      <c r="Q137" s="228">
        <v>0.00017</v>
      </c>
      <c r="R137" s="228">
        <f>Q137*H137</f>
        <v>0.0085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213</v>
      </c>
      <c r="AT137" s="230" t="s">
        <v>214</v>
      </c>
      <c r="AU137" s="230" t="s">
        <v>83</v>
      </c>
      <c r="AY137" s="18" t="s">
        <v>135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81</v>
      </c>
      <c r="BK137" s="231">
        <f>ROUND(I137*H137,2)</f>
        <v>0</v>
      </c>
      <c r="BL137" s="18" t="s">
        <v>306</v>
      </c>
      <c r="BM137" s="230" t="s">
        <v>1224</v>
      </c>
    </row>
    <row r="138" spans="1:47" s="2" customFormat="1" ht="12">
      <c r="A138" s="39"/>
      <c r="B138" s="40"/>
      <c r="C138" s="41"/>
      <c r="D138" s="232" t="s">
        <v>145</v>
      </c>
      <c r="E138" s="41"/>
      <c r="F138" s="233" t="s">
        <v>1223</v>
      </c>
      <c r="G138" s="41"/>
      <c r="H138" s="41"/>
      <c r="I138" s="234"/>
      <c r="J138" s="41"/>
      <c r="K138" s="41"/>
      <c r="L138" s="45"/>
      <c r="M138" s="235"/>
      <c r="N138" s="236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145</v>
      </c>
      <c r="AU138" s="18" t="s">
        <v>83</v>
      </c>
    </row>
    <row r="139" spans="1:65" s="2" customFormat="1" ht="24.15" customHeight="1">
      <c r="A139" s="39"/>
      <c r="B139" s="40"/>
      <c r="C139" s="219" t="s">
        <v>576</v>
      </c>
      <c r="D139" s="219" t="s">
        <v>139</v>
      </c>
      <c r="E139" s="220" t="s">
        <v>1225</v>
      </c>
      <c r="F139" s="221" t="s">
        <v>1226</v>
      </c>
      <c r="G139" s="222" t="s">
        <v>166</v>
      </c>
      <c r="H139" s="223">
        <v>10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38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306</v>
      </c>
      <c r="AT139" s="230" t="s">
        <v>139</v>
      </c>
      <c r="AU139" s="230" t="s">
        <v>83</v>
      </c>
      <c r="AY139" s="18" t="s">
        <v>135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81</v>
      </c>
      <c r="BK139" s="231">
        <f>ROUND(I139*H139,2)</f>
        <v>0</v>
      </c>
      <c r="BL139" s="18" t="s">
        <v>306</v>
      </c>
      <c r="BM139" s="230" t="s">
        <v>1227</v>
      </c>
    </row>
    <row r="140" spans="1:47" s="2" customFormat="1" ht="12">
      <c r="A140" s="39"/>
      <c r="B140" s="40"/>
      <c r="C140" s="41"/>
      <c r="D140" s="232" t="s">
        <v>145</v>
      </c>
      <c r="E140" s="41"/>
      <c r="F140" s="233" t="s">
        <v>1228</v>
      </c>
      <c r="G140" s="41"/>
      <c r="H140" s="41"/>
      <c r="I140" s="234"/>
      <c r="J140" s="41"/>
      <c r="K140" s="41"/>
      <c r="L140" s="45"/>
      <c r="M140" s="235"/>
      <c r="N140" s="236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145</v>
      </c>
      <c r="AU140" s="18" t="s">
        <v>83</v>
      </c>
    </row>
    <row r="141" spans="1:65" s="2" customFormat="1" ht="24.15" customHeight="1">
      <c r="A141" s="39"/>
      <c r="B141" s="40"/>
      <c r="C141" s="269" t="s">
        <v>582</v>
      </c>
      <c r="D141" s="269" t="s">
        <v>214</v>
      </c>
      <c r="E141" s="270" t="s">
        <v>1229</v>
      </c>
      <c r="F141" s="271" t="s">
        <v>1230</v>
      </c>
      <c r="G141" s="272" t="s">
        <v>166</v>
      </c>
      <c r="H141" s="273">
        <v>10</v>
      </c>
      <c r="I141" s="274"/>
      <c r="J141" s="275">
        <f>ROUND(I141*H141,2)</f>
        <v>0</v>
      </c>
      <c r="K141" s="271" t="s">
        <v>1</v>
      </c>
      <c r="L141" s="276"/>
      <c r="M141" s="277" t="s">
        <v>1</v>
      </c>
      <c r="N141" s="278" t="s">
        <v>38</v>
      </c>
      <c r="O141" s="92"/>
      <c r="P141" s="228">
        <f>O141*H141</f>
        <v>0</v>
      </c>
      <c r="Q141" s="228">
        <v>9E-05</v>
      </c>
      <c r="R141" s="228">
        <f>Q141*H141</f>
        <v>0.0009000000000000001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213</v>
      </c>
      <c r="AT141" s="230" t="s">
        <v>214</v>
      </c>
      <c r="AU141" s="230" t="s">
        <v>83</v>
      </c>
      <c r="AY141" s="18" t="s">
        <v>135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81</v>
      </c>
      <c r="BK141" s="231">
        <f>ROUND(I141*H141,2)</f>
        <v>0</v>
      </c>
      <c r="BL141" s="18" t="s">
        <v>306</v>
      </c>
      <c r="BM141" s="230" t="s">
        <v>1231</v>
      </c>
    </row>
    <row r="142" spans="1:47" s="2" customFormat="1" ht="12">
      <c r="A142" s="39"/>
      <c r="B142" s="40"/>
      <c r="C142" s="41"/>
      <c r="D142" s="232" t="s">
        <v>145</v>
      </c>
      <c r="E142" s="41"/>
      <c r="F142" s="233" t="s">
        <v>1230</v>
      </c>
      <c r="G142" s="41"/>
      <c r="H142" s="41"/>
      <c r="I142" s="234"/>
      <c r="J142" s="41"/>
      <c r="K142" s="41"/>
      <c r="L142" s="45"/>
      <c r="M142" s="235"/>
      <c r="N142" s="23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145</v>
      </c>
      <c r="AU142" s="18" t="s">
        <v>83</v>
      </c>
    </row>
    <row r="143" spans="1:65" s="2" customFormat="1" ht="37.8" customHeight="1">
      <c r="A143" s="39"/>
      <c r="B143" s="40"/>
      <c r="C143" s="219" t="s">
        <v>81</v>
      </c>
      <c r="D143" s="219" t="s">
        <v>139</v>
      </c>
      <c r="E143" s="220" t="s">
        <v>1232</v>
      </c>
      <c r="F143" s="221" t="s">
        <v>1233</v>
      </c>
      <c r="G143" s="222" t="s">
        <v>166</v>
      </c>
      <c r="H143" s="223">
        <v>13</v>
      </c>
      <c r="I143" s="224"/>
      <c r="J143" s="225">
        <f>ROUND(I143*H143,2)</f>
        <v>0</v>
      </c>
      <c r="K143" s="221" t="s">
        <v>1</v>
      </c>
      <c r="L143" s="45"/>
      <c r="M143" s="226" t="s">
        <v>1</v>
      </c>
      <c r="N143" s="227" t="s">
        <v>38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4.8E-05</v>
      </c>
      <c r="T143" s="229">
        <f>S143*H143</f>
        <v>0.000624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306</v>
      </c>
      <c r="AT143" s="230" t="s">
        <v>139</v>
      </c>
      <c r="AU143" s="230" t="s">
        <v>83</v>
      </c>
      <c r="AY143" s="18" t="s">
        <v>135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81</v>
      </c>
      <c r="BK143" s="231">
        <f>ROUND(I143*H143,2)</f>
        <v>0</v>
      </c>
      <c r="BL143" s="18" t="s">
        <v>306</v>
      </c>
      <c r="BM143" s="230" t="s">
        <v>1234</v>
      </c>
    </row>
    <row r="144" spans="1:47" s="2" customFormat="1" ht="12">
      <c r="A144" s="39"/>
      <c r="B144" s="40"/>
      <c r="C144" s="41"/>
      <c r="D144" s="232" t="s">
        <v>145</v>
      </c>
      <c r="E144" s="41"/>
      <c r="F144" s="233" t="s">
        <v>1235</v>
      </c>
      <c r="G144" s="41"/>
      <c r="H144" s="41"/>
      <c r="I144" s="234"/>
      <c r="J144" s="41"/>
      <c r="K144" s="41"/>
      <c r="L144" s="45"/>
      <c r="M144" s="235"/>
      <c r="N144" s="236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145</v>
      </c>
      <c r="AU144" s="18" t="s">
        <v>83</v>
      </c>
    </row>
    <row r="145" spans="1:65" s="2" customFormat="1" ht="24.15" customHeight="1">
      <c r="A145" s="39"/>
      <c r="B145" s="40"/>
      <c r="C145" s="219" t="s">
        <v>459</v>
      </c>
      <c r="D145" s="219" t="s">
        <v>139</v>
      </c>
      <c r="E145" s="220" t="s">
        <v>1236</v>
      </c>
      <c r="F145" s="221" t="s">
        <v>1237</v>
      </c>
      <c r="G145" s="222" t="s">
        <v>166</v>
      </c>
      <c r="H145" s="223">
        <v>6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38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306</v>
      </c>
      <c r="AT145" s="230" t="s">
        <v>139</v>
      </c>
      <c r="AU145" s="230" t="s">
        <v>83</v>
      </c>
      <c r="AY145" s="18" t="s">
        <v>135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81</v>
      </c>
      <c r="BK145" s="231">
        <f>ROUND(I145*H145,2)</f>
        <v>0</v>
      </c>
      <c r="BL145" s="18" t="s">
        <v>306</v>
      </c>
      <c r="BM145" s="230" t="s">
        <v>1238</v>
      </c>
    </row>
    <row r="146" spans="1:47" s="2" customFormat="1" ht="12">
      <c r="A146" s="39"/>
      <c r="B146" s="40"/>
      <c r="C146" s="41"/>
      <c r="D146" s="232" t="s">
        <v>145</v>
      </c>
      <c r="E146" s="41"/>
      <c r="F146" s="233" t="s">
        <v>1239</v>
      </c>
      <c r="G146" s="41"/>
      <c r="H146" s="41"/>
      <c r="I146" s="234"/>
      <c r="J146" s="41"/>
      <c r="K146" s="41"/>
      <c r="L146" s="45"/>
      <c r="M146" s="235"/>
      <c r="N146" s="236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145</v>
      </c>
      <c r="AU146" s="18" t="s">
        <v>83</v>
      </c>
    </row>
    <row r="147" spans="1:65" s="2" customFormat="1" ht="24.15" customHeight="1">
      <c r="A147" s="39"/>
      <c r="B147" s="40"/>
      <c r="C147" s="269" t="s">
        <v>245</v>
      </c>
      <c r="D147" s="269" t="s">
        <v>214</v>
      </c>
      <c r="E147" s="270" t="s">
        <v>1240</v>
      </c>
      <c r="F147" s="271" t="s">
        <v>1241</v>
      </c>
      <c r="G147" s="272" t="s">
        <v>166</v>
      </c>
      <c r="H147" s="273">
        <v>6</v>
      </c>
      <c r="I147" s="274"/>
      <c r="J147" s="275">
        <f>ROUND(I147*H147,2)</f>
        <v>0</v>
      </c>
      <c r="K147" s="271" t="s">
        <v>1</v>
      </c>
      <c r="L147" s="276"/>
      <c r="M147" s="277" t="s">
        <v>1</v>
      </c>
      <c r="N147" s="278" t="s">
        <v>38</v>
      </c>
      <c r="O147" s="92"/>
      <c r="P147" s="228">
        <f>O147*H147</f>
        <v>0</v>
      </c>
      <c r="Q147" s="228">
        <v>6E-05</v>
      </c>
      <c r="R147" s="228">
        <f>Q147*H147</f>
        <v>0.00036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213</v>
      </c>
      <c r="AT147" s="230" t="s">
        <v>214</v>
      </c>
      <c r="AU147" s="230" t="s">
        <v>83</v>
      </c>
      <c r="AY147" s="18" t="s">
        <v>135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81</v>
      </c>
      <c r="BK147" s="231">
        <f>ROUND(I147*H147,2)</f>
        <v>0</v>
      </c>
      <c r="BL147" s="18" t="s">
        <v>306</v>
      </c>
      <c r="BM147" s="230" t="s">
        <v>1242</v>
      </c>
    </row>
    <row r="148" spans="1:47" s="2" customFormat="1" ht="12">
      <c r="A148" s="39"/>
      <c r="B148" s="40"/>
      <c r="C148" s="41"/>
      <c r="D148" s="232" t="s">
        <v>145</v>
      </c>
      <c r="E148" s="41"/>
      <c r="F148" s="233" t="s">
        <v>1241</v>
      </c>
      <c r="G148" s="41"/>
      <c r="H148" s="41"/>
      <c r="I148" s="234"/>
      <c r="J148" s="41"/>
      <c r="K148" s="41"/>
      <c r="L148" s="45"/>
      <c r="M148" s="235"/>
      <c r="N148" s="23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145</v>
      </c>
      <c r="AU148" s="18" t="s">
        <v>83</v>
      </c>
    </row>
    <row r="149" spans="1:65" s="2" customFormat="1" ht="37.8" customHeight="1">
      <c r="A149" s="39"/>
      <c r="B149" s="40"/>
      <c r="C149" s="219" t="s">
        <v>83</v>
      </c>
      <c r="D149" s="219" t="s">
        <v>139</v>
      </c>
      <c r="E149" s="220" t="s">
        <v>1243</v>
      </c>
      <c r="F149" s="221" t="s">
        <v>1244</v>
      </c>
      <c r="G149" s="222" t="s">
        <v>166</v>
      </c>
      <c r="H149" s="223">
        <v>2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38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4.8E-05</v>
      </c>
      <c r="T149" s="229">
        <f>S149*H149</f>
        <v>9.6E-05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306</v>
      </c>
      <c r="AT149" s="230" t="s">
        <v>139</v>
      </c>
      <c r="AU149" s="230" t="s">
        <v>83</v>
      </c>
      <c r="AY149" s="18" t="s">
        <v>135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81</v>
      </c>
      <c r="BK149" s="231">
        <f>ROUND(I149*H149,2)</f>
        <v>0</v>
      </c>
      <c r="BL149" s="18" t="s">
        <v>306</v>
      </c>
      <c r="BM149" s="230" t="s">
        <v>1245</v>
      </c>
    </row>
    <row r="150" spans="1:47" s="2" customFormat="1" ht="12">
      <c r="A150" s="39"/>
      <c r="B150" s="40"/>
      <c r="C150" s="41"/>
      <c r="D150" s="232" t="s">
        <v>145</v>
      </c>
      <c r="E150" s="41"/>
      <c r="F150" s="233" t="s">
        <v>1246</v>
      </c>
      <c r="G150" s="41"/>
      <c r="H150" s="41"/>
      <c r="I150" s="234"/>
      <c r="J150" s="41"/>
      <c r="K150" s="41"/>
      <c r="L150" s="45"/>
      <c r="M150" s="235"/>
      <c r="N150" s="236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145</v>
      </c>
      <c r="AU150" s="18" t="s">
        <v>83</v>
      </c>
    </row>
    <row r="151" spans="1:65" s="2" customFormat="1" ht="24.15" customHeight="1">
      <c r="A151" s="39"/>
      <c r="B151" s="40"/>
      <c r="C151" s="219" t="s">
        <v>427</v>
      </c>
      <c r="D151" s="219" t="s">
        <v>139</v>
      </c>
      <c r="E151" s="220" t="s">
        <v>1247</v>
      </c>
      <c r="F151" s="221" t="s">
        <v>1248</v>
      </c>
      <c r="G151" s="222" t="s">
        <v>166</v>
      </c>
      <c r="H151" s="223">
        <v>8</v>
      </c>
      <c r="I151" s="224"/>
      <c r="J151" s="225">
        <f>ROUND(I151*H151,2)</f>
        <v>0</v>
      </c>
      <c r="K151" s="221" t="s">
        <v>1</v>
      </c>
      <c r="L151" s="45"/>
      <c r="M151" s="226" t="s">
        <v>1</v>
      </c>
      <c r="N151" s="227" t="s">
        <v>38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306</v>
      </c>
      <c r="AT151" s="230" t="s">
        <v>139</v>
      </c>
      <c r="AU151" s="230" t="s">
        <v>83</v>
      </c>
      <c r="AY151" s="18" t="s">
        <v>135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81</v>
      </c>
      <c r="BK151" s="231">
        <f>ROUND(I151*H151,2)</f>
        <v>0</v>
      </c>
      <c r="BL151" s="18" t="s">
        <v>306</v>
      </c>
      <c r="BM151" s="230" t="s">
        <v>1249</v>
      </c>
    </row>
    <row r="152" spans="1:47" s="2" customFormat="1" ht="12">
      <c r="A152" s="39"/>
      <c r="B152" s="40"/>
      <c r="C152" s="41"/>
      <c r="D152" s="232" t="s">
        <v>145</v>
      </c>
      <c r="E152" s="41"/>
      <c r="F152" s="233" t="s">
        <v>1250</v>
      </c>
      <c r="G152" s="41"/>
      <c r="H152" s="41"/>
      <c r="I152" s="234"/>
      <c r="J152" s="41"/>
      <c r="K152" s="41"/>
      <c r="L152" s="45"/>
      <c r="M152" s="235"/>
      <c r="N152" s="236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145</v>
      </c>
      <c r="AU152" s="18" t="s">
        <v>83</v>
      </c>
    </row>
    <row r="153" spans="1:65" s="2" customFormat="1" ht="16.5" customHeight="1">
      <c r="A153" s="39"/>
      <c r="B153" s="40"/>
      <c r="C153" s="269" t="s">
        <v>7</v>
      </c>
      <c r="D153" s="269" t="s">
        <v>214</v>
      </c>
      <c r="E153" s="270" t="s">
        <v>1251</v>
      </c>
      <c r="F153" s="271" t="s">
        <v>1252</v>
      </c>
      <c r="G153" s="272" t="s">
        <v>166</v>
      </c>
      <c r="H153" s="273">
        <v>8</v>
      </c>
      <c r="I153" s="274"/>
      <c r="J153" s="275">
        <f>ROUND(I153*H153,2)</f>
        <v>0</v>
      </c>
      <c r="K153" s="271" t="s">
        <v>1</v>
      </c>
      <c r="L153" s="276"/>
      <c r="M153" s="277" t="s">
        <v>1</v>
      </c>
      <c r="N153" s="278" t="s">
        <v>38</v>
      </c>
      <c r="O153" s="92"/>
      <c r="P153" s="228">
        <f>O153*H153</f>
        <v>0</v>
      </c>
      <c r="Q153" s="228">
        <v>0.0008</v>
      </c>
      <c r="R153" s="228">
        <f>Q153*H153</f>
        <v>0.0064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213</v>
      </c>
      <c r="AT153" s="230" t="s">
        <v>214</v>
      </c>
      <c r="AU153" s="230" t="s">
        <v>83</v>
      </c>
      <c r="AY153" s="18" t="s">
        <v>135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81</v>
      </c>
      <c r="BK153" s="231">
        <f>ROUND(I153*H153,2)</f>
        <v>0</v>
      </c>
      <c r="BL153" s="18" t="s">
        <v>306</v>
      </c>
      <c r="BM153" s="230" t="s">
        <v>1253</v>
      </c>
    </row>
    <row r="154" spans="1:47" s="2" customFormat="1" ht="12">
      <c r="A154" s="39"/>
      <c r="B154" s="40"/>
      <c r="C154" s="41"/>
      <c r="D154" s="232" t="s">
        <v>145</v>
      </c>
      <c r="E154" s="41"/>
      <c r="F154" s="233" t="s">
        <v>1252</v>
      </c>
      <c r="G154" s="41"/>
      <c r="H154" s="41"/>
      <c r="I154" s="234"/>
      <c r="J154" s="41"/>
      <c r="K154" s="41"/>
      <c r="L154" s="45"/>
      <c r="M154" s="235"/>
      <c r="N154" s="236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145</v>
      </c>
      <c r="AU154" s="18" t="s">
        <v>83</v>
      </c>
    </row>
    <row r="155" spans="1:65" s="2" customFormat="1" ht="33" customHeight="1">
      <c r="A155" s="39"/>
      <c r="B155" s="40"/>
      <c r="C155" s="219" t="s">
        <v>379</v>
      </c>
      <c r="D155" s="219" t="s">
        <v>139</v>
      </c>
      <c r="E155" s="220" t="s">
        <v>1254</v>
      </c>
      <c r="F155" s="221" t="s">
        <v>1255</v>
      </c>
      <c r="G155" s="222" t="s">
        <v>166</v>
      </c>
      <c r="H155" s="223">
        <v>71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38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0.001</v>
      </c>
      <c r="T155" s="229">
        <f>S155*H155</f>
        <v>0.07100000000000001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306</v>
      </c>
      <c r="AT155" s="230" t="s">
        <v>139</v>
      </c>
      <c r="AU155" s="230" t="s">
        <v>83</v>
      </c>
      <c r="AY155" s="18" t="s">
        <v>135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81</v>
      </c>
      <c r="BK155" s="231">
        <f>ROUND(I155*H155,2)</f>
        <v>0</v>
      </c>
      <c r="BL155" s="18" t="s">
        <v>306</v>
      </c>
      <c r="BM155" s="230" t="s">
        <v>1256</v>
      </c>
    </row>
    <row r="156" spans="1:47" s="2" customFormat="1" ht="12">
      <c r="A156" s="39"/>
      <c r="B156" s="40"/>
      <c r="C156" s="41"/>
      <c r="D156" s="232" t="s">
        <v>145</v>
      </c>
      <c r="E156" s="41"/>
      <c r="F156" s="233" t="s">
        <v>1257</v>
      </c>
      <c r="G156" s="41"/>
      <c r="H156" s="41"/>
      <c r="I156" s="234"/>
      <c r="J156" s="41"/>
      <c r="K156" s="41"/>
      <c r="L156" s="45"/>
      <c r="M156" s="235"/>
      <c r="N156" s="236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145</v>
      </c>
      <c r="AU156" s="18" t="s">
        <v>83</v>
      </c>
    </row>
    <row r="157" spans="1:51" s="14" customFormat="1" ht="12">
      <c r="A157" s="14"/>
      <c r="B157" s="247"/>
      <c r="C157" s="248"/>
      <c r="D157" s="232" t="s">
        <v>152</v>
      </c>
      <c r="E157" s="249" t="s">
        <v>1</v>
      </c>
      <c r="F157" s="250" t="s">
        <v>1258</v>
      </c>
      <c r="G157" s="248"/>
      <c r="H157" s="251">
        <v>51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7" t="s">
        <v>152</v>
      </c>
      <c r="AU157" s="257" t="s">
        <v>83</v>
      </c>
      <c r="AV157" s="14" t="s">
        <v>83</v>
      </c>
      <c r="AW157" s="14" t="s">
        <v>30</v>
      </c>
      <c r="AX157" s="14" t="s">
        <v>73</v>
      </c>
      <c r="AY157" s="257" t="s">
        <v>135</v>
      </c>
    </row>
    <row r="158" spans="1:51" s="14" customFormat="1" ht="12">
      <c r="A158" s="14"/>
      <c r="B158" s="247"/>
      <c r="C158" s="248"/>
      <c r="D158" s="232" t="s">
        <v>152</v>
      </c>
      <c r="E158" s="249" t="s">
        <v>1</v>
      </c>
      <c r="F158" s="250" t="s">
        <v>1259</v>
      </c>
      <c r="G158" s="248"/>
      <c r="H158" s="251">
        <v>8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152</v>
      </c>
      <c r="AU158" s="257" t="s">
        <v>83</v>
      </c>
      <c r="AV158" s="14" t="s">
        <v>83</v>
      </c>
      <c r="AW158" s="14" t="s">
        <v>30</v>
      </c>
      <c r="AX158" s="14" t="s">
        <v>73</v>
      </c>
      <c r="AY158" s="257" t="s">
        <v>135</v>
      </c>
    </row>
    <row r="159" spans="1:51" s="14" customFormat="1" ht="12">
      <c r="A159" s="14"/>
      <c r="B159" s="247"/>
      <c r="C159" s="248"/>
      <c r="D159" s="232" t="s">
        <v>152</v>
      </c>
      <c r="E159" s="249" t="s">
        <v>1</v>
      </c>
      <c r="F159" s="250" t="s">
        <v>1260</v>
      </c>
      <c r="G159" s="248"/>
      <c r="H159" s="251">
        <v>2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152</v>
      </c>
      <c r="AU159" s="257" t="s">
        <v>83</v>
      </c>
      <c r="AV159" s="14" t="s">
        <v>83</v>
      </c>
      <c r="AW159" s="14" t="s">
        <v>30</v>
      </c>
      <c r="AX159" s="14" t="s">
        <v>73</v>
      </c>
      <c r="AY159" s="257" t="s">
        <v>135</v>
      </c>
    </row>
    <row r="160" spans="1:51" s="14" customFormat="1" ht="12">
      <c r="A160" s="14"/>
      <c r="B160" s="247"/>
      <c r="C160" s="248"/>
      <c r="D160" s="232" t="s">
        <v>152</v>
      </c>
      <c r="E160" s="249" t="s">
        <v>1</v>
      </c>
      <c r="F160" s="250" t="s">
        <v>1261</v>
      </c>
      <c r="G160" s="248"/>
      <c r="H160" s="251">
        <v>8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7" t="s">
        <v>152</v>
      </c>
      <c r="AU160" s="257" t="s">
        <v>83</v>
      </c>
      <c r="AV160" s="14" t="s">
        <v>83</v>
      </c>
      <c r="AW160" s="14" t="s">
        <v>30</v>
      </c>
      <c r="AX160" s="14" t="s">
        <v>73</v>
      </c>
      <c r="AY160" s="257" t="s">
        <v>135</v>
      </c>
    </row>
    <row r="161" spans="1:51" s="14" customFormat="1" ht="12">
      <c r="A161" s="14"/>
      <c r="B161" s="247"/>
      <c r="C161" s="248"/>
      <c r="D161" s="232" t="s">
        <v>152</v>
      </c>
      <c r="E161" s="249" t="s">
        <v>1</v>
      </c>
      <c r="F161" s="250" t="s">
        <v>1262</v>
      </c>
      <c r="G161" s="248"/>
      <c r="H161" s="251">
        <v>2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7" t="s">
        <v>152</v>
      </c>
      <c r="AU161" s="257" t="s">
        <v>83</v>
      </c>
      <c r="AV161" s="14" t="s">
        <v>83</v>
      </c>
      <c r="AW161" s="14" t="s">
        <v>30</v>
      </c>
      <c r="AX161" s="14" t="s">
        <v>73</v>
      </c>
      <c r="AY161" s="257" t="s">
        <v>135</v>
      </c>
    </row>
    <row r="162" spans="1:51" s="15" customFormat="1" ht="12">
      <c r="A162" s="15"/>
      <c r="B162" s="258"/>
      <c r="C162" s="259"/>
      <c r="D162" s="232" t="s">
        <v>152</v>
      </c>
      <c r="E162" s="260" t="s">
        <v>1</v>
      </c>
      <c r="F162" s="261" t="s">
        <v>157</v>
      </c>
      <c r="G162" s="259"/>
      <c r="H162" s="262">
        <v>71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8" t="s">
        <v>152</v>
      </c>
      <c r="AU162" s="268" t="s">
        <v>83</v>
      </c>
      <c r="AV162" s="15" t="s">
        <v>143</v>
      </c>
      <c r="AW162" s="15" t="s">
        <v>30</v>
      </c>
      <c r="AX162" s="15" t="s">
        <v>81</v>
      </c>
      <c r="AY162" s="268" t="s">
        <v>135</v>
      </c>
    </row>
    <row r="163" spans="1:65" s="2" customFormat="1" ht="37.8" customHeight="1">
      <c r="A163" s="39"/>
      <c r="B163" s="40"/>
      <c r="C163" s="219" t="s">
        <v>143</v>
      </c>
      <c r="D163" s="219" t="s">
        <v>139</v>
      </c>
      <c r="E163" s="220" t="s">
        <v>1263</v>
      </c>
      <c r="F163" s="221" t="s">
        <v>1264</v>
      </c>
      <c r="G163" s="222" t="s">
        <v>166</v>
      </c>
      <c r="H163" s="223">
        <v>43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38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306</v>
      </c>
      <c r="AT163" s="230" t="s">
        <v>139</v>
      </c>
      <c r="AU163" s="230" t="s">
        <v>83</v>
      </c>
      <c r="AY163" s="18" t="s">
        <v>135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81</v>
      </c>
      <c r="BK163" s="231">
        <f>ROUND(I163*H163,2)</f>
        <v>0</v>
      </c>
      <c r="BL163" s="18" t="s">
        <v>306</v>
      </c>
      <c r="BM163" s="230" t="s">
        <v>1265</v>
      </c>
    </row>
    <row r="164" spans="1:47" s="2" customFormat="1" ht="12">
      <c r="A164" s="39"/>
      <c r="B164" s="40"/>
      <c r="C164" s="41"/>
      <c r="D164" s="232" t="s">
        <v>145</v>
      </c>
      <c r="E164" s="41"/>
      <c r="F164" s="233" t="s">
        <v>1266</v>
      </c>
      <c r="G164" s="41"/>
      <c r="H164" s="41"/>
      <c r="I164" s="234"/>
      <c r="J164" s="41"/>
      <c r="K164" s="41"/>
      <c r="L164" s="45"/>
      <c r="M164" s="235"/>
      <c r="N164" s="236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145</v>
      </c>
      <c r="AU164" s="18" t="s">
        <v>83</v>
      </c>
    </row>
    <row r="165" spans="1:51" s="13" customFormat="1" ht="12">
      <c r="A165" s="13"/>
      <c r="B165" s="237"/>
      <c r="C165" s="238"/>
      <c r="D165" s="232" t="s">
        <v>152</v>
      </c>
      <c r="E165" s="239" t="s">
        <v>1</v>
      </c>
      <c r="F165" s="240" t="s">
        <v>568</v>
      </c>
      <c r="G165" s="238"/>
      <c r="H165" s="239" t="s">
        <v>1</v>
      </c>
      <c r="I165" s="241"/>
      <c r="J165" s="238"/>
      <c r="K165" s="238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152</v>
      </c>
      <c r="AU165" s="246" t="s">
        <v>83</v>
      </c>
      <c r="AV165" s="13" t="s">
        <v>81</v>
      </c>
      <c r="AW165" s="13" t="s">
        <v>30</v>
      </c>
      <c r="AX165" s="13" t="s">
        <v>73</v>
      </c>
      <c r="AY165" s="246" t="s">
        <v>135</v>
      </c>
    </row>
    <row r="166" spans="1:51" s="14" customFormat="1" ht="12">
      <c r="A166" s="14"/>
      <c r="B166" s="247"/>
      <c r="C166" s="248"/>
      <c r="D166" s="232" t="s">
        <v>152</v>
      </c>
      <c r="E166" s="249" t="s">
        <v>1</v>
      </c>
      <c r="F166" s="250" t="s">
        <v>558</v>
      </c>
      <c r="G166" s="248"/>
      <c r="H166" s="251">
        <v>27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7" t="s">
        <v>152</v>
      </c>
      <c r="AU166" s="257" t="s">
        <v>83</v>
      </c>
      <c r="AV166" s="14" t="s">
        <v>83</v>
      </c>
      <c r="AW166" s="14" t="s">
        <v>30</v>
      </c>
      <c r="AX166" s="14" t="s">
        <v>73</v>
      </c>
      <c r="AY166" s="257" t="s">
        <v>135</v>
      </c>
    </row>
    <row r="167" spans="1:51" s="13" customFormat="1" ht="12">
      <c r="A167" s="13"/>
      <c r="B167" s="237"/>
      <c r="C167" s="238"/>
      <c r="D167" s="232" t="s">
        <v>152</v>
      </c>
      <c r="E167" s="239" t="s">
        <v>1</v>
      </c>
      <c r="F167" s="240" t="s">
        <v>1267</v>
      </c>
      <c r="G167" s="238"/>
      <c r="H167" s="239" t="s">
        <v>1</v>
      </c>
      <c r="I167" s="241"/>
      <c r="J167" s="238"/>
      <c r="K167" s="238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152</v>
      </c>
      <c r="AU167" s="246" t="s">
        <v>83</v>
      </c>
      <c r="AV167" s="13" t="s">
        <v>81</v>
      </c>
      <c r="AW167" s="13" t="s">
        <v>30</v>
      </c>
      <c r="AX167" s="13" t="s">
        <v>73</v>
      </c>
      <c r="AY167" s="246" t="s">
        <v>135</v>
      </c>
    </row>
    <row r="168" spans="1:51" s="14" customFormat="1" ht="12">
      <c r="A168" s="14"/>
      <c r="B168" s="247"/>
      <c r="C168" s="248"/>
      <c r="D168" s="232" t="s">
        <v>152</v>
      </c>
      <c r="E168" s="249" t="s">
        <v>1</v>
      </c>
      <c r="F168" s="250" t="s">
        <v>217</v>
      </c>
      <c r="G168" s="248"/>
      <c r="H168" s="251">
        <v>8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7" t="s">
        <v>152</v>
      </c>
      <c r="AU168" s="257" t="s">
        <v>83</v>
      </c>
      <c r="AV168" s="14" t="s">
        <v>83</v>
      </c>
      <c r="AW168" s="14" t="s">
        <v>30</v>
      </c>
      <c r="AX168" s="14" t="s">
        <v>73</v>
      </c>
      <c r="AY168" s="257" t="s">
        <v>135</v>
      </c>
    </row>
    <row r="169" spans="1:51" s="13" customFormat="1" ht="12">
      <c r="A169" s="13"/>
      <c r="B169" s="237"/>
      <c r="C169" s="238"/>
      <c r="D169" s="232" t="s">
        <v>152</v>
      </c>
      <c r="E169" s="239" t="s">
        <v>1</v>
      </c>
      <c r="F169" s="240" t="s">
        <v>1268</v>
      </c>
      <c r="G169" s="238"/>
      <c r="H169" s="239" t="s">
        <v>1</v>
      </c>
      <c r="I169" s="241"/>
      <c r="J169" s="238"/>
      <c r="K169" s="238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152</v>
      </c>
      <c r="AU169" s="246" t="s">
        <v>83</v>
      </c>
      <c r="AV169" s="13" t="s">
        <v>81</v>
      </c>
      <c r="AW169" s="13" t="s">
        <v>30</v>
      </c>
      <c r="AX169" s="13" t="s">
        <v>73</v>
      </c>
      <c r="AY169" s="246" t="s">
        <v>135</v>
      </c>
    </row>
    <row r="170" spans="1:51" s="14" customFormat="1" ht="12">
      <c r="A170" s="14"/>
      <c r="B170" s="247"/>
      <c r="C170" s="248"/>
      <c r="D170" s="232" t="s">
        <v>152</v>
      </c>
      <c r="E170" s="249" t="s">
        <v>1</v>
      </c>
      <c r="F170" s="250" t="s">
        <v>217</v>
      </c>
      <c r="G170" s="248"/>
      <c r="H170" s="251">
        <v>8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7" t="s">
        <v>152</v>
      </c>
      <c r="AU170" s="257" t="s">
        <v>83</v>
      </c>
      <c r="AV170" s="14" t="s">
        <v>83</v>
      </c>
      <c r="AW170" s="14" t="s">
        <v>30</v>
      </c>
      <c r="AX170" s="14" t="s">
        <v>73</v>
      </c>
      <c r="AY170" s="257" t="s">
        <v>135</v>
      </c>
    </row>
    <row r="171" spans="1:51" s="15" customFormat="1" ht="12">
      <c r="A171" s="15"/>
      <c r="B171" s="258"/>
      <c r="C171" s="259"/>
      <c r="D171" s="232" t="s">
        <v>152</v>
      </c>
      <c r="E171" s="260" t="s">
        <v>1</v>
      </c>
      <c r="F171" s="261" t="s">
        <v>157</v>
      </c>
      <c r="G171" s="259"/>
      <c r="H171" s="262">
        <v>43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8" t="s">
        <v>152</v>
      </c>
      <c r="AU171" s="268" t="s">
        <v>83</v>
      </c>
      <c r="AV171" s="15" t="s">
        <v>143</v>
      </c>
      <c r="AW171" s="15" t="s">
        <v>30</v>
      </c>
      <c r="AX171" s="15" t="s">
        <v>81</v>
      </c>
      <c r="AY171" s="268" t="s">
        <v>135</v>
      </c>
    </row>
    <row r="172" spans="1:65" s="2" customFormat="1" ht="24.15" customHeight="1">
      <c r="A172" s="39"/>
      <c r="B172" s="40"/>
      <c r="C172" s="269" t="s">
        <v>353</v>
      </c>
      <c r="D172" s="269" t="s">
        <v>214</v>
      </c>
      <c r="E172" s="270" t="s">
        <v>1269</v>
      </c>
      <c r="F172" s="271" t="s">
        <v>1270</v>
      </c>
      <c r="G172" s="272" t="s">
        <v>166</v>
      </c>
      <c r="H172" s="273">
        <v>16</v>
      </c>
      <c r="I172" s="274"/>
      <c r="J172" s="275">
        <f>ROUND(I172*H172,2)</f>
        <v>0</v>
      </c>
      <c r="K172" s="271" t="s">
        <v>1</v>
      </c>
      <c r="L172" s="276"/>
      <c r="M172" s="277" t="s">
        <v>1</v>
      </c>
      <c r="N172" s="278" t="s">
        <v>38</v>
      </c>
      <c r="O172" s="92"/>
      <c r="P172" s="228">
        <f>O172*H172</f>
        <v>0</v>
      </c>
      <c r="Q172" s="228">
        <v>0.001</v>
      </c>
      <c r="R172" s="228">
        <f>Q172*H172</f>
        <v>0.016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213</v>
      </c>
      <c r="AT172" s="230" t="s">
        <v>214</v>
      </c>
      <c r="AU172" s="230" t="s">
        <v>83</v>
      </c>
      <c r="AY172" s="18" t="s">
        <v>135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81</v>
      </c>
      <c r="BK172" s="231">
        <f>ROUND(I172*H172,2)</f>
        <v>0</v>
      </c>
      <c r="BL172" s="18" t="s">
        <v>306</v>
      </c>
      <c r="BM172" s="230" t="s">
        <v>1271</v>
      </c>
    </row>
    <row r="173" spans="1:47" s="2" customFormat="1" ht="12">
      <c r="A173" s="39"/>
      <c r="B173" s="40"/>
      <c r="C173" s="41"/>
      <c r="D173" s="232" t="s">
        <v>145</v>
      </c>
      <c r="E173" s="41"/>
      <c r="F173" s="233" t="s">
        <v>1270</v>
      </c>
      <c r="G173" s="41"/>
      <c r="H173" s="41"/>
      <c r="I173" s="234"/>
      <c r="J173" s="41"/>
      <c r="K173" s="41"/>
      <c r="L173" s="45"/>
      <c r="M173" s="235"/>
      <c r="N173" s="236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145</v>
      </c>
      <c r="AU173" s="18" t="s">
        <v>83</v>
      </c>
    </row>
    <row r="174" spans="1:65" s="2" customFormat="1" ht="24.15" customHeight="1">
      <c r="A174" s="39"/>
      <c r="B174" s="40"/>
      <c r="C174" s="269" t="s">
        <v>136</v>
      </c>
      <c r="D174" s="269" t="s">
        <v>214</v>
      </c>
      <c r="E174" s="270" t="s">
        <v>1272</v>
      </c>
      <c r="F174" s="271" t="s">
        <v>1273</v>
      </c>
      <c r="G174" s="272" t="s">
        <v>166</v>
      </c>
      <c r="H174" s="273">
        <v>35</v>
      </c>
      <c r="I174" s="274"/>
      <c r="J174" s="275">
        <f>ROUND(I174*H174,2)</f>
        <v>0</v>
      </c>
      <c r="K174" s="271" t="s">
        <v>1</v>
      </c>
      <c r="L174" s="276"/>
      <c r="M174" s="277" t="s">
        <v>1</v>
      </c>
      <c r="N174" s="278" t="s">
        <v>38</v>
      </c>
      <c r="O174" s="92"/>
      <c r="P174" s="228">
        <f>O174*H174</f>
        <v>0</v>
      </c>
      <c r="Q174" s="228">
        <v>0.001</v>
      </c>
      <c r="R174" s="228">
        <f>Q174*H174</f>
        <v>0.035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213</v>
      </c>
      <c r="AT174" s="230" t="s">
        <v>214</v>
      </c>
      <c r="AU174" s="230" t="s">
        <v>83</v>
      </c>
      <c r="AY174" s="18" t="s">
        <v>135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81</v>
      </c>
      <c r="BK174" s="231">
        <f>ROUND(I174*H174,2)</f>
        <v>0</v>
      </c>
      <c r="BL174" s="18" t="s">
        <v>306</v>
      </c>
      <c r="BM174" s="230" t="s">
        <v>1274</v>
      </c>
    </row>
    <row r="175" spans="1:47" s="2" customFormat="1" ht="12">
      <c r="A175" s="39"/>
      <c r="B175" s="40"/>
      <c r="C175" s="41"/>
      <c r="D175" s="232" t="s">
        <v>145</v>
      </c>
      <c r="E175" s="41"/>
      <c r="F175" s="233" t="s">
        <v>1273</v>
      </c>
      <c r="G175" s="41"/>
      <c r="H175" s="41"/>
      <c r="I175" s="234"/>
      <c r="J175" s="41"/>
      <c r="K175" s="41"/>
      <c r="L175" s="45"/>
      <c r="M175" s="235"/>
      <c r="N175" s="236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145</v>
      </c>
      <c r="AU175" s="18" t="s">
        <v>83</v>
      </c>
    </row>
    <row r="176" spans="1:65" s="2" customFormat="1" ht="24.15" customHeight="1">
      <c r="A176" s="39"/>
      <c r="B176" s="40"/>
      <c r="C176" s="219" t="s">
        <v>479</v>
      </c>
      <c r="D176" s="219" t="s">
        <v>139</v>
      </c>
      <c r="E176" s="220" t="s">
        <v>1275</v>
      </c>
      <c r="F176" s="221" t="s">
        <v>1276</v>
      </c>
      <c r="G176" s="222" t="s">
        <v>166</v>
      </c>
      <c r="H176" s="223">
        <v>1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38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306</v>
      </c>
      <c r="AT176" s="230" t="s">
        <v>139</v>
      </c>
      <c r="AU176" s="230" t="s">
        <v>83</v>
      </c>
      <c r="AY176" s="18" t="s">
        <v>135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81</v>
      </c>
      <c r="BK176" s="231">
        <f>ROUND(I176*H176,2)</f>
        <v>0</v>
      </c>
      <c r="BL176" s="18" t="s">
        <v>306</v>
      </c>
      <c r="BM176" s="230" t="s">
        <v>1277</v>
      </c>
    </row>
    <row r="177" spans="1:47" s="2" customFormat="1" ht="12">
      <c r="A177" s="39"/>
      <c r="B177" s="40"/>
      <c r="C177" s="41"/>
      <c r="D177" s="232" t="s">
        <v>145</v>
      </c>
      <c r="E177" s="41"/>
      <c r="F177" s="233" t="s">
        <v>1278</v>
      </c>
      <c r="G177" s="41"/>
      <c r="H177" s="41"/>
      <c r="I177" s="234"/>
      <c r="J177" s="41"/>
      <c r="K177" s="41"/>
      <c r="L177" s="45"/>
      <c r="M177" s="235"/>
      <c r="N177" s="236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145</v>
      </c>
      <c r="AU177" s="18" t="s">
        <v>83</v>
      </c>
    </row>
    <row r="178" spans="1:65" s="2" customFormat="1" ht="24.15" customHeight="1">
      <c r="A178" s="39"/>
      <c r="B178" s="40"/>
      <c r="C178" s="219" t="s">
        <v>539</v>
      </c>
      <c r="D178" s="219" t="s">
        <v>139</v>
      </c>
      <c r="E178" s="220" t="s">
        <v>1279</v>
      </c>
      <c r="F178" s="221" t="s">
        <v>1280</v>
      </c>
      <c r="G178" s="222" t="s">
        <v>1281</v>
      </c>
      <c r="H178" s="297"/>
      <c r="I178" s="224"/>
      <c r="J178" s="225">
        <f>ROUND(I178*H178,2)</f>
        <v>0</v>
      </c>
      <c r="K178" s="221" t="s">
        <v>1</v>
      </c>
      <c r="L178" s="45"/>
      <c r="M178" s="226" t="s">
        <v>1</v>
      </c>
      <c r="N178" s="227" t="s">
        <v>38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306</v>
      </c>
      <c r="AT178" s="230" t="s">
        <v>139</v>
      </c>
      <c r="AU178" s="230" t="s">
        <v>83</v>
      </c>
      <c r="AY178" s="18" t="s">
        <v>135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81</v>
      </c>
      <c r="BK178" s="231">
        <f>ROUND(I178*H178,2)</f>
        <v>0</v>
      </c>
      <c r="BL178" s="18" t="s">
        <v>306</v>
      </c>
      <c r="BM178" s="230" t="s">
        <v>1282</v>
      </c>
    </row>
    <row r="179" spans="1:47" s="2" customFormat="1" ht="12">
      <c r="A179" s="39"/>
      <c r="B179" s="40"/>
      <c r="C179" s="41"/>
      <c r="D179" s="232" t="s">
        <v>145</v>
      </c>
      <c r="E179" s="41"/>
      <c r="F179" s="233" t="s">
        <v>1283</v>
      </c>
      <c r="G179" s="41"/>
      <c r="H179" s="41"/>
      <c r="I179" s="234"/>
      <c r="J179" s="41"/>
      <c r="K179" s="41"/>
      <c r="L179" s="45"/>
      <c r="M179" s="235"/>
      <c r="N179" s="236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145</v>
      </c>
      <c r="AU179" s="18" t="s">
        <v>83</v>
      </c>
    </row>
    <row r="180" spans="1:63" s="12" customFormat="1" ht="22.8" customHeight="1">
      <c r="A180" s="12"/>
      <c r="B180" s="203"/>
      <c r="C180" s="204"/>
      <c r="D180" s="205" t="s">
        <v>72</v>
      </c>
      <c r="E180" s="217" t="s">
        <v>1284</v>
      </c>
      <c r="F180" s="217" t="s">
        <v>1285</v>
      </c>
      <c r="G180" s="204"/>
      <c r="H180" s="204"/>
      <c r="I180" s="207"/>
      <c r="J180" s="218">
        <f>BK180</f>
        <v>0</v>
      </c>
      <c r="K180" s="204"/>
      <c r="L180" s="209"/>
      <c r="M180" s="210"/>
      <c r="N180" s="211"/>
      <c r="O180" s="211"/>
      <c r="P180" s="212">
        <f>SUM(P181:P190)</f>
        <v>0</v>
      </c>
      <c r="Q180" s="211"/>
      <c r="R180" s="212">
        <f>SUM(R181:R190)</f>
        <v>0.002</v>
      </c>
      <c r="S180" s="211"/>
      <c r="T180" s="213">
        <f>SUM(T181:T190)</f>
        <v>0.005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83</v>
      </c>
      <c r="AT180" s="215" t="s">
        <v>72</v>
      </c>
      <c r="AU180" s="215" t="s">
        <v>81</v>
      </c>
      <c r="AY180" s="214" t="s">
        <v>135</v>
      </c>
      <c r="BK180" s="216">
        <f>SUM(BK181:BK190)</f>
        <v>0</v>
      </c>
    </row>
    <row r="181" spans="1:65" s="2" customFormat="1" ht="16.5" customHeight="1">
      <c r="A181" s="39"/>
      <c r="B181" s="40"/>
      <c r="C181" s="219" t="s">
        <v>548</v>
      </c>
      <c r="D181" s="219" t="s">
        <v>139</v>
      </c>
      <c r="E181" s="220" t="s">
        <v>1286</v>
      </c>
      <c r="F181" s="221" t="s">
        <v>1287</v>
      </c>
      <c r="G181" s="222" t="s">
        <v>166</v>
      </c>
      <c r="H181" s="223">
        <v>2</v>
      </c>
      <c r="I181" s="224"/>
      <c r="J181" s="225">
        <f>ROUND(I181*H181,2)</f>
        <v>0</v>
      </c>
      <c r="K181" s="221" t="s">
        <v>223</v>
      </c>
      <c r="L181" s="45"/>
      <c r="M181" s="226" t="s">
        <v>1</v>
      </c>
      <c r="N181" s="227" t="s">
        <v>38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306</v>
      </c>
      <c r="AT181" s="230" t="s">
        <v>139</v>
      </c>
      <c r="AU181" s="230" t="s">
        <v>83</v>
      </c>
      <c r="AY181" s="18" t="s">
        <v>135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81</v>
      </c>
      <c r="BK181" s="231">
        <f>ROUND(I181*H181,2)</f>
        <v>0</v>
      </c>
      <c r="BL181" s="18" t="s">
        <v>306</v>
      </c>
      <c r="BM181" s="230" t="s">
        <v>1288</v>
      </c>
    </row>
    <row r="182" spans="1:47" s="2" customFormat="1" ht="12">
      <c r="A182" s="39"/>
      <c r="B182" s="40"/>
      <c r="C182" s="41"/>
      <c r="D182" s="232" t="s">
        <v>145</v>
      </c>
      <c r="E182" s="41"/>
      <c r="F182" s="233" t="s">
        <v>1289</v>
      </c>
      <c r="G182" s="41"/>
      <c r="H182" s="41"/>
      <c r="I182" s="234"/>
      <c r="J182" s="41"/>
      <c r="K182" s="41"/>
      <c r="L182" s="45"/>
      <c r="M182" s="235"/>
      <c r="N182" s="236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145</v>
      </c>
      <c r="AU182" s="18" t="s">
        <v>83</v>
      </c>
    </row>
    <row r="183" spans="1:47" s="2" customFormat="1" ht="12">
      <c r="A183" s="39"/>
      <c r="B183" s="40"/>
      <c r="C183" s="41"/>
      <c r="D183" s="279" t="s">
        <v>226</v>
      </c>
      <c r="E183" s="41"/>
      <c r="F183" s="280" t="s">
        <v>1290</v>
      </c>
      <c r="G183" s="41"/>
      <c r="H183" s="41"/>
      <c r="I183" s="234"/>
      <c r="J183" s="41"/>
      <c r="K183" s="41"/>
      <c r="L183" s="45"/>
      <c r="M183" s="235"/>
      <c r="N183" s="236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226</v>
      </c>
      <c r="AU183" s="18" t="s">
        <v>83</v>
      </c>
    </row>
    <row r="184" spans="1:65" s="2" customFormat="1" ht="37.8" customHeight="1">
      <c r="A184" s="39"/>
      <c r="B184" s="40"/>
      <c r="C184" s="269" t="s">
        <v>553</v>
      </c>
      <c r="D184" s="269" t="s">
        <v>214</v>
      </c>
      <c r="E184" s="270" t="s">
        <v>1291</v>
      </c>
      <c r="F184" s="271" t="s">
        <v>1292</v>
      </c>
      <c r="G184" s="272" t="s">
        <v>166</v>
      </c>
      <c r="H184" s="273">
        <v>2</v>
      </c>
      <c r="I184" s="274"/>
      <c r="J184" s="275">
        <f>ROUND(I184*H184,2)</f>
        <v>0</v>
      </c>
      <c r="K184" s="271" t="s">
        <v>223</v>
      </c>
      <c r="L184" s="276"/>
      <c r="M184" s="277" t="s">
        <v>1</v>
      </c>
      <c r="N184" s="278" t="s">
        <v>38</v>
      </c>
      <c r="O184" s="92"/>
      <c r="P184" s="228">
        <f>O184*H184</f>
        <v>0</v>
      </c>
      <c r="Q184" s="228">
        <v>0.001</v>
      </c>
      <c r="R184" s="228">
        <f>Q184*H184</f>
        <v>0.002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213</v>
      </c>
      <c r="AT184" s="230" t="s">
        <v>214</v>
      </c>
      <c r="AU184" s="230" t="s">
        <v>83</v>
      </c>
      <c r="AY184" s="18" t="s">
        <v>135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81</v>
      </c>
      <c r="BK184" s="231">
        <f>ROUND(I184*H184,2)</f>
        <v>0</v>
      </c>
      <c r="BL184" s="18" t="s">
        <v>306</v>
      </c>
      <c r="BM184" s="230" t="s">
        <v>1293</v>
      </c>
    </row>
    <row r="185" spans="1:47" s="2" customFormat="1" ht="12">
      <c r="A185" s="39"/>
      <c r="B185" s="40"/>
      <c r="C185" s="41"/>
      <c r="D185" s="232" t="s">
        <v>145</v>
      </c>
      <c r="E185" s="41"/>
      <c r="F185" s="233" t="s">
        <v>1292</v>
      </c>
      <c r="G185" s="41"/>
      <c r="H185" s="41"/>
      <c r="I185" s="234"/>
      <c r="J185" s="41"/>
      <c r="K185" s="41"/>
      <c r="L185" s="45"/>
      <c r="M185" s="235"/>
      <c r="N185" s="236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145</v>
      </c>
      <c r="AU185" s="18" t="s">
        <v>83</v>
      </c>
    </row>
    <row r="186" spans="1:65" s="2" customFormat="1" ht="24.15" customHeight="1">
      <c r="A186" s="39"/>
      <c r="B186" s="40"/>
      <c r="C186" s="219" t="s">
        <v>147</v>
      </c>
      <c r="D186" s="219" t="s">
        <v>139</v>
      </c>
      <c r="E186" s="220" t="s">
        <v>1294</v>
      </c>
      <c r="F186" s="221" t="s">
        <v>1295</v>
      </c>
      <c r="G186" s="222" t="s">
        <v>965</v>
      </c>
      <c r="H186" s="223">
        <v>2</v>
      </c>
      <c r="I186" s="224"/>
      <c r="J186" s="225">
        <f>ROUND(I186*H186,2)</f>
        <v>0</v>
      </c>
      <c r="K186" s="221" t="s">
        <v>1</v>
      </c>
      <c r="L186" s="45"/>
      <c r="M186" s="226" t="s">
        <v>1</v>
      </c>
      <c r="N186" s="227" t="s">
        <v>38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306</v>
      </c>
      <c r="AT186" s="230" t="s">
        <v>139</v>
      </c>
      <c r="AU186" s="230" t="s">
        <v>83</v>
      </c>
      <c r="AY186" s="18" t="s">
        <v>135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81</v>
      </c>
      <c r="BK186" s="231">
        <f>ROUND(I186*H186,2)</f>
        <v>0</v>
      </c>
      <c r="BL186" s="18" t="s">
        <v>306</v>
      </c>
      <c r="BM186" s="230" t="s">
        <v>1296</v>
      </c>
    </row>
    <row r="187" spans="1:47" s="2" customFormat="1" ht="12">
      <c r="A187" s="39"/>
      <c r="B187" s="40"/>
      <c r="C187" s="41"/>
      <c r="D187" s="232" t="s">
        <v>145</v>
      </c>
      <c r="E187" s="41"/>
      <c r="F187" s="233" t="s">
        <v>1295</v>
      </c>
      <c r="G187" s="41"/>
      <c r="H187" s="41"/>
      <c r="I187" s="234"/>
      <c r="J187" s="41"/>
      <c r="K187" s="41"/>
      <c r="L187" s="45"/>
      <c r="M187" s="235"/>
      <c r="N187" s="236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145</v>
      </c>
      <c r="AU187" s="18" t="s">
        <v>83</v>
      </c>
    </row>
    <row r="188" spans="1:65" s="2" customFormat="1" ht="24.15" customHeight="1">
      <c r="A188" s="39"/>
      <c r="B188" s="40"/>
      <c r="C188" s="219" t="s">
        <v>558</v>
      </c>
      <c r="D188" s="219" t="s">
        <v>139</v>
      </c>
      <c r="E188" s="220" t="s">
        <v>1297</v>
      </c>
      <c r="F188" s="221" t="s">
        <v>1298</v>
      </c>
      <c r="G188" s="222" t="s">
        <v>166</v>
      </c>
      <c r="H188" s="223">
        <v>2</v>
      </c>
      <c r="I188" s="224"/>
      <c r="J188" s="225">
        <f>ROUND(I188*H188,2)</f>
        <v>0</v>
      </c>
      <c r="K188" s="221" t="s">
        <v>223</v>
      </c>
      <c r="L188" s="45"/>
      <c r="M188" s="226" t="s">
        <v>1</v>
      </c>
      <c r="N188" s="227" t="s">
        <v>38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0.0025</v>
      </c>
      <c r="T188" s="229">
        <f>S188*H188</f>
        <v>0.005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306</v>
      </c>
      <c r="AT188" s="230" t="s">
        <v>139</v>
      </c>
      <c r="AU188" s="230" t="s">
        <v>83</v>
      </c>
      <c r="AY188" s="18" t="s">
        <v>135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81</v>
      </c>
      <c r="BK188" s="231">
        <f>ROUND(I188*H188,2)</f>
        <v>0</v>
      </c>
      <c r="BL188" s="18" t="s">
        <v>306</v>
      </c>
      <c r="BM188" s="230" t="s">
        <v>1299</v>
      </c>
    </row>
    <row r="189" spans="1:47" s="2" customFormat="1" ht="12">
      <c r="A189" s="39"/>
      <c r="B189" s="40"/>
      <c r="C189" s="41"/>
      <c r="D189" s="232" t="s">
        <v>145</v>
      </c>
      <c r="E189" s="41"/>
      <c r="F189" s="233" t="s">
        <v>1300</v>
      </c>
      <c r="G189" s="41"/>
      <c r="H189" s="41"/>
      <c r="I189" s="234"/>
      <c r="J189" s="41"/>
      <c r="K189" s="41"/>
      <c r="L189" s="45"/>
      <c r="M189" s="235"/>
      <c r="N189" s="236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145</v>
      </c>
      <c r="AU189" s="18" t="s">
        <v>83</v>
      </c>
    </row>
    <row r="190" spans="1:47" s="2" customFormat="1" ht="12">
      <c r="A190" s="39"/>
      <c r="B190" s="40"/>
      <c r="C190" s="41"/>
      <c r="D190" s="279" t="s">
        <v>226</v>
      </c>
      <c r="E190" s="41"/>
      <c r="F190" s="280" t="s">
        <v>1301</v>
      </c>
      <c r="G190" s="41"/>
      <c r="H190" s="41"/>
      <c r="I190" s="234"/>
      <c r="J190" s="41"/>
      <c r="K190" s="41"/>
      <c r="L190" s="45"/>
      <c r="M190" s="235"/>
      <c r="N190" s="236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226</v>
      </c>
      <c r="AU190" s="18" t="s">
        <v>83</v>
      </c>
    </row>
    <row r="191" spans="1:63" s="12" customFormat="1" ht="25.9" customHeight="1">
      <c r="A191" s="12"/>
      <c r="B191" s="203"/>
      <c r="C191" s="204"/>
      <c r="D191" s="205" t="s">
        <v>72</v>
      </c>
      <c r="E191" s="206" t="s">
        <v>1175</v>
      </c>
      <c r="F191" s="206" t="s">
        <v>1176</v>
      </c>
      <c r="G191" s="204"/>
      <c r="H191" s="204"/>
      <c r="I191" s="207"/>
      <c r="J191" s="208">
        <f>BK191</f>
        <v>0</v>
      </c>
      <c r="K191" s="204"/>
      <c r="L191" s="209"/>
      <c r="M191" s="210"/>
      <c r="N191" s="211"/>
      <c r="O191" s="211"/>
      <c r="P191" s="212">
        <f>SUM(P192:P195)</f>
        <v>0</v>
      </c>
      <c r="Q191" s="211"/>
      <c r="R191" s="212">
        <f>SUM(R192:R195)</f>
        <v>0</v>
      </c>
      <c r="S191" s="211"/>
      <c r="T191" s="213">
        <f>SUM(T192:T195)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143</v>
      </c>
      <c r="AT191" s="215" t="s">
        <v>72</v>
      </c>
      <c r="AU191" s="215" t="s">
        <v>73</v>
      </c>
      <c r="AY191" s="214" t="s">
        <v>135</v>
      </c>
      <c r="BK191" s="216">
        <f>SUM(BK192:BK195)</f>
        <v>0</v>
      </c>
    </row>
    <row r="192" spans="1:65" s="2" customFormat="1" ht="16.5" customHeight="1">
      <c r="A192" s="39"/>
      <c r="B192" s="40"/>
      <c r="C192" s="219" t="s">
        <v>8</v>
      </c>
      <c r="D192" s="219" t="s">
        <v>139</v>
      </c>
      <c r="E192" s="220" t="s">
        <v>1302</v>
      </c>
      <c r="F192" s="221" t="s">
        <v>1303</v>
      </c>
      <c r="G192" s="222" t="s">
        <v>1179</v>
      </c>
      <c r="H192" s="223">
        <v>50</v>
      </c>
      <c r="I192" s="224"/>
      <c r="J192" s="225">
        <f>ROUND(I192*H192,2)</f>
        <v>0</v>
      </c>
      <c r="K192" s="221" t="s">
        <v>1</v>
      </c>
      <c r="L192" s="45"/>
      <c r="M192" s="226" t="s">
        <v>1</v>
      </c>
      <c r="N192" s="227" t="s">
        <v>38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1180</v>
      </c>
      <c r="AT192" s="230" t="s">
        <v>139</v>
      </c>
      <c r="AU192" s="230" t="s">
        <v>81</v>
      </c>
      <c r="AY192" s="18" t="s">
        <v>135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81</v>
      </c>
      <c r="BK192" s="231">
        <f>ROUND(I192*H192,2)</f>
        <v>0</v>
      </c>
      <c r="BL192" s="18" t="s">
        <v>1180</v>
      </c>
      <c r="BM192" s="230" t="s">
        <v>1304</v>
      </c>
    </row>
    <row r="193" spans="1:47" s="2" customFormat="1" ht="12">
      <c r="A193" s="39"/>
      <c r="B193" s="40"/>
      <c r="C193" s="41"/>
      <c r="D193" s="232" t="s">
        <v>145</v>
      </c>
      <c r="E193" s="41"/>
      <c r="F193" s="233" t="s">
        <v>1305</v>
      </c>
      <c r="G193" s="41"/>
      <c r="H193" s="41"/>
      <c r="I193" s="234"/>
      <c r="J193" s="41"/>
      <c r="K193" s="41"/>
      <c r="L193" s="45"/>
      <c r="M193" s="235"/>
      <c r="N193" s="236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145</v>
      </c>
      <c r="AU193" s="18" t="s">
        <v>81</v>
      </c>
    </row>
    <row r="194" spans="1:65" s="2" customFormat="1" ht="16.5" customHeight="1">
      <c r="A194" s="39"/>
      <c r="B194" s="40"/>
      <c r="C194" s="219" t="s">
        <v>306</v>
      </c>
      <c r="D194" s="219" t="s">
        <v>139</v>
      </c>
      <c r="E194" s="220" t="s">
        <v>1189</v>
      </c>
      <c r="F194" s="221" t="s">
        <v>1306</v>
      </c>
      <c r="G194" s="222" t="s">
        <v>965</v>
      </c>
      <c r="H194" s="223">
        <v>1</v>
      </c>
      <c r="I194" s="224"/>
      <c r="J194" s="225">
        <f>ROUND(I194*H194,2)</f>
        <v>0</v>
      </c>
      <c r="K194" s="221" t="s">
        <v>1</v>
      </c>
      <c r="L194" s="45"/>
      <c r="M194" s="226" t="s">
        <v>1</v>
      </c>
      <c r="N194" s="227" t="s">
        <v>38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1180</v>
      </c>
      <c r="AT194" s="230" t="s">
        <v>139</v>
      </c>
      <c r="AU194" s="230" t="s">
        <v>81</v>
      </c>
      <c r="AY194" s="18" t="s">
        <v>135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81</v>
      </c>
      <c r="BK194" s="231">
        <f>ROUND(I194*H194,2)</f>
        <v>0</v>
      </c>
      <c r="BL194" s="18" t="s">
        <v>1180</v>
      </c>
      <c r="BM194" s="230" t="s">
        <v>1307</v>
      </c>
    </row>
    <row r="195" spans="1:47" s="2" customFormat="1" ht="12">
      <c r="A195" s="39"/>
      <c r="B195" s="40"/>
      <c r="C195" s="41"/>
      <c r="D195" s="232" t="s">
        <v>145</v>
      </c>
      <c r="E195" s="41"/>
      <c r="F195" s="233" t="s">
        <v>1308</v>
      </c>
      <c r="G195" s="41"/>
      <c r="H195" s="41"/>
      <c r="I195" s="234"/>
      <c r="J195" s="41"/>
      <c r="K195" s="41"/>
      <c r="L195" s="45"/>
      <c r="M195" s="293"/>
      <c r="N195" s="294"/>
      <c r="O195" s="295"/>
      <c r="P195" s="295"/>
      <c r="Q195" s="295"/>
      <c r="R195" s="295"/>
      <c r="S195" s="295"/>
      <c r="T195" s="29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145</v>
      </c>
      <c r="AU195" s="18" t="s">
        <v>81</v>
      </c>
    </row>
    <row r="196" spans="1:31" s="2" customFormat="1" ht="6.95" customHeight="1">
      <c r="A196" s="39"/>
      <c r="B196" s="67"/>
      <c r="C196" s="68"/>
      <c r="D196" s="68"/>
      <c r="E196" s="68"/>
      <c r="F196" s="68"/>
      <c r="G196" s="68"/>
      <c r="H196" s="68"/>
      <c r="I196" s="68"/>
      <c r="J196" s="68"/>
      <c r="K196" s="68"/>
      <c r="L196" s="45"/>
      <c r="M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</row>
  </sheetData>
  <sheetProtection password="CC35" sheet="1" objects="1" scenarios="1" formatColumns="0" formatRows="0" autoFilter="0"/>
  <autoFilter ref="C119:K19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hyperlinks>
    <hyperlink ref="F183" r:id="rId1" display="https://podminky.urs.cz/item/CS_URS_2024_01/742410063"/>
    <hyperlink ref="F190" r:id="rId2" display="https://podminky.urs.cz/item/CS_URS_2024_01/7424108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96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17.Listopadu - jídelna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1309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17. 5. 2024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21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21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ROUND((SUM(BE119:BE127)),2)</f>
        <v>0</v>
      </c>
      <c r="G33" s="39"/>
      <c r="H33" s="39"/>
      <c r="I33" s="156">
        <v>0.21</v>
      </c>
      <c r="J33" s="155">
        <f>ROUND(((SUM(BE119:BE127))*I33),2)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ROUND((SUM(BF119:BF127)),2)</f>
        <v>0</v>
      </c>
      <c r="G34" s="39"/>
      <c r="H34" s="39"/>
      <c r="I34" s="156">
        <v>0.15</v>
      </c>
      <c r="J34" s="155">
        <f>ROUND(((SUM(BF119:BF127))*I34),2)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ROUND((SUM(BG119:BG127)),2)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ROUND((SUM(BH119:BH127)),2)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ROUND((SUM(BI119:BI127)),2)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17.Listopadu - jídelna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04 - Vzduchotechnika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17. 5. 2024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100</v>
      </c>
      <c r="D94" s="177"/>
      <c r="E94" s="177"/>
      <c r="F94" s="177"/>
      <c r="G94" s="177"/>
      <c r="H94" s="177"/>
      <c r="I94" s="177"/>
      <c r="J94" s="178" t="s">
        <v>101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102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80"/>
      <c r="C97" s="181"/>
      <c r="D97" s="182" t="s">
        <v>109</v>
      </c>
      <c r="E97" s="183"/>
      <c r="F97" s="183"/>
      <c r="G97" s="183"/>
      <c r="H97" s="183"/>
      <c r="I97" s="183"/>
      <c r="J97" s="184">
        <f>J120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1310</v>
      </c>
      <c r="E98" s="189"/>
      <c r="F98" s="189"/>
      <c r="G98" s="189"/>
      <c r="H98" s="189"/>
      <c r="I98" s="189"/>
      <c r="J98" s="190">
        <f>J121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0"/>
      <c r="C99" s="181"/>
      <c r="D99" s="182" t="s">
        <v>858</v>
      </c>
      <c r="E99" s="183"/>
      <c r="F99" s="183"/>
      <c r="G99" s="183"/>
      <c r="H99" s="183"/>
      <c r="I99" s="183"/>
      <c r="J99" s="184">
        <f>J124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120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75" t="str">
        <f>E7</f>
        <v>17.Listopadu - jídelna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97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04 - Vzduchotechnika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 xml:space="preserve"> </v>
      </c>
      <c r="G113" s="41"/>
      <c r="H113" s="41"/>
      <c r="I113" s="33" t="s">
        <v>22</v>
      </c>
      <c r="J113" s="80" t="str">
        <f>IF(J12="","",J12)</f>
        <v>17. 5. 2024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24</v>
      </c>
      <c r="D115" s="41"/>
      <c r="E115" s="41"/>
      <c r="F115" s="28" t="str">
        <f>E15</f>
        <v xml:space="preserve"> </v>
      </c>
      <c r="G115" s="41"/>
      <c r="H115" s="41"/>
      <c r="I115" s="33" t="s">
        <v>29</v>
      </c>
      <c r="J115" s="37" t="str">
        <f>E21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27</v>
      </c>
      <c r="D116" s="41"/>
      <c r="E116" s="41"/>
      <c r="F116" s="28" t="str">
        <f>IF(E18="","",E18)</f>
        <v>Vyplň údaj</v>
      </c>
      <c r="G116" s="41"/>
      <c r="H116" s="41"/>
      <c r="I116" s="33" t="s">
        <v>31</v>
      </c>
      <c r="J116" s="37" t="str">
        <f>E24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2"/>
      <c r="B118" s="193"/>
      <c r="C118" s="194" t="s">
        <v>121</v>
      </c>
      <c r="D118" s="195" t="s">
        <v>58</v>
      </c>
      <c r="E118" s="195" t="s">
        <v>54</v>
      </c>
      <c r="F118" s="195" t="s">
        <v>55</v>
      </c>
      <c r="G118" s="195" t="s">
        <v>122</v>
      </c>
      <c r="H118" s="195" t="s">
        <v>123</v>
      </c>
      <c r="I118" s="195" t="s">
        <v>124</v>
      </c>
      <c r="J118" s="195" t="s">
        <v>101</v>
      </c>
      <c r="K118" s="196" t="s">
        <v>125</v>
      </c>
      <c r="L118" s="197"/>
      <c r="M118" s="101" t="s">
        <v>1</v>
      </c>
      <c r="N118" s="102" t="s">
        <v>37</v>
      </c>
      <c r="O118" s="102" t="s">
        <v>126</v>
      </c>
      <c r="P118" s="102" t="s">
        <v>127</v>
      </c>
      <c r="Q118" s="102" t="s">
        <v>128</v>
      </c>
      <c r="R118" s="102" t="s">
        <v>129</v>
      </c>
      <c r="S118" s="102" t="s">
        <v>130</v>
      </c>
      <c r="T118" s="103" t="s">
        <v>131</v>
      </c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</row>
    <row r="119" spans="1:63" s="2" customFormat="1" ht="22.8" customHeight="1">
      <c r="A119" s="39"/>
      <c r="B119" s="40"/>
      <c r="C119" s="108" t="s">
        <v>132</v>
      </c>
      <c r="D119" s="41"/>
      <c r="E119" s="41"/>
      <c r="F119" s="41"/>
      <c r="G119" s="41"/>
      <c r="H119" s="41"/>
      <c r="I119" s="41"/>
      <c r="J119" s="198">
        <f>BK119</f>
        <v>0</v>
      </c>
      <c r="K119" s="41"/>
      <c r="L119" s="45"/>
      <c r="M119" s="104"/>
      <c r="N119" s="199"/>
      <c r="O119" s="105"/>
      <c r="P119" s="200">
        <f>P120+P124</f>
        <v>0</v>
      </c>
      <c r="Q119" s="105"/>
      <c r="R119" s="200">
        <f>R120+R124</f>
        <v>0</v>
      </c>
      <c r="S119" s="105"/>
      <c r="T119" s="201">
        <f>T120+T124</f>
        <v>0.2838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72</v>
      </c>
      <c r="AU119" s="18" t="s">
        <v>103</v>
      </c>
      <c r="BK119" s="202">
        <f>BK120+BK124</f>
        <v>0</v>
      </c>
    </row>
    <row r="120" spans="1:63" s="12" customFormat="1" ht="25.9" customHeight="1">
      <c r="A120" s="12"/>
      <c r="B120" s="203"/>
      <c r="C120" s="204"/>
      <c r="D120" s="205" t="s">
        <v>72</v>
      </c>
      <c r="E120" s="206" t="s">
        <v>299</v>
      </c>
      <c r="F120" s="206" t="s">
        <v>300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</f>
        <v>0</v>
      </c>
      <c r="Q120" s="211"/>
      <c r="R120" s="212">
        <f>R121</f>
        <v>0</v>
      </c>
      <c r="S120" s="211"/>
      <c r="T120" s="213">
        <f>T121</f>
        <v>0.2838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83</v>
      </c>
      <c r="AT120" s="215" t="s">
        <v>72</v>
      </c>
      <c r="AU120" s="215" t="s">
        <v>73</v>
      </c>
      <c r="AY120" s="214" t="s">
        <v>135</v>
      </c>
      <c r="BK120" s="216">
        <f>BK121</f>
        <v>0</v>
      </c>
    </row>
    <row r="121" spans="1:63" s="12" customFormat="1" ht="22.8" customHeight="1">
      <c r="A121" s="12"/>
      <c r="B121" s="203"/>
      <c r="C121" s="204"/>
      <c r="D121" s="205" t="s">
        <v>72</v>
      </c>
      <c r="E121" s="217" t="s">
        <v>1311</v>
      </c>
      <c r="F121" s="217" t="s">
        <v>91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SUM(P122:P123)</f>
        <v>0</v>
      </c>
      <c r="Q121" s="211"/>
      <c r="R121" s="212">
        <f>SUM(R122:R123)</f>
        <v>0</v>
      </c>
      <c r="S121" s="211"/>
      <c r="T121" s="213">
        <f>SUM(T122:T123)</f>
        <v>0.2838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83</v>
      </c>
      <c r="AT121" s="215" t="s">
        <v>72</v>
      </c>
      <c r="AU121" s="215" t="s">
        <v>81</v>
      </c>
      <c r="AY121" s="214" t="s">
        <v>135</v>
      </c>
      <c r="BK121" s="216">
        <f>SUM(BK122:BK123)</f>
        <v>0</v>
      </c>
    </row>
    <row r="122" spans="1:65" s="2" customFormat="1" ht="37.8" customHeight="1">
      <c r="A122" s="39"/>
      <c r="B122" s="40"/>
      <c r="C122" s="219" t="s">
        <v>81</v>
      </c>
      <c r="D122" s="219" t="s">
        <v>139</v>
      </c>
      <c r="E122" s="220" t="s">
        <v>1312</v>
      </c>
      <c r="F122" s="221" t="s">
        <v>1313</v>
      </c>
      <c r="G122" s="222" t="s">
        <v>190</v>
      </c>
      <c r="H122" s="223">
        <v>20</v>
      </c>
      <c r="I122" s="224"/>
      <c r="J122" s="225">
        <f>ROUND(I122*H122,2)</f>
        <v>0</v>
      </c>
      <c r="K122" s="221" t="s">
        <v>1</v>
      </c>
      <c r="L122" s="45"/>
      <c r="M122" s="226" t="s">
        <v>1</v>
      </c>
      <c r="N122" s="227" t="s">
        <v>38</v>
      </c>
      <c r="O122" s="92"/>
      <c r="P122" s="228">
        <f>O122*H122</f>
        <v>0</v>
      </c>
      <c r="Q122" s="228">
        <v>0</v>
      </c>
      <c r="R122" s="228">
        <f>Q122*H122</f>
        <v>0</v>
      </c>
      <c r="S122" s="228">
        <v>0.01419</v>
      </c>
      <c r="T122" s="229">
        <f>S122*H122</f>
        <v>0.2838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306</v>
      </c>
      <c r="AT122" s="230" t="s">
        <v>139</v>
      </c>
      <c r="AU122" s="230" t="s">
        <v>83</v>
      </c>
      <c r="AY122" s="18" t="s">
        <v>135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81</v>
      </c>
      <c r="BK122" s="231">
        <f>ROUND(I122*H122,2)</f>
        <v>0</v>
      </c>
      <c r="BL122" s="18" t="s">
        <v>306</v>
      </c>
      <c r="BM122" s="230" t="s">
        <v>1314</v>
      </c>
    </row>
    <row r="123" spans="1:47" s="2" customFormat="1" ht="12">
      <c r="A123" s="39"/>
      <c r="B123" s="40"/>
      <c r="C123" s="41"/>
      <c r="D123" s="232" t="s">
        <v>145</v>
      </c>
      <c r="E123" s="41"/>
      <c r="F123" s="233" t="s">
        <v>1315</v>
      </c>
      <c r="G123" s="41"/>
      <c r="H123" s="41"/>
      <c r="I123" s="234"/>
      <c r="J123" s="41"/>
      <c r="K123" s="41"/>
      <c r="L123" s="45"/>
      <c r="M123" s="235"/>
      <c r="N123" s="236"/>
      <c r="O123" s="92"/>
      <c r="P123" s="92"/>
      <c r="Q123" s="92"/>
      <c r="R123" s="92"/>
      <c r="S123" s="92"/>
      <c r="T123" s="93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145</v>
      </c>
      <c r="AU123" s="18" t="s">
        <v>83</v>
      </c>
    </row>
    <row r="124" spans="1:63" s="12" customFormat="1" ht="25.9" customHeight="1">
      <c r="A124" s="12"/>
      <c r="B124" s="203"/>
      <c r="C124" s="204"/>
      <c r="D124" s="205" t="s">
        <v>72</v>
      </c>
      <c r="E124" s="206" t="s">
        <v>1175</v>
      </c>
      <c r="F124" s="206" t="s">
        <v>1176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SUM(P125:P127)</f>
        <v>0</v>
      </c>
      <c r="Q124" s="211"/>
      <c r="R124" s="212">
        <f>SUM(R125:R127)</f>
        <v>0</v>
      </c>
      <c r="S124" s="211"/>
      <c r="T124" s="213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143</v>
      </c>
      <c r="AT124" s="215" t="s">
        <v>72</v>
      </c>
      <c r="AU124" s="215" t="s">
        <v>73</v>
      </c>
      <c r="AY124" s="214" t="s">
        <v>135</v>
      </c>
      <c r="BK124" s="216">
        <f>SUM(BK125:BK127)</f>
        <v>0</v>
      </c>
    </row>
    <row r="125" spans="1:65" s="2" customFormat="1" ht="24.15" customHeight="1">
      <c r="A125" s="39"/>
      <c r="B125" s="40"/>
      <c r="C125" s="219" t="s">
        <v>83</v>
      </c>
      <c r="D125" s="219" t="s">
        <v>139</v>
      </c>
      <c r="E125" s="220" t="s">
        <v>1316</v>
      </c>
      <c r="F125" s="221" t="s">
        <v>1317</v>
      </c>
      <c r="G125" s="222" t="s">
        <v>1179</v>
      </c>
      <c r="H125" s="223">
        <v>10</v>
      </c>
      <c r="I125" s="224"/>
      <c r="J125" s="225">
        <f>ROUND(I125*H125,2)</f>
        <v>0</v>
      </c>
      <c r="K125" s="221" t="s">
        <v>223</v>
      </c>
      <c r="L125" s="45"/>
      <c r="M125" s="226" t="s">
        <v>1</v>
      </c>
      <c r="N125" s="227" t="s">
        <v>38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1180</v>
      </c>
      <c r="AT125" s="230" t="s">
        <v>139</v>
      </c>
      <c r="AU125" s="230" t="s">
        <v>81</v>
      </c>
      <c r="AY125" s="18" t="s">
        <v>135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81</v>
      </c>
      <c r="BK125" s="231">
        <f>ROUND(I125*H125,2)</f>
        <v>0</v>
      </c>
      <c r="BL125" s="18" t="s">
        <v>1180</v>
      </c>
      <c r="BM125" s="230" t="s">
        <v>1318</v>
      </c>
    </row>
    <row r="126" spans="1:47" s="2" customFormat="1" ht="12">
      <c r="A126" s="39"/>
      <c r="B126" s="40"/>
      <c r="C126" s="41"/>
      <c r="D126" s="232" t="s">
        <v>145</v>
      </c>
      <c r="E126" s="41"/>
      <c r="F126" s="233" t="s">
        <v>1319</v>
      </c>
      <c r="G126" s="41"/>
      <c r="H126" s="41"/>
      <c r="I126" s="234"/>
      <c r="J126" s="41"/>
      <c r="K126" s="41"/>
      <c r="L126" s="45"/>
      <c r="M126" s="235"/>
      <c r="N126" s="23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145</v>
      </c>
      <c r="AU126" s="18" t="s">
        <v>81</v>
      </c>
    </row>
    <row r="127" spans="1:47" s="2" customFormat="1" ht="12">
      <c r="A127" s="39"/>
      <c r="B127" s="40"/>
      <c r="C127" s="41"/>
      <c r="D127" s="279" t="s">
        <v>226</v>
      </c>
      <c r="E127" s="41"/>
      <c r="F127" s="280" t="s">
        <v>1320</v>
      </c>
      <c r="G127" s="41"/>
      <c r="H127" s="41"/>
      <c r="I127" s="234"/>
      <c r="J127" s="41"/>
      <c r="K127" s="41"/>
      <c r="L127" s="45"/>
      <c r="M127" s="293"/>
      <c r="N127" s="294"/>
      <c r="O127" s="295"/>
      <c r="P127" s="295"/>
      <c r="Q127" s="295"/>
      <c r="R127" s="295"/>
      <c r="S127" s="295"/>
      <c r="T127" s="29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226</v>
      </c>
      <c r="AU127" s="18" t="s">
        <v>81</v>
      </c>
    </row>
    <row r="128" spans="1:31" s="2" customFormat="1" ht="6.95" customHeight="1">
      <c r="A128" s="39"/>
      <c r="B128" s="67"/>
      <c r="C128" s="68"/>
      <c r="D128" s="68"/>
      <c r="E128" s="68"/>
      <c r="F128" s="68"/>
      <c r="G128" s="68"/>
      <c r="H128" s="68"/>
      <c r="I128" s="68"/>
      <c r="J128" s="68"/>
      <c r="K128" s="68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password="CC35" sheet="1" objects="1" scenarios="1" formatColumns="0" formatRows="0" autoFilter="0"/>
  <autoFilter ref="C118:K12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hyperlinks>
    <hyperlink ref="F127" r:id="rId1" display="https://podminky.urs.cz/item/CS_URS_2024_01/HZS32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96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17.Listopadu - jídelna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1321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17. 5. 2024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21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21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ROUND((SUM(BE122:BE150)),2)</f>
        <v>0</v>
      </c>
      <c r="G33" s="39"/>
      <c r="H33" s="39"/>
      <c r="I33" s="156">
        <v>0.21</v>
      </c>
      <c r="J33" s="155">
        <f>ROUND(((SUM(BE122:BE150))*I33),2)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ROUND((SUM(BF122:BF150)),2)</f>
        <v>0</v>
      </c>
      <c r="G34" s="39"/>
      <c r="H34" s="39"/>
      <c r="I34" s="156">
        <v>0.15</v>
      </c>
      <c r="J34" s="155">
        <f>ROUND(((SUM(BF122:BF150))*I34),2)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ROUND((SUM(BG122:BG150)),2)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ROUND((SUM(BH122:BH150)),2)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ROUND((SUM(BI122:BI150)),2)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17.Listopadu - jídelna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05 -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17. 5. 2024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100</v>
      </c>
      <c r="D94" s="177"/>
      <c r="E94" s="177"/>
      <c r="F94" s="177"/>
      <c r="G94" s="177"/>
      <c r="H94" s="177"/>
      <c r="I94" s="177"/>
      <c r="J94" s="178" t="s">
        <v>101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102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80"/>
      <c r="C97" s="181"/>
      <c r="D97" s="182" t="s">
        <v>1322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1323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1324</v>
      </c>
      <c r="E99" s="189"/>
      <c r="F99" s="189"/>
      <c r="G99" s="189"/>
      <c r="H99" s="189"/>
      <c r="I99" s="189"/>
      <c r="J99" s="190">
        <f>J129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1325</v>
      </c>
      <c r="E100" s="189"/>
      <c r="F100" s="189"/>
      <c r="G100" s="189"/>
      <c r="H100" s="189"/>
      <c r="I100" s="189"/>
      <c r="J100" s="190">
        <f>J140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1326</v>
      </c>
      <c r="E101" s="189"/>
      <c r="F101" s="189"/>
      <c r="G101" s="189"/>
      <c r="H101" s="189"/>
      <c r="I101" s="189"/>
      <c r="J101" s="190">
        <f>J145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1327</v>
      </c>
      <c r="E102" s="189"/>
      <c r="F102" s="189"/>
      <c r="G102" s="189"/>
      <c r="H102" s="189"/>
      <c r="I102" s="189"/>
      <c r="J102" s="190">
        <f>J148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120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17.Listopadu - jídelna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97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05 - Vedlejší rozpočtové náklady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33" t="s">
        <v>22</v>
      </c>
      <c r="J116" s="80" t="str">
        <f>IF(J12="","",J12)</f>
        <v>17. 5. 2024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 xml:space="preserve"> </v>
      </c>
      <c r="G118" s="41"/>
      <c r="H118" s="41"/>
      <c r="I118" s="33" t="s">
        <v>29</v>
      </c>
      <c r="J118" s="37" t="str">
        <f>E21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31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121</v>
      </c>
      <c r="D121" s="195" t="s">
        <v>58</v>
      </c>
      <c r="E121" s="195" t="s">
        <v>54</v>
      </c>
      <c r="F121" s="195" t="s">
        <v>55</v>
      </c>
      <c r="G121" s="195" t="s">
        <v>122</v>
      </c>
      <c r="H121" s="195" t="s">
        <v>123</v>
      </c>
      <c r="I121" s="195" t="s">
        <v>124</v>
      </c>
      <c r="J121" s="195" t="s">
        <v>101</v>
      </c>
      <c r="K121" s="196" t="s">
        <v>125</v>
      </c>
      <c r="L121" s="197"/>
      <c r="M121" s="101" t="s">
        <v>1</v>
      </c>
      <c r="N121" s="102" t="s">
        <v>37</v>
      </c>
      <c r="O121" s="102" t="s">
        <v>126</v>
      </c>
      <c r="P121" s="102" t="s">
        <v>127</v>
      </c>
      <c r="Q121" s="102" t="s">
        <v>128</v>
      </c>
      <c r="R121" s="102" t="s">
        <v>129</v>
      </c>
      <c r="S121" s="102" t="s">
        <v>130</v>
      </c>
      <c r="T121" s="103" t="s">
        <v>131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132</v>
      </c>
      <c r="D122" s="41"/>
      <c r="E122" s="41"/>
      <c r="F122" s="41"/>
      <c r="G122" s="41"/>
      <c r="H122" s="41"/>
      <c r="I122" s="41"/>
      <c r="J122" s="198">
        <f>BK122</f>
        <v>0</v>
      </c>
      <c r="K122" s="41"/>
      <c r="L122" s="45"/>
      <c r="M122" s="104"/>
      <c r="N122" s="199"/>
      <c r="O122" s="105"/>
      <c r="P122" s="200">
        <f>P123</f>
        <v>0</v>
      </c>
      <c r="Q122" s="105"/>
      <c r="R122" s="200">
        <f>R123</f>
        <v>0</v>
      </c>
      <c r="S122" s="105"/>
      <c r="T122" s="201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72</v>
      </c>
      <c r="AU122" s="18" t="s">
        <v>103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72</v>
      </c>
      <c r="E123" s="206" t="s">
        <v>1328</v>
      </c>
      <c r="F123" s="206" t="s">
        <v>94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P124+P129+P140+P145+P148</f>
        <v>0</v>
      </c>
      <c r="Q123" s="211"/>
      <c r="R123" s="212">
        <f>R124+R129+R140+R145+R148</f>
        <v>0</v>
      </c>
      <c r="S123" s="211"/>
      <c r="T123" s="213">
        <f>T124+T129+T140+T145+T148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353</v>
      </c>
      <c r="AT123" s="215" t="s">
        <v>72</v>
      </c>
      <c r="AU123" s="215" t="s">
        <v>73</v>
      </c>
      <c r="AY123" s="214" t="s">
        <v>135</v>
      </c>
      <c r="BK123" s="216">
        <f>BK124+BK129+BK140+BK145+BK148</f>
        <v>0</v>
      </c>
    </row>
    <row r="124" spans="1:63" s="12" customFormat="1" ht="22.8" customHeight="1">
      <c r="A124" s="12"/>
      <c r="B124" s="203"/>
      <c r="C124" s="204"/>
      <c r="D124" s="205" t="s">
        <v>72</v>
      </c>
      <c r="E124" s="217" t="s">
        <v>1329</v>
      </c>
      <c r="F124" s="217" t="s">
        <v>1330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SUM(P125:P128)</f>
        <v>0</v>
      </c>
      <c r="Q124" s="211"/>
      <c r="R124" s="212">
        <f>SUM(R125:R128)</f>
        <v>0</v>
      </c>
      <c r="S124" s="211"/>
      <c r="T124" s="213">
        <f>SUM(T125:T128)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353</v>
      </c>
      <c r="AT124" s="215" t="s">
        <v>72</v>
      </c>
      <c r="AU124" s="215" t="s">
        <v>81</v>
      </c>
      <c r="AY124" s="214" t="s">
        <v>135</v>
      </c>
      <c r="BK124" s="216">
        <f>SUM(BK125:BK128)</f>
        <v>0</v>
      </c>
    </row>
    <row r="125" spans="1:65" s="2" customFormat="1" ht="16.5" customHeight="1">
      <c r="A125" s="39"/>
      <c r="B125" s="40"/>
      <c r="C125" s="219" t="s">
        <v>81</v>
      </c>
      <c r="D125" s="219" t="s">
        <v>139</v>
      </c>
      <c r="E125" s="220" t="s">
        <v>1331</v>
      </c>
      <c r="F125" s="221" t="s">
        <v>1330</v>
      </c>
      <c r="G125" s="222" t="s">
        <v>965</v>
      </c>
      <c r="H125" s="223">
        <v>1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38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1332</v>
      </c>
      <c r="AT125" s="230" t="s">
        <v>139</v>
      </c>
      <c r="AU125" s="230" t="s">
        <v>83</v>
      </c>
      <c r="AY125" s="18" t="s">
        <v>135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81</v>
      </c>
      <c r="BK125" s="231">
        <f>ROUND(I125*H125,2)</f>
        <v>0</v>
      </c>
      <c r="BL125" s="18" t="s">
        <v>1332</v>
      </c>
      <c r="BM125" s="230" t="s">
        <v>1333</v>
      </c>
    </row>
    <row r="126" spans="1:47" s="2" customFormat="1" ht="12">
      <c r="A126" s="39"/>
      <c r="B126" s="40"/>
      <c r="C126" s="41"/>
      <c r="D126" s="232" t="s">
        <v>145</v>
      </c>
      <c r="E126" s="41"/>
      <c r="F126" s="233" t="s">
        <v>1330</v>
      </c>
      <c r="G126" s="41"/>
      <c r="H126" s="41"/>
      <c r="I126" s="234"/>
      <c r="J126" s="41"/>
      <c r="K126" s="41"/>
      <c r="L126" s="45"/>
      <c r="M126" s="235"/>
      <c r="N126" s="23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145</v>
      </c>
      <c r="AU126" s="18" t="s">
        <v>83</v>
      </c>
    </row>
    <row r="127" spans="1:65" s="2" customFormat="1" ht="16.5" customHeight="1">
      <c r="A127" s="39"/>
      <c r="B127" s="40"/>
      <c r="C127" s="219" t="s">
        <v>83</v>
      </c>
      <c r="D127" s="219" t="s">
        <v>139</v>
      </c>
      <c r="E127" s="220" t="s">
        <v>1334</v>
      </c>
      <c r="F127" s="221" t="s">
        <v>1335</v>
      </c>
      <c r="G127" s="222" t="s">
        <v>965</v>
      </c>
      <c r="H127" s="223">
        <v>1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38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1332</v>
      </c>
      <c r="AT127" s="230" t="s">
        <v>139</v>
      </c>
      <c r="AU127" s="230" t="s">
        <v>83</v>
      </c>
      <c r="AY127" s="18" t="s">
        <v>135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81</v>
      </c>
      <c r="BK127" s="231">
        <f>ROUND(I127*H127,2)</f>
        <v>0</v>
      </c>
      <c r="BL127" s="18" t="s">
        <v>1332</v>
      </c>
      <c r="BM127" s="230" t="s">
        <v>1336</v>
      </c>
    </row>
    <row r="128" spans="1:47" s="2" customFormat="1" ht="12">
      <c r="A128" s="39"/>
      <c r="B128" s="40"/>
      <c r="C128" s="41"/>
      <c r="D128" s="232" t="s">
        <v>145</v>
      </c>
      <c r="E128" s="41"/>
      <c r="F128" s="233" t="s">
        <v>1335</v>
      </c>
      <c r="G128" s="41"/>
      <c r="H128" s="41"/>
      <c r="I128" s="234"/>
      <c r="J128" s="41"/>
      <c r="K128" s="41"/>
      <c r="L128" s="45"/>
      <c r="M128" s="235"/>
      <c r="N128" s="236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145</v>
      </c>
      <c r="AU128" s="18" t="s">
        <v>83</v>
      </c>
    </row>
    <row r="129" spans="1:63" s="12" customFormat="1" ht="22.8" customHeight="1">
      <c r="A129" s="12"/>
      <c r="B129" s="203"/>
      <c r="C129" s="204"/>
      <c r="D129" s="205" t="s">
        <v>72</v>
      </c>
      <c r="E129" s="217" t="s">
        <v>1337</v>
      </c>
      <c r="F129" s="217" t="s">
        <v>1338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SUM(P130:P139)</f>
        <v>0</v>
      </c>
      <c r="Q129" s="211"/>
      <c r="R129" s="212">
        <f>SUM(R130:R139)</f>
        <v>0</v>
      </c>
      <c r="S129" s="211"/>
      <c r="T129" s="213">
        <f>SUM(T130:T139)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353</v>
      </c>
      <c r="AT129" s="215" t="s">
        <v>72</v>
      </c>
      <c r="AU129" s="215" t="s">
        <v>81</v>
      </c>
      <c r="AY129" s="214" t="s">
        <v>135</v>
      </c>
      <c r="BK129" s="216">
        <f>SUM(BK130:BK139)</f>
        <v>0</v>
      </c>
    </row>
    <row r="130" spans="1:65" s="2" customFormat="1" ht="16.5" customHeight="1">
      <c r="A130" s="39"/>
      <c r="B130" s="40"/>
      <c r="C130" s="219" t="s">
        <v>379</v>
      </c>
      <c r="D130" s="219" t="s">
        <v>139</v>
      </c>
      <c r="E130" s="220" t="s">
        <v>1339</v>
      </c>
      <c r="F130" s="221" t="s">
        <v>1340</v>
      </c>
      <c r="G130" s="222" t="s">
        <v>965</v>
      </c>
      <c r="H130" s="223">
        <v>1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38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1332</v>
      </c>
      <c r="AT130" s="230" t="s">
        <v>139</v>
      </c>
      <c r="AU130" s="230" t="s">
        <v>83</v>
      </c>
      <c r="AY130" s="18" t="s">
        <v>135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81</v>
      </c>
      <c r="BK130" s="231">
        <f>ROUND(I130*H130,2)</f>
        <v>0</v>
      </c>
      <c r="BL130" s="18" t="s">
        <v>1332</v>
      </c>
      <c r="BM130" s="230" t="s">
        <v>1341</v>
      </c>
    </row>
    <row r="131" spans="1:47" s="2" customFormat="1" ht="12">
      <c r="A131" s="39"/>
      <c r="B131" s="40"/>
      <c r="C131" s="41"/>
      <c r="D131" s="232" t="s">
        <v>145</v>
      </c>
      <c r="E131" s="41"/>
      <c r="F131" s="233" t="s">
        <v>1340</v>
      </c>
      <c r="G131" s="41"/>
      <c r="H131" s="41"/>
      <c r="I131" s="234"/>
      <c r="J131" s="41"/>
      <c r="K131" s="41"/>
      <c r="L131" s="45"/>
      <c r="M131" s="235"/>
      <c r="N131" s="236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145</v>
      </c>
      <c r="AU131" s="18" t="s">
        <v>83</v>
      </c>
    </row>
    <row r="132" spans="1:65" s="2" customFormat="1" ht="16.5" customHeight="1">
      <c r="A132" s="39"/>
      <c r="B132" s="40"/>
      <c r="C132" s="219" t="s">
        <v>143</v>
      </c>
      <c r="D132" s="219" t="s">
        <v>139</v>
      </c>
      <c r="E132" s="220" t="s">
        <v>1342</v>
      </c>
      <c r="F132" s="221" t="s">
        <v>1343</v>
      </c>
      <c r="G132" s="222" t="s">
        <v>965</v>
      </c>
      <c r="H132" s="223">
        <v>1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38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1332</v>
      </c>
      <c r="AT132" s="230" t="s">
        <v>139</v>
      </c>
      <c r="AU132" s="230" t="s">
        <v>83</v>
      </c>
      <c r="AY132" s="18" t="s">
        <v>135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81</v>
      </c>
      <c r="BK132" s="231">
        <f>ROUND(I132*H132,2)</f>
        <v>0</v>
      </c>
      <c r="BL132" s="18" t="s">
        <v>1332</v>
      </c>
      <c r="BM132" s="230" t="s">
        <v>1344</v>
      </c>
    </row>
    <row r="133" spans="1:47" s="2" customFormat="1" ht="12">
      <c r="A133" s="39"/>
      <c r="B133" s="40"/>
      <c r="C133" s="41"/>
      <c r="D133" s="232" t="s">
        <v>145</v>
      </c>
      <c r="E133" s="41"/>
      <c r="F133" s="233" t="s">
        <v>1343</v>
      </c>
      <c r="G133" s="41"/>
      <c r="H133" s="41"/>
      <c r="I133" s="234"/>
      <c r="J133" s="41"/>
      <c r="K133" s="41"/>
      <c r="L133" s="45"/>
      <c r="M133" s="235"/>
      <c r="N133" s="236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145</v>
      </c>
      <c r="AU133" s="18" t="s">
        <v>83</v>
      </c>
    </row>
    <row r="134" spans="1:65" s="2" customFormat="1" ht="16.5" customHeight="1">
      <c r="A134" s="39"/>
      <c r="B134" s="40"/>
      <c r="C134" s="219" t="s">
        <v>353</v>
      </c>
      <c r="D134" s="219" t="s">
        <v>139</v>
      </c>
      <c r="E134" s="220" t="s">
        <v>1345</v>
      </c>
      <c r="F134" s="221" t="s">
        <v>1346</v>
      </c>
      <c r="G134" s="222" t="s">
        <v>965</v>
      </c>
      <c r="H134" s="223">
        <v>1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38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1332</v>
      </c>
      <c r="AT134" s="230" t="s">
        <v>139</v>
      </c>
      <c r="AU134" s="230" t="s">
        <v>83</v>
      </c>
      <c r="AY134" s="18" t="s">
        <v>135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81</v>
      </c>
      <c r="BK134" s="231">
        <f>ROUND(I134*H134,2)</f>
        <v>0</v>
      </c>
      <c r="BL134" s="18" t="s">
        <v>1332</v>
      </c>
      <c r="BM134" s="230" t="s">
        <v>1347</v>
      </c>
    </row>
    <row r="135" spans="1:47" s="2" customFormat="1" ht="12">
      <c r="A135" s="39"/>
      <c r="B135" s="40"/>
      <c r="C135" s="41"/>
      <c r="D135" s="232" t="s">
        <v>145</v>
      </c>
      <c r="E135" s="41"/>
      <c r="F135" s="233" t="s">
        <v>1346</v>
      </c>
      <c r="G135" s="41"/>
      <c r="H135" s="41"/>
      <c r="I135" s="234"/>
      <c r="J135" s="41"/>
      <c r="K135" s="41"/>
      <c r="L135" s="45"/>
      <c r="M135" s="235"/>
      <c r="N135" s="236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145</v>
      </c>
      <c r="AU135" s="18" t="s">
        <v>83</v>
      </c>
    </row>
    <row r="136" spans="1:65" s="2" customFormat="1" ht="16.5" customHeight="1">
      <c r="A136" s="39"/>
      <c r="B136" s="40"/>
      <c r="C136" s="219" t="s">
        <v>136</v>
      </c>
      <c r="D136" s="219" t="s">
        <v>139</v>
      </c>
      <c r="E136" s="220" t="s">
        <v>1348</v>
      </c>
      <c r="F136" s="221" t="s">
        <v>1349</v>
      </c>
      <c r="G136" s="222" t="s">
        <v>965</v>
      </c>
      <c r="H136" s="223">
        <v>1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38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1332</v>
      </c>
      <c r="AT136" s="230" t="s">
        <v>139</v>
      </c>
      <c r="AU136" s="230" t="s">
        <v>83</v>
      </c>
      <c r="AY136" s="18" t="s">
        <v>135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81</v>
      </c>
      <c r="BK136" s="231">
        <f>ROUND(I136*H136,2)</f>
        <v>0</v>
      </c>
      <c r="BL136" s="18" t="s">
        <v>1332</v>
      </c>
      <c r="BM136" s="230" t="s">
        <v>1350</v>
      </c>
    </row>
    <row r="137" spans="1:47" s="2" customFormat="1" ht="12">
      <c r="A137" s="39"/>
      <c r="B137" s="40"/>
      <c r="C137" s="41"/>
      <c r="D137" s="232" t="s">
        <v>145</v>
      </c>
      <c r="E137" s="41"/>
      <c r="F137" s="233" t="s">
        <v>1351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145</v>
      </c>
      <c r="AU137" s="18" t="s">
        <v>83</v>
      </c>
    </row>
    <row r="138" spans="1:65" s="2" customFormat="1" ht="16.5" customHeight="1">
      <c r="A138" s="39"/>
      <c r="B138" s="40"/>
      <c r="C138" s="219" t="s">
        <v>364</v>
      </c>
      <c r="D138" s="219" t="s">
        <v>139</v>
      </c>
      <c r="E138" s="220" t="s">
        <v>1352</v>
      </c>
      <c r="F138" s="221" t="s">
        <v>1353</v>
      </c>
      <c r="G138" s="222" t="s">
        <v>965</v>
      </c>
      <c r="H138" s="223">
        <v>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1332</v>
      </c>
      <c r="AT138" s="230" t="s">
        <v>139</v>
      </c>
      <c r="AU138" s="230" t="s">
        <v>83</v>
      </c>
      <c r="AY138" s="18" t="s">
        <v>135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81</v>
      </c>
      <c r="BK138" s="231">
        <f>ROUND(I138*H138,2)</f>
        <v>0</v>
      </c>
      <c r="BL138" s="18" t="s">
        <v>1332</v>
      </c>
      <c r="BM138" s="230" t="s">
        <v>1354</v>
      </c>
    </row>
    <row r="139" spans="1:47" s="2" customFormat="1" ht="12">
      <c r="A139" s="39"/>
      <c r="B139" s="40"/>
      <c r="C139" s="41"/>
      <c r="D139" s="232" t="s">
        <v>145</v>
      </c>
      <c r="E139" s="41"/>
      <c r="F139" s="233" t="s">
        <v>1353</v>
      </c>
      <c r="G139" s="41"/>
      <c r="H139" s="41"/>
      <c r="I139" s="234"/>
      <c r="J139" s="41"/>
      <c r="K139" s="41"/>
      <c r="L139" s="45"/>
      <c r="M139" s="235"/>
      <c r="N139" s="236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145</v>
      </c>
      <c r="AU139" s="18" t="s">
        <v>83</v>
      </c>
    </row>
    <row r="140" spans="1:63" s="12" customFormat="1" ht="22.8" customHeight="1">
      <c r="A140" s="12"/>
      <c r="B140" s="203"/>
      <c r="C140" s="204"/>
      <c r="D140" s="205" t="s">
        <v>72</v>
      </c>
      <c r="E140" s="217" t="s">
        <v>1355</v>
      </c>
      <c r="F140" s="217" t="s">
        <v>1356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SUM(P141:P144)</f>
        <v>0</v>
      </c>
      <c r="Q140" s="211"/>
      <c r="R140" s="212">
        <f>SUM(R141:R144)</f>
        <v>0</v>
      </c>
      <c r="S140" s="211"/>
      <c r="T140" s="213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353</v>
      </c>
      <c r="AT140" s="215" t="s">
        <v>72</v>
      </c>
      <c r="AU140" s="215" t="s">
        <v>81</v>
      </c>
      <c r="AY140" s="214" t="s">
        <v>135</v>
      </c>
      <c r="BK140" s="216">
        <f>SUM(BK141:BK144)</f>
        <v>0</v>
      </c>
    </row>
    <row r="141" spans="1:65" s="2" customFormat="1" ht="16.5" customHeight="1">
      <c r="A141" s="39"/>
      <c r="B141" s="40"/>
      <c r="C141" s="219" t="s">
        <v>217</v>
      </c>
      <c r="D141" s="219" t="s">
        <v>139</v>
      </c>
      <c r="E141" s="220" t="s">
        <v>1357</v>
      </c>
      <c r="F141" s="221" t="s">
        <v>1358</v>
      </c>
      <c r="G141" s="222" t="s">
        <v>965</v>
      </c>
      <c r="H141" s="223">
        <v>1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38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1332</v>
      </c>
      <c r="AT141" s="230" t="s">
        <v>139</v>
      </c>
      <c r="AU141" s="230" t="s">
        <v>83</v>
      </c>
      <c r="AY141" s="18" t="s">
        <v>135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81</v>
      </c>
      <c r="BK141" s="231">
        <f>ROUND(I141*H141,2)</f>
        <v>0</v>
      </c>
      <c r="BL141" s="18" t="s">
        <v>1332</v>
      </c>
      <c r="BM141" s="230" t="s">
        <v>1359</v>
      </c>
    </row>
    <row r="142" spans="1:47" s="2" customFormat="1" ht="12">
      <c r="A142" s="39"/>
      <c r="B142" s="40"/>
      <c r="C142" s="41"/>
      <c r="D142" s="232" t="s">
        <v>145</v>
      </c>
      <c r="E142" s="41"/>
      <c r="F142" s="233" t="s">
        <v>1358</v>
      </c>
      <c r="G142" s="41"/>
      <c r="H142" s="41"/>
      <c r="I142" s="234"/>
      <c r="J142" s="41"/>
      <c r="K142" s="41"/>
      <c r="L142" s="45"/>
      <c r="M142" s="235"/>
      <c r="N142" s="23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145</v>
      </c>
      <c r="AU142" s="18" t="s">
        <v>83</v>
      </c>
    </row>
    <row r="143" spans="1:65" s="2" customFormat="1" ht="16.5" customHeight="1">
      <c r="A143" s="39"/>
      <c r="B143" s="40"/>
      <c r="C143" s="219" t="s">
        <v>243</v>
      </c>
      <c r="D143" s="219" t="s">
        <v>139</v>
      </c>
      <c r="E143" s="220" t="s">
        <v>1360</v>
      </c>
      <c r="F143" s="221" t="s">
        <v>1361</v>
      </c>
      <c r="G143" s="222" t="s">
        <v>965</v>
      </c>
      <c r="H143" s="223">
        <v>1</v>
      </c>
      <c r="I143" s="224"/>
      <c r="J143" s="225">
        <f>ROUND(I143*H143,2)</f>
        <v>0</v>
      </c>
      <c r="K143" s="221" t="s">
        <v>1</v>
      </c>
      <c r="L143" s="45"/>
      <c r="M143" s="226" t="s">
        <v>1</v>
      </c>
      <c r="N143" s="227" t="s">
        <v>38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1332</v>
      </c>
      <c r="AT143" s="230" t="s">
        <v>139</v>
      </c>
      <c r="AU143" s="230" t="s">
        <v>83</v>
      </c>
      <c r="AY143" s="18" t="s">
        <v>135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81</v>
      </c>
      <c r="BK143" s="231">
        <f>ROUND(I143*H143,2)</f>
        <v>0</v>
      </c>
      <c r="BL143" s="18" t="s">
        <v>1332</v>
      </c>
      <c r="BM143" s="230" t="s">
        <v>1362</v>
      </c>
    </row>
    <row r="144" spans="1:47" s="2" customFormat="1" ht="12">
      <c r="A144" s="39"/>
      <c r="B144" s="40"/>
      <c r="C144" s="41"/>
      <c r="D144" s="232" t="s">
        <v>145</v>
      </c>
      <c r="E144" s="41"/>
      <c r="F144" s="233" t="s">
        <v>1361</v>
      </c>
      <c r="G144" s="41"/>
      <c r="H144" s="41"/>
      <c r="I144" s="234"/>
      <c r="J144" s="41"/>
      <c r="K144" s="41"/>
      <c r="L144" s="45"/>
      <c r="M144" s="235"/>
      <c r="N144" s="236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145</v>
      </c>
      <c r="AU144" s="18" t="s">
        <v>83</v>
      </c>
    </row>
    <row r="145" spans="1:63" s="12" customFormat="1" ht="22.8" customHeight="1">
      <c r="A145" s="12"/>
      <c r="B145" s="203"/>
      <c r="C145" s="204"/>
      <c r="D145" s="205" t="s">
        <v>72</v>
      </c>
      <c r="E145" s="217" t="s">
        <v>1363</v>
      </c>
      <c r="F145" s="217" t="s">
        <v>1364</v>
      </c>
      <c r="G145" s="204"/>
      <c r="H145" s="204"/>
      <c r="I145" s="207"/>
      <c r="J145" s="218">
        <f>BK145</f>
        <v>0</v>
      </c>
      <c r="K145" s="204"/>
      <c r="L145" s="209"/>
      <c r="M145" s="210"/>
      <c r="N145" s="211"/>
      <c r="O145" s="211"/>
      <c r="P145" s="212">
        <f>SUM(P146:P147)</f>
        <v>0</v>
      </c>
      <c r="Q145" s="211"/>
      <c r="R145" s="212">
        <f>SUM(R146:R147)</f>
        <v>0</v>
      </c>
      <c r="S145" s="211"/>
      <c r="T145" s="213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4" t="s">
        <v>353</v>
      </c>
      <c r="AT145" s="215" t="s">
        <v>72</v>
      </c>
      <c r="AU145" s="215" t="s">
        <v>81</v>
      </c>
      <c r="AY145" s="214" t="s">
        <v>135</v>
      </c>
      <c r="BK145" s="216">
        <f>SUM(BK146:BK147)</f>
        <v>0</v>
      </c>
    </row>
    <row r="146" spans="1:65" s="2" customFormat="1" ht="16.5" customHeight="1">
      <c r="A146" s="39"/>
      <c r="B146" s="40"/>
      <c r="C146" s="219" t="s">
        <v>865</v>
      </c>
      <c r="D146" s="219" t="s">
        <v>139</v>
      </c>
      <c r="E146" s="220" t="s">
        <v>1365</v>
      </c>
      <c r="F146" s="221" t="s">
        <v>1366</v>
      </c>
      <c r="G146" s="222" t="s">
        <v>965</v>
      </c>
      <c r="H146" s="223">
        <v>1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38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1332</v>
      </c>
      <c r="AT146" s="230" t="s">
        <v>139</v>
      </c>
      <c r="AU146" s="230" t="s">
        <v>83</v>
      </c>
      <c r="AY146" s="18" t="s">
        <v>135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81</v>
      </c>
      <c r="BK146" s="231">
        <f>ROUND(I146*H146,2)</f>
        <v>0</v>
      </c>
      <c r="BL146" s="18" t="s">
        <v>1332</v>
      </c>
      <c r="BM146" s="230" t="s">
        <v>1367</v>
      </c>
    </row>
    <row r="147" spans="1:47" s="2" customFormat="1" ht="12">
      <c r="A147" s="39"/>
      <c r="B147" s="40"/>
      <c r="C147" s="41"/>
      <c r="D147" s="232" t="s">
        <v>145</v>
      </c>
      <c r="E147" s="41"/>
      <c r="F147" s="233" t="s">
        <v>1366</v>
      </c>
      <c r="G147" s="41"/>
      <c r="H147" s="41"/>
      <c r="I147" s="234"/>
      <c r="J147" s="41"/>
      <c r="K147" s="41"/>
      <c r="L147" s="45"/>
      <c r="M147" s="235"/>
      <c r="N147" s="236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145</v>
      </c>
      <c r="AU147" s="18" t="s">
        <v>83</v>
      </c>
    </row>
    <row r="148" spans="1:63" s="12" customFormat="1" ht="22.8" customHeight="1">
      <c r="A148" s="12"/>
      <c r="B148" s="203"/>
      <c r="C148" s="204"/>
      <c r="D148" s="205" t="s">
        <v>72</v>
      </c>
      <c r="E148" s="217" t="s">
        <v>1368</v>
      </c>
      <c r="F148" s="217" t="s">
        <v>1369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SUM(P149:P150)</f>
        <v>0</v>
      </c>
      <c r="Q148" s="211"/>
      <c r="R148" s="212">
        <f>SUM(R149:R150)</f>
        <v>0</v>
      </c>
      <c r="S148" s="211"/>
      <c r="T148" s="213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353</v>
      </c>
      <c r="AT148" s="215" t="s">
        <v>72</v>
      </c>
      <c r="AU148" s="215" t="s">
        <v>81</v>
      </c>
      <c r="AY148" s="214" t="s">
        <v>135</v>
      </c>
      <c r="BK148" s="216">
        <f>SUM(BK149:BK150)</f>
        <v>0</v>
      </c>
    </row>
    <row r="149" spans="1:65" s="2" customFormat="1" ht="16.5" customHeight="1">
      <c r="A149" s="39"/>
      <c r="B149" s="40"/>
      <c r="C149" s="219" t="s">
        <v>474</v>
      </c>
      <c r="D149" s="219" t="s">
        <v>139</v>
      </c>
      <c r="E149" s="220" t="s">
        <v>1370</v>
      </c>
      <c r="F149" s="221" t="s">
        <v>1371</v>
      </c>
      <c r="G149" s="222" t="s">
        <v>965</v>
      </c>
      <c r="H149" s="223">
        <v>1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38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1332</v>
      </c>
      <c r="AT149" s="230" t="s">
        <v>139</v>
      </c>
      <c r="AU149" s="230" t="s">
        <v>83</v>
      </c>
      <c r="AY149" s="18" t="s">
        <v>135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81</v>
      </c>
      <c r="BK149" s="231">
        <f>ROUND(I149*H149,2)</f>
        <v>0</v>
      </c>
      <c r="BL149" s="18" t="s">
        <v>1332</v>
      </c>
      <c r="BM149" s="230" t="s">
        <v>1372</v>
      </c>
    </row>
    <row r="150" spans="1:47" s="2" customFormat="1" ht="12">
      <c r="A150" s="39"/>
      <c r="B150" s="40"/>
      <c r="C150" s="41"/>
      <c r="D150" s="232" t="s">
        <v>145</v>
      </c>
      <c r="E150" s="41"/>
      <c r="F150" s="233" t="s">
        <v>1371</v>
      </c>
      <c r="G150" s="41"/>
      <c r="H150" s="41"/>
      <c r="I150" s="234"/>
      <c r="J150" s="41"/>
      <c r="K150" s="41"/>
      <c r="L150" s="45"/>
      <c r="M150" s="293"/>
      <c r="N150" s="294"/>
      <c r="O150" s="295"/>
      <c r="P150" s="295"/>
      <c r="Q150" s="295"/>
      <c r="R150" s="295"/>
      <c r="S150" s="295"/>
      <c r="T150" s="29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145</v>
      </c>
      <c r="AU150" s="18" t="s">
        <v>83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21:K15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Pokorný</dc:creator>
  <cp:keywords/>
  <dc:description/>
  <cp:lastModifiedBy>Michal Pokorný</cp:lastModifiedBy>
  <dcterms:created xsi:type="dcterms:W3CDTF">2024-05-20T09:48:44Z</dcterms:created>
  <dcterms:modified xsi:type="dcterms:W3CDTF">2024-05-20T09:48:54Z</dcterms:modified>
  <cp:category/>
  <cp:version/>
  <cp:contentType/>
  <cp:contentStatus/>
</cp:coreProperties>
</file>