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zakázky" sheetId="1" state="veryHidden" r:id="rId1"/>
    <sheet name="2023-ST-09 - Výměna oken 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'2023-ST-09 - Výměna oken ...'!$C$121:$K$194</definedName>
    <definedName name="_xlnm.Print_Area" localSheetId="1">'2023-ST-09 - Výměna oken ...'!$C$4:$J$76,'2023-ST-09 - Výměna oken ...'!$C$82:$J$105,'2023-ST-09 - Výměna oken ...'!$C$111:$K$194</definedName>
    <definedName name="_xlnm.Print_Titles" localSheetId="0">'Rekapitulace zakázky'!$92:$92</definedName>
    <definedName name="_xlnm.Print_Titles" localSheetId="1">'2023-ST-09 - Výměna oken ...'!$121:$121</definedName>
  </definedNames>
  <calcPr fullCalcOnLoad="1"/>
</workbook>
</file>

<file path=xl/sharedStrings.xml><?xml version="1.0" encoding="utf-8"?>
<sst xmlns="http://schemas.openxmlformats.org/spreadsheetml/2006/main" count="1053" uniqueCount="293">
  <si>
    <t>Export Komplet</t>
  </si>
  <si>
    <t/>
  </si>
  <si>
    <t>2.0</t>
  </si>
  <si>
    <t>ZAMOK</t>
  </si>
  <si>
    <t>False</t>
  </si>
  <si>
    <t>{8b5b03cb-c6de-49ef-b0c1-1277dd25201d}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</si>
  <si>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</si>
  <si>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</si>
  <si>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</si>
  <si>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</si>
  <si>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</si>
  <si>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</si>
  <si>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</si>
  <si>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</si>
  <si>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2023-ST-09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</si>
  <si>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</si>
  <si>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</si>
  <si>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Výměna oken - CIREX</t>
  </si>
  <si>
    <t>KSO:</t>
  </si>
  <si>
    <t>CC-CZ:</t>
  </si>
  <si>
    <t>Místo:</t>
  </si>
  <si>
    <t xml:space="preserve"> </t>
  </si>
  <si>
    <t>Datum:</t>
  </si>
  <si>
    <t>20. 10. 2023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</si>
  <si>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</si>
  <si>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</si>
  <si>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</si>
  <si>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</si>
  <si>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</si>
  <si>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</si>
  <si>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</si>
  <si>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Ing. Jan Stuchlík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</si>
  <si>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</si>
  <si>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</si>
  <si>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</si>
  <si>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</si>
  <si>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</si>
  <si>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</si>
  <si>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</si>
  <si>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</si>
  <si>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</si>
  <si>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</si>
  <si>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</si>
  <si>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</si>
  <si>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</si>
  <si>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</si>
  <si>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</si>
  <si>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</si>
  <si>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</si>
  <si>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</si>
  <si>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</si>
  <si>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</si>
  <si>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</si>
  <si>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</si>
  <si>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</si>
  <si>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</si>
  <si>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</si>
  <si>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</si>
  <si>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</si>
  <si>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</si>
  <si>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</si>
  <si>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</si>
  <si>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</si>
  <si>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</si>
  <si>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</si>
  <si>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</si>
  <si>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</si>
  <si>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</si>
  <si>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</si>
  <si>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</si>
  <si>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</si>
  <si>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</si>
  <si>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</si>
  <si>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</si>
  <si>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</si>
  <si>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</si>
  <si>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</si>
  <si>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</si>
  <si>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</si>
  <si>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</si>
  <si>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</si>
  <si>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</si>
  <si>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</si>
  <si>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</si>
  <si>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</si>
  <si>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</si>
  <si>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</si>
  <si>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</si>
  <si>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</si>
  <si>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</si>
  <si>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</si>
  <si>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6 - Úpravy povrchů, podlahy a osazování výplní</t>
  </si>
  <si>
    <t>9 - Ostatní konstrukce a práce, bourání</t>
  </si>
  <si>
    <t>997 - Přesun sutě</t>
  </si>
  <si>
    <t>998 - Přesun hmot</t>
  </si>
  <si>
    <t>764 - Konstrukce klempířské</t>
  </si>
  <si>
    <t>767 - Konstrukce zámečnické</t>
  </si>
  <si>
    <t>784 - Dokončovací práce - malby a tapety</t>
  </si>
  <si>
    <t>787 - Dokončovací práce - zasklívání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</si>
  <si>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</si>
  <si>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</si>
  <si>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</si>
  <si>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</si>
  <si>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</si>
  <si>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</si>
  <si>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</si>
  <si>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</si>
  <si>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</si>
  <si>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</si>
  <si>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</si>
  <si>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</si>
  <si>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</si>
  <si>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</si>
  <si>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</si>
  <si>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</si>
  <si>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Úpravy povrchů, podlahy a osazování výplní</t>
  </si>
  <si>
    <t>ROZPOCET</t>
  </si>
  <si>
    <t>K</t>
  </si>
  <si>
    <t>612325302</t>
  </si>
  <si>
    <t>Vápenocementová omítka ostění nebo nadpraží štuková</t>
  </si>
  <si>
    <t>m2</t>
  </si>
  <si>
    <t>CS ÚRS 2023 02</t>
  </si>
  <si>
    <t>4</t>
  </si>
  <si>
    <t>599503844</t>
  </si>
  <si>
    <t>VV</t>
  </si>
  <si>
    <t>3,42*2*0,16</t>
  </si>
  <si>
    <t>1,15*25*2*0,15</t>
  </si>
  <si>
    <t>Součet</t>
  </si>
  <si>
    <t>619995001</t>
  </si>
  <si>
    <t>Začištění omítek (s dodáním hmot) kolem oken, dveří, podlah, obkladů apod.</t>
  </si>
  <si>
    <t>m</t>
  </si>
  <si>
    <t>1134380119</t>
  </si>
  <si>
    <t>3,42*2</t>
  </si>
  <si>
    <t>1,15*25*2</t>
  </si>
  <si>
    <t>9</t>
  </si>
  <si>
    <t>Ostatní konstrukce a práce, bourání</t>
  </si>
  <si>
    <t>3</t>
  </si>
  <si>
    <t>941211111</t>
  </si>
  <si>
    <t>Lešení řadové rámové lehké pracovní s podlahami s provozním zatížením tř. 3 do 200 kg/m2 šířky tř. SW06 od 0,6 do 0,9 m výšky do 10 m montáž</t>
  </si>
  <si>
    <t>1132441868</t>
  </si>
  <si>
    <t>28,75*5,00</t>
  </si>
  <si>
    <t>941211211</t>
  </si>
  <si>
    <t>Lešení řadové rámové lehké pracovní s podlahami s provozním zatížením tř. 3 do 200 kg/m2 šířky tř. SW06 od 0,6 do 0,9 m výšky do 10 m příplatek za každý den použití</t>
  </si>
  <si>
    <t>2087241244</t>
  </si>
  <si>
    <t>143,75*14 'Přepočtené koeficientem množství</t>
  </si>
  <si>
    <t>5</t>
  </si>
  <si>
    <t>941211811</t>
  </si>
  <si>
    <t>Lešení řadové rámové lehké pracovní s podlahami s provozním zatížením tř. 3 do 200 kg/m2 šířky tř. SW06 od 0,6 do 0,9 m výšky do 10 m demontáž</t>
  </si>
  <si>
    <t>1217580369</t>
  </si>
  <si>
    <t>968072356</t>
  </si>
  <si>
    <t>Vybourání kovových rámů oken s křídly, dveřních zárubní, vrat, stěn, ostění nebo obkladů okenních rámů s křídly zdvojených, plochy do 4 m2</t>
  </si>
  <si>
    <t>-1855324323</t>
  </si>
  <si>
    <t>1,15*3,42*25</t>
  </si>
  <si>
    <t>997</t>
  </si>
  <si>
    <t>Přesun sutě</t>
  </si>
  <si>
    <t>7</t>
  </si>
  <si>
    <t>997013111</t>
  </si>
  <si>
    <t>Vnitrostaveništní doprava suti a vybouraných hmot vodorovně do 50 m svisle s použitím mechanizace pro budovy a haly výšky do 6 m</t>
  </si>
  <si>
    <t>t</t>
  </si>
  <si>
    <t>518947520</t>
  </si>
  <si>
    <t>8</t>
  </si>
  <si>
    <t>997013501</t>
  </si>
  <si>
    <t>Odvoz suti a vybouraných hmot na skládku nebo meziskládku se složením, na vzdálenost do 1 km</t>
  </si>
  <si>
    <t>-1053120533</t>
  </si>
  <si>
    <t>997013509</t>
  </si>
  <si>
    <t>Odvoz suti a vybouraných hmot na skládku nebo meziskládku se složením, na vzdálenost Příplatek k ceně za každý další i započatý 1 km přes 1 km</t>
  </si>
  <si>
    <t>-924649843</t>
  </si>
  <si>
    <t>5,265*19 'Přepočtené koeficientem množství</t>
  </si>
  <si>
    <t>10</t>
  </si>
  <si>
    <t>997013804</t>
  </si>
  <si>
    <t>Poplatek za uložení stavebního odpadu na skládce (skládkovné) ze skla zatříděného do Katalogu odpadů pod kódem 17 02 02</t>
  </si>
  <si>
    <t>-1143299418</t>
  </si>
  <si>
    <t>998</t>
  </si>
  <si>
    <t>Přesun hmot</t>
  </si>
  <si>
    <t>11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</si>
  <si>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</si>
  <si>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</si>
  <si>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333637338</t>
  </si>
  <si>
    <t>764</t>
  </si>
  <si>
    <t>Konstrukce klempířské</t>
  </si>
  <si>
    <t>12</t>
  </si>
  <si>
    <t>764002851</t>
  </si>
  <si>
    <t>Demontáž klempířských konstrukcí oplechování parapetů do suti</t>
  </si>
  <si>
    <t>16</t>
  </si>
  <si>
    <t>1585605256</t>
  </si>
  <si>
    <t>1,15*25</t>
  </si>
  <si>
    <t>13</t>
  </si>
  <si>
    <t>764216601</t>
  </si>
  <si>
    <t>Oplechování parapetů z pozinkovaného plechu s povrchovou úpravou rovných mechanicky kotvené, bez rohů rš 160 mm</t>
  </si>
  <si>
    <t>-1263380208</t>
  </si>
  <si>
    <t>14</t>
  </si>
  <si>
    <t>998764201</t>
  </si>
  <si>
    <t>Přesun hmot pro konstrukce klempířské stanovený procentní sazbou (%) z ceny vodorovná dopravní vzdálenost do 50 m v objektech výšky do 6 m</t>
  </si>
  <si>
    <t>%</t>
  </si>
  <si>
    <t>-490442344</t>
  </si>
  <si>
    <t>767</t>
  </si>
  <si>
    <t>Konstrukce zámečnické</t>
  </si>
  <si>
    <t>767620314</t>
  </si>
  <si>
    <t>Montáž oken s izolačními skly z hliníkových nebo ocelových profilů na polyuretanovou pěnu s trojskly pevných do celostěnových panelů nebo ocelové konstrukce, plochy přes 2,5 do 6 m2</t>
  </si>
  <si>
    <t>-176893013</t>
  </si>
  <si>
    <t>P</t>
  </si>
  <si>
    <t>Poznámka k položce:
Okenní výplň „B“
Horní část:
Zasklení izolačním trojsklem 4/18/4/18/4
Pevné zasklení – fixní část
Opatřeno protisluneční solární fólií
Prostřední pás:
Zasklení izolačním trojsklem 4/18/4/18/4
Pevné zasklení – fixní část
Dolní část:
Zasklení bezpečnostním izolačním trojsklem 4/18/4/18/4
Pevné zasklení – fixní část</t>
  </si>
  <si>
    <t>1,15*3,42*10</t>
  </si>
  <si>
    <t>M</t>
  </si>
  <si>
    <t>55341007</t>
  </si>
  <si>
    <t>okno Al s fixním zasklením trojsklo přes plochu 1m2 přes v 2,5m</t>
  </si>
  <si>
    <t>32</t>
  </si>
  <si>
    <t>797333965</t>
  </si>
  <si>
    <t>Poznámka k položce:
Výplň:
2 Ks Trojsklo 4/18/4/18/4
Venkovní: Stopsol Classic 4mm Clear
Střed: 4mm
Vnitřní: 4mm
1 Ks AL výplň 44mm_RAL</t>
  </si>
  <si>
    <t>17</t>
  </si>
  <si>
    <t>767620344</t>
  </si>
  <si>
    <t>Montáž oken s izolačními skly z hliníkových nebo ocelových profilů na polyuretanovou pěnu s trojskly otevíravých do celostěnových panelů nebo ocelové konstrukce, plochy přes 2,5 do 6 m2</t>
  </si>
  <si>
    <t>-1992608018</t>
  </si>
  <si>
    <t xml:space="preserve">Poznámka k položce:
Okenní výplň „A“
Horní část:
Zasklení izolačním trojsklem 4/18/4/18/4
Pevné zasklení – fixní část
Oatřeno protisluneční solární fólií
Prostřední pás:
Zasklení izolačním trojsklem 4/18/4/18/4
Okno otevíravé a sklopné
Dolní část:
Zasklení bezpečnostním izolačním trojsklem 4/18/4/18/4
Pevné zasklení – fixní část
</t>
  </si>
  <si>
    <t>1,15*3,42*15</t>
  </si>
  <si>
    <t>18</t>
  </si>
  <si>
    <t>55341015</t>
  </si>
  <si>
    <t>okno Al otevíravé/sklopné trojsklo přes plochu 1m2 přes v 2,5m</t>
  </si>
  <si>
    <t>-181347831</t>
  </si>
  <si>
    <t>19</t>
  </si>
  <si>
    <t>767627101</t>
  </si>
  <si>
    <t>Ostatní práce a doplňky při montáži oken a stěn krycích ocelových lišt oboustranně šroubováním</t>
  </si>
  <si>
    <t>1996304793</t>
  </si>
  <si>
    <t>3,42*24*2</t>
  </si>
  <si>
    <t>20</t>
  </si>
  <si>
    <t>28318675</t>
  </si>
  <si>
    <t>lišta krycí AL přírodní hliník 6m</t>
  </si>
  <si>
    <t>1512341841</t>
  </si>
  <si>
    <t>164,16*1,02 'Přepočtené koeficientem množství</t>
  </si>
  <si>
    <t>767627306</t>
  </si>
  <si>
    <t>Ostatní práce a doplňky při montáži oken a stěn připojovací spára oken a stěn mezi ostěním a rámem vnitřní parotěsná páska</t>
  </si>
  <si>
    <t>-129519907</t>
  </si>
  <si>
    <t>22</t>
  </si>
  <si>
    <t>767627307</t>
  </si>
  <si>
    <t>Ostatní práce a doplňky při montáži oken a stěn připojovací spára oken a stěn mezi ostěním a rámem venkovní paropropustna páska</t>
  </si>
  <si>
    <t>-325073852</t>
  </si>
  <si>
    <t>23</t>
  </si>
  <si>
    <t>998767201</t>
  </si>
  <si>
    <t>Přesun hmot pro zámečnické konstrukce stanovený procentní sazbou (%) z ceny vodorovná dopravní vzdálenost do 50 m v objektech výšky do 6 m</t>
  </si>
  <si>
    <t>2083476735</t>
  </si>
  <si>
    <t>784</t>
  </si>
  <si>
    <t>Dokončovací práce - malby a tapety</t>
  </si>
  <si>
    <t>24</t>
  </si>
  <si>
    <t>784121001</t>
  </si>
  <si>
    <t>Oškrabání malby v místnostech výšky do 3,80 m</t>
  </si>
  <si>
    <t>163693111</t>
  </si>
  <si>
    <t>25</t>
  </si>
  <si>
    <t>784121011</t>
  </si>
  <si>
    <t>Rozmývání podkladu po oškrabání malby v místnostech výšky do 3,80 m</t>
  </si>
  <si>
    <t>-1459883253</t>
  </si>
  <si>
    <t>26</t>
  </si>
  <si>
    <t>784171001</t>
  </si>
  <si>
    <t>Olepování vnitřních ploch (materiál ve specifikaci) včetně pozdějšího odlepení páskou nebo fólií v místnostech výšky do 3,80 m</t>
  </si>
  <si>
    <t>-1107085954</t>
  </si>
  <si>
    <t>27</t>
  </si>
  <si>
    <t>58124838</t>
  </si>
  <si>
    <t>páska maskovací krepová pro malířské potřeby š 50mm</t>
  </si>
  <si>
    <t>958820061</t>
  </si>
  <si>
    <t>64,34*1,05 'Přepočtené koeficientem množství</t>
  </si>
  <si>
    <t>28</t>
  </si>
  <si>
    <t>784211101</t>
  </si>
  <si>
    <t>Malby z malířských směsí oděruvzdorných za mokra dvojnásobné, bílé za mokra oděruvzdorné výborně v místnostech výšky do 3,80 m</t>
  </si>
  <si>
    <t>1921979960</t>
  </si>
  <si>
    <t>787</t>
  </si>
  <si>
    <t>Dokončovací práce - zasklívání</t>
  </si>
  <si>
    <t>29</t>
  </si>
  <si>
    <t>787911125</t>
  </si>
  <si>
    <t>Zasklívání – ostatní práce montáž fólie na sklo protisluneční (UV)</t>
  </si>
  <si>
    <t>1807095213</t>
  </si>
  <si>
    <t>1,15*0,89*25</t>
  </si>
  <si>
    <t>30</t>
  </si>
  <si>
    <t>63479011</t>
  </si>
  <si>
    <t>fólie protisluneční pro vnější instalaci neutrální 36%</t>
  </si>
  <si>
    <t>161582708</t>
  </si>
  <si>
    <t>25,588*1,03 'Přepočtené koeficientem množství</t>
  </si>
  <si>
    <t>31</t>
  </si>
  <si>
    <t>998787201</t>
  </si>
  <si>
    <t>Přesun hmot pro zasklívání stanovený procentní sazbou (%) z ceny vodorovná dopravní vzdálenost do 50 m v objektech výšky do 6 m</t>
  </si>
  <si>
    <t>-176023038</t>
  </si>
  <si>
    <t>OST</t>
  </si>
  <si>
    <t>Ostatní</t>
  </si>
  <si>
    <t>OST 01</t>
  </si>
  <si>
    <t>Případné další stavební úpravy v interiéru (oprava podlah apod.)</t>
  </si>
  <si>
    <t>suma</t>
  </si>
  <si>
    <t>512</t>
  </si>
  <si>
    <t>397811227</t>
  </si>
  <si>
    <t>VRN</t>
  </si>
  <si>
    <t>Vedlejší rozpočtové náklady</t>
  </si>
  <si>
    <t>33</t>
  </si>
  <si>
    <t>030001000</t>
  </si>
  <si>
    <t>Zařízení staveniště</t>
  </si>
  <si>
    <t>1024</t>
  </si>
  <si>
    <t>-405010642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</si>
</sst>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2023-ST-09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Výměna oken - CIREX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20. 10. 2023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Kopřivnice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 Jan Stuchlík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Ladislav Pekárek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76</v>
      </c>
      <c r="BT94" s="115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0" s="7" customFormat="1" ht="24.75" customHeight="1">
      <c r="A95" s="116" t="s">
        <v>80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'2023-ST-09 - Výměna oken 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'2023-ST-09 - Výměna oken ...'!P122</f>
        <v>0</v>
      </c>
      <c r="AV95" s="125">
        <f>'2023-ST-09 - Výměna oken ...'!J31</f>
        <v>0</v>
      </c>
      <c r="AW95" s="125">
        <f>'2023-ST-09 - Výměna oken ...'!J32</f>
        <v>0</v>
      </c>
      <c r="AX95" s="125">
        <f>'2023-ST-09 - Výměna oken ...'!J33</f>
        <v>0</v>
      </c>
      <c r="AY95" s="125">
        <f>'2023-ST-09 - Výměna oken ...'!J34</f>
        <v>0</v>
      </c>
      <c r="AZ95" s="125">
        <f>'2023-ST-09 - Výměna oken ...'!F31</f>
        <v>0</v>
      </c>
      <c r="BA95" s="125">
        <f>'2023-ST-09 - Výměna oken ...'!F32</f>
        <v>0</v>
      </c>
      <c r="BB95" s="125">
        <f>'2023-ST-09 - Výměna oken ...'!F33</f>
        <v>0</v>
      </c>
      <c r="BC95" s="125">
        <f>'2023-ST-09 - Výměna oken ...'!F34</f>
        <v>0</v>
      </c>
      <c r="BD95" s="127">
        <f>'2023-ST-09 - Výměna oken ...'!F35</f>
        <v>0</v>
      </c>
      <c r="BE95" s="7"/>
      <c r="BT95" s="128" t="s">
        <v>82</v>
      </c>
      <c r="BU95" s="128" t="s">
        <v>83</v>
      </c>
      <c r="BV95" s="128" t="s">
        <v>78</v>
      </c>
      <c r="BW95" s="128" t="s">
        <v>5</v>
      </c>
      <c r="BX95" s="128" t="s">
        <v>79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ST-09 - Výměna oken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8"/>
      <c r="AT3" s="15" t="s">
        <v>84</v>
      </c>
    </row>
    <row r="4" spans="2:46" s="1" customFormat="1" ht="24.95" customHeight="1">
      <c r="B4" s="18"/>
      <c r="D4" s="131" t="s">
        <v>85</v>
      </c>
      <c r="L4" s="18"/>
      <c r="M4" s="132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33" t="s">
        <v>16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4" t="s">
        <v>17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3" t="s">
        <v>18</v>
      </c>
      <c r="E9" s="36"/>
      <c r="F9" s="135" t="s">
        <v>1</v>
      </c>
      <c r="G9" s="36"/>
      <c r="H9" s="36"/>
      <c r="I9" s="133" t="s">
        <v>19</v>
      </c>
      <c r="J9" s="135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3" t="s">
        <v>20</v>
      </c>
      <c r="E10" s="36"/>
      <c r="F10" s="135" t="s">
        <v>21</v>
      </c>
      <c r="G10" s="36"/>
      <c r="H10" s="36"/>
      <c r="I10" s="133" t="s">
        <v>22</v>
      </c>
      <c r="J10" s="136" t="str">
        <f>'Rekapitulace zakázky'!AN8</f>
        <v>20. 10. 2023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24</v>
      </c>
      <c r="E12" s="36"/>
      <c r="F12" s="36"/>
      <c r="G12" s="36"/>
      <c r="H12" s="36"/>
      <c r="I12" s="133" t="s">
        <v>25</v>
      </c>
      <c r="J12" s="135" t="s">
        <v>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5" t="s">
        <v>26</v>
      </c>
      <c r="F13" s="36"/>
      <c r="G13" s="36"/>
      <c r="H13" s="36"/>
      <c r="I13" s="133" t="s">
        <v>27</v>
      </c>
      <c r="J13" s="135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3" t="s">
        <v>28</v>
      </c>
      <c r="E15" s="36"/>
      <c r="F15" s="36"/>
      <c r="G15" s="36"/>
      <c r="H15" s="36"/>
      <c r="I15" s="133" t="s">
        <v>25</v>
      </c>
      <c r="J15" s="31" t="str">
        <f>'Rekapitulace zakázky'!AN13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zakázky'!E14</f>
        <v>Vyplň údaj</v>
      </c>
      <c r="F16" s="135"/>
      <c r="G16" s="135"/>
      <c r="H16" s="135"/>
      <c r="I16" s="133" t="s">
        <v>27</v>
      </c>
      <c r="J16" s="31" t="str">
        <f>'Rekapitulace zakázky'!AN14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3" t="s">
        <v>30</v>
      </c>
      <c r="E18" s="36"/>
      <c r="F18" s="36"/>
      <c r="G18" s="36"/>
      <c r="H18" s="36"/>
      <c r="I18" s="133" t="s">
        <v>25</v>
      </c>
      <c r="J18" s="135" t="s">
        <v>1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5" t="s">
        <v>31</v>
      </c>
      <c r="F19" s="36"/>
      <c r="G19" s="36"/>
      <c r="H19" s="36"/>
      <c r="I19" s="133" t="s">
        <v>27</v>
      </c>
      <c r="J19" s="135" t="s">
        <v>1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3" t="s">
        <v>33</v>
      </c>
      <c r="E21" s="36"/>
      <c r="F21" s="36"/>
      <c r="G21" s="36"/>
      <c r="H21" s="36"/>
      <c r="I21" s="133" t="s">
        <v>25</v>
      </c>
      <c r="J21" s="135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5" t="s">
        <v>35</v>
      </c>
      <c r="F22" s="36"/>
      <c r="G22" s="36"/>
      <c r="H22" s="36"/>
      <c r="I22" s="133" t="s">
        <v>27</v>
      </c>
      <c r="J22" s="135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3" t="s">
        <v>36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1"/>
      <c r="E27" s="141"/>
      <c r="F27" s="141"/>
      <c r="G27" s="141"/>
      <c r="H27" s="141"/>
      <c r="I27" s="141"/>
      <c r="J27" s="141"/>
      <c r="K27" s="141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2" t="s">
        <v>37</v>
      </c>
      <c r="E28" s="36"/>
      <c r="F28" s="36"/>
      <c r="G28" s="36"/>
      <c r="H28" s="36"/>
      <c r="I28" s="36"/>
      <c r="J28" s="143">
        <f>ROUND(J122,2)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4" t="s">
        <v>39</v>
      </c>
      <c r="G30" s="36"/>
      <c r="H30" s="36"/>
      <c r="I30" s="144" t="s">
        <v>38</v>
      </c>
      <c r="J30" s="144" t="s">
        <v>40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41</v>
      </c>
      <c r="E31" s="133" t="s">
        <v>42</v>
      </c>
      <c r="F31" s="146">
        <f>ROUND((SUM(BE122:BE194)),2)</f>
        <v>0</v>
      </c>
      <c r="G31" s="36"/>
      <c r="H31" s="36"/>
      <c r="I31" s="147">
        <v>0.21</v>
      </c>
      <c r="J31" s="146">
        <f>ROUND(((SUM(BE122:BE194))*I31),2)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3" t="s">
        <v>43</v>
      </c>
      <c r="F32" s="146">
        <f>ROUND((SUM(BF122:BF194)),2)</f>
        <v>0</v>
      </c>
      <c r="G32" s="36"/>
      <c r="H32" s="36"/>
      <c r="I32" s="147">
        <v>0.15</v>
      </c>
      <c r="J32" s="146">
        <f>ROUND(((SUM(BF122:BF194))*I32),2)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3" t="s">
        <v>44</v>
      </c>
      <c r="F33" s="146">
        <f>ROUND((SUM(BG122:BG194)),2)</f>
        <v>0</v>
      </c>
      <c r="G33" s="36"/>
      <c r="H33" s="36"/>
      <c r="I33" s="147">
        <v>0.21</v>
      </c>
      <c r="J33" s="146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45</v>
      </c>
      <c r="F34" s="146">
        <f>ROUND((SUM(BH122:BH194)),2)</f>
        <v>0</v>
      </c>
      <c r="G34" s="36"/>
      <c r="H34" s="36"/>
      <c r="I34" s="147">
        <v>0.15</v>
      </c>
      <c r="J34" s="146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3" t="s">
        <v>46</v>
      </c>
      <c r="F35" s="146">
        <f>ROUND((SUM(BI122:BI194)),2)</f>
        <v>0</v>
      </c>
      <c r="G35" s="36"/>
      <c r="H35" s="36"/>
      <c r="I35" s="147">
        <v>0</v>
      </c>
      <c r="J35" s="146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47</v>
      </c>
      <c r="E37" s="150"/>
      <c r="F37" s="150"/>
      <c r="G37" s="151" t="s">
        <v>48</v>
      </c>
      <c r="H37" s="152" t="s">
        <v>49</v>
      </c>
      <c r="I37" s="150"/>
      <c r="J37" s="153">
        <f>SUM(J28:J35)</f>
        <v>0</v>
      </c>
      <c r="K37" s="154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5" t="s">
        <v>50</v>
      </c>
      <c r="E50" s="156"/>
      <c r="F50" s="156"/>
      <c r="G50" s="155" t="s">
        <v>51</v>
      </c>
      <c r="H50" s="156"/>
      <c r="I50" s="156"/>
      <c r="J50" s="156"/>
      <c r="K50" s="156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7" t="s">
        <v>52</v>
      </c>
      <c r="E61" s="158"/>
      <c r="F61" s="159" t="s">
        <v>53</v>
      </c>
      <c r="G61" s="157" t="s">
        <v>52</v>
      </c>
      <c r="H61" s="158"/>
      <c r="I61" s="158"/>
      <c r="J61" s="160" t="s">
        <v>53</v>
      </c>
      <c r="K61" s="158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5" t="s">
        <v>54</v>
      </c>
      <c r="E65" s="161"/>
      <c r="F65" s="161"/>
      <c r="G65" s="155" t="s">
        <v>55</v>
      </c>
      <c r="H65" s="161"/>
      <c r="I65" s="161"/>
      <c r="J65" s="161"/>
      <c r="K65" s="16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7" t="s">
        <v>52</v>
      </c>
      <c r="E76" s="158"/>
      <c r="F76" s="159" t="s">
        <v>53</v>
      </c>
      <c r="G76" s="157" t="s">
        <v>52</v>
      </c>
      <c r="H76" s="158"/>
      <c r="I76" s="158"/>
      <c r="J76" s="160" t="s">
        <v>53</v>
      </c>
      <c r="K76" s="158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Výměna oken - CIREX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</v>
      </c>
      <c r="D87" s="38"/>
      <c r="E87" s="38"/>
      <c r="F87" s="25" t="str">
        <f>F10</f>
        <v xml:space="preserve"> </v>
      </c>
      <c r="G87" s="38"/>
      <c r="H87" s="38"/>
      <c r="I87" s="30" t="s">
        <v>22</v>
      </c>
      <c r="J87" s="77" t="str">
        <f>IF(J10="","",J10)</f>
        <v>20. 10. 2023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24</v>
      </c>
      <c r="D89" s="38"/>
      <c r="E89" s="38"/>
      <c r="F89" s="25" t="str">
        <f>E13</f>
        <v>Město Kopřivnice</v>
      </c>
      <c r="G89" s="38"/>
      <c r="H89" s="38"/>
      <c r="I89" s="30" t="s">
        <v>30</v>
      </c>
      <c r="J89" s="34" t="str">
        <f>E19</f>
        <v>Ing. Jan Stuchlík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28</v>
      </c>
      <c r="D90" s="38"/>
      <c r="E90" s="38"/>
      <c r="F90" s="25" t="str">
        <f>IF(E16="","",E16)</f>
        <v>Vyplň údaj</v>
      </c>
      <c r="G90" s="38"/>
      <c r="H90" s="38"/>
      <c r="I90" s="30" t="s">
        <v>33</v>
      </c>
      <c r="J90" s="34" t="str">
        <f>E22</f>
        <v>Ladislav Pekárek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6" t="s">
        <v>87</v>
      </c>
      <c r="D92" s="167"/>
      <c r="E92" s="167"/>
      <c r="F92" s="167"/>
      <c r="G92" s="167"/>
      <c r="H92" s="167"/>
      <c r="I92" s="167"/>
      <c r="J92" s="168" t="s">
        <v>88</v>
      </c>
      <c r="K92" s="167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69" t="s">
        <v>89</v>
      </c>
      <c r="D94" s="38"/>
      <c r="E94" s="38"/>
      <c r="F94" s="38"/>
      <c r="G94" s="38"/>
      <c r="H94" s="38"/>
      <c r="I94" s="38"/>
      <c r="J94" s="108">
        <f>J122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90</v>
      </c>
    </row>
    <row r="95" spans="1:31" s="9" customFormat="1" ht="24.95" customHeight="1">
      <c r="A95" s="9"/>
      <c r="B95" s="170"/>
      <c r="C95" s="171"/>
      <c r="D95" s="172" t="s">
        <v>91</v>
      </c>
      <c r="E95" s="173"/>
      <c r="F95" s="173"/>
      <c r="G95" s="173"/>
      <c r="H95" s="173"/>
      <c r="I95" s="173"/>
      <c r="J95" s="174">
        <f>J123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70"/>
      <c r="C96" s="171"/>
      <c r="D96" s="172" t="s">
        <v>92</v>
      </c>
      <c r="E96" s="173"/>
      <c r="F96" s="173"/>
      <c r="G96" s="173"/>
      <c r="H96" s="173"/>
      <c r="I96" s="173"/>
      <c r="J96" s="174">
        <f>J132</f>
        <v>0</v>
      </c>
      <c r="K96" s="171"/>
      <c r="L96" s="17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>
      <c r="A97" s="9"/>
      <c r="B97" s="170"/>
      <c r="C97" s="171"/>
      <c r="D97" s="172" t="s">
        <v>93</v>
      </c>
      <c r="E97" s="173"/>
      <c r="F97" s="173"/>
      <c r="G97" s="173"/>
      <c r="H97" s="173"/>
      <c r="I97" s="173"/>
      <c r="J97" s="174">
        <f>J140</f>
        <v>0</v>
      </c>
      <c r="K97" s="171"/>
      <c r="L97" s="17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0"/>
      <c r="C98" s="171"/>
      <c r="D98" s="172" t="s">
        <v>94</v>
      </c>
      <c r="E98" s="173"/>
      <c r="F98" s="173"/>
      <c r="G98" s="173"/>
      <c r="H98" s="173"/>
      <c r="I98" s="173"/>
      <c r="J98" s="174">
        <f>J146</f>
        <v>0</v>
      </c>
      <c r="K98" s="171"/>
      <c r="L98" s="17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0"/>
      <c r="C99" s="171"/>
      <c r="D99" s="172" t="s">
        <v>95</v>
      </c>
      <c r="E99" s="173"/>
      <c r="F99" s="173"/>
      <c r="G99" s="173"/>
      <c r="H99" s="173"/>
      <c r="I99" s="173"/>
      <c r="J99" s="174">
        <f>J148</f>
        <v>0</v>
      </c>
      <c r="K99" s="171"/>
      <c r="L99" s="17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0"/>
      <c r="C100" s="171"/>
      <c r="D100" s="172" t="s">
        <v>96</v>
      </c>
      <c r="E100" s="173"/>
      <c r="F100" s="173"/>
      <c r="G100" s="173"/>
      <c r="H100" s="173"/>
      <c r="I100" s="173"/>
      <c r="J100" s="174">
        <f>J154</f>
        <v>0</v>
      </c>
      <c r="K100" s="171"/>
      <c r="L100" s="17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0"/>
      <c r="C101" s="171"/>
      <c r="D101" s="172" t="s">
        <v>97</v>
      </c>
      <c r="E101" s="173"/>
      <c r="F101" s="173"/>
      <c r="G101" s="173"/>
      <c r="H101" s="173"/>
      <c r="I101" s="173"/>
      <c r="J101" s="174">
        <f>J175</f>
        <v>0</v>
      </c>
      <c r="K101" s="171"/>
      <c r="L101" s="17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0"/>
      <c r="C102" s="171"/>
      <c r="D102" s="172" t="s">
        <v>98</v>
      </c>
      <c r="E102" s="173"/>
      <c r="F102" s="173"/>
      <c r="G102" s="173"/>
      <c r="H102" s="173"/>
      <c r="I102" s="173"/>
      <c r="J102" s="174">
        <f>J185</f>
        <v>0</v>
      </c>
      <c r="K102" s="171"/>
      <c r="L102" s="17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0"/>
      <c r="C103" s="171"/>
      <c r="D103" s="172" t="s">
        <v>99</v>
      </c>
      <c r="E103" s="173"/>
      <c r="F103" s="173"/>
      <c r="G103" s="173"/>
      <c r="H103" s="173"/>
      <c r="I103" s="173"/>
      <c r="J103" s="174">
        <f>J191</f>
        <v>0</v>
      </c>
      <c r="K103" s="171"/>
      <c r="L103" s="17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0"/>
      <c r="C104" s="171"/>
      <c r="D104" s="172" t="s">
        <v>100</v>
      </c>
      <c r="E104" s="173"/>
      <c r="F104" s="173"/>
      <c r="G104" s="173"/>
      <c r="H104" s="173"/>
      <c r="I104" s="173"/>
      <c r="J104" s="174">
        <f>J193</f>
        <v>0</v>
      </c>
      <c r="K104" s="171"/>
      <c r="L104" s="17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101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E7</f>
        <v>Výměna oken - CIREX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F10</f>
        <v xml:space="preserve"> </v>
      </c>
      <c r="G116" s="38"/>
      <c r="H116" s="38"/>
      <c r="I116" s="30" t="s">
        <v>22</v>
      </c>
      <c r="J116" s="77" t="str">
        <f>IF(J10="","",J10)</f>
        <v>20. 10. 2023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E13</f>
        <v>Město Kopřivnice</v>
      </c>
      <c r="G118" s="38"/>
      <c r="H118" s="38"/>
      <c r="I118" s="30" t="s">
        <v>30</v>
      </c>
      <c r="J118" s="34" t="str">
        <f>E19</f>
        <v>Ing. Jan Stuchlík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IF(E16="","",E16)</f>
        <v>Vyplň údaj</v>
      </c>
      <c r="G119" s="38"/>
      <c r="H119" s="38"/>
      <c r="I119" s="30" t="s">
        <v>33</v>
      </c>
      <c r="J119" s="34" t="str">
        <f>E22</f>
        <v>Ladislav Pekárek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0" customFormat="1" ht="29.25" customHeight="1">
      <c r="A121" s="176"/>
      <c r="B121" s="177"/>
      <c r="C121" s="178" t="s">
        <v>102</v>
      </c>
      <c r="D121" s="179" t="s">
        <v>62</v>
      </c>
      <c r="E121" s="179" t="s">
        <v>58</v>
      </c>
      <c r="F121" s="179" t="s">
        <v>59</v>
      </c>
      <c r="G121" s="179" t="s">
        <v>103</v>
      </c>
      <c r="H121" s="179" t="s">
        <v>104</v>
      </c>
      <c r="I121" s="179" t="s">
        <v>105</v>
      </c>
      <c r="J121" s="179" t="s">
        <v>88</v>
      </c>
      <c r="K121" s="180" t="s">
        <v>106</v>
      </c>
      <c r="L121" s="181"/>
      <c r="M121" s="98" t="s">
        <v>1</v>
      </c>
      <c r="N121" s="99" t="s">
        <v>41</v>
      </c>
      <c r="O121" s="99" t="s">
        <v>107</v>
      </c>
      <c r="P121" s="99" t="s">
        <v>108</v>
      </c>
      <c r="Q121" s="99" t="s">
        <v>109</v>
      </c>
      <c r="R121" s="99" t="s">
        <v>110</v>
      </c>
      <c r="S121" s="99" t="s">
        <v>111</v>
      </c>
      <c r="T121" s="100" t="s">
        <v>112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8" customHeight="1">
      <c r="A122" s="36"/>
      <c r="B122" s="37"/>
      <c r="C122" s="105" t="s">
        <v>113</v>
      </c>
      <c r="D122" s="38"/>
      <c r="E122" s="38"/>
      <c r="F122" s="38"/>
      <c r="G122" s="38"/>
      <c r="H122" s="38"/>
      <c r="I122" s="38"/>
      <c r="J122" s="182">
        <f>BK122</f>
        <v>0</v>
      </c>
      <c r="K122" s="38"/>
      <c r="L122" s="42"/>
      <c r="M122" s="101"/>
      <c r="N122" s="183"/>
      <c r="O122" s="102"/>
      <c r="P122" s="184">
        <f>P123+P132+P140+P146+P148+P154+P175+P185+P191+P193</f>
        <v>0</v>
      </c>
      <c r="Q122" s="102"/>
      <c r="R122" s="184">
        <f>R123+R132+R140+R146+R148+R154+R175+R185+R191+R193</f>
        <v>3.28428867</v>
      </c>
      <c r="S122" s="102"/>
      <c r="T122" s="185">
        <f>T123+T132+T140+T146+T148+T154+T175+T185+T191+T193</f>
        <v>5.265437499999999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76</v>
      </c>
      <c r="AU122" s="15" t="s">
        <v>90</v>
      </c>
      <c r="BK122" s="186">
        <f>BK123+BK132+BK140+BK146+BK148+BK154+BK175+BK185+BK191+BK193</f>
        <v>0</v>
      </c>
    </row>
    <row r="123" spans="1:63" s="11" customFormat="1" ht="25.9" customHeight="1">
      <c r="A123" s="11"/>
      <c r="B123" s="187"/>
      <c r="C123" s="188"/>
      <c r="D123" s="189" t="s">
        <v>76</v>
      </c>
      <c r="E123" s="190" t="s">
        <v>114</v>
      </c>
      <c r="F123" s="190" t="s">
        <v>115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SUM(P124:P131)</f>
        <v>0</v>
      </c>
      <c r="Q123" s="195"/>
      <c r="R123" s="196">
        <f>SUM(R124:R131)</f>
        <v>0.42287401999999996</v>
      </c>
      <c r="S123" s="195"/>
      <c r="T123" s="197">
        <f>SUM(T124:T131)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98" t="s">
        <v>82</v>
      </c>
      <c r="AT123" s="199" t="s">
        <v>76</v>
      </c>
      <c r="AU123" s="199" t="s">
        <v>77</v>
      </c>
      <c r="AY123" s="198" t="s">
        <v>116</v>
      </c>
      <c r="BK123" s="200">
        <f>SUM(BK124:BK131)</f>
        <v>0</v>
      </c>
    </row>
    <row r="124" spans="1:65" s="2" customFormat="1" ht="24.15" customHeight="1">
      <c r="A124" s="36"/>
      <c r="B124" s="37"/>
      <c r="C124" s="201" t="s">
        <v>82</v>
      </c>
      <c r="D124" s="201" t="s">
        <v>117</v>
      </c>
      <c r="E124" s="202" t="s">
        <v>118</v>
      </c>
      <c r="F124" s="203" t="s">
        <v>119</v>
      </c>
      <c r="G124" s="204" t="s">
        <v>120</v>
      </c>
      <c r="H124" s="205">
        <v>9.719</v>
      </c>
      <c r="I124" s="206"/>
      <c r="J124" s="207">
        <f>ROUND(I124*H124,2)</f>
        <v>0</v>
      </c>
      <c r="K124" s="203" t="s">
        <v>121</v>
      </c>
      <c r="L124" s="42"/>
      <c r="M124" s="208" t="s">
        <v>1</v>
      </c>
      <c r="N124" s="209" t="s">
        <v>42</v>
      </c>
      <c r="O124" s="89"/>
      <c r="P124" s="210">
        <f>O124*H124</f>
        <v>0</v>
      </c>
      <c r="Q124" s="210">
        <v>0.03358</v>
      </c>
      <c r="R124" s="210">
        <f>Q124*H124</f>
        <v>0.32636402</v>
      </c>
      <c r="S124" s="210">
        <v>0</v>
      </c>
      <c r="T124" s="21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2" t="s">
        <v>122</v>
      </c>
      <c r="AT124" s="212" t="s">
        <v>117</v>
      </c>
      <c r="AU124" s="212" t="s">
        <v>82</v>
      </c>
      <c r="AY124" s="15" t="s">
        <v>116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5" t="s">
        <v>82</v>
      </c>
      <c r="BK124" s="213">
        <f>ROUND(I124*H124,2)</f>
        <v>0</v>
      </c>
      <c r="BL124" s="15" t="s">
        <v>122</v>
      </c>
      <c r="BM124" s="212" t="s">
        <v>123</v>
      </c>
    </row>
    <row r="125" spans="1:51" s="12" customFormat="1" ht="12">
      <c r="A125" s="12"/>
      <c r="B125" s="214"/>
      <c r="C125" s="215"/>
      <c r="D125" s="216" t="s">
        <v>124</v>
      </c>
      <c r="E125" s="217" t="s">
        <v>1</v>
      </c>
      <c r="F125" s="218" t="s">
        <v>125</v>
      </c>
      <c r="G125" s="215"/>
      <c r="H125" s="219">
        <v>1.094</v>
      </c>
      <c r="I125" s="220"/>
      <c r="J125" s="215"/>
      <c r="K125" s="215"/>
      <c r="L125" s="221"/>
      <c r="M125" s="222"/>
      <c r="N125" s="223"/>
      <c r="O125" s="223"/>
      <c r="P125" s="223"/>
      <c r="Q125" s="223"/>
      <c r="R125" s="223"/>
      <c r="S125" s="223"/>
      <c r="T125" s="22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25" t="s">
        <v>124</v>
      </c>
      <c r="AU125" s="225" t="s">
        <v>82</v>
      </c>
      <c r="AV125" s="12" t="s">
        <v>84</v>
      </c>
      <c r="AW125" s="12" t="s">
        <v>32</v>
      </c>
      <c r="AX125" s="12" t="s">
        <v>77</v>
      </c>
      <c r="AY125" s="225" t="s">
        <v>116</v>
      </c>
    </row>
    <row r="126" spans="1:51" s="12" customFormat="1" ht="12">
      <c r="A126" s="12"/>
      <c r="B126" s="214"/>
      <c r="C126" s="215"/>
      <c r="D126" s="216" t="s">
        <v>124</v>
      </c>
      <c r="E126" s="217" t="s">
        <v>1</v>
      </c>
      <c r="F126" s="218" t="s">
        <v>126</v>
      </c>
      <c r="G126" s="215"/>
      <c r="H126" s="219">
        <v>8.625</v>
      </c>
      <c r="I126" s="220"/>
      <c r="J126" s="215"/>
      <c r="K126" s="215"/>
      <c r="L126" s="221"/>
      <c r="M126" s="222"/>
      <c r="N126" s="223"/>
      <c r="O126" s="223"/>
      <c r="P126" s="223"/>
      <c r="Q126" s="223"/>
      <c r="R126" s="223"/>
      <c r="S126" s="223"/>
      <c r="T126" s="224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25" t="s">
        <v>124</v>
      </c>
      <c r="AU126" s="225" t="s">
        <v>82</v>
      </c>
      <c r="AV126" s="12" t="s">
        <v>84</v>
      </c>
      <c r="AW126" s="12" t="s">
        <v>32</v>
      </c>
      <c r="AX126" s="12" t="s">
        <v>77</v>
      </c>
      <c r="AY126" s="225" t="s">
        <v>116</v>
      </c>
    </row>
    <row r="127" spans="1:51" s="13" customFormat="1" ht="12">
      <c r="A127" s="13"/>
      <c r="B127" s="226"/>
      <c r="C127" s="227"/>
      <c r="D127" s="216" t="s">
        <v>124</v>
      </c>
      <c r="E127" s="228" t="s">
        <v>1</v>
      </c>
      <c r="F127" s="229" t="s">
        <v>127</v>
      </c>
      <c r="G127" s="227"/>
      <c r="H127" s="230">
        <v>9.719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124</v>
      </c>
      <c r="AU127" s="236" t="s">
        <v>82</v>
      </c>
      <c r="AV127" s="13" t="s">
        <v>122</v>
      </c>
      <c r="AW127" s="13" t="s">
        <v>32</v>
      </c>
      <c r="AX127" s="13" t="s">
        <v>82</v>
      </c>
      <c r="AY127" s="236" t="s">
        <v>116</v>
      </c>
    </row>
    <row r="128" spans="1:65" s="2" customFormat="1" ht="24.15" customHeight="1">
      <c r="A128" s="36"/>
      <c r="B128" s="37"/>
      <c r="C128" s="201" t="s">
        <v>84</v>
      </c>
      <c r="D128" s="201" t="s">
        <v>117</v>
      </c>
      <c r="E128" s="202" t="s">
        <v>128</v>
      </c>
      <c r="F128" s="203" t="s">
        <v>129</v>
      </c>
      <c r="G128" s="204" t="s">
        <v>130</v>
      </c>
      <c r="H128" s="205">
        <v>64.34</v>
      </c>
      <c r="I128" s="206"/>
      <c r="J128" s="207">
        <f>ROUND(I128*H128,2)</f>
        <v>0</v>
      </c>
      <c r="K128" s="203" t="s">
        <v>121</v>
      </c>
      <c r="L128" s="42"/>
      <c r="M128" s="208" t="s">
        <v>1</v>
      </c>
      <c r="N128" s="209" t="s">
        <v>42</v>
      </c>
      <c r="O128" s="89"/>
      <c r="P128" s="210">
        <f>O128*H128</f>
        <v>0</v>
      </c>
      <c r="Q128" s="210">
        <v>0.0015</v>
      </c>
      <c r="R128" s="210">
        <f>Q128*H128</f>
        <v>0.09651000000000001</v>
      </c>
      <c r="S128" s="210">
        <v>0</v>
      </c>
      <c r="T128" s="21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2" t="s">
        <v>122</v>
      </c>
      <c r="AT128" s="212" t="s">
        <v>117</v>
      </c>
      <c r="AU128" s="212" t="s">
        <v>82</v>
      </c>
      <c r="AY128" s="15" t="s">
        <v>116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5" t="s">
        <v>82</v>
      </c>
      <c r="BK128" s="213">
        <f>ROUND(I128*H128,2)</f>
        <v>0</v>
      </c>
      <c r="BL128" s="15" t="s">
        <v>122</v>
      </c>
      <c r="BM128" s="212" t="s">
        <v>131</v>
      </c>
    </row>
    <row r="129" spans="1:51" s="12" customFormat="1" ht="12">
      <c r="A129" s="12"/>
      <c r="B129" s="214"/>
      <c r="C129" s="215"/>
      <c r="D129" s="216" t="s">
        <v>124</v>
      </c>
      <c r="E129" s="217" t="s">
        <v>1</v>
      </c>
      <c r="F129" s="218" t="s">
        <v>132</v>
      </c>
      <c r="G129" s="215"/>
      <c r="H129" s="219">
        <v>6.84</v>
      </c>
      <c r="I129" s="220"/>
      <c r="J129" s="215"/>
      <c r="K129" s="215"/>
      <c r="L129" s="221"/>
      <c r="M129" s="222"/>
      <c r="N129" s="223"/>
      <c r="O129" s="223"/>
      <c r="P129" s="223"/>
      <c r="Q129" s="223"/>
      <c r="R129" s="223"/>
      <c r="S129" s="223"/>
      <c r="T129" s="22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25" t="s">
        <v>124</v>
      </c>
      <c r="AU129" s="225" t="s">
        <v>82</v>
      </c>
      <c r="AV129" s="12" t="s">
        <v>84</v>
      </c>
      <c r="AW129" s="12" t="s">
        <v>32</v>
      </c>
      <c r="AX129" s="12" t="s">
        <v>77</v>
      </c>
      <c r="AY129" s="225" t="s">
        <v>116</v>
      </c>
    </row>
    <row r="130" spans="1:51" s="12" customFormat="1" ht="12">
      <c r="A130" s="12"/>
      <c r="B130" s="214"/>
      <c r="C130" s="215"/>
      <c r="D130" s="216" t="s">
        <v>124</v>
      </c>
      <c r="E130" s="217" t="s">
        <v>1</v>
      </c>
      <c r="F130" s="218" t="s">
        <v>133</v>
      </c>
      <c r="G130" s="215"/>
      <c r="H130" s="219">
        <v>57.5</v>
      </c>
      <c r="I130" s="220"/>
      <c r="J130" s="215"/>
      <c r="K130" s="215"/>
      <c r="L130" s="221"/>
      <c r="M130" s="222"/>
      <c r="N130" s="223"/>
      <c r="O130" s="223"/>
      <c r="P130" s="223"/>
      <c r="Q130" s="223"/>
      <c r="R130" s="223"/>
      <c r="S130" s="223"/>
      <c r="T130" s="22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25" t="s">
        <v>124</v>
      </c>
      <c r="AU130" s="225" t="s">
        <v>82</v>
      </c>
      <c r="AV130" s="12" t="s">
        <v>84</v>
      </c>
      <c r="AW130" s="12" t="s">
        <v>32</v>
      </c>
      <c r="AX130" s="12" t="s">
        <v>77</v>
      </c>
      <c r="AY130" s="225" t="s">
        <v>116</v>
      </c>
    </row>
    <row r="131" spans="1:51" s="13" customFormat="1" ht="12">
      <c r="A131" s="13"/>
      <c r="B131" s="226"/>
      <c r="C131" s="227"/>
      <c r="D131" s="216" t="s">
        <v>124</v>
      </c>
      <c r="E131" s="228" t="s">
        <v>1</v>
      </c>
      <c r="F131" s="229" t="s">
        <v>127</v>
      </c>
      <c r="G131" s="227"/>
      <c r="H131" s="230">
        <v>64.34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124</v>
      </c>
      <c r="AU131" s="236" t="s">
        <v>82</v>
      </c>
      <c r="AV131" s="13" t="s">
        <v>122</v>
      </c>
      <c r="AW131" s="13" t="s">
        <v>32</v>
      </c>
      <c r="AX131" s="13" t="s">
        <v>82</v>
      </c>
      <c r="AY131" s="236" t="s">
        <v>116</v>
      </c>
    </row>
    <row r="132" spans="1:63" s="11" customFormat="1" ht="25.9" customHeight="1">
      <c r="A132" s="11"/>
      <c r="B132" s="187"/>
      <c r="C132" s="188"/>
      <c r="D132" s="189" t="s">
        <v>76</v>
      </c>
      <c r="E132" s="190" t="s">
        <v>134</v>
      </c>
      <c r="F132" s="190" t="s">
        <v>135</v>
      </c>
      <c r="G132" s="188"/>
      <c r="H132" s="188"/>
      <c r="I132" s="191"/>
      <c r="J132" s="192">
        <f>BK132</f>
        <v>0</v>
      </c>
      <c r="K132" s="188"/>
      <c r="L132" s="193"/>
      <c r="M132" s="194"/>
      <c r="N132" s="195"/>
      <c r="O132" s="195"/>
      <c r="P132" s="196">
        <f>SUM(P133:P139)</f>
        <v>0</v>
      </c>
      <c r="Q132" s="195"/>
      <c r="R132" s="196">
        <f>SUM(R133:R139)</f>
        <v>0</v>
      </c>
      <c r="S132" s="195"/>
      <c r="T132" s="197">
        <f>SUM(T133:T139)</f>
        <v>5.211225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98" t="s">
        <v>82</v>
      </c>
      <c r="AT132" s="199" t="s">
        <v>76</v>
      </c>
      <c r="AU132" s="199" t="s">
        <v>77</v>
      </c>
      <c r="AY132" s="198" t="s">
        <v>116</v>
      </c>
      <c r="BK132" s="200">
        <f>SUM(BK133:BK139)</f>
        <v>0</v>
      </c>
    </row>
    <row r="133" spans="1:65" s="2" customFormat="1" ht="44.25" customHeight="1">
      <c r="A133" s="36"/>
      <c r="B133" s="37"/>
      <c r="C133" s="201" t="s">
        <v>136</v>
      </c>
      <c r="D133" s="201" t="s">
        <v>117</v>
      </c>
      <c r="E133" s="202" t="s">
        <v>137</v>
      </c>
      <c r="F133" s="203" t="s">
        <v>138</v>
      </c>
      <c r="G133" s="204" t="s">
        <v>120</v>
      </c>
      <c r="H133" s="205">
        <v>143.75</v>
      </c>
      <c r="I133" s="206"/>
      <c r="J133" s="207">
        <f>ROUND(I133*H133,2)</f>
        <v>0</v>
      </c>
      <c r="K133" s="203" t="s">
        <v>121</v>
      </c>
      <c r="L133" s="42"/>
      <c r="M133" s="208" t="s">
        <v>1</v>
      </c>
      <c r="N133" s="209" t="s">
        <v>42</v>
      </c>
      <c r="O133" s="89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2" t="s">
        <v>122</v>
      </c>
      <c r="AT133" s="212" t="s">
        <v>117</v>
      </c>
      <c r="AU133" s="212" t="s">
        <v>82</v>
      </c>
      <c r="AY133" s="15" t="s">
        <v>116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82</v>
      </c>
      <c r="BK133" s="213">
        <f>ROUND(I133*H133,2)</f>
        <v>0</v>
      </c>
      <c r="BL133" s="15" t="s">
        <v>122</v>
      </c>
      <c r="BM133" s="212" t="s">
        <v>139</v>
      </c>
    </row>
    <row r="134" spans="1:51" s="12" customFormat="1" ht="12">
      <c r="A134" s="12"/>
      <c r="B134" s="214"/>
      <c r="C134" s="215"/>
      <c r="D134" s="216" t="s">
        <v>124</v>
      </c>
      <c r="E134" s="217" t="s">
        <v>1</v>
      </c>
      <c r="F134" s="218" t="s">
        <v>140</v>
      </c>
      <c r="G134" s="215"/>
      <c r="H134" s="219">
        <v>143.75</v>
      </c>
      <c r="I134" s="220"/>
      <c r="J134" s="215"/>
      <c r="K134" s="215"/>
      <c r="L134" s="221"/>
      <c r="M134" s="222"/>
      <c r="N134" s="223"/>
      <c r="O134" s="223"/>
      <c r="P134" s="223"/>
      <c r="Q134" s="223"/>
      <c r="R134" s="223"/>
      <c r="S134" s="223"/>
      <c r="T134" s="22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25" t="s">
        <v>124</v>
      </c>
      <c r="AU134" s="225" t="s">
        <v>82</v>
      </c>
      <c r="AV134" s="12" t="s">
        <v>84</v>
      </c>
      <c r="AW134" s="12" t="s">
        <v>32</v>
      </c>
      <c r="AX134" s="12" t="s">
        <v>82</v>
      </c>
      <c r="AY134" s="225" t="s">
        <v>116</v>
      </c>
    </row>
    <row r="135" spans="1:65" s="2" customFormat="1" ht="49.05" customHeight="1">
      <c r="A135" s="36"/>
      <c r="B135" s="37"/>
      <c r="C135" s="201" t="s">
        <v>122</v>
      </c>
      <c r="D135" s="201" t="s">
        <v>117</v>
      </c>
      <c r="E135" s="202" t="s">
        <v>141</v>
      </c>
      <c r="F135" s="203" t="s">
        <v>142</v>
      </c>
      <c r="G135" s="204" t="s">
        <v>120</v>
      </c>
      <c r="H135" s="205">
        <v>2012.5</v>
      </c>
      <c r="I135" s="206"/>
      <c r="J135" s="207">
        <f>ROUND(I135*H135,2)</f>
        <v>0</v>
      </c>
      <c r="K135" s="203" t="s">
        <v>121</v>
      </c>
      <c r="L135" s="42"/>
      <c r="M135" s="208" t="s">
        <v>1</v>
      </c>
      <c r="N135" s="209" t="s">
        <v>42</v>
      </c>
      <c r="O135" s="89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2" t="s">
        <v>122</v>
      </c>
      <c r="AT135" s="212" t="s">
        <v>117</v>
      </c>
      <c r="AU135" s="212" t="s">
        <v>82</v>
      </c>
      <c r="AY135" s="15" t="s">
        <v>116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82</v>
      </c>
      <c r="BK135" s="213">
        <f>ROUND(I135*H135,2)</f>
        <v>0</v>
      </c>
      <c r="BL135" s="15" t="s">
        <v>122</v>
      </c>
      <c r="BM135" s="212" t="s">
        <v>143</v>
      </c>
    </row>
    <row r="136" spans="1:51" s="12" customFormat="1" ht="12">
      <c r="A136" s="12"/>
      <c r="B136" s="214"/>
      <c r="C136" s="215"/>
      <c r="D136" s="216" t="s">
        <v>124</v>
      </c>
      <c r="E136" s="215"/>
      <c r="F136" s="218" t="s">
        <v>144</v>
      </c>
      <c r="G136" s="215"/>
      <c r="H136" s="219">
        <v>2012.5</v>
      </c>
      <c r="I136" s="220"/>
      <c r="J136" s="215"/>
      <c r="K136" s="215"/>
      <c r="L136" s="221"/>
      <c r="M136" s="222"/>
      <c r="N136" s="223"/>
      <c r="O136" s="223"/>
      <c r="P136" s="223"/>
      <c r="Q136" s="223"/>
      <c r="R136" s="223"/>
      <c r="S136" s="223"/>
      <c r="T136" s="22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25" t="s">
        <v>124</v>
      </c>
      <c r="AU136" s="225" t="s">
        <v>82</v>
      </c>
      <c r="AV136" s="12" t="s">
        <v>84</v>
      </c>
      <c r="AW136" s="12" t="s">
        <v>4</v>
      </c>
      <c r="AX136" s="12" t="s">
        <v>82</v>
      </c>
      <c r="AY136" s="225" t="s">
        <v>116</v>
      </c>
    </row>
    <row r="137" spans="1:65" s="2" customFormat="1" ht="44.25" customHeight="1">
      <c r="A137" s="36"/>
      <c r="B137" s="37"/>
      <c r="C137" s="201" t="s">
        <v>145</v>
      </c>
      <c r="D137" s="201" t="s">
        <v>117</v>
      </c>
      <c r="E137" s="202" t="s">
        <v>146</v>
      </c>
      <c r="F137" s="203" t="s">
        <v>147</v>
      </c>
      <c r="G137" s="204" t="s">
        <v>120</v>
      </c>
      <c r="H137" s="205">
        <v>143.75</v>
      </c>
      <c r="I137" s="206"/>
      <c r="J137" s="207">
        <f>ROUND(I137*H137,2)</f>
        <v>0</v>
      </c>
      <c r="K137" s="203" t="s">
        <v>121</v>
      </c>
      <c r="L137" s="42"/>
      <c r="M137" s="208" t="s">
        <v>1</v>
      </c>
      <c r="N137" s="209" t="s">
        <v>42</v>
      </c>
      <c r="O137" s="89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2" t="s">
        <v>122</v>
      </c>
      <c r="AT137" s="212" t="s">
        <v>117</v>
      </c>
      <c r="AU137" s="212" t="s">
        <v>82</v>
      </c>
      <c r="AY137" s="15" t="s">
        <v>116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5" t="s">
        <v>82</v>
      </c>
      <c r="BK137" s="213">
        <f>ROUND(I137*H137,2)</f>
        <v>0</v>
      </c>
      <c r="BL137" s="15" t="s">
        <v>122</v>
      </c>
      <c r="BM137" s="212" t="s">
        <v>148</v>
      </c>
    </row>
    <row r="138" spans="1:65" s="2" customFormat="1" ht="44.25" customHeight="1">
      <c r="A138" s="36"/>
      <c r="B138" s="37"/>
      <c r="C138" s="201" t="s">
        <v>114</v>
      </c>
      <c r="D138" s="201" t="s">
        <v>117</v>
      </c>
      <c r="E138" s="202" t="s">
        <v>149</v>
      </c>
      <c r="F138" s="203" t="s">
        <v>150</v>
      </c>
      <c r="G138" s="204" t="s">
        <v>120</v>
      </c>
      <c r="H138" s="205">
        <v>98.325</v>
      </c>
      <c r="I138" s="206"/>
      <c r="J138" s="207">
        <f>ROUND(I138*H138,2)</f>
        <v>0</v>
      </c>
      <c r="K138" s="203" t="s">
        <v>121</v>
      </c>
      <c r="L138" s="42"/>
      <c r="M138" s="208" t="s">
        <v>1</v>
      </c>
      <c r="N138" s="209" t="s">
        <v>42</v>
      </c>
      <c r="O138" s="89"/>
      <c r="P138" s="210">
        <f>O138*H138</f>
        <v>0</v>
      </c>
      <c r="Q138" s="210">
        <v>0</v>
      </c>
      <c r="R138" s="210">
        <f>Q138*H138</f>
        <v>0</v>
      </c>
      <c r="S138" s="210">
        <v>0.053</v>
      </c>
      <c r="T138" s="211">
        <f>S138*H138</f>
        <v>5.211225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2" t="s">
        <v>122</v>
      </c>
      <c r="AT138" s="212" t="s">
        <v>117</v>
      </c>
      <c r="AU138" s="212" t="s">
        <v>82</v>
      </c>
      <c r="AY138" s="15" t="s">
        <v>116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5" t="s">
        <v>82</v>
      </c>
      <c r="BK138" s="213">
        <f>ROUND(I138*H138,2)</f>
        <v>0</v>
      </c>
      <c r="BL138" s="15" t="s">
        <v>122</v>
      </c>
      <c r="BM138" s="212" t="s">
        <v>151</v>
      </c>
    </row>
    <row r="139" spans="1:51" s="12" customFormat="1" ht="12">
      <c r="A139" s="12"/>
      <c r="B139" s="214"/>
      <c r="C139" s="215"/>
      <c r="D139" s="216" t="s">
        <v>124</v>
      </c>
      <c r="E139" s="217" t="s">
        <v>1</v>
      </c>
      <c r="F139" s="218" t="s">
        <v>152</v>
      </c>
      <c r="G139" s="215"/>
      <c r="H139" s="219">
        <v>98.325</v>
      </c>
      <c r="I139" s="220"/>
      <c r="J139" s="215"/>
      <c r="K139" s="215"/>
      <c r="L139" s="221"/>
      <c r="M139" s="222"/>
      <c r="N139" s="223"/>
      <c r="O139" s="223"/>
      <c r="P139" s="223"/>
      <c r="Q139" s="223"/>
      <c r="R139" s="223"/>
      <c r="S139" s="223"/>
      <c r="T139" s="22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25" t="s">
        <v>124</v>
      </c>
      <c r="AU139" s="225" t="s">
        <v>82</v>
      </c>
      <c r="AV139" s="12" t="s">
        <v>84</v>
      </c>
      <c r="AW139" s="12" t="s">
        <v>32</v>
      </c>
      <c r="AX139" s="12" t="s">
        <v>82</v>
      </c>
      <c r="AY139" s="225" t="s">
        <v>116</v>
      </c>
    </row>
    <row r="140" spans="1:63" s="11" customFormat="1" ht="25.9" customHeight="1">
      <c r="A140" s="11"/>
      <c r="B140" s="187"/>
      <c r="C140" s="188"/>
      <c r="D140" s="189" t="s">
        <v>76</v>
      </c>
      <c r="E140" s="190" t="s">
        <v>153</v>
      </c>
      <c r="F140" s="190" t="s">
        <v>154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SUM(P141:P145)</f>
        <v>0</v>
      </c>
      <c r="Q140" s="195"/>
      <c r="R140" s="196">
        <f>SUM(R141:R145)</f>
        <v>0</v>
      </c>
      <c r="S140" s="195"/>
      <c r="T140" s="197">
        <f>SUM(T141:T145)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98" t="s">
        <v>82</v>
      </c>
      <c r="AT140" s="199" t="s">
        <v>76</v>
      </c>
      <c r="AU140" s="199" t="s">
        <v>77</v>
      </c>
      <c r="AY140" s="198" t="s">
        <v>116</v>
      </c>
      <c r="BK140" s="200">
        <f>SUM(BK141:BK145)</f>
        <v>0</v>
      </c>
    </row>
    <row r="141" spans="1:65" s="2" customFormat="1" ht="37.8" customHeight="1">
      <c r="A141" s="36"/>
      <c r="B141" s="37"/>
      <c r="C141" s="201" t="s">
        <v>155</v>
      </c>
      <c r="D141" s="201" t="s">
        <v>117</v>
      </c>
      <c r="E141" s="202" t="s">
        <v>156</v>
      </c>
      <c r="F141" s="203" t="s">
        <v>157</v>
      </c>
      <c r="G141" s="204" t="s">
        <v>158</v>
      </c>
      <c r="H141" s="205">
        <v>5.265</v>
      </c>
      <c r="I141" s="206"/>
      <c r="J141" s="207">
        <f>ROUND(I141*H141,2)</f>
        <v>0</v>
      </c>
      <c r="K141" s="203" t="s">
        <v>121</v>
      </c>
      <c r="L141" s="42"/>
      <c r="M141" s="208" t="s">
        <v>1</v>
      </c>
      <c r="N141" s="209" t="s">
        <v>42</v>
      </c>
      <c r="O141" s="89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2" t="s">
        <v>122</v>
      </c>
      <c r="AT141" s="212" t="s">
        <v>117</v>
      </c>
      <c r="AU141" s="212" t="s">
        <v>82</v>
      </c>
      <c r="AY141" s="15" t="s">
        <v>116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5" t="s">
        <v>82</v>
      </c>
      <c r="BK141" s="213">
        <f>ROUND(I141*H141,2)</f>
        <v>0</v>
      </c>
      <c r="BL141" s="15" t="s">
        <v>122</v>
      </c>
      <c r="BM141" s="212" t="s">
        <v>159</v>
      </c>
    </row>
    <row r="142" spans="1:65" s="2" customFormat="1" ht="33" customHeight="1">
      <c r="A142" s="36"/>
      <c r="B142" s="37"/>
      <c r="C142" s="201" t="s">
        <v>160</v>
      </c>
      <c r="D142" s="201" t="s">
        <v>117</v>
      </c>
      <c r="E142" s="202" t="s">
        <v>161</v>
      </c>
      <c r="F142" s="203" t="s">
        <v>162</v>
      </c>
      <c r="G142" s="204" t="s">
        <v>158</v>
      </c>
      <c r="H142" s="205">
        <v>5.265</v>
      </c>
      <c r="I142" s="206"/>
      <c r="J142" s="207">
        <f>ROUND(I142*H142,2)</f>
        <v>0</v>
      </c>
      <c r="K142" s="203" t="s">
        <v>121</v>
      </c>
      <c r="L142" s="42"/>
      <c r="M142" s="208" t="s">
        <v>1</v>
      </c>
      <c r="N142" s="209" t="s">
        <v>42</v>
      </c>
      <c r="O142" s="89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2" t="s">
        <v>122</v>
      </c>
      <c r="AT142" s="212" t="s">
        <v>117</v>
      </c>
      <c r="AU142" s="212" t="s">
        <v>82</v>
      </c>
      <c r="AY142" s="15" t="s">
        <v>116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82</v>
      </c>
      <c r="BK142" s="213">
        <f>ROUND(I142*H142,2)</f>
        <v>0</v>
      </c>
      <c r="BL142" s="15" t="s">
        <v>122</v>
      </c>
      <c r="BM142" s="212" t="s">
        <v>163</v>
      </c>
    </row>
    <row r="143" spans="1:65" s="2" customFormat="1" ht="44.25" customHeight="1">
      <c r="A143" s="36"/>
      <c r="B143" s="37"/>
      <c r="C143" s="201" t="s">
        <v>134</v>
      </c>
      <c r="D143" s="201" t="s">
        <v>117</v>
      </c>
      <c r="E143" s="202" t="s">
        <v>164</v>
      </c>
      <c r="F143" s="203" t="s">
        <v>165</v>
      </c>
      <c r="G143" s="204" t="s">
        <v>158</v>
      </c>
      <c r="H143" s="205">
        <v>100.035</v>
      </c>
      <c r="I143" s="206"/>
      <c r="J143" s="207">
        <f>ROUND(I143*H143,2)</f>
        <v>0</v>
      </c>
      <c r="K143" s="203" t="s">
        <v>121</v>
      </c>
      <c r="L143" s="42"/>
      <c r="M143" s="208" t="s">
        <v>1</v>
      </c>
      <c r="N143" s="209" t="s">
        <v>42</v>
      </c>
      <c r="O143" s="89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2" t="s">
        <v>122</v>
      </c>
      <c r="AT143" s="212" t="s">
        <v>117</v>
      </c>
      <c r="AU143" s="212" t="s">
        <v>82</v>
      </c>
      <c r="AY143" s="15" t="s">
        <v>116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5" t="s">
        <v>82</v>
      </c>
      <c r="BK143" s="213">
        <f>ROUND(I143*H143,2)</f>
        <v>0</v>
      </c>
      <c r="BL143" s="15" t="s">
        <v>122</v>
      </c>
      <c r="BM143" s="212" t="s">
        <v>166</v>
      </c>
    </row>
    <row r="144" spans="1:51" s="12" customFormat="1" ht="12">
      <c r="A144" s="12"/>
      <c r="B144" s="214"/>
      <c r="C144" s="215"/>
      <c r="D144" s="216" t="s">
        <v>124</v>
      </c>
      <c r="E144" s="215"/>
      <c r="F144" s="218" t="s">
        <v>167</v>
      </c>
      <c r="G144" s="215"/>
      <c r="H144" s="219">
        <v>100.035</v>
      </c>
      <c r="I144" s="220"/>
      <c r="J144" s="215"/>
      <c r="K144" s="215"/>
      <c r="L144" s="221"/>
      <c r="M144" s="222"/>
      <c r="N144" s="223"/>
      <c r="O144" s="223"/>
      <c r="P144" s="223"/>
      <c r="Q144" s="223"/>
      <c r="R144" s="223"/>
      <c r="S144" s="223"/>
      <c r="T144" s="22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25" t="s">
        <v>124</v>
      </c>
      <c r="AU144" s="225" t="s">
        <v>82</v>
      </c>
      <c r="AV144" s="12" t="s">
        <v>84</v>
      </c>
      <c r="AW144" s="12" t="s">
        <v>4</v>
      </c>
      <c r="AX144" s="12" t="s">
        <v>82</v>
      </c>
      <c r="AY144" s="225" t="s">
        <v>116</v>
      </c>
    </row>
    <row r="145" spans="1:65" s="2" customFormat="1" ht="37.8" customHeight="1">
      <c r="A145" s="36"/>
      <c r="B145" s="37"/>
      <c r="C145" s="201" t="s">
        <v>168</v>
      </c>
      <c r="D145" s="201" t="s">
        <v>117</v>
      </c>
      <c r="E145" s="202" t="s">
        <v>169</v>
      </c>
      <c r="F145" s="203" t="s">
        <v>170</v>
      </c>
      <c r="G145" s="204" t="s">
        <v>158</v>
      </c>
      <c r="H145" s="205">
        <v>5.265</v>
      </c>
      <c r="I145" s="206"/>
      <c r="J145" s="207">
        <f>ROUND(I145*H145,2)</f>
        <v>0</v>
      </c>
      <c r="K145" s="203" t="s">
        <v>121</v>
      </c>
      <c r="L145" s="42"/>
      <c r="M145" s="208" t="s">
        <v>1</v>
      </c>
      <c r="N145" s="209" t="s">
        <v>42</v>
      </c>
      <c r="O145" s="89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2" t="s">
        <v>122</v>
      </c>
      <c r="AT145" s="212" t="s">
        <v>117</v>
      </c>
      <c r="AU145" s="212" t="s">
        <v>82</v>
      </c>
      <c r="AY145" s="15" t="s">
        <v>116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5" t="s">
        <v>82</v>
      </c>
      <c r="BK145" s="213">
        <f>ROUND(I145*H145,2)</f>
        <v>0</v>
      </c>
      <c r="BL145" s="15" t="s">
        <v>122</v>
      </c>
      <c r="BM145" s="212" t="s">
        <v>171</v>
      </c>
    </row>
    <row r="146" spans="1:63" s="11" customFormat="1" ht="25.9" customHeight="1">
      <c r="A146" s="11"/>
      <c r="B146" s="187"/>
      <c r="C146" s="188"/>
      <c r="D146" s="189" t="s">
        <v>76</v>
      </c>
      <c r="E146" s="190" t="s">
        <v>172</v>
      </c>
      <c r="F146" s="190" t="s">
        <v>173</v>
      </c>
      <c r="G146" s="188"/>
      <c r="H146" s="188"/>
      <c r="I146" s="191"/>
      <c r="J146" s="192">
        <f>BK146</f>
        <v>0</v>
      </c>
      <c r="K146" s="188"/>
      <c r="L146" s="193"/>
      <c r="M146" s="194"/>
      <c r="N146" s="195"/>
      <c r="O146" s="195"/>
      <c r="P146" s="196">
        <f>P147</f>
        <v>0</v>
      </c>
      <c r="Q146" s="195"/>
      <c r="R146" s="196">
        <f>R147</f>
        <v>0</v>
      </c>
      <c r="S146" s="195"/>
      <c r="T146" s="197">
        <f>T147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198" t="s">
        <v>82</v>
      </c>
      <c r="AT146" s="199" t="s">
        <v>76</v>
      </c>
      <c r="AU146" s="199" t="s">
        <v>77</v>
      </c>
      <c r="AY146" s="198" t="s">
        <v>116</v>
      </c>
      <c r="BK146" s="200">
        <f>BK147</f>
        <v>0</v>
      </c>
    </row>
    <row r="147" spans="1:65" s="2" customFormat="1" ht="55.5" customHeight="1">
      <c r="A147" s="36"/>
      <c r="B147" s="37"/>
      <c r="C147" s="201" t="s">
        <v>174</v>
      </c>
      <c r="D147" s="201" t="s">
        <v>117</v>
      </c>
      <c r="E147" s="202" t="s">
        <v>175</v>
      </c>
      <c r="F147" s="203" t="s">
        <v>176</v>
      </c>
      <c r="G147" s="204" t="s">
        <v>158</v>
      </c>
      <c r="H147" s="205">
        <v>0.423</v>
      </c>
      <c r="I147" s="206"/>
      <c r="J147" s="207">
        <f>ROUND(I147*H147,2)</f>
        <v>0</v>
      </c>
      <c r="K147" s="203" t="s">
        <v>121</v>
      </c>
      <c r="L147" s="42"/>
      <c r="M147" s="208" t="s">
        <v>1</v>
      </c>
      <c r="N147" s="209" t="s">
        <v>42</v>
      </c>
      <c r="O147" s="89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2" t="s">
        <v>122</v>
      </c>
      <c r="AT147" s="212" t="s">
        <v>117</v>
      </c>
      <c r="AU147" s="212" t="s">
        <v>82</v>
      </c>
      <c r="AY147" s="15" t="s">
        <v>116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82</v>
      </c>
      <c r="BK147" s="213">
        <f>ROUND(I147*H147,2)</f>
        <v>0</v>
      </c>
      <c r="BL147" s="15" t="s">
        <v>122</v>
      </c>
      <c r="BM147" s="212" t="s">
        <v>177</v>
      </c>
    </row>
    <row r="148" spans="1:63" s="11" customFormat="1" ht="25.9" customHeight="1">
      <c r="A148" s="11"/>
      <c r="B148" s="187"/>
      <c r="C148" s="188"/>
      <c r="D148" s="189" t="s">
        <v>76</v>
      </c>
      <c r="E148" s="190" t="s">
        <v>178</v>
      </c>
      <c r="F148" s="190" t="s">
        <v>179</v>
      </c>
      <c r="G148" s="188"/>
      <c r="H148" s="188"/>
      <c r="I148" s="191"/>
      <c r="J148" s="192">
        <f>BK148</f>
        <v>0</v>
      </c>
      <c r="K148" s="188"/>
      <c r="L148" s="193"/>
      <c r="M148" s="194"/>
      <c r="N148" s="195"/>
      <c r="O148" s="195"/>
      <c r="P148" s="196">
        <f>SUM(P149:P153)</f>
        <v>0</v>
      </c>
      <c r="Q148" s="195"/>
      <c r="R148" s="196">
        <f>SUM(R149:R153)</f>
        <v>0.0391</v>
      </c>
      <c r="S148" s="195"/>
      <c r="T148" s="197">
        <f>SUM(T149:T153)</f>
        <v>0.0480125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98" t="s">
        <v>84</v>
      </c>
      <c r="AT148" s="199" t="s">
        <v>76</v>
      </c>
      <c r="AU148" s="199" t="s">
        <v>77</v>
      </c>
      <c r="AY148" s="198" t="s">
        <v>116</v>
      </c>
      <c r="BK148" s="200">
        <f>SUM(BK149:BK153)</f>
        <v>0</v>
      </c>
    </row>
    <row r="149" spans="1:65" s="2" customFormat="1" ht="24.15" customHeight="1">
      <c r="A149" s="36"/>
      <c r="B149" s="37"/>
      <c r="C149" s="201" t="s">
        <v>180</v>
      </c>
      <c r="D149" s="201" t="s">
        <v>117</v>
      </c>
      <c r="E149" s="202" t="s">
        <v>181</v>
      </c>
      <c r="F149" s="203" t="s">
        <v>182</v>
      </c>
      <c r="G149" s="204" t="s">
        <v>130</v>
      </c>
      <c r="H149" s="205">
        <v>28.75</v>
      </c>
      <c r="I149" s="206"/>
      <c r="J149" s="207">
        <f>ROUND(I149*H149,2)</f>
        <v>0</v>
      </c>
      <c r="K149" s="203" t="s">
        <v>121</v>
      </c>
      <c r="L149" s="42"/>
      <c r="M149" s="208" t="s">
        <v>1</v>
      </c>
      <c r="N149" s="209" t="s">
        <v>42</v>
      </c>
      <c r="O149" s="89"/>
      <c r="P149" s="210">
        <f>O149*H149</f>
        <v>0</v>
      </c>
      <c r="Q149" s="210">
        <v>0</v>
      </c>
      <c r="R149" s="210">
        <f>Q149*H149</f>
        <v>0</v>
      </c>
      <c r="S149" s="210">
        <v>0.00167</v>
      </c>
      <c r="T149" s="211">
        <f>S149*H149</f>
        <v>0.0480125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2" t="s">
        <v>183</v>
      </c>
      <c r="AT149" s="212" t="s">
        <v>117</v>
      </c>
      <c r="AU149" s="212" t="s">
        <v>82</v>
      </c>
      <c r="AY149" s="15" t="s">
        <v>116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5" t="s">
        <v>82</v>
      </c>
      <c r="BK149" s="213">
        <f>ROUND(I149*H149,2)</f>
        <v>0</v>
      </c>
      <c r="BL149" s="15" t="s">
        <v>183</v>
      </c>
      <c r="BM149" s="212" t="s">
        <v>184</v>
      </c>
    </row>
    <row r="150" spans="1:51" s="12" customFormat="1" ht="12">
      <c r="A150" s="12"/>
      <c r="B150" s="214"/>
      <c r="C150" s="215"/>
      <c r="D150" s="216" t="s">
        <v>124</v>
      </c>
      <c r="E150" s="217" t="s">
        <v>1</v>
      </c>
      <c r="F150" s="218" t="s">
        <v>185</v>
      </c>
      <c r="G150" s="215"/>
      <c r="H150" s="219">
        <v>28.75</v>
      </c>
      <c r="I150" s="220"/>
      <c r="J150" s="215"/>
      <c r="K150" s="215"/>
      <c r="L150" s="221"/>
      <c r="M150" s="222"/>
      <c r="N150" s="223"/>
      <c r="O150" s="223"/>
      <c r="P150" s="223"/>
      <c r="Q150" s="223"/>
      <c r="R150" s="223"/>
      <c r="S150" s="223"/>
      <c r="T150" s="224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25" t="s">
        <v>124</v>
      </c>
      <c r="AU150" s="225" t="s">
        <v>82</v>
      </c>
      <c r="AV150" s="12" t="s">
        <v>84</v>
      </c>
      <c r="AW150" s="12" t="s">
        <v>32</v>
      </c>
      <c r="AX150" s="12" t="s">
        <v>82</v>
      </c>
      <c r="AY150" s="225" t="s">
        <v>116</v>
      </c>
    </row>
    <row r="151" spans="1:65" s="2" customFormat="1" ht="37.8" customHeight="1">
      <c r="A151" s="36"/>
      <c r="B151" s="37"/>
      <c r="C151" s="201" t="s">
        <v>186</v>
      </c>
      <c r="D151" s="201" t="s">
        <v>117</v>
      </c>
      <c r="E151" s="202" t="s">
        <v>187</v>
      </c>
      <c r="F151" s="203" t="s">
        <v>188</v>
      </c>
      <c r="G151" s="204" t="s">
        <v>130</v>
      </c>
      <c r="H151" s="205">
        <v>28.75</v>
      </c>
      <c r="I151" s="206"/>
      <c r="J151" s="207">
        <f>ROUND(I151*H151,2)</f>
        <v>0</v>
      </c>
      <c r="K151" s="203" t="s">
        <v>121</v>
      </c>
      <c r="L151" s="42"/>
      <c r="M151" s="208" t="s">
        <v>1</v>
      </c>
      <c r="N151" s="209" t="s">
        <v>42</v>
      </c>
      <c r="O151" s="89"/>
      <c r="P151" s="210">
        <f>O151*H151</f>
        <v>0</v>
      </c>
      <c r="Q151" s="210">
        <v>0.00136</v>
      </c>
      <c r="R151" s="210">
        <f>Q151*H151</f>
        <v>0.0391</v>
      </c>
      <c r="S151" s="210">
        <v>0</v>
      </c>
      <c r="T151" s="21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2" t="s">
        <v>183</v>
      </c>
      <c r="AT151" s="212" t="s">
        <v>117</v>
      </c>
      <c r="AU151" s="212" t="s">
        <v>82</v>
      </c>
      <c r="AY151" s="15" t="s">
        <v>116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5" t="s">
        <v>82</v>
      </c>
      <c r="BK151" s="213">
        <f>ROUND(I151*H151,2)</f>
        <v>0</v>
      </c>
      <c r="BL151" s="15" t="s">
        <v>183</v>
      </c>
      <c r="BM151" s="212" t="s">
        <v>189</v>
      </c>
    </row>
    <row r="152" spans="1:51" s="12" customFormat="1" ht="12">
      <c r="A152" s="12"/>
      <c r="B152" s="214"/>
      <c r="C152" s="215"/>
      <c r="D152" s="216" t="s">
        <v>124</v>
      </c>
      <c r="E152" s="217" t="s">
        <v>1</v>
      </c>
      <c r="F152" s="218" t="s">
        <v>185</v>
      </c>
      <c r="G152" s="215"/>
      <c r="H152" s="219">
        <v>28.75</v>
      </c>
      <c r="I152" s="220"/>
      <c r="J152" s="215"/>
      <c r="K152" s="215"/>
      <c r="L152" s="221"/>
      <c r="M152" s="222"/>
      <c r="N152" s="223"/>
      <c r="O152" s="223"/>
      <c r="P152" s="223"/>
      <c r="Q152" s="223"/>
      <c r="R152" s="223"/>
      <c r="S152" s="223"/>
      <c r="T152" s="22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25" t="s">
        <v>124</v>
      </c>
      <c r="AU152" s="225" t="s">
        <v>82</v>
      </c>
      <c r="AV152" s="12" t="s">
        <v>84</v>
      </c>
      <c r="AW152" s="12" t="s">
        <v>32</v>
      </c>
      <c r="AX152" s="12" t="s">
        <v>82</v>
      </c>
      <c r="AY152" s="225" t="s">
        <v>116</v>
      </c>
    </row>
    <row r="153" spans="1:65" s="2" customFormat="1" ht="44.25" customHeight="1">
      <c r="A153" s="36"/>
      <c r="B153" s="37"/>
      <c r="C153" s="201" t="s">
        <v>190</v>
      </c>
      <c r="D153" s="201" t="s">
        <v>117</v>
      </c>
      <c r="E153" s="202" t="s">
        <v>191</v>
      </c>
      <c r="F153" s="203" t="s">
        <v>192</v>
      </c>
      <c r="G153" s="204" t="s">
        <v>193</v>
      </c>
      <c r="H153" s="237"/>
      <c r="I153" s="206"/>
      <c r="J153" s="207">
        <f>ROUND(I153*H153,2)</f>
        <v>0</v>
      </c>
      <c r="K153" s="203" t="s">
        <v>121</v>
      </c>
      <c r="L153" s="42"/>
      <c r="M153" s="208" t="s">
        <v>1</v>
      </c>
      <c r="N153" s="209" t="s">
        <v>42</v>
      </c>
      <c r="O153" s="89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2" t="s">
        <v>183</v>
      </c>
      <c r="AT153" s="212" t="s">
        <v>117</v>
      </c>
      <c r="AU153" s="212" t="s">
        <v>82</v>
      </c>
      <c r="AY153" s="15" t="s">
        <v>116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5" t="s">
        <v>82</v>
      </c>
      <c r="BK153" s="213">
        <f>ROUND(I153*H153,2)</f>
        <v>0</v>
      </c>
      <c r="BL153" s="15" t="s">
        <v>183</v>
      </c>
      <c r="BM153" s="212" t="s">
        <v>194</v>
      </c>
    </row>
    <row r="154" spans="1:63" s="11" customFormat="1" ht="25.9" customHeight="1">
      <c r="A154" s="11"/>
      <c r="B154" s="187"/>
      <c r="C154" s="188"/>
      <c r="D154" s="189" t="s">
        <v>76</v>
      </c>
      <c r="E154" s="190" t="s">
        <v>195</v>
      </c>
      <c r="F154" s="190" t="s">
        <v>196</v>
      </c>
      <c r="G154" s="188"/>
      <c r="H154" s="188"/>
      <c r="I154" s="191"/>
      <c r="J154" s="192">
        <f>BK154</f>
        <v>0</v>
      </c>
      <c r="K154" s="188"/>
      <c r="L154" s="193"/>
      <c r="M154" s="194"/>
      <c r="N154" s="195"/>
      <c r="O154" s="195"/>
      <c r="P154" s="196">
        <f>SUM(P155:P174)</f>
        <v>0</v>
      </c>
      <c r="Q154" s="195"/>
      <c r="R154" s="196">
        <f>SUM(R155:R174)</f>
        <v>2.79447905</v>
      </c>
      <c r="S154" s="195"/>
      <c r="T154" s="197">
        <f>SUM(T155:T174)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98" t="s">
        <v>84</v>
      </c>
      <c r="AT154" s="199" t="s">
        <v>76</v>
      </c>
      <c r="AU154" s="199" t="s">
        <v>77</v>
      </c>
      <c r="AY154" s="198" t="s">
        <v>116</v>
      </c>
      <c r="BK154" s="200">
        <f>SUM(BK155:BK174)</f>
        <v>0</v>
      </c>
    </row>
    <row r="155" spans="1:65" s="2" customFormat="1" ht="49.05" customHeight="1">
      <c r="A155" s="36"/>
      <c r="B155" s="37"/>
      <c r="C155" s="201" t="s">
        <v>8</v>
      </c>
      <c r="D155" s="201" t="s">
        <v>117</v>
      </c>
      <c r="E155" s="202" t="s">
        <v>197</v>
      </c>
      <c r="F155" s="203" t="s">
        <v>198</v>
      </c>
      <c r="G155" s="204" t="s">
        <v>120</v>
      </c>
      <c r="H155" s="205">
        <v>39.33</v>
      </c>
      <c r="I155" s="206"/>
      <c r="J155" s="207">
        <f>ROUND(I155*H155,2)</f>
        <v>0</v>
      </c>
      <c r="K155" s="203" t="s">
        <v>121</v>
      </c>
      <c r="L155" s="42"/>
      <c r="M155" s="208" t="s">
        <v>1</v>
      </c>
      <c r="N155" s="209" t="s">
        <v>42</v>
      </c>
      <c r="O155" s="89"/>
      <c r="P155" s="210">
        <f>O155*H155</f>
        <v>0</v>
      </c>
      <c r="Q155" s="210">
        <v>0.00014</v>
      </c>
      <c r="R155" s="210">
        <f>Q155*H155</f>
        <v>0.005506199999999999</v>
      </c>
      <c r="S155" s="210">
        <v>0</v>
      </c>
      <c r="T155" s="21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2" t="s">
        <v>183</v>
      </c>
      <c r="AT155" s="212" t="s">
        <v>117</v>
      </c>
      <c r="AU155" s="212" t="s">
        <v>82</v>
      </c>
      <c r="AY155" s="15" t="s">
        <v>116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82</v>
      </c>
      <c r="BK155" s="213">
        <f>ROUND(I155*H155,2)</f>
        <v>0</v>
      </c>
      <c r="BL155" s="15" t="s">
        <v>183</v>
      </c>
      <c r="BM155" s="212" t="s">
        <v>199</v>
      </c>
    </row>
    <row r="156" spans="1:47" s="2" customFormat="1" ht="12">
      <c r="A156" s="36"/>
      <c r="B156" s="37"/>
      <c r="C156" s="38"/>
      <c r="D156" s="216" t="s">
        <v>200</v>
      </c>
      <c r="E156" s="38"/>
      <c r="F156" s="238" t="s">
        <v>201</v>
      </c>
      <c r="G156" s="38"/>
      <c r="H156" s="38"/>
      <c r="I156" s="239"/>
      <c r="J156" s="38"/>
      <c r="K156" s="38"/>
      <c r="L156" s="42"/>
      <c r="M156" s="240"/>
      <c r="N156" s="241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200</v>
      </c>
      <c r="AU156" s="15" t="s">
        <v>82</v>
      </c>
    </row>
    <row r="157" spans="1:51" s="12" customFormat="1" ht="12">
      <c r="A157" s="12"/>
      <c r="B157" s="214"/>
      <c r="C157" s="215"/>
      <c r="D157" s="216" t="s">
        <v>124</v>
      </c>
      <c r="E157" s="217" t="s">
        <v>1</v>
      </c>
      <c r="F157" s="218" t="s">
        <v>202</v>
      </c>
      <c r="G157" s="215"/>
      <c r="H157" s="219">
        <v>39.33</v>
      </c>
      <c r="I157" s="220"/>
      <c r="J157" s="215"/>
      <c r="K157" s="215"/>
      <c r="L157" s="221"/>
      <c r="M157" s="222"/>
      <c r="N157" s="223"/>
      <c r="O157" s="223"/>
      <c r="P157" s="223"/>
      <c r="Q157" s="223"/>
      <c r="R157" s="223"/>
      <c r="S157" s="223"/>
      <c r="T157" s="22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25" t="s">
        <v>124</v>
      </c>
      <c r="AU157" s="225" t="s">
        <v>82</v>
      </c>
      <c r="AV157" s="12" t="s">
        <v>84</v>
      </c>
      <c r="AW157" s="12" t="s">
        <v>32</v>
      </c>
      <c r="AX157" s="12" t="s">
        <v>82</v>
      </c>
      <c r="AY157" s="225" t="s">
        <v>116</v>
      </c>
    </row>
    <row r="158" spans="1:65" s="2" customFormat="1" ht="24.15" customHeight="1">
      <c r="A158" s="36"/>
      <c r="B158" s="37"/>
      <c r="C158" s="242" t="s">
        <v>183</v>
      </c>
      <c r="D158" s="242" t="s">
        <v>203</v>
      </c>
      <c r="E158" s="243" t="s">
        <v>204</v>
      </c>
      <c r="F158" s="244" t="s">
        <v>205</v>
      </c>
      <c r="G158" s="245" t="s">
        <v>120</v>
      </c>
      <c r="H158" s="246">
        <v>39.33</v>
      </c>
      <c r="I158" s="247"/>
      <c r="J158" s="248">
        <f>ROUND(I158*H158,2)</f>
        <v>0</v>
      </c>
      <c r="K158" s="244" t="s">
        <v>121</v>
      </c>
      <c r="L158" s="249"/>
      <c r="M158" s="250" t="s">
        <v>1</v>
      </c>
      <c r="N158" s="251" t="s">
        <v>42</v>
      </c>
      <c r="O158" s="89"/>
      <c r="P158" s="210">
        <f>O158*H158</f>
        <v>0</v>
      </c>
      <c r="Q158" s="210">
        <v>0.02679</v>
      </c>
      <c r="R158" s="210">
        <f>Q158*H158</f>
        <v>1.0536507</v>
      </c>
      <c r="S158" s="210">
        <v>0</v>
      </c>
      <c r="T158" s="21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2" t="s">
        <v>206</v>
      </c>
      <c r="AT158" s="212" t="s">
        <v>203</v>
      </c>
      <c r="AU158" s="212" t="s">
        <v>82</v>
      </c>
      <c r="AY158" s="15" t="s">
        <v>116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82</v>
      </c>
      <c r="BK158" s="213">
        <f>ROUND(I158*H158,2)</f>
        <v>0</v>
      </c>
      <c r="BL158" s="15" t="s">
        <v>183</v>
      </c>
      <c r="BM158" s="212" t="s">
        <v>207</v>
      </c>
    </row>
    <row r="159" spans="1:47" s="2" customFormat="1" ht="12">
      <c r="A159" s="36"/>
      <c r="B159" s="37"/>
      <c r="C159" s="38"/>
      <c r="D159" s="216" t="s">
        <v>200</v>
      </c>
      <c r="E159" s="38"/>
      <c r="F159" s="238" t="s">
        <v>208</v>
      </c>
      <c r="G159" s="38"/>
      <c r="H159" s="38"/>
      <c r="I159" s="239"/>
      <c r="J159" s="38"/>
      <c r="K159" s="38"/>
      <c r="L159" s="42"/>
      <c r="M159" s="240"/>
      <c r="N159" s="241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200</v>
      </c>
      <c r="AU159" s="15" t="s">
        <v>82</v>
      </c>
    </row>
    <row r="160" spans="1:65" s="2" customFormat="1" ht="49.05" customHeight="1">
      <c r="A160" s="36"/>
      <c r="B160" s="37"/>
      <c r="C160" s="201" t="s">
        <v>209</v>
      </c>
      <c r="D160" s="201" t="s">
        <v>117</v>
      </c>
      <c r="E160" s="202" t="s">
        <v>210</v>
      </c>
      <c r="F160" s="203" t="s">
        <v>211</v>
      </c>
      <c r="G160" s="204" t="s">
        <v>120</v>
      </c>
      <c r="H160" s="205">
        <v>58.995</v>
      </c>
      <c r="I160" s="206"/>
      <c r="J160" s="207">
        <f>ROUND(I160*H160,2)</f>
        <v>0</v>
      </c>
      <c r="K160" s="203" t="s">
        <v>121</v>
      </c>
      <c r="L160" s="42"/>
      <c r="M160" s="208" t="s">
        <v>1</v>
      </c>
      <c r="N160" s="209" t="s">
        <v>42</v>
      </c>
      <c r="O160" s="89"/>
      <c r="P160" s="210">
        <f>O160*H160</f>
        <v>0</v>
      </c>
      <c r="Q160" s="210">
        <v>0.00016</v>
      </c>
      <c r="R160" s="210">
        <f>Q160*H160</f>
        <v>0.0094392</v>
      </c>
      <c r="S160" s="210">
        <v>0</v>
      </c>
      <c r="T160" s="21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2" t="s">
        <v>183</v>
      </c>
      <c r="AT160" s="212" t="s">
        <v>117</v>
      </c>
      <c r="AU160" s="212" t="s">
        <v>82</v>
      </c>
      <c r="AY160" s="15" t="s">
        <v>116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5" t="s">
        <v>82</v>
      </c>
      <c r="BK160" s="213">
        <f>ROUND(I160*H160,2)</f>
        <v>0</v>
      </c>
      <c r="BL160" s="15" t="s">
        <v>183</v>
      </c>
      <c r="BM160" s="212" t="s">
        <v>212</v>
      </c>
    </row>
    <row r="161" spans="1:47" s="2" customFormat="1" ht="12">
      <c r="A161" s="36"/>
      <c r="B161" s="37"/>
      <c r="C161" s="38"/>
      <c r="D161" s="216" t="s">
        <v>200</v>
      </c>
      <c r="E161" s="38"/>
      <c r="F161" s="238" t="s">
        <v>213</v>
      </c>
      <c r="G161" s="38"/>
      <c r="H161" s="38"/>
      <c r="I161" s="239"/>
      <c r="J161" s="38"/>
      <c r="K161" s="38"/>
      <c r="L161" s="42"/>
      <c r="M161" s="240"/>
      <c r="N161" s="241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200</v>
      </c>
      <c r="AU161" s="15" t="s">
        <v>82</v>
      </c>
    </row>
    <row r="162" spans="1:51" s="12" customFormat="1" ht="12">
      <c r="A162" s="12"/>
      <c r="B162" s="214"/>
      <c r="C162" s="215"/>
      <c r="D162" s="216" t="s">
        <v>124</v>
      </c>
      <c r="E162" s="217" t="s">
        <v>1</v>
      </c>
      <c r="F162" s="218" t="s">
        <v>214</v>
      </c>
      <c r="G162" s="215"/>
      <c r="H162" s="219">
        <v>58.995</v>
      </c>
      <c r="I162" s="220"/>
      <c r="J162" s="215"/>
      <c r="K162" s="215"/>
      <c r="L162" s="221"/>
      <c r="M162" s="222"/>
      <c r="N162" s="223"/>
      <c r="O162" s="223"/>
      <c r="P162" s="223"/>
      <c r="Q162" s="223"/>
      <c r="R162" s="223"/>
      <c r="S162" s="223"/>
      <c r="T162" s="224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25" t="s">
        <v>124</v>
      </c>
      <c r="AU162" s="225" t="s">
        <v>82</v>
      </c>
      <c r="AV162" s="12" t="s">
        <v>84</v>
      </c>
      <c r="AW162" s="12" t="s">
        <v>32</v>
      </c>
      <c r="AX162" s="12" t="s">
        <v>82</v>
      </c>
      <c r="AY162" s="225" t="s">
        <v>116</v>
      </c>
    </row>
    <row r="163" spans="1:65" s="2" customFormat="1" ht="24.15" customHeight="1">
      <c r="A163" s="36"/>
      <c r="B163" s="37"/>
      <c r="C163" s="242" t="s">
        <v>215</v>
      </c>
      <c r="D163" s="242" t="s">
        <v>203</v>
      </c>
      <c r="E163" s="243" t="s">
        <v>216</v>
      </c>
      <c r="F163" s="244" t="s">
        <v>217</v>
      </c>
      <c r="G163" s="245" t="s">
        <v>120</v>
      </c>
      <c r="H163" s="246">
        <v>58.995</v>
      </c>
      <c r="I163" s="247"/>
      <c r="J163" s="248">
        <f>ROUND(I163*H163,2)</f>
        <v>0</v>
      </c>
      <c r="K163" s="244" t="s">
        <v>121</v>
      </c>
      <c r="L163" s="249"/>
      <c r="M163" s="250" t="s">
        <v>1</v>
      </c>
      <c r="N163" s="251" t="s">
        <v>42</v>
      </c>
      <c r="O163" s="89"/>
      <c r="P163" s="210">
        <f>O163*H163</f>
        <v>0</v>
      </c>
      <c r="Q163" s="210">
        <v>0.02741</v>
      </c>
      <c r="R163" s="210">
        <f>Q163*H163</f>
        <v>1.61705295</v>
      </c>
      <c r="S163" s="210">
        <v>0</v>
      </c>
      <c r="T163" s="21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2" t="s">
        <v>206</v>
      </c>
      <c r="AT163" s="212" t="s">
        <v>203</v>
      </c>
      <c r="AU163" s="212" t="s">
        <v>82</v>
      </c>
      <c r="AY163" s="15" t="s">
        <v>116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5" t="s">
        <v>82</v>
      </c>
      <c r="BK163" s="213">
        <f>ROUND(I163*H163,2)</f>
        <v>0</v>
      </c>
      <c r="BL163" s="15" t="s">
        <v>183</v>
      </c>
      <c r="BM163" s="212" t="s">
        <v>218</v>
      </c>
    </row>
    <row r="164" spans="1:47" s="2" customFormat="1" ht="12">
      <c r="A164" s="36"/>
      <c r="B164" s="37"/>
      <c r="C164" s="38"/>
      <c r="D164" s="216" t="s">
        <v>200</v>
      </c>
      <c r="E164" s="38"/>
      <c r="F164" s="238" t="s">
        <v>208</v>
      </c>
      <c r="G164" s="38"/>
      <c r="H164" s="38"/>
      <c r="I164" s="239"/>
      <c r="J164" s="38"/>
      <c r="K164" s="38"/>
      <c r="L164" s="42"/>
      <c r="M164" s="240"/>
      <c r="N164" s="241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200</v>
      </c>
      <c r="AU164" s="15" t="s">
        <v>82</v>
      </c>
    </row>
    <row r="165" spans="1:65" s="2" customFormat="1" ht="33" customHeight="1">
      <c r="A165" s="36"/>
      <c r="B165" s="37"/>
      <c r="C165" s="201" t="s">
        <v>219</v>
      </c>
      <c r="D165" s="201" t="s">
        <v>117</v>
      </c>
      <c r="E165" s="202" t="s">
        <v>220</v>
      </c>
      <c r="F165" s="203" t="s">
        <v>221</v>
      </c>
      <c r="G165" s="204" t="s">
        <v>130</v>
      </c>
      <c r="H165" s="205">
        <v>164.16</v>
      </c>
      <c r="I165" s="206"/>
      <c r="J165" s="207">
        <f>ROUND(I165*H165,2)</f>
        <v>0</v>
      </c>
      <c r="K165" s="203" t="s">
        <v>121</v>
      </c>
      <c r="L165" s="42"/>
      <c r="M165" s="208" t="s">
        <v>1</v>
      </c>
      <c r="N165" s="209" t="s">
        <v>42</v>
      </c>
      <c r="O165" s="89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2" t="s">
        <v>183</v>
      </c>
      <c r="AT165" s="212" t="s">
        <v>117</v>
      </c>
      <c r="AU165" s="212" t="s">
        <v>82</v>
      </c>
      <c r="AY165" s="15" t="s">
        <v>116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5" t="s">
        <v>82</v>
      </c>
      <c r="BK165" s="213">
        <f>ROUND(I165*H165,2)</f>
        <v>0</v>
      </c>
      <c r="BL165" s="15" t="s">
        <v>183</v>
      </c>
      <c r="BM165" s="212" t="s">
        <v>222</v>
      </c>
    </row>
    <row r="166" spans="1:51" s="12" customFormat="1" ht="12">
      <c r="A166" s="12"/>
      <c r="B166" s="214"/>
      <c r="C166" s="215"/>
      <c r="D166" s="216" t="s">
        <v>124</v>
      </c>
      <c r="E166" s="217" t="s">
        <v>1</v>
      </c>
      <c r="F166" s="218" t="s">
        <v>223</v>
      </c>
      <c r="G166" s="215"/>
      <c r="H166" s="219">
        <v>164.16</v>
      </c>
      <c r="I166" s="220"/>
      <c r="J166" s="215"/>
      <c r="K166" s="215"/>
      <c r="L166" s="221"/>
      <c r="M166" s="222"/>
      <c r="N166" s="223"/>
      <c r="O166" s="223"/>
      <c r="P166" s="223"/>
      <c r="Q166" s="223"/>
      <c r="R166" s="223"/>
      <c r="S166" s="223"/>
      <c r="T166" s="22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25" t="s">
        <v>124</v>
      </c>
      <c r="AU166" s="225" t="s">
        <v>82</v>
      </c>
      <c r="AV166" s="12" t="s">
        <v>84</v>
      </c>
      <c r="AW166" s="12" t="s">
        <v>32</v>
      </c>
      <c r="AX166" s="12" t="s">
        <v>82</v>
      </c>
      <c r="AY166" s="225" t="s">
        <v>116</v>
      </c>
    </row>
    <row r="167" spans="1:65" s="2" customFormat="1" ht="16.5" customHeight="1">
      <c r="A167" s="36"/>
      <c r="B167" s="37"/>
      <c r="C167" s="242" t="s">
        <v>224</v>
      </c>
      <c r="D167" s="242" t="s">
        <v>203</v>
      </c>
      <c r="E167" s="243" t="s">
        <v>225</v>
      </c>
      <c r="F167" s="244" t="s">
        <v>226</v>
      </c>
      <c r="G167" s="245" t="s">
        <v>130</v>
      </c>
      <c r="H167" s="246">
        <v>167.443</v>
      </c>
      <c r="I167" s="247"/>
      <c r="J167" s="248">
        <f>ROUND(I167*H167,2)</f>
        <v>0</v>
      </c>
      <c r="K167" s="244" t="s">
        <v>121</v>
      </c>
      <c r="L167" s="249"/>
      <c r="M167" s="250" t="s">
        <v>1</v>
      </c>
      <c r="N167" s="251" t="s">
        <v>42</v>
      </c>
      <c r="O167" s="89"/>
      <c r="P167" s="210">
        <f>O167*H167</f>
        <v>0</v>
      </c>
      <c r="Q167" s="210">
        <v>0.0006</v>
      </c>
      <c r="R167" s="210">
        <f>Q167*H167</f>
        <v>0.1004658</v>
      </c>
      <c r="S167" s="210">
        <v>0</v>
      </c>
      <c r="T167" s="21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2" t="s">
        <v>206</v>
      </c>
      <c r="AT167" s="212" t="s">
        <v>203</v>
      </c>
      <c r="AU167" s="212" t="s">
        <v>82</v>
      </c>
      <c r="AY167" s="15" t="s">
        <v>116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5" t="s">
        <v>82</v>
      </c>
      <c r="BK167" s="213">
        <f>ROUND(I167*H167,2)</f>
        <v>0</v>
      </c>
      <c r="BL167" s="15" t="s">
        <v>183</v>
      </c>
      <c r="BM167" s="212" t="s">
        <v>227</v>
      </c>
    </row>
    <row r="168" spans="1:51" s="12" customFormat="1" ht="12">
      <c r="A168" s="12"/>
      <c r="B168" s="214"/>
      <c r="C168" s="215"/>
      <c r="D168" s="216" t="s">
        <v>124</v>
      </c>
      <c r="E168" s="215"/>
      <c r="F168" s="218" t="s">
        <v>228</v>
      </c>
      <c r="G168" s="215"/>
      <c r="H168" s="219">
        <v>167.443</v>
      </c>
      <c r="I168" s="220"/>
      <c r="J168" s="215"/>
      <c r="K168" s="215"/>
      <c r="L168" s="221"/>
      <c r="M168" s="222"/>
      <c r="N168" s="223"/>
      <c r="O168" s="223"/>
      <c r="P168" s="223"/>
      <c r="Q168" s="223"/>
      <c r="R168" s="223"/>
      <c r="S168" s="223"/>
      <c r="T168" s="224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25" t="s">
        <v>124</v>
      </c>
      <c r="AU168" s="225" t="s">
        <v>82</v>
      </c>
      <c r="AV168" s="12" t="s">
        <v>84</v>
      </c>
      <c r="AW168" s="12" t="s">
        <v>4</v>
      </c>
      <c r="AX168" s="12" t="s">
        <v>82</v>
      </c>
      <c r="AY168" s="225" t="s">
        <v>116</v>
      </c>
    </row>
    <row r="169" spans="1:65" s="2" customFormat="1" ht="37.8" customHeight="1">
      <c r="A169" s="36"/>
      <c r="B169" s="37"/>
      <c r="C169" s="201" t="s">
        <v>7</v>
      </c>
      <c r="D169" s="201" t="s">
        <v>117</v>
      </c>
      <c r="E169" s="202" t="s">
        <v>229</v>
      </c>
      <c r="F169" s="203" t="s">
        <v>230</v>
      </c>
      <c r="G169" s="204" t="s">
        <v>130</v>
      </c>
      <c r="H169" s="205">
        <v>64.34</v>
      </c>
      <c r="I169" s="206"/>
      <c r="J169" s="207">
        <f>ROUND(I169*H169,2)</f>
        <v>0</v>
      </c>
      <c r="K169" s="203" t="s">
        <v>121</v>
      </c>
      <c r="L169" s="42"/>
      <c r="M169" s="208" t="s">
        <v>1</v>
      </c>
      <c r="N169" s="209" t="s">
        <v>42</v>
      </c>
      <c r="O169" s="89"/>
      <c r="P169" s="210">
        <f>O169*H169</f>
        <v>0</v>
      </c>
      <c r="Q169" s="210">
        <v>6E-05</v>
      </c>
      <c r="R169" s="210">
        <f>Q169*H169</f>
        <v>0.0038604000000000004</v>
      </c>
      <c r="S169" s="210">
        <v>0</v>
      </c>
      <c r="T169" s="21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2" t="s">
        <v>183</v>
      </c>
      <c r="AT169" s="212" t="s">
        <v>117</v>
      </c>
      <c r="AU169" s="212" t="s">
        <v>82</v>
      </c>
      <c r="AY169" s="15" t="s">
        <v>116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5" t="s">
        <v>82</v>
      </c>
      <c r="BK169" s="213">
        <f>ROUND(I169*H169,2)</f>
        <v>0</v>
      </c>
      <c r="BL169" s="15" t="s">
        <v>183</v>
      </c>
      <c r="BM169" s="212" t="s">
        <v>231</v>
      </c>
    </row>
    <row r="170" spans="1:51" s="12" customFormat="1" ht="12">
      <c r="A170" s="12"/>
      <c r="B170" s="214"/>
      <c r="C170" s="215"/>
      <c r="D170" s="216" t="s">
        <v>124</v>
      </c>
      <c r="E170" s="217" t="s">
        <v>1</v>
      </c>
      <c r="F170" s="218" t="s">
        <v>132</v>
      </c>
      <c r="G170" s="215"/>
      <c r="H170" s="219">
        <v>6.84</v>
      </c>
      <c r="I170" s="220"/>
      <c r="J170" s="215"/>
      <c r="K170" s="215"/>
      <c r="L170" s="221"/>
      <c r="M170" s="222"/>
      <c r="N170" s="223"/>
      <c r="O170" s="223"/>
      <c r="P170" s="223"/>
      <c r="Q170" s="223"/>
      <c r="R170" s="223"/>
      <c r="S170" s="223"/>
      <c r="T170" s="22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25" t="s">
        <v>124</v>
      </c>
      <c r="AU170" s="225" t="s">
        <v>82</v>
      </c>
      <c r="AV170" s="12" t="s">
        <v>84</v>
      </c>
      <c r="AW170" s="12" t="s">
        <v>32</v>
      </c>
      <c r="AX170" s="12" t="s">
        <v>77</v>
      </c>
      <c r="AY170" s="225" t="s">
        <v>116</v>
      </c>
    </row>
    <row r="171" spans="1:51" s="12" customFormat="1" ht="12">
      <c r="A171" s="12"/>
      <c r="B171" s="214"/>
      <c r="C171" s="215"/>
      <c r="D171" s="216" t="s">
        <v>124</v>
      </c>
      <c r="E171" s="217" t="s">
        <v>1</v>
      </c>
      <c r="F171" s="218" t="s">
        <v>133</v>
      </c>
      <c r="G171" s="215"/>
      <c r="H171" s="219">
        <v>57.5</v>
      </c>
      <c r="I171" s="220"/>
      <c r="J171" s="215"/>
      <c r="K171" s="215"/>
      <c r="L171" s="221"/>
      <c r="M171" s="222"/>
      <c r="N171" s="223"/>
      <c r="O171" s="223"/>
      <c r="P171" s="223"/>
      <c r="Q171" s="223"/>
      <c r="R171" s="223"/>
      <c r="S171" s="223"/>
      <c r="T171" s="224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25" t="s">
        <v>124</v>
      </c>
      <c r="AU171" s="225" t="s">
        <v>82</v>
      </c>
      <c r="AV171" s="12" t="s">
        <v>84</v>
      </c>
      <c r="AW171" s="12" t="s">
        <v>32</v>
      </c>
      <c r="AX171" s="12" t="s">
        <v>77</v>
      </c>
      <c r="AY171" s="225" t="s">
        <v>116</v>
      </c>
    </row>
    <row r="172" spans="1:51" s="13" customFormat="1" ht="12">
      <c r="A172" s="13"/>
      <c r="B172" s="226"/>
      <c r="C172" s="227"/>
      <c r="D172" s="216" t="s">
        <v>124</v>
      </c>
      <c r="E172" s="228" t="s">
        <v>1</v>
      </c>
      <c r="F172" s="229" t="s">
        <v>127</v>
      </c>
      <c r="G172" s="227"/>
      <c r="H172" s="230">
        <v>64.34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124</v>
      </c>
      <c r="AU172" s="236" t="s">
        <v>82</v>
      </c>
      <c r="AV172" s="13" t="s">
        <v>122</v>
      </c>
      <c r="AW172" s="13" t="s">
        <v>32</v>
      </c>
      <c r="AX172" s="13" t="s">
        <v>82</v>
      </c>
      <c r="AY172" s="236" t="s">
        <v>116</v>
      </c>
    </row>
    <row r="173" spans="1:65" s="2" customFormat="1" ht="37.8" customHeight="1">
      <c r="A173" s="36"/>
      <c r="B173" s="37"/>
      <c r="C173" s="201" t="s">
        <v>232</v>
      </c>
      <c r="D173" s="201" t="s">
        <v>117</v>
      </c>
      <c r="E173" s="202" t="s">
        <v>233</v>
      </c>
      <c r="F173" s="203" t="s">
        <v>234</v>
      </c>
      <c r="G173" s="204" t="s">
        <v>130</v>
      </c>
      <c r="H173" s="205">
        <v>64.34</v>
      </c>
      <c r="I173" s="206"/>
      <c r="J173" s="207">
        <f>ROUND(I173*H173,2)</f>
        <v>0</v>
      </c>
      <c r="K173" s="203" t="s">
        <v>121</v>
      </c>
      <c r="L173" s="42"/>
      <c r="M173" s="208" t="s">
        <v>1</v>
      </c>
      <c r="N173" s="209" t="s">
        <v>42</v>
      </c>
      <c r="O173" s="89"/>
      <c r="P173" s="210">
        <f>O173*H173</f>
        <v>0</v>
      </c>
      <c r="Q173" s="210">
        <v>7E-05</v>
      </c>
      <c r="R173" s="210">
        <f>Q173*H173</f>
        <v>0.0045038</v>
      </c>
      <c r="S173" s="210">
        <v>0</v>
      </c>
      <c r="T173" s="21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2" t="s">
        <v>183</v>
      </c>
      <c r="AT173" s="212" t="s">
        <v>117</v>
      </c>
      <c r="AU173" s="212" t="s">
        <v>82</v>
      </c>
      <c r="AY173" s="15" t="s">
        <v>116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5" t="s">
        <v>82</v>
      </c>
      <c r="BK173" s="213">
        <f>ROUND(I173*H173,2)</f>
        <v>0</v>
      </c>
      <c r="BL173" s="15" t="s">
        <v>183</v>
      </c>
      <c r="BM173" s="212" t="s">
        <v>235</v>
      </c>
    </row>
    <row r="174" spans="1:65" s="2" customFormat="1" ht="44.25" customHeight="1">
      <c r="A174" s="36"/>
      <c r="B174" s="37"/>
      <c r="C174" s="201" t="s">
        <v>236</v>
      </c>
      <c r="D174" s="201" t="s">
        <v>117</v>
      </c>
      <c r="E174" s="202" t="s">
        <v>237</v>
      </c>
      <c r="F174" s="203" t="s">
        <v>238</v>
      </c>
      <c r="G174" s="204" t="s">
        <v>193</v>
      </c>
      <c r="H174" s="237"/>
      <c r="I174" s="206"/>
      <c r="J174" s="207">
        <f>ROUND(I174*H174,2)</f>
        <v>0</v>
      </c>
      <c r="K174" s="203" t="s">
        <v>121</v>
      </c>
      <c r="L174" s="42"/>
      <c r="M174" s="208" t="s">
        <v>1</v>
      </c>
      <c r="N174" s="209" t="s">
        <v>42</v>
      </c>
      <c r="O174" s="89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2" t="s">
        <v>183</v>
      </c>
      <c r="AT174" s="212" t="s">
        <v>117</v>
      </c>
      <c r="AU174" s="212" t="s">
        <v>82</v>
      </c>
      <c r="AY174" s="15" t="s">
        <v>116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5" t="s">
        <v>82</v>
      </c>
      <c r="BK174" s="213">
        <f>ROUND(I174*H174,2)</f>
        <v>0</v>
      </c>
      <c r="BL174" s="15" t="s">
        <v>183</v>
      </c>
      <c r="BM174" s="212" t="s">
        <v>239</v>
      </c>
    </row>
    <row r="175" spans="1:63" s="11" customFormat="1" ht="25.9" customHeight="1">
      <c r="A175" s="11"/>
      <c r="B175" s="187"/>
      <c r="C175" s="188"/>
      <c r="D175" s="189" t="s">
        <v>76</v>
      </c>
      <c r="E175" s="190" t="s">
        <v>240</v>
      </c>
      <c r="F175" s="190" t="s">
        <v>241</v>
      </c>
      <c r="G175" s="188"/>
      <c r="H175" s="188"/>
      <c r="I175" s="191"/>
      <c r="J175" s="192">
        <f>BK175</f>
        <v>0</v>
      </c>
      <c r="K175" s="188"/>
      <c r="L175" s="193"/>
      <c r="M175" s="194"/>
      <c r="N175" s="195"/>
      <c r="O175" s="195"/>
      <c r="P175" s="196">
        <f>SUM(P176:P184)</f>
        <v>0</v>
      </c>
      <c r="Q175" s="195"/>
      <c r="R175" s="196">
        <f>SUM(R176:R184)</f>
        <v>0.0252</v>
      </c>
      <c r="S175" s="195"/>
      <c r="T175" s="197">
        <f>SUM(T176:T184)</f>
        <v>0.0062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198" t="s">
        <v>84</v>
      </c>
      <c r="AT175" s="199" t="s">
        <v>76</v>
      </c>
      <c r="AU175" s="199" t="s">
        <v>77</v>
      </c>
      <c r="AY175" s="198" t="s">
        <v>116</v>
      </c>
      <c r="BK175" s="200">
        <f>SUM(BK176:BK184)</f>
        <v>0</v>
      </c>
    </row>
    <row r="176" spans="1:65" s="2" customFormat="1" ht="16.5" customHeight="1">
      <c r="A176" s="36"/>
      <c r="B176" s="37"/>
      <c r="C176" s="201" t="s">
        <v>242</v>
      </c>
      <c r="D176" s="201" t="s">
        <v>117</v>
      </c>
      <c r="E176" s="202" t="s">
        <v>243</v>
      </c>
      <c r="F176" s="203" t="s">
        <v>244</v>
      </c>
      <c r="G176" s="204" t="s">
        <v>120</v>
      </c>
      <c r="H176" s="205">
        <v>20</v>
      </c>
      <c r="I176" s="206"/>
      <c r="J176" s="207">
        <f>ROUND(I176*H176,2)</f>
        <v>0</v>
      </c>
      <c r="K176" s="203" t="s">
        <v>121</v>
      </c>
      <c r="L176" s="42"/>
      <c r="M176" s="208" t="s">
        <v>1</v>
      </c>
      <c r="N176" s="209" t="s">
        <v>42</v>
      </c>
      <c r="O176" s="89"/>
      <c r="P176" s="210">
        <f>O176*H176</f>
        <v>0</v>
      </c>
      <c r="Q176" s="210">
        <v>0.001</v>
      </c>
      <c r="R176" s="210">
        <f>Q176*H176</f>
        <v>0.02</v>
      </c>
      <c r="S176" s="210">
        <v>0.00031</v>
      </c>
      <c r="T176" s="211">
        <f>S176*H176</f>
        <v>0.0062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2" t="s">
        <v>183</v>
      </c>
      <c r="AT176" s="212" t="s">
        <v>117</v>
      </c>
      <c r="AU176" s="212" t="s">
        <v>82</v>
      </c>
      <c r="AY176" s="15" t="s">
        <v>116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5" t="s">
        <v>82</v>
      </c>
      <c r="BK176" s="213">
        <f>ROUND(I176*H176,2)</f>
        <v>0</v>
      </c>
      <c r="BL176" s="15" t="s">
        <v>183</v>
      </c>
      <c r="BM176" s="212" t="s">
        <v>245</v>
      </c>
    </row>
    <row r="177" spans="1:65" s="2" customFormat="1" ht="24.15" customHeight="1">
      <c r="A177" s="36"/>
      <c r="B177" s="37"/>
      <c r="C177" s="201" t="s">
        <v>246</v>
      </c>
      <c r="D177" s="201" t="s">
        <v>117</v>
      </c>
      <c r="E177" s="202" t="s">
        <v>247</v>
      </c>
      <c r="F177" s="203" t="s">
        <v>248</v>
      </c>
      <c r="G177" s="204" t="s">
        <v>120</v>
      </c>
      <c r="H177" s="205">
        <v>20</v>
      </c>
      <c r="I177" s="206"/>
      <c r="J177" s="207">
        <f>ROUND(I177*H177,2)</f>
        <v>0</v>
      </c>
      <c r="K177" s="203" t="s">
        <v>121</v>
      </c>
      <c r="L177" s="42"/>
      <c r="M177" s="208" t="s">
        <v>1</v>
      </c>
      <c r="N177" s="209" t="s">
        <v>42</v>
      </c>
      <c r="O177" s="89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2" t="s">
        <v>183</v>
      </c>
      <c r="AT177" s="212" t="s">
        <v>117</v>
      </c>
      <c r="AU177" s="212" t="s">
        <v>82</v>
      </c>
      <c r="AY177" s="15" t="s">
        <v>116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5" t="s">
        <v>82</v>
      </c>
      <c r="BK177" s="213">
        <f>ROUND(I177*H177,2)</f>
        <v>0</v>
      </c>
      <c r="BL177" s="15" t="s">
        <v>183</v>
      </c>
      <c r="BM177" s="212" t="s">
        <v>249</v>
      </c>
    </row>
    <row r="178" spans="1:65" s="2" customFormat="1" ht="37.8" customHeight="1">
      <c r="A178" s="36"/>
      <c r="B178" s="37"/>
      <c r="C178" s="201" t="s">
        <v>250</v>
      </c>
      <c r="D178" s="201" t="s">
        <v>117</v>
      </c>
      <c r="E178" s="202" t="s">
        <v>251</v>
      </c>
      <c r="F178" s="203" t="s">
        <v>252</v>
      </c>
      <c r="G178" s="204" t="s">
        <v>130</v>
      </c>
      <c r="H178" s="205">
        <v>64.34</v>
      </c>
      <c r="I178" s="206"/>
      <c r="J178" s="207">
        <f>ROUND(I178*H178,2)</f>
        <v>0</v>
      </c>
      <c r="K178" s="203" t="s">
        <v>121</v>
      </c>
      <c r="L178" s="42"/>
      <c r="M178" s="208" t="s">
        <v>1</v>
      </c>
      <c r="N178" s="209" t="s">
        <v>42</v>
      </c>
      <c r="O178" s="89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2" t="s">
        <v>183</v>
      </c>
      <c r="AT178" s="212" t="s">
        <v>117</v>
      </c>
      <c r="AU178" s="212" t="s">
        <v>82</v>
      </c>
      <c r="AY178" s="15" t="s">
        <v>116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5" t="s">
        <v>82</v>
      </c>
      <c r="BK178" s="213">
        <f>ROUND(I178*H178,2)</f>
        <v>0</v>
      </c>
      <c r="BL178" s="15" t="s">
        <v>183</v>
      </c>
      <c r="BM178" s="212" t="s">
        <v>253</v>
      </c>
    </row>
    <row r="179" spans="1:51" s="12" customFormat="1" ht="12">
      <c r="A179" s="12"/>
      <c r="B179" s="214"/>
      <c r="C179" s="215"/>
      <c r="D179" s="216" t="s">
        <v>124</v>
      </c>
      <c r="E179" s="217" t="s">
        <v>1</v>
      </c>
      <c r="F179" s="218" t="s">
        <v>133</v>
      </c>
      <c r="G179" s="215"/>
      <c r="H179" s="219">
        <v>57.5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25" t="s">
        <v>124</v>
      </c>
      <c r="AU179" s="225" t="s">
        <v>82</v>
      </c>
      <c r="AV179" s="12" t="s">
        <v>84</v>
      </c>
      <c r="AW179" s="12" t="s">
        <v>32</v>
      </c>
      <c r="AX179" s="12" t="s">
        <v>77</v>
      </c>
      <c r="AY179" s="225" t="s">
        <v>116</v>
      </c>
    </row>
    <row r="180" spans="1:51" s="12" customFormat="1" ht="12">
      <c r="A180" s="12"/>
      <c r="B180" s="214"/>
      <c r="C180" s="215"/>
      <c r="D180" s="216" t="s">
        <v>124</v>
      </c>
      <c r="E180" s="217" t="s">
        <v>1</v>
      </c>
      <c r="F180" s="218" t="s">
        <v>132</v>
      </c>
      <c r="G180" s="215"/>
      <c r="H180" s="219">
        <v>6.84</v>
      </c>
      <c r="I180" s="220"/>
      <c r="J180" s="215"/>
      <c r="K180" s="215"/>
      <c r="L180" s="221"/>
      <c r="M180" s="222"/>
      <c r="N180" s="223"/>
      <c r="O180" s="223"/>
      <c r="P180" s="223"/>
      <c r="Q180" s="223"/>
      <c r="R180" s="223"/>
      <c r="S180" s="223"/>
      <c r="T180" s="224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25" t="s">
        <v>124</v>
      </c>
      <c r="AU180" s="225" t="s">
        <v>82</v>
      </c>
      <c r="AV180" s="12" t="s">
        <v>84</v>
      </c>
      <c r="AW180" s="12" t="s">
        <v>32</v>
      </c>
      <c r="AX180" s="12" t="s">
        <v>77</v>
      </c>
      <c r="AY180" s="225" t="s">
        <v>116</v>
      </c>
    </row>
    <row r="181" spans="1:51" s="13" customFormat="1" ht="12">
      <c r="A181" s="13"/>
      <c r="B181" s="226"/>
      <c r="C181" s="227"/>
      <c r="D181" s="216" t="s">
        <v>124</v>
      </c>
      <c r="E181" s="228" t="s">
        <v>1</v>
      </c>
      <c r="F181" s="229" t="s">
        <v>127</v>
      </c>
      <c r="G181" s="227"/>
      <c r="H181" s="230">
        <v>64.34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124</v>
      </c>
      <c r="AU181" s="236" t="s">
        <v>82</v>
      </c>
      <c r="AV181" s="13" t="s">
        <v>122</v>
      </c>
      <c r="AW181" s="13" t="s">
        <v>32</v>
      </c>
      <c r="AX181" s="13" t="s">
        <v>82</v>
      </c>
      <c r="AY181" s="236" t="s">
        <v>116</v>
      </c>
    </row>
    <row r="182" spans="1:65" s="2" customFormat="1" ht="24.15" customHeight="1">
      <c r="A182" s="36"/>
      <c r="B182" s="37"/>
      <c r="C182" s="242" t="s">
        <v>254</v>
      </c>
      <c r="D182" s="242" t="s">
        <v>203</v>
      </c>
      <c r="E182" s="243" t="s">
        <v>255</v>
      </c>
      <c r="F182" s="244" t="s">
        <v>256</v>
      </c>
      <c r="G182" s="245" t="s">
        <v>130</v>
      </c>
      <c r="H182" s="246">
        <v>67.557</v>
      </c>
      <c r="I182" s="247"/>
      <c r="J182" s="248">
        <f>ROUND(I182*H182,2)</f>
        <v>0</v>
      </c>
      <c r="K182" s="244" t="s">
        <v>121</v>
      </c>
      <c r="L182" s="249"/>
      <c r="M182" s="250" t="s">
        <v>1</v>
      </c>
      <c r="N182" s="251" t="s">
        <v>42</v>
      </c>
      <c r="O182" s="89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2" t="s">
        <v>206</v>
      </c>
      <c r="AT182" s="212" t="s">
        <v>203</v>
      </c>
      <c r="AU182" s="212" t="s">
        <v>82</v>
      </c>
      <c r="AY182" s="15" t="s">
        <v>116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5" t="s">
        <v>82</v>
      </c>
      <c r="BK182" s="213">
        <f>ROUND(I182*H182,2)</f>
        <v>0</v>
      </c>
      <c r="BL182" s="15" t="s">
        <v>183</v>
      </c>
      <c r="BM182" s="212" t="s">
        <v>257</v>
      </c>
    </row>
    <row r="183" spans="1:51" s="12" customFormat="1" ht="12">
      <c r="A183" s="12"/>
      <c r="B183" s="214"/>
      <c r="C183" s="215"/>
      <c r="D183" s="216" t="s">
        <v>124</v>
      </c>
      <c r="E183" s="215"/>
      <c r="F183" s="218" t="s">
        <v>258</v>
      </c>
      <c r="G183" s="215"/>
      <c r="H183" s="219">
        <v>67.557</v>
      </c>
      <c r="I183" s="220"/>
      <c r="J183" s="215"/>
      <c r="K183" s="215"/>
      <c r="L183" s="221"/>
      <c r="M183" s="222"/>
      <c r="N183" s="223"/>
      <c r="O183" s="223"/>
      <c r="P183" s="223"/>
      <c r="Q183" s="223"/>
      <c r="R183" s="223"/>
      <c r="S183" s="223"/>
      <c r="T183" s="22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25" t="s">
        <v>124</v>
      </c>
      <c r="AU183" s="225" t="s">
        <v>82</v>
      </c>
      <c r="AV183" s="12" t="s">
        <v>84</v>
      </c>
      <c r="AW183" s="12" t="s">
        <v>4</v>
      </c>
      <c r="AX183" s="12" t="s">
        <v>82</v>
      </c>
      <c r="AY183" s="225" t="s">
        <v>116</v>
      </c>
    </row>
    <row r="184" spans="1:65" s="2" customFormat="1" ht="37.8" customHeight="1">
      <c r="A184" s="36"/>
      <c r="B184" s="37"/>
      <c r="C184" s="201" t="s">
        <v>259</v>
      </c>
      <c r="D184" s="201" t="s">
        <v>117</v>
      </c>
      <c r="E184" s="202" t="s">
        <v>260</v>
      </c>
      <c r="F184" s="203" t="s">
        <v>261</v>
      </c>
      <c r="G184" s="204" t="s">
        <v>120</v>
      </c>
      <c r="H184" s="205">
        <v>20</v>
      </c>
      <c r="I184" s="206"/>
      <c r="J184" s="207">
        <f>ROUND(I184*H184,2)</f>
        <v>0</v>
      </c>
      <c r="K184" s="203" t="s">
        <v>121</v>
      </c>
      <c r="L184" s="42"/>
      <c r="M184" s="208" t="s">
        <v>1</v>
      </c>
      <c r="N184" s="209" t="s">
        <v>42</v>
      </c>
      <c r="O184" s="89"/>
      <c r="P184" s="210">
        <f>O184*H184</f>
        <v>0</v>
      </c>
      <c r="Q184" s="210">
        <v>0.00026</v>
      </c>
      <c r="R184" s="210">
        <f>Q184*H184</f>
        <v>0.0052</v>
      </c>
      <c r="S184" s="210">
        <v>0</v>
      </c>
      <c r="T184" s="21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2" t="s">
        <v>183</v>
      </c>
      <c r="AT184" s="212" t="s">
        <v>117</v>
      </c>
      <c r="AU184" s="212" t="s">
        <v>82</v>
      </c>
      <c r="AY184" s="15" t="s">
        <v>116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5" t="s">
        <v>82</v>
      </c>
      <c r="BK184" s="213">
        <f>ROUND(I184*H184,2)</f>
        <v>0</v>
      </c>
      <c r="BL184" s="15" t="s">
        <v>183</v>
      </c>
      <c r="BM184" s="212" t="s">
        <v>262</v>
      </c>
    </row>
    <row r="185" spans="1:63" s="11" customFormat="1" ht="25.9" customHeight="1">
      <c r="A185" s="11"/>
      <c r="B185" s="187"/>
      <c r="C185" s="188"/>
      <c r="D185" s="189" t="s">
        <v>76</v>
      </c>
      <c r="E185" s="190" t="s">
        <v>263</v>
      </c>
      <c r="F185" s="190" t="s">
        <v>264</v>
      </c>
      <c r="G185" s="188"/>
      <c r="H185" s="188"/>
      <c r="I185" s="191"/>
      <c r="J185" s="192">
        <f>BK185</f>
        <v>0</v>
      </c>
      <c r="K185" s="188"/>
      <c r="L185" s="193"/>
      <c r="M185" s="194"/>
      <c r="N185" s="195"/>
      <c r="O185" s="195"/>
      <c r="P185" s="196">
        <f>SUM(P186:P190)</f>
        <v>0</v>
      </c>
      <c r="Q185" s="195"/>
      <c r="R185" s="196">
        <f>SUM(R186:R190)</f>
        <v>0.0026356</v>
      </c>
      <c r="S185" s="195"/>
      <c r="T185" s="197">
        <f>SUM(T186:T190)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98" t="s">
        <v>84</v>
      </c>
      <c r="AT185" s="199" t="s">
        <v>76</v>
      </c>
      <c r="AU185" s="199" t="s">
        <v>77</v>
      </c>
      <c r="AY185" s="198" t="s">
        <v>116</v>
      </c>
      <c r="BK185" s="200">
        <f>SUM(BK186:BK190)</f>
        <v>0</v>
      </c>
    </row>
    <row r="186" spans="1:65" s="2" customFormat="1" ht="24.15" customHeight="1">
      <c r="A186" s="36"/>
      <c r="B186" s="37"/>
      <c r="C186" s="201" t="s">
        <v>265</v>
      </c>
      <c r="D186" s="201" t="s">
        <v>117</v>
      </c>
      <c r="E186" s="202" t="s">
        <v>266</v>
      </c>
      <c r="F186" s="203" t="s">
        <v>267</v>
      </c>
      <c r="G186" s="204" t="s">
        <v>120</v>
      </c>
      <c r="H186" s="205">
        <v>25.588</v>
      </c>
      <c r="I186" s="206"/>
      <c r="J186" s="207">
        <f>ROUND(I186*H186,2)</f>
        <v>0</v>
      </c>
      <c r="K186" s="203" t="s">
        <v>121</v>
      </c>
      <c r="L186" s="42"/>
      <c r="M186" s="208" t="s">
        <v>1</v>
      </c>
      <c r="N186" s="209" t="s">
        <v>42</v>
      </c>
      <c r="O186" s="89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2" t="s">
        <v>183</v>
      </c>
      <c r="AT186" s="212" t="s">
        <v>117</v>
      </c>
      <c r="AU186" s="212" t="s">
        <v>82</v>
      </c>
      <c r="AY186" s="15" t="s">
        <v>116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5" t="s">
        <v>82</v>
      </c>
      <c r="BK186" s="213">
        <f>ROUND(I186*H186,2)</f>
        <v>0</v>
      </c>
      <c r="BL186" s="15" t="s">
        <v>183</v>
      </c>
      <c r="BM186" s="212" t="s">
        <v>268</v>
      </c>
    </row>
    <row r="187" spans="1:51" s="12" customFormat="1" ht="12">
      <c r="A187" s="12"/>
      <c r="B187" s="214"/>
      <c r="C187" s="215"/>
      <c r="D187" s="216" t="s">
        <v>124</v>
      </c>
      <c r="E187" s="217" t="s">
        <v>1</v>
      </c>
      <c r="F187" s="218" t="s">
        <v>269</v>
      </c>
      <c r="G187" s="215"/>
      <c r="H187" s="219">
        <v>25.588</v>
      </c>
      <c r="I187" s="220"/>
      <c r="J187" s="215"/>
      <c r="K187" s="215"/>
      <c r="L187" s="221"/>
      <c r="M187" s="222"/>
      <c r="N187" s="223"/>
      <c r="O187" s="223"/>
      <c r="P187" s="223"/>
      <c r="Q187" s="223"/>
      <c r="R187" s="223"/>
      <c r="S187" s="223"/>
      <c r="T187" s="22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25" t="s">
        <v>124</v>
      </c>
      <c r="AU187" s="225" t="s">
        <v>82</v>
      </c>
      <c r="AV187" s="12" t="s">
        <v>84</v>
      </c>
      <c r="AW187" s="12" t="s">
        <v>32</v>
      </c>
      <c r="AX187" s="12" t="s">
        <v>82</v>
      </c>
      <c r="AY187" s="225" t="s">
        <v>116</v>
      </c>
    </row>
    <row r="188" spans="1:65" s="2" customFormat="1" ht="21.75" customHeight="1">
      <c r="A188" s="36"/>
      <c r="B188" s="37"/>
      <c r="C188" s="242" t="s">
        <v>270</v>
      </c>
      <c r="D188" s="242" t="s">
        <v>203</v>
      </c>
      <c r="E188" s="243" t="s">
        <v>271</v>
      </c>
      <c r="F188" s="244" t="s">
        <v>272</v>
      </c>
      <c r="G188" s="245" t="s">
        <v>120</v>
      </c>
      <c r="H188" s="246">
        <v>26.356</v>
      </c>
      <c r="I188" s="247"/>
      <c r="J188" s="248">
        <f>ROUND(I188*H188,2)</f>
        <v>0</v>
      </c>
      <c r="K188" s="244" t="s">
        <v>121</v>
      </c>
      <c r="L188" s="249"/>
      <c r="M188" s="250" t="s">
        <v>1</v>
      </c>
      <c r="N188" s="251" t="s">
        <v>42</v>
      </c>
      <c r="O188" s="89"/>
      <c r="P188" s="210">
        <f>O188*H188</f>
        <v>0</v>
      </c>
      <c r="Q188" s="210">
        <v>0.0001</v>
      </c>
      <c r="R188" s="210">
        <f>Q188*H188</f>
        <v>0.0026356</v>
      </c>
      <c r="S188" s="210">
        <v>0</v>
      </c>
      <c r="T188" s="21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2" t="s">
        <v>206</v>
      </c>
      <c r="AT188" s="212" t="s">
        <v>203</v>
      </c>
      <c r="AU188" s="212" t="s">
        <v>82</v>
      </c>
      <c r="AY188" s="15" t="s">
        <v>116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5" t="s">
        <v>82</v>
      </c>
      <c r="BK188" s="213">
        <f>ROUND(I188*H188,2)</f>
        <v>0</v>
      </c>
      <c r="BL188" s="15" t="s">
        <v>183</v>
      </c>
      <c r="BM188" s="212" t="s">
        <v>273</v>
      </c>
    </row>
    <row r="189" spans="1:51" s="12" customFormat="1" ht="12">
      <c r="A189" s="12"/>
      <c r="B189" s="214"/>
      <c r="C189" s="215"/>
      <c r="D189" s="216" t="s">
        <v>124</v>
      </c>
      <c r="E189" s="215"/>
      <c r="F189" s="218" t="s">
        <v>274</v>
      </c>
      <c r="G189" s="215"/>
      <c r="H189" s="219">
        <v>26.356</v>
      </c>
      <c r="I189" s="220"/>
      <c r="J189" s="215"/>
      <c r="K189" s="215"/>
      <c r="L189" s="221"/>
      <c r="M189" s="222"/>
      <c r="N189" s="223"/>
      <c r="O189" s="223"/>
      <c r="P189" s="223"/>
      <c r="Q189" s="223"/>
      <c r="R189" s="223"/>
      <c r="S189" s="223"/>
      <c r="T189" s="22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25" t="s">
        <v>124</v>
      </c>
      <c r="AU189" s="225" t="s">
        <v>82</v>
      </c>
      <c r="AV189" s="12" t="s">
        <v>84</v>
      </c>
      <c r="AW189" s="12" t="s">
        <v>4</v>
      </c>
      <c r="AX189" s="12" t="s">
        <v>82</v>
      </c>
      <c r="AY189" s="225" t="s">
        <v>116</v>
      </c>
    </row>
    <row r="190" spans="1:65" s="2" customFormat="1" ht="37.8" customHeight="1">
      <c r="A190" s="36"/>
      <c r="B190" s="37"/>
      <c r="C190" s="201" t="s">
        <v>275</v>
      </c>
      <c r="D190" s="201" t="s">
        <v>117</v>
      </c>
      <c r="E190" s="202" t="s">
        <v>276</v>
      </c>
      <c r="F190" s="203" t="s">
        <v>277</v>
      </c>
      <c r="G190" s="204" t="s">
        <v>193</v>
      </c>
      <c r="H190" s="237"/>
      <c r="I190" s="206"/>
      <c r="J190" s="207">
        <f>ROUND(I190*H190,2)</f>
        <v>0</v>
      </c>
      <c r="K190" s="203" t="s">
        <v>121</v>
      </c>
      <c r="L190" s="42"/>
      <c r="M190" s="208" t="s">
        <v>1</v>
      </c>
      <c r="N190" s="209" t="s">
        <v>42</v>
      </c>
      <c r="O190" s="89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2" t="s">
        <v>183</v>
      </c>
      <c r="AT190" s="212" t="s">
        <v>117</v>
      </c>
      <c r="AU190" s="212" t="s">
        <v>82</v>
      </c>
      <c r="AY190" s="15" t="s">
        <v>116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5" t="s">
        <v>82</v>
      </c>
      <c r="BK190" s="213">
        <f>ROUND(I190*H190,2)</f>
        <v>0</v>
      </c>
      <c r="BL190" s="15" t="s">
        <v>183</v>
      </c>
      <c r="BM190" s="212" t="s">
        <v>278</v>
      </c>
    </row>
    <row r="191" spans="1:63" s="11" customFormat="1" ht="25.9" customHeight="1">
      <c r="A191" s="11"/>
      <c r="B191" s="187"/>
      <c r="C191" s="188"/>
      <c r="D191" s="189" t="s">
        <v>76</v>
      </c>
      <c r="E191" s="190" t="s">
        <v>279</v>
      </c>
      <c r="F191" s="190" t="s">
        <v>280</v>
      </c>
      <c r="G191" s="188"/>
      <c r="H191" s="188"/>
      <c r="I191" s="191"/>
      <c r="J191" s="192">
        <f>BK191</f>
        <v>0</v>
      </c>
      <c r="K191" s="188"/>
      <c r="L191" s="193"/>
      <c r="M191" s="194"/>
      <c r="N191" s="195"/>
      <c r="O191" s="195"/>
      <c r="P191" s="196">
        <f>P192</f>
        <v>0</v>
      </c>
      <c r="Q191" s="195"/>
      <c r="R191" s="196">
        <f>R192</f>
        <v>0</v>
      </c>
      <c r="S191" s="195"/>
      <c r="T191" s="197">
        <f>T192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98" t="s">
        <v>122</v>
      </c>
      <c r="AT191" s="199" t="s">
        <v>76</v>
      </c>
      <c r="AU191" s="199" t="s">
        <v>77</v>
      </c>
      <c r="AY191" s="198" t="s">
        <v>116</v>
      </c>
      <c r="BK191" s="200">
        <f>BK192</f>
        <v>0</v>
      </c>
    </row>
    <row r="192" spans="1:65" s="2" customFormat="1" ht="24.15" customHeight="1">
      <c r="A192" s="36"/>
      <c r="B192" s="37"/>
      <c r="C192" s="201" t="s">
        <v>206</v>
      </c>
      <c r="D192" s="201" t="s">
        <v>117</v>
      </c>
      <c r="E192" s="202" t="s">
        <v>281</v>
      </c>
      <c r="F192" s="203" t="s">
        <v>282</v>
      </c>
      <c r="G192" s="204" t="s">
        <v>283</v>
      </c>
      <c r="H192" s="205">
        <v>1</v>
      </c>
      <c r="I192" s="206"/>
      <c r="J192" s="207">
        <f>ROUND(I192*H192,2)</f>
        <v>0</v>
      </c>
      <c r="K192" s="203" t="s">
        <v>1</v>
      </c>
      <c r="L192" s="42"/>
      <c r="M192" s="208" t="s">
        <v>1</v>
      </c>
      <c r="N192" s="209" t="s">
        <v>42</v>
      </c>
      <c r="O192" s="89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2" t="s">
        <v>284</v>
      </c>
      <c r="AT192" s="212" t="s">
        <v>117</v>
      </c>
      <c r="AU192" s="212" t="s">
        <v>82</v>
      </c>
      <c r="AY192" s="15" t="s">
        <v>116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5" t="s">
        <v>82</v>
      </c>
      <c r="BK192" s="213">
        <f>ROUND(I192*H192,2)</f>
        <v>0</v>
      </c>
      <c r="BL192" s="15" t="s">
        <v>284</v>
      </c>
      <c r="BM192" s="212" t="s">
        <v>285</v>
      </c>
    </row>
    <row r="193" spans="1:63" s="11" customFormat="1" ht="25.9" customHeight="1">
      <c r="A193" s="11"/>
      <c r="B193" s="187"/>
      <c r="C193" s="188"/>
      <c r="D193" s="189" t="s">
        <v>76</v>
      </c>
      <c r="E193" s="190" t="s">
        <v>286</v>
      </c>
      <c r="F193" s="190" t="s">
        <v>287</v>
      </c>
      <c r="G193" s="188"/>
      <c r="H193" s="188"/>
      <c r="I193" s="191"/>
      <c r="J193" s="192">
        <f>BK193</f>
        <v>0</v>
      </c>
      <c r="K193" s="188"/>
      <c r="L193" s="193"/>
      <c r="M193" s="194"/>
      <c r="N193" s="195"/>
      <c r="O193" s="195"/>
      <c r="P193" s="196">
        <f>P194</f>
        <v>0</v>
      </c>
      <c r="Q193" s="195"/>
      <c r="R193" s="196">
        <f>R194</f>
        <v>0</v>
      </c>
      <c r="S193" s="195"/>
      <c r="T193" s="197">
        <f>T194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98" t="s">
        <v>145</v>
      </c>
      <c r="AT193" s="199" t="s">
        <v>76</v>
      </c>
      <c r="AU193" s="199" t="s">
        <v>77</v>
      </c>
      <c r="AY193" s="198" t="s">
        <v>116</v>
      </c>
      <c r="BK193" s="200">
        <f>BK194</f>
        <v>0</v>
      </c>
    </row>
    <row r="194" spans="1:65" s="2" customFormat="1" ht="16.5" customHeight="1">
      <c r="A194" s="36"/>
      <c r="B194" s="37"/>
      <c r="C194" s="201" t="s">
        <v>288</v>
      </c>
      <c r="D194" s="201" t="s">
        <v>117</v>
      </c>
      <c r="E194" s="202" t="s">
        <v>289</v>
      </c>
      <c r="F194" s="203" t="s">
        <v>290</v>
      </c>
      <c r="G194" s="204" t="s">
        <v>283</v>
      </c>
      <c r="H194" s="205">
        <v>1</v>
      </c>
      <c r="I194" s="206"/>
      <c r="J194" s="207">
        <f>ROUND(I194*H194,2)</f>
        <v>0</v>
      </c>
      <c r="K194" s="203" t="s">
        <v>121</v>
      </c>
      <c r="L194" s="42"/>
      <c r="M194" s="252" t="s">
        <v>1</v>
      </c>
      <c r="N194" s="253" t="s">
        <v>42</v>
      </c>
      <c r="O194" s="254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2" t="s">
        <v>291</v>
      </c>
      <c r="AT194" s="212" t="s">
        <v>117</v>
      </c>
      <c r="AU194" s="212" t="s">
        <v>82</v>
      </c>
      <c r="AY194" s="15" t="s">
        <v>116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5" t="s">
        <v>82</v>
      </c>
      <c r="BK194" s="213">
        <f>ROUND(I194*H194,2)</f>
        <v>0</v>
      </c>
      <c r="BL194" s="15" t="s">
        <v>291</v>
      </c>
      <c r="BM194" s="212" t="s">
        <v>292</v>
      </c>
    </row>
    <row r="195" spans="1:31" s="2" customFormat="1" ht="6.95" customHeight="1">
      <c r="A195" s="36"/>
      <c r="B195" s="64"/>
      <c r="C195" s="65"/>
      <c r="D195" s="65"/>
      <c r="E195" s="65"/>
      <c r="F195" s="65"/>
      <c r="G195" s="65"/>
      <c r="H195" s="65"/>
      <c r="I195" s="65"/>
      <c r="J195" s="65"/>
      <c r="K195" s="65"/>
      <c r="L195" s="42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password="CC35" sheet="1" objects="1" scenarios="1" formatColumns="0" formatRows="0" autoFilter="0"/>
  <autoFilter ref="C121:K19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2023-10-20T07:39:02Z</dcterms:created>
  <dcterms:modified xsi:type="dcterms:W3CDTF">2023-10-20T07:39:05Z</dcterms:modified>
  <cp:category/>
  <cp:version/>
  <cp:contentType/>
  <cp:contentStatus/>
</cp:coreProperties>
</file>