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0 - Příprava stavby" sheetId="2" r:id="rId2"/>
    <sheet name="SO 101 - Chodník" sheetId="3" r:id="rId3"/>
    <sheet name="VRN - Vedlejší náklady" sheetId="4" r:id="rId4"/>
    <sheet name="Seznam figur" sheetId="5" r:id="rId5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000 - Příprava stavby'!$C$119:$K$173</definedName>
    <definedName name="_xlnm.Print_Area" localSheetId="1">'SO 000 - Příprava stavby'!$C$4:$J$76,'SO 000 - Příprava stavby'!$C$82:$J$101,'SO 000 - Příprava stavby'!$C$107:$K$173</definedName>
    <definedName name="_xlnm.Print_Titles" localSheetId="1">'SO 000 - Příprava stavby'!$119:$119</definedName>
    <definedName name="_xlnm._FilterDatabase" localSheetId="2" hidden="1">'SO 101 - Chodník'!$C$122:$K$233</definedName>
    <definedName name="_xlnm.Print_Area" localSheetId="2">'SO 101 - Chodník'!$C$4:$J$76,'SO 101 - Chodník'!$C$82:$J$104,'SO 101 - Chodník'!$C$110:$K$233</definedName>
    <definedName name="_xlnm.Print_Titles" localSheetId="2">'SO 101 - Chodník'!$122:$122</definedName>
    <definedName name="_xlnm._FilterDatabase" localSheetId="3" hidden="1">'VRN - Vedlejší náklady'!$C$121:$K$194</definedName>
    <definedName name="_xlnm.Print_Area" localSheetId="3">'VRN - Vedlejší náklady'!$C$4:$J$76,'VRN - Vedlejší náklady'!$C$82:$J$103,'VRN - Vedlejší náklady'!$C$109:$K$194</definedName>
    <definedName name="_xlnm.Print_Titles" localSheetId="3">'VRN - Vedlejší náklady'!$121:$121</definedName>
    <definedName name="_xlnm.Print_Area" localSheetId="4">'Seznam figur'!$C$4:$G$96</definedName>
    <definedName name="_xlnm.Print_Titles" localSheetId="4">'Seznam figur'!$9:$9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97"/>
  <c i="4" r="J35"/>
  <c i="1" r="AX97"/>
  <c i="4"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78"/>
  <c r="BH178"/>
  <c r="BG178"/>
  <c r="BF178"/>
  <c r="T178"/>
  <c r="R178"/>
  <c r="P178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4"/>
  <c r="BH154"/>
  <c r="BG154"/>
  <c r="BF154"/>
  <c r="T154"/>
  <c r="R154"/>
  <c r="P154"/>
  <c r="BI148"/>
  <c r="BH148"/>
  <c r="BG148"/>
  <c r="BF148"/>
  <c r="T148"/>
  <c r="T147"/>
  <c r="R148"/>
  <c r="R147"/>
  <c r="P148"/>
  <c r="P147"/>
  <c r="BI143"/>
  <c r="BH143"/>
  <c r="BG143"/>
  <c r="BF143"/>
  <c r="T143"/>
  <c r="T142"/>
  <c r="R143"/>
  <c r="R142"/>
  <c r="P143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3" r="J37"/>
  <c r="J36"/>
  <c i="1" r="AY96"/>
  <c i="3" r="J35"/>
  <c i="1" r="AX96"/>
  <c i="3"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2"/>
  <c r="BH202"/>
  <c r="BG202"/>
  <c r="BF202"/>
  <c r="T202"/>
  <c r="R202"/>
  <c r="P202"/>
  <c r="BI197"/>
  <c r="BH197"/>
  <c r="BG197"/>
  <c r="BF197"/>
  <c r="T197"/>
  <c r="T196"/>
  <c r="R197"/>
  <c r="R196"/>
  <c r="P197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2" r="J37"/>
  <c r="J36"/>
  <c i="1" r="AY95"/>
  <c i="2" r="J35"/>
  <c i="1" r="AX95"/>
  <c i="2"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T147"/>
  <c r="R148"/>
  <c r="R147"/>
  <c r="P148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1" r="L90"/>
  <c r="AM90"/>
  <c r="AM89"/>
  <c r="L89"/>
  <c r="AM87"/>
  <c r="L87"/>
  <c r="L85"/>
  <c r="L84"/>
  <c i="2" r="BK127"/>
  <c i="1" r="AS94"/>
  <c i="3" r="BK134"/>
  <c r="J213"/>
  <c r="J171"/>
  <c r="J193"/>
  <c r="BK183"/>
  <c r="BK158"/>
  <c i="4" r="BK165"/>
  <c r="BK125"/>
  <c i="2" r="J152"/>
  <c r="J135"/>
  <c r="BK148"/>
  <c i="3" r="BK226"/>
  <c r="J165"/>
  <c r="J180"/>
  <c r="J216"/>
  <c r="J229"/>
  <c r="BK152"/>
  <c i="4" r="J172"/>
  <c r="J168"/>
  <c r="J128"/>
  <c r="BK178"/>
  <c i="2" r="BK159"/>
  <c r="BK152"/>
  <c r="J131"/>
  <c i="3" r="J140"/>
  <c r="BK225"/>
  <c r="BK140"/>
  <c r="BK130"/>
  <c r="BK189"/>
  <c r="BK167"/>
  <c i="4" r="BK139"/>
  <c i="2" r="J169"/>
  <c r="BK131"/>
  <c r="J154"/>
  <c r="J164"/>
  <c i="3" r="BK197"/>
  <c r="BK144"/>
  <c r="BK193"/>
  <c r="J126"/>
  <c r="BK161"/>
  <c r="J134"/>
  <c i="4" r="BK148"/>
  <c r="J189"/>
  <c r="J137"/>
  <c i="2" r="BK169"/>
  <c r="J159"/>
  <c i="3" r="BK216"/>
  <c r="BK229"/>
  <c r="J167"/>
  <c r="J222"/>
  <c r="J225"/>
  <c r="BK171"/>
  <c i="4" r="J139"/>
  <c r="J185"/>
  <c r="J148"/>
  <c i="2" r="BK154"/>
  <c r="J148"/>
  <c r="BK157"/>
  <c r="F36"/>
  <c i="4" r="BK185"/>
  <c r="BK189"/>
  <c r="J165"/>
  <c i="2" r="BK143"/>
  <c r="J34"/>
  <c i="3" r="BK232"/>
  <c r="J232"/>
  <c i="4" r="J193"/>
  <c r="J131"/>
  <c r="BK172"/>
  <c i="2" r="J123"/>
  <c i="3" r="BK165"/>
  <c r="BK222"/>
  <c r="J144"/>
  <c r="J158"/>
  <c r="BK148"/>
  <c r="BK180"/>
  <c i="4" r="J178"/>
  <c r="J161"/>
  <c r="BK193"/>
  <c i="2" r="J157"/>
  <c r="BK139"/>
  <c r="J139"/>
  <c i="3" r="BK186"/>
  <c r="J202"/>
  <c r="BK202"/>
  <c r="J161"/>
  <c r="J189"/>
  <c r="J148"/>
  <c i="4" r="BK168"/>
  <c r="J143"/>
  <c r="BK161"/>
  <c i="2" r="BK135"/>
  <c r="J143"/>
  <c r="J127"/>
  <c i="3" r="J183"/>
  <c r="J219"/>
  <c r="J197"/>
  <c r="J130"/>
  <c r="J152"/>
  <c r="BK213"/>
  <c r="J226"/>
  <c r="J186"/>
  <c i="4" r="BK154"/>
  <c r="J125"/>
  <c r="BK137"/>
  <c i="2" r="F37"/>
  <c i="4" r="J154"/>
  <c i="2" r="BK164"/>
  <c r="BK123"/>
  <c r="F35"/>
  <c i="3" r="BK219"/>
  <c r="BK126"/>
  <c i="4" r="J135"/>
  <c r="BK135"/>
  <c r="BK131"/>
  <c r="BK143"/>
  <c r="BK128"/>
  <c i="2" r="F34"/>
  <c i="3" l="1" r="T157"/>
  <c i="2" r="R122"/>
  <c i="3" r="T125"/>
  <c r="R201"/>
  <c i="2" r="BK151"/>
  <c r="J151"/>
  <c r="J100"/>
  <c i="3" r="P157"/>
  <c i="2" r="P122"/>
  <c i="3" r="P125"/>
  <c r="R170"/>
  <c r="BK125"/>
  <c r="J125"/>
  <c r="J98"/>
  <c r="BK201"/>
  <c r="J201"/>
  <c r="J102"/>
  <c i="2" r="BK122"/>
  <c i="3" r="BK170"/>
  <c r="J170"/>
  <c r="J100"/>
  <c i="2" r="T151"/>
  <c i="3" r="P201"/>
  <c i="4" r="BK124"/>
  <c i="2" r="T122"/>
  <c i="3" r="R125"/>
  <c r="T201"/>
  <c i="2" r="R151"/>
  <c i="4" r="R153"/>
  <c i="3" r="BK157"/>
  <c r="J157"/>
  <c r="J99"/>
  <c r="T170"/>
  <c i="4" r="BK184"/>
  <c r="J184"/>
  <c r="J102"/>
  <c i="3" r="P170"/>
  <c i="4" r="R124"/>
  <c r="R123"/>
  <c r="R122"/>
  <c r="T153"/>
  <c i="3" r="R157"/>
  <c i="4" r="P124"/>
  <c r="P153"/>
  <c r="R184"/>
  <c i="2" r="P151"/>
  <c i="4" r="BK153"/>
  <c r="J153"/>
  <c r="J101"/>
  <c r="T184"/>
  <c r="T124"/>
  <c r="P184"/>
  <c i="3" r="BK231"/>
  <c r="J231"/>
  <c r="J103"/>
  <c i="2" r="BK147"/>
  <c r="J147"/>
  <c r="J99"/>
  <c i="3" r="BK196"/>
  <c r="J196"/>
  <c r="J101"/>
  <c i="4" r="BK142"/>
  <c r="J142"/>
  <c r="J99"/>
  <c r="BK147"/>
  <c r="J147"/>
  <c r="J100"/>
  <c r="BE125"/>
  <c r="BE139"/>
  <c r="BE131"/>
  <c r="BE154"/>
  <c i="3" r="BK124"/>
  <c r="J124"/>
  <c r="J97"/>
  <c i="4" r="BE128"/>
  <c r="BE137"/>
  <c r="BE168"/>
  <c r="BE185"/>
  <c r="F92"/>
  <c r="BE135"/>
  <c r="BE178"/>
  <c r="BE172"/>
  <c r="J89"/>
  <c r="BE143"/>
  <c r="BE189"/>
  <c r="E85"/>
  <c r="BE165"/>
  <c r="BE161"/>
  <c r="BE148"/>
  <c r="BE193"/>
  <c i="3" r="BE126"/>
  <c r="BE130"/>
  <c r="BE144"/>
  <c r="BE140"/>
  <c r="BE161"/>
  <c r="BE216"/>
  <c r="BE171"/>
  <c r="BE189"/>
  <c r="BE219"/>
  <c r="BE193"/>
  <c r="BE226"/>
  <c i="2" r="J122"/>
  <c r="J98"/>
  <c i="3" r="F92"/>
  <c r="BE134"/>
  <c r="BE229"/>
  <c r="BE232"/>
  <c r="J89"/>
  <c r="BE165"/>
  <c r="BE180"/>
  <c r="BE197"/>
  <c r="BE213"/>
  <c r="BE186"/>
  <c r="BE225"/>
  <c r="E85"/>
  <c r="BE148"/>
  <c r="BE152"/>
  <c r="BE158"/>
  <c r="BE183"/>
  <c r="BE167"/>
  <c r="BE222"/>
  <c r="BE202"/>
  <c i="2" r="J89"/>
  <c r="E110"/>
  <c r="BE123"/>
  <c r="BE152"/>
  <c r="BE159"/>
  <c r="BE157"/>
  <c i="1" r="AW95"/>
  <c i="2" r="F92"/>
  <c r="BE127"/>
  <c r="BE131"/>
  <c r="BE135"/>
  <c r="BE139"/>
  <c r="BE143"/>
  <c r="BE148"/>
  <c r="BE154"/>
  <c r="BE164"/>
  <c i="1" r="BA95"/>
  <c r="BB95"/>
  <c i="2" r="BE169"/>
  <c i="1" r="BC95"/>
  <c r="BD95"/>
  <c i="3" r="F35"/>
  <c i="1" r="BB96"/>
  <c i="4" r="F37"/>
  <c i="1" r="BD97"/>
  <c i="3" r="J34"/>
  <c i="1" r="AW96"/>
  <c i="4" r="J34"/>
  <c i="1" r="AW97"/>
  <c i="3" r="F37"/>
  <c i="1" r="BD96"/>
  <c i="4" r="F34"/>
  <c i="1" r="BA97"/>
  <c i="3" r="F34"/>
  <c i="1" r="BA96"/>
  <c i="3" r="F36"/>
  <c i="1" r="BC96"/>
  <c i="4" r="F36"/>
  <c i="1" r="BC97"/>
  <c i="4" r="F35"/>
  <c i="1" r="BB97"/>
  <c i="4" l="1" r="T123"/>
  <c r="T122"/>
  <c r="BK123"/>
  <c r="BK122"/>
  <c r="J122"/>
  <c r="J96"/>
  <c i="3" r="P124"/>
  <c r="P123"/>
  <c i="1" r="AU96"/>
  <c i="4" r="P123"/>
  <c r="P122"/>
  <c i="1" r="AU97"/>
  <c i="2" r="T121"/>
  <c r="T120"/>
  <c i="3" r="T124"/>
  <c r="T123"/>
  <c r="R124"/>
  <c r="R123"/>
  <c i="2" r="BK121"/>
  <c r="BK120"/>
  <c r="J120"/>
  <c r="J96"/>
  <c r="R121"/>
  <c r="R120"/>
  <c r="P121"/>
  <c r="P120"/>
  <c i="1" r="AU95"/>
  <c i="4" r="J124"/>
  <c r="J98"/>
  <c i="3" r="BK123"/>
  <c r="J123"/>
  <c i="2" r="J33"/>
  <c i="1" r="AV95"/>
  <c r="AT95"/>
  <c r="BA94"/>
  <c r="AW94"/>
  <c r="AK30"/>
  <c i="2" r="F33"/>
  <c i="1" r="AZ95"/>
  <c r="BB94"/>
  <c r="W31"/>
  <c i="4" r="F33"/>
  <c i="1" r="AZ97"/>
  <c i="3" r="J33"/>
  <c i="1" r="AV96"/>
  <c r="AT96"/>
  <c i="3" r="F33"/>
  <c i="1" r="AZ96"/>
  <c r="BC94"/>
  <c r="AY94"/>
  <c r="BD94"/>
  <c r="W33"/>
  <c i="4" r="J33"/>
  <c i="1" r="AV97"/>
  <c r="AT97"/>
  <c i="3" r="J30"/>
  <c i="1" r="AG96"/>
  <c i="2" l="1" r="J121"/>
  <c r="J97"/>
  <c i="4" r="J123"/>
  <c r="J97"/>
  <c i="1" r="AN96"/>
  <c i="3" r="J96"/>
  <c r="J39"/>
  <c i="1" r="AU94"/>
  <c i="4" r="J30"/>
  <c i="1" r="AG97"/>
  <c i="2" r="J30"/>
  <c i="1" r="AG95"/>
  <c r="W30"/>
  <c r="AZ94"/>
  <c r="W29"/>
  <c r="AX94"/>
  <c r="W32"/>
  <c i="2" l="1" r="J39"/>
  <c i="4" r="J39"/>
  <c i="1" r="AN95"/>
  <c r="AN97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<sst xmlns="http://schemas.openxmlformats.org/spreadsheetml/2006/main">
  <si>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</si>
  <si>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</si>
  <si>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</si>
  <si>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</si>
  <si>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</si>
  <si>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{834eefa7-a3cb-4dc7-a98d-8316c52917c0}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</si>
  <si>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</si>
  <si>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</si>
  <si>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</si>
  <si>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</si>
  <si>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</si>
  <si>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</si>
  <si>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</si>
  <si>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</si>
  <si>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C2_24_11_01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</si>
  <si>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</si>
  <si>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</si>
  <si>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chodníku, Kopřivnice Lubina</t>
  </si>
  <si>
    <t>KSO:</t>
  </si>
  <si>
    <t>CC-CZ:</t>
  </si>
  <si>
    <t>Místo:</t>
  </si>
  <si>
    <t>Město Kopřivnice</t>
  </si>
  <si>
    <t>Datum:</t>
  </si>
  <si>
    <t>10. 9. 2024</t>
  </si>
  <si>
    <t>Zadavatel:</t>
  </si>
  <si>
    <t>IČ:</t>
  </si>
  <si>
    <t>DIČ:</t>
  </si>
  <si>
    <t>Uchazeč:</t>
  </si>
  <si>
    <t>Vyplň údaj</t>
  </si>
  <si>
    <t>Projektant:</t>
  </si>
  <si>
    <t>C2pecap s.r.o.</t>
  </si>
  <si>
    <t>True</t>
  </si>
  <si>
    <t>Zpracovatel:</t>
  </si>
  <si>
    <t>Ing. Daniel Lipowski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</si>
  <si>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</si>
  <si>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</si>
  <si>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</si>
  <si>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</si>
  <si>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</si>
  <si>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</si>
  <si>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</si>
  <si>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</si>
  <si>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</si>
  <si>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</si>
  <si>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</si>
  <si>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</si>
  <si>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</si>
  <si>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</si>
  <si>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</si>
  <si>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</si>
  <si>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</si>
  <si>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</si>
  <si>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</si>
  <si>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</si>
  <si>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</si>
  <si>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</si>
  <si>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</si>
  <si>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</si>
  <si>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</si>
  <si>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</si>
  <si>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</si>
  <si>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</si>
  <si>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</si>
  <si>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</si>
  <si>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</si>
  <si>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</si>
  <si>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</si>
  <si>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</si>
  <si>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</si>
  <si>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</si>
  <si>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</si>
  <si>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</si>
  <si>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</si>
  <si>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</si>
  <si>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</si>
  <si>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</si>
  <si>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</si>
  <si>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</si>
  <si>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</si>
  <si>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</si>
  <si>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</si>
  <si>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Příprava stavby</t>
  </si>
  <si>
    <t>STA</t>
  </si>
  <si>
    <t>1</t>
  </si>
  <si>
    <t>{59007c80-26df-4b1b-ac5e-864cdcc13a4f}</t>
  </si>
  <si>
    <t>2</t>
  </si>
  <si>
    <t>SO 101</t>
  </si>
  <si>
    <t>Chodník</t>
  </si>
  <si>
    <t>{cc6a1cee-5e8b-4dca-93b1-395ea4a469de}</t>
  </si>
  <si>
    <t>VRN</t>
  </si>
  <si>
    <t>Vedlejší náklady</t>
  </si>
  <si>
    <t>{e7fc0050-51a9-4106-87ba-4659c6312277}</t>
  </si>
  <si>
    <t>P01</t>
  </si>
  <si>
    <t>Zaříznutí asfaltu</t>
  </si>
  <si>
    <t>m</t>
  </si>
  <si>
    <t>189</t>
  </si>
  <si>
    <t>3</t>
  </si>
  <si>
    <t>P02</t>
  </si>
  <si>
    <t>Odstranění silniční obruby</t>
  </si>
  <si>
    <t>193</t>
  </si>
  <si>
    <t>KRYCÍ LIST SOUPISU PRACÍ</t>
  </si>
  <si>
    <t>P03</t>
  </si>
  <si>
    <t>Odstranění chodníkové obruby</t>
  </si>
  <si>
    <t>180,5</t>
  </si>
  <si>
    <t>P04</t>
  </si>
  <si>
    <t>Odstranění podkladní vrstvy</t>
  </si>
  <si>
    <t>m2</t>
  </si>
  <si>
    <t>417,84</t>
  </si>
  <si>
    <t>P05</t>
  </si>
  <si>
    <t>Odstranění asfaltové vrstvy</t>
  </si>
  <si>
    <t>46,9</t>
  </si>
  <si>
    <t>P06</t>
  </si>
  <si>
    <t>Odstranění litého asfaltu</t>
  </si>
  <si>
    <t>365,61</t>
  </si>
  <si>
    <t>Objekt:</t>
  </si>
  <si>
    <t>SO 000 - Příprava stavby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</si>
  <si>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</si>
  <si>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</si>
  <si>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</si>
  <si>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</si>
  <si>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</si>
  <si>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</si>
  <si>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</si>
  <si>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</si>
  <si>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</si>
  <si>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</si>
  <si>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</si>
  <si>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</si>
  <si>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</si>
  <si>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</si>
  <si>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</si>
  <si>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</si>
  <si>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</si>
  <si>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</si>
  <si>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</si>
  <si>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</si>
  <si>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</si>
  <si>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</si>
  <si>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</si>
  <si>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</si>
  <si>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</si>
  <si>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</si>
  <si>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</si>
  <si>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</si>
  <si>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podkladu z kameniva drceného tl přes 100 do 200 mm strojně pl přes 200 m2</t>
  </si>
  <si>
    <t>CS ÚRS 2024 02</t>
  </si>
  <si>
    <t>4</t>
  </si>
  <si>
    <t>1431475025</t>
  </si>
  <si>
    <t>Online PSC</t>
  </si>
  <si>
    <t>https://podminky.urs.cz/item/CS_URS_2024_02/113107222</t>
  </si>
  <si>
    <t>VV</t>
  </si>
  <si>
    <t>Odstranění podkladní vrstvy ze štěrkodrtě (odhad).</t>
  </si>
  <si>
    <t>113107231</t>
  </si>
  <si>
    <t>Odstranění podkladu z betonu prostého tl přes 100 do 150 mm strojně pl přes 200 m2</t>
  </si>
  <si>
    <t>110262873</t>
  </si>
  <si>
    <t>https://podminky.urs.cz/item/CS_URS_2024_02/113107231</t>
  </si>
  <si>
    <t>Odstranění podkladní vrstvy chodníku, SC tl. 140 mm (dle vrtu).</t>
  </si>
  <si>
    <t>113107241</t>
  </si>
  <si>
    <t>Odstranění podkladu živičného tl do 50 mm strojně pl přes 200 m2</t>
  </si>
  <si>
    <t>1134983799</t>
  </si>
  <si>
    <t>https://podminky.urs.cz/item/CS_URS_2024_02/113107241</t>
  </si>
  <si>
    <t>Odstranění stávající vrtvy litého asfaltu na chodníku, tl. 20 mm (dle vrtu).</t>
  </si>
  <si>
    <t>113107342</t>
  </si>
  <si>
    <t>Odstranění podkladu živičného tl přes 50 do 100 mm strojně pl do 50 m2</t>
  </si>
  <si>
    <t>409317356</t>
  </si>
  <si>
    <t>https://podminky.urs.cz/item/CS_URS_2024_02/113107342</t>
  </si>
  <si>
    <t>Odstranění stávající asfaltové vrstvy vozovky podél obruby, odhad tl. 70 mm.</t>
  </si>
  <si>
    <t>5</t>
  </si>
  <si>
    <t>113201111</t>
  </si>
  <si>
    <t>Vytrhání obrub chodníkových ležatých</t>
  </si>
  <si>
    <t>327515568</t>
  </si>
  <si>
    <t>https://podminky.urs.cz/item/CS_URS_2024_02/113201111</t>
  </si>
  <si>
    <t>Vybourání chodníkových obrub</t>
  </si>
  <si>
    <t>6</t>
  </si>
  <si>
    <t>113201112</t>
  </si>
  <si>
    <t>Vytrhání obrub silničních ležatých</t>
  </si>
  <si>
    <t>2062943481</t>
  </si>
  <si>
    <t>https://podminky.urs.cz/item/CS_URS_2024_02/113201112</t>
  </si>
  <si>
    <t>Vybourání silničních obrub.</t>
  </si>
  <si>
    <t>9</t>
  </si>
  <si>
    <t>Ostatní konstrukce a práce, bourání</t>
  </si>
  <si>
    <t>7</t>
  </si>
  <si>
    <t>919735112</t>
  </si>
  <si>
    <t>Řezání stávajícího živičného krytu hl přes 50 do 100 mm</t>
  </si>
  <si>
    <t>-1502662038</t>
  </si>
  <si>
    <t>https://podminky.urs.cz/item/CS_URS_2024_02/919735112</t>
  </si>
  <si>
    <t>997</t>
  </si>
  <si>
    <t>Přesun sutě</t>
  </si>
  <si>
    <t>8</t>
  </si>
  <si>
    <t>997002511</t>
  </si>
  <si>
    <t>Vodorovné přemístění suti a vybouraných hmot bez naložení ale se složením a urovnáním do 1 km</t>
  </si>
  <si>
    <t>t</t>
  </si>
  <si>
    <t>CS ÚRS 2024 01</t>
  </si>
  <si>
    <t>-882123040</t>
  </si>
  <si>
    <t>https://podminky.urs.cz/item/CS_URS_2024_01/997002511</t>
  </si>
  <si>
    <t>997002519</t>
  </si>
  <si>
    <t>Příplatek ZKD 1 km přemístění suti a vybouraných hmot (15 km)</t>
  </si>
  <si>
    <t>-1641308714</t>
  </si>
  <si>
    <t>https://podminky.urs.cz/item/CS_URS_2024_01/997002519</t>
  </si>
  <si>
    <t>400,604*15 'Přepočtené koeficientem množství</t>
  </si>
  <si>
    <t>10</t>
  </si>
  <si>
    <t>997002611</t>
  </si>
  <si>
    <t>Nakládání suti a vybouraných hmot</t>
  </si>
  <si>
    <t>-469538490</t>
  </si>
  <si>
    <t>https://podminky.urs.cz/item/CS_URS_2024_01/997002611</t>
  </si>
  <si>
    <t>11</t>
  </si>
  <si>
    <t>997221861</t>
  </si>
  <si>
    <t>Poplatek za uložení na recyklační skládce (skládkovné) stavebního odpadu z prostého betonu pod kódem 17 01 01</t>
  </si>
  <si>
    <t>1559963094</t>
  </si>
  <si>
    <t>https://podminky.urs.cz/item/CS_URS_2024_02/997221861</t>
  </si>
  <si>
    <t>41,515</t>
  </si>
  <si>
    <t>55,970</t>
  </si>
  <si>
    <t>Součet</t>
  </si>
  <si>
    <t>997221873</t>
  </si>
  <si>
    <t>Poplatek za uložení na recyklační skládce (skládkovné) stavebního odpadu zeminy a kamení zatříděného do Katalogu odpadů pod kódem 17 05 04</t>
  </si>
  <si>
    <t>-194768030</t>
  </si>
  <si>
    <t>https://podminky.urs.cz/item/CS_URS_2024_01/997221873</t>
  </si>
  <si>
    <t>135,798</t>
  </si>
  <si>
    <t>121,174</t>
  </si>
  <si>
    <t>13</t>
  </si>
  <si>
    <t>997221875</t>
  </si>
  <si>
    <t>Poplatek za uložení na recyklační skládce (skládkovné) stavebního odpadu asfaltového bez obsahu dehtu zatříděného do Katalogu odpadů pod kódem 17 03 02</t>
  </si>
  <si>
    <t>-1659226449</t>
  </si>
  <si>
    <t>https://podminky.urs.cz/item/CS_URS_2024_02/997221875</t>
  </si>
  <si>
    <t>35,830</t>
  </si>
  <si>
    <t>10,318</t>
  </si>
  <si>
    <t>Zámková dlažba</t>
  </si>
  <si>
    <t>334,1</t>
  </si>
  <si>
    <t>Reliéfní dlažba červená</t>
  </si>
  <si>
    <t>Bezfazetová dlažba šedá</t>
  </si>
  <si>
    <t>Silniční obruba</t>
  </si>
  <si>
    <t>180,2</t>
  </si>
  <si>
    <t>Silniční obruba nájezdová</t>
  </si>
  <si>
    <t>7,5</t>
  </si>
  <si>
    <t>Chodníková obruba</t>
  </si>
  <si>
    <t>179,7</t>
  </si>
  <si>
    <t>P07</t>
  </si>
  <si>
    <t>Plocha ŠDa</t>
  </si>
  <si>
    <t>340,1</t>
  </si>
  <si>
    <t>SO 101 - Chodník</t>
  </si>
  <si>
    <t>P08</t>
  </si>
  <si>
    <t>Plocha sanací</t>
  </si>
  <si>
    <t>401,58</t>
  </si>
  <si>
    <t>P09</t>
  </si>
  <si>
    <t>Přídlažba</t>
  </si>
  <si>
    <t>185,39</t>
  </si>
  <si>
    <t>P10</t>
  </si>
  <si>
    <t>Zatravnění</t>
  </si>
  <si>
    <t>89,85</t>
  </si>
  <si>
    <t xml:space="preserve">    0 - Sanace podloží</t>
  </si>
  <si>
    <t xml:space="preserve">    5 - Komunikace pozemní</t>
  </si>
  <si>
    <t xml:space="preserve">    8 - Trubní vedení</t>
  </si>
  <si>
    <t xml:space="preserve">    998 - Přesun hmot</t>
  </si>
  <si>
    <t>Sanace podloží</t>
  </si>
  <si>
    <t>122251104</t>
  </si>
  <si>
    <t>Odkopávky a prokopávky nezapažené v hornině třídy těžitelnosti I skupiny 3 objem do 500 m3 strojně</t>
  </si>
  <si>
    <t>m3</t>
  </si>
  <si>
    <t>CS ÚRS 2023 02</t>
  </si>
  <si>
    <t>-1062534918</t>
  </si>
  <si>
    <t>https://podminky.urs.cz/item/CS_URS_2023_02/122251104</t>
  </si>
  <si>
    <t>Pro případnou sanaci podloží.</t>
  </si>
  <si>
    <t>P08*0,5</t>
  </si>
  <si>
    <t>162751117</t>
  </si>
  <si>
    <t>Vodorovné přemístění přes 9 000 do 10000 m výkopku/sypaniny z horniny třídy těžitelnosti I skupiny 1 až 3</t>
  </si>
  <si>
    <t>1478239359</t>
  </si>
  <si>
    <t>https://podminky.urs.cz/item/CS_URS_2023_02/162751117</t>
  </si>
  <si>
    <t>162751119</t>
  </si>
  <si>
    <t>Příplatek k vodorovnému přemístění výkopku/sypaniny z horniny třídy těžitelnosti I skupiny 1 až 3 ZKD 1000 m přes 10000 m</t>
  </si>
  <si>
    <t>-1674867664</t>
  </si>
  <si>
    <t>https://podminky.urs.cz/item/CS_URS_2024_02/162751119</t>
  </si>
  <si>
    <t>Předpokládá se odvoz na skládku do vzdálenosti 15 km od místa stavby.</t>
  </si>
  <si>
    <t>200,79*5 'Přepočtené koeficientem množství</t>
  </si>
  <si>
    <t>167151111</t>
  </si>
  <si>
    <t>Nakládání výkopku z hornin třídy těžitelnosti I skupiny 1 až 3 přes 100 m3</t>
  </si>
  <si>
    <t>938064967</t>
  </si>
  <si>
    <t>https://podminky.urs.cz/item/CS_URS_2023_02/167151111</t>
  </si>
  <si>
    <t>171151103</t>
  </si>
  <si>
    <t>Uložení sypaniny z hornin soudržných do násypů zhutněných strojně</t>
  </si>
  <si>
    <t>1209946942</t>
  </si>
  <si>
    <t>https://podminky.urs.cz/item/CS_URS_2023_02/171151103</t>
  </si>
  <si>
    <t>564871116</t>
  </si>
  <si>
    <t>Podklad ze štěrkodrtě ŠD plochy přes 100 m2 tl. 500 mm</t>
  </si>
  <si>
    <t>-1006326966</t>
  </si>
  <si>
    <t>https://podminky.urs.cz/item/CS_URS_2023_02/564871116</t>
  </si>
  <si>
    <t>997013631</t>
  </si>
  <si>
    <t>Poplatek za uložení na skládce (skládkovné) stavebního odpadu směsného kód odpadu 17 09 04</t>
  </si>
  <si>
    <t>330604579</t>
  </si>
  <si>
    <t>https://podminky.urs.cz/item/CS_URS_2024_01/997013631</t>
  </si>
  <si>
    <t>Pro případnou sanaci podloží. Odhad přepočtu hmotnosti 1,6 t = 1,0 m3 zeminy.</t>
  </si>
  <si>
    <t>200,79*1,6 'Přepočtené koeficientem množství</t>
  </si>
  <si>
    <t>181311103</t>
  </si>
  <si>
    <t>Rozprostření ornice tl vrstvy do 200 mm v rovině nebo ve svahu do 1:5 ručně</t>
  </si>
  <si>
    <t>-209428690</t>
  </si>
  <si>
    <t>https://podminky.urs.cz/item/CS_URS_2024_01/181311103</t>
  </si>
  <si>
    <t>181411132</t>
  </si>
  <si>
    <t>Založení parkového trávníku výsevem pl do 1000 m2 ve svahu přes 1:5 do 1:2</t>
  </si>
  <si>
    <t>1522347621</t>
  </si>
  <si>
    <t>https://podminky.urs.cz/item/CS_URS_2024_02/181411132</t>
  </si>
  <si>
    <t>Ozelenení za hranou chodníku.</t>
  </si>
  <si>
    <t>M</t>
  </si>
  <si>
    <t>00572410</t>
  </si>
  <si>
    <t>osivo směs travní parková</t>
  </si>
  <si>
    <t>kg</t>
  </si>
  <si>
    <t>781953161</t>
  </si>
  <si>
    <t>89,85*0,02 'Přepočtené koeficientem množství</t>
  </si>
  <si>
    <t>181951111</t>
  </si>
  <si>
    <t>Úprava pláně v hornině třídy těžitelnosti I skupiny 1 až 3 bez zhutnění strojně</t>
  </si>
  <si>
    <t>1627200036</t>
  </si>
  <si>
    <t>https://podminky.urs.cz/item/CS_URS_2024_01/181951111</t>
  </si>
  <si>
    <t>Komunikace pozemní</t>
  </si>
  <si>
    <t>596211113</t>
  </si>
  <si>
    <t>Kladení zámkové dlažby komunikací pro pěší ručně tl 80 mm skupiny A pl přes 300 m2</t>
  </si>
  <si>
    <t>-76016529</t>
  </si>
  <si>
    <t>https://podminky.urs.cz/item/CS_URS_2024_02/596211113</t>
  </si>
  <si>
    <t>Betonová zámková dlažba, barva šedá, formát 200x200 mm.</t>
  </si>
  <si>
    <t>Betonová reliéfní dlažba, barva červená, formát 200x200 mm.</t>
  </si>
  <si>
    <t>Betonová bezfazeová dlažba, barva šedá, formát 200x200 mm.</t>
  </si>
  <si>
    <t>59245021</t>
  </si>
  <si>
    <t>dlažba skladebná betonová 200x200mm tl 80mm přírodní</t>
  </si>
  <si>
    <t>-392152062</t>
  </si>
  <si>
    <t>334,1*1,01 'Přepočtené koeficientem množství</t>
  </si>
  <si>
    <t>14</t>
  </si>
  <si>
    <t>59246085</t>
  </si>
  <si>
    <t>dlažba pro nevidomé betonová 200x200mm tl 80mm barevná</t>
  </si>
  <si>
    <t>-378370466</t>
  </si>
  <si>
    <t>3*1,01 'Přepočtené koeficientem množství</t>
  </si>
  <si>
    <t>15</t>
  </si>
  <si>
    <t>RMAT0001</t>
  </si>
  <si>
    <t>dlažba skladebná betonová bezfazetová 200x200 mm tl 80 mm přírodní</t>
  </si>
  <si>
    <t>1031627266</t>
  </si>
  <si>
    <t>16</t>
  </si>
  <si>
    <t>564861111</t>
  </si>
  <si>
    <t>Podklad ze štěrkodrtě ŠD plochy přes 100 m2 tl 200 mm</t>
  </si>
  <si>
    <t>623474313</t>
  </si>
  <si>
    <t>https://podminky.urs.cz/item/CS_URS_2024_02/564861111</t>
  </si>
  <si>
    <t>Štěrkodrť typ A, fr. 0/32 mm.</t>
  </si>
  <si>
    <t>17</t>
  </si>
  <si>
    <t>599141111</t>
  </si>
  <si>
    <t>Vyplnění spár mezi silničními dílci živičnou zálivkou</t>
  </si>
  <si>
    <t>1545017538</t>
  </si>
  <si>
    <t>https://podminky.urs.cz/item/CS_URS_2024_01/599141111</t>
  </si>
  <si>
    <t>Trubní vedení</t>
  </si>
  <si>
    <t>18</t>
  </si>
  <si>
    <t>899133111</t>
  </si>
  <si>
    <t>Výšková úprava pevného poklopu včetně rámu s použitím plastových vyrovnávacích prvků osazeného na betonové šachtě</t>
  </si>
  <si>
    <t>kus</t>
  </si>
  <si>
    <t>-1468196402</t>
  </si>
  <si>
    <t>https://podminky.urs.cz/item/CS_URS_2024_02/899133111</t>
  </si>
  <si>
    <t>Výšková úprava stávajících uličních vpustí.</t>
  </si>
  <si>
    <t>19</t>
  </si>
  <si>
    <t>916131213</t>
  </si>
  <si>
    <t>Osazení silničního obrubníku betonového stojatého s boční opěrou do lože z betonu prostého</t>
  </si>
  <si>
    <t>2121212051</t>
  </si>
  <si>
    <t>https://podminky.urs.cz/item/CS_URS_2024_02/916131213</t>
  </si>
  <si>
    <t>Silniční obruba 1000/150/250 mm.</t>
  </si>
  <si>
    <t>Silniční obruba nájezdová 1000/150/150 mm.</t>
  </si>
  <si>
    <t>Silniční obrubník přechodový pravý.</t>
  </si>
  <si>
    <t>Silniční obrubník přechodový levý.</t>
  </si>
  <si>
    <t>20</t>
  </si>
  <si>
    <t>59217072</t>
  </si>
  <si>
    <t>obrubník silniční betonový 1000x150x250mm</t>
  </si>
  <si>
    <t>-485545088</t>
  </si>
  <si>
    <t>180,2*1,02 'Přepočtené koeficientem množství</t>
  </si>
  <si>
    <t>59217029</t>
  </si>
  <si>
    <t>obrubník silniční betonový nájezdový 1000x150x150mm</t>
  </si>
  <si>
    <t>-364488791</t>
  </si>
  <si>
    <t>7,5*1,02 'Přepočtené koeficientem množství</t>
  </si>
  <si>
    <t>22</t>
  </si>
  <si>
    <t>59217076</t>
  </si>
  <si>
    <t>obrubník silniční betonový přechodový 1000x150x250mm</t>
  </si>
  <si>
    <t>1623215043</t>
  </si>
  <si>
    <t>3*1,02 'Přepočtené koeficientem množství</t>
  </si>
  <si>
    <t>23</t>
  </si>
  <si>
    <t>916132112</t>
  </si>
  <si>
    <t>Osazení dvouřádku ze žulové kostky do lože z betonu prostého</t>
  </si>
  <si>
    <t>-1709704642</t>
  </si>
  <si>
    <t>https://podminky.urs.cz/item/CS_URS_2024_01/916132112</t>
  </si>
  <si>
    <t>24</t>
  </si>
  <si>
    <t>RMAT0001.1</t>
  </si>
  <si>
    <t>Dvouřádek ze žulové kostky 8/10</t>
  </si>
  <si>
    <t>602729183</t>
  </si>
  <si>
    <t>25</t>
  </si>
  <si>
    <t>916231213</t>
  </si>
  <si>
    <t>Osazení chodníkového obrubníku betonového stojatého s boční opěrou do lože z betonu prostého</t>
  </si>
  <si>
    <t>778819560</t>
  </si>
  <si>
    <t>https://podminky.urs.cz/item/CS_URS_2024_02/916231213</t>
  </si>
  <si>
    <t>26</t>
  </si>
  <si>
    <t>59217017</t>
  </si>
  <si>
    <t>obrubník betonový chodníkový 1000x100x250mm</t>
  </si>
  <si>
    <t>-1979249698</t>
  </si>
  <si>
    <t>179,7*1,02 'Přepočtené koeficientem množství</t>
  </si>
  <si>
    <t>998</t>
  </si>
  <si>
    <t>Přesun hmot</t>
  </si>
  <si>
    <t>27</t>
  </si>
  <si>
    <t>998223011</t>
  </si>
  <si>
    <t>Přesun hmot pro pozemní komunikace s krytem dlážděným</t>
  </si>
  <si>
    <t>-530185909</t>
  </si>
  <si>
    <t>https://podminky.urs.cz/item/CS_URS_2024_02/998223011</t>
  </si>
  <si>
    <t>VRN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</si>
  <si>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</si>
  <si>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</si>
  <si>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</si>
  <si>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</si>
  <si>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</si>
  <si>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</si>
  <si>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</si>
  <si>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</si>
  <si>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</si>
  <si>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010001000R1</t>
  </si>
  <si>
    <t>Vytýčení inženýrských sítí</t>
  </si>
  <si>
    <t>soubor</t>
  </si>
  <si>
    <t>1024</t>
  </si>
  <si>
    <t>-495614985</t>
  </si>
  <si>
    <t>Zajištění vytýčení stávajících inženýrských sítí dle dodaných podkladů a platných stanovisek správců sítí.</t>
  </si>
  <si>
    <t>010001000R2</t>
  </si>
  <si>
    <t>Vytýčení stavby</t>
  </si>
  <si>
    <t>-1529559772</t>
  </si>
  <si>
    <t>Zajištění vytýčení stavby dle projektové dokumentace.</t>
  </si>
  <si>
    <t>011002000</t>
  </si>
  <si>
    <t>Podklady ke kolaudaci stavby</t>
  </si>
  <si>
    <t>32201467</t>
  </si>
  <si>
    <t>https://podminky.urs.cz/item/CS_URS_2024_01/011002000</t>
  </si>
  <si>
    <t>Zajištění veškerých podkladů, revizí a dokumentací potřebných k řádné kolaudaci stavby.</t>
  </si>
  <si>
    <t>012002000</t>
  </si>
  <si>
    <t>Geodetické práce - Zaměření skutečného stavu po dokončení stavby</t>
  </si>
  <si>
    <t>470872924</t>
  </si>
  <si>
    <t>https://podminky.urs.cz/item/CS_URS_2024_01/012002000</t>
  </si>
  <si>
    <t>012002000R1</t>
  </si>
  <si>
    <t>Geodetické práce - Geometrický plán</t>
  </si>
  <si>
    <t>-763172332</t>
  </si>
  <si>
    <t>013002000R1</t>
  </si>
  <si>
    <t>Projektové práce - Projektová dokumentace skutečného provedení</t>
  </si>
  <si>
    <t>-349914103</t>
  </si>
  <si>
    <t>Náklady na vyhotovení dokumentace skutečného provedení stavby a její předání objednateli v požadované formě a požadovaném počtu.</t>
  </si>
  <si>
    <t>VRN3</t>
  </si>
  <si>
    <t>Zařízení staveniště</t>
  </si>
  <si>
    <t>032002000</t>
  </si>
  <si>
    <t>-668488793</t>
  </si>
  <si>
    <t>https://podminky.urs.cz/item/CS_URS_2024_01/032002000</t>
  </si>
  <si>
    <t>Veškeré náklady spojené s vybudováním, provozem a odstraněním zařízení staveniště.</t>
  </si>
  <si>
    <t>VRN4</t>
  </si>
  <si>
    <t>Inženýrská činnost</t>
  </si>
  <si>
    <t>043002000</t>
  </si>
  <si>
    <t>Zkoušky a ostatní měření</t>
  </si>
  <si>
    <t>-651744098</t>
  </si>
  <si>
    <t>https://podminky.urs.cz/item/CS_URS_2024_01/043002000</t>
  </si>
  <si>
    <t>Náklady na zajištění požadovaných zkoušek nezávislou laboratoří.</t>
  </si>
  <si>
    <t>Dle kontrolního zkušebního plánu.</t>
  </si>
  <si>
    <t>VRN7</t>
  </si>
  <si>
    <t>Provozní vlivy</t>
  </si>
  <si>
    <t>070001000</t>
  </si>
  <si>
    <t>Fotodokumentace stavby</t>
  </si>
  <si>
    <t>-271359500</t>
  </si>
  <si>
    <t>https://podminky.urs.cz/item/CS_URS_2024_01/070001000</t>
  </si>
  <si>
    <t>Zajištění fotodokumentace stavby:</t>
  </si>
  <si>
    <t xml:space="preserve">1. Před zahájením realizace stavby </t>
  </si>
  <si>
    <t xml:space="preserve">2. Průběžná během realizace stavby </t>
  </si>
  <si>
    <t>3. Po dokončení realizace stavby</t>
  </si>
  <si>
    <t>072002000R1</t>
  </si>
  <si>
    <t>Silniční provoz - Dočasná dopravní opatření</t>
  </si>
  <si>
    <t>1022565197</t>
  </si>
  <si>
    <t>Náklady na vyhotovení návrhu dočasného dopravního značení, jeho projednání s dotčenými orgány a organizacemi, dodání dopravních značek a</t>
  </si>
  <si>
    <t>světelné signalizace, jejich rozmístění a přemisťování a jejich údržba v průběhu výstavby včetně následného odstranění po ukončení stavebních prací.</t>
  </si>
  <si>
    <t>072002000R2</t>
  </si>
  <si>
    <t>Silniční provoz - Čištění stávající komunikace</t>
  </si>
  <si>
    <t>1885079891</t>
  </si>
  <si>
    <t>Náklady na čištění příjezdových komunikací během realiazce stavby.</t>
  </si>
  <si>
    <t>072103001</t>
  </si>
  <si>
    <t>Projednání DIO a zajištění DIR komunikace II.a III. třídy</t>
  </si>
  <si>
    <t>-530697538</t>
  </si>
  <si>
    <t>https://podminky.urs.cz/item/CS_URS_2024_01/072103001</t>
  </si>
  <si>
    <t>Zajištění DIO a DIR pro daný rozsah stavby.</t>
  </si>
  <si>
    <t>075002000</t>
  </si>
  <si>
    <t>Ochrana stávaj. inženýrských sítí na staveništi</t>
  </si>
  <si>
    <t>1509222927</t>
  </si>
  <si>
    <t>https://podminky.urs.cz/item/CS_URS_2024_01/075002000</t>
  </si>
  <si>
    <t>Náklady na přezkoumání podkladů objednatele o stavu inženýrských sítí probíhajících staveništěm nebo dotčenými stavbou i mimo území staveniště,</t>
  </si>
  <si>
    <t>kontrola vytýčení jejich skutečné trasy a provedení ochranných opatření pro zabezpečení stávajících inženýrských sítí.</t>
  </si>
  <si>
    <t xml:space="preserve">Provedení případních chrániček, rezervních chrániček apod dle podmínek dodaných vyjádření správců sítí. </t>
  </si>
  <si>
    <t>079002000</t>
  </si>
  <si>
    <t xml:space="preserve">Bezpečnostní a hygienická opatření na staveništi </t>
  </si>
  <si>
    <t>-78490134</t>
  </si>
  <si>
    <t>https://podminky.urs.cz/item/CS_URS_2024_01/079002000</t>
  </si>
  <si>
    <t>Náklady na ochranu staveniště před vstupem nepovolaných osob, včetně příslušného značení, náklady na osvětlení staveniště, náklady na vypracování</t>
  </si>
  <si>
    <t>potřebné dokumentace pro provoz staveniště z hlediska požární ochrany (požární řád a poplachová směrnice) a z hlediska provozu staveniště</t>
  </si>
  <si>
    <t>(provozně dopravní řád).</t>
  </si>
  <si>
    <t>VRN9</t>
  </si>
  <si>
    <t>Ostatní náklady</t>
  </si>
  <si>
    <t>091002000</t>
  </si>
  <si>
    <t>Náklady na prezentaci stavby</t>
  </si>
  <si>
    <t>460264620</t>
  </si>
  <si>
    <t>https://podminky.urs.cz/item/CS_URS_2024_01/091002000</t>
  </si>
  <si>
    <t>Zřízení informační tabule, vyhotovení, umístění během stavby, odstranění.</t>
  </si>
  <si>
    <t>094002000</t>
  </si>
  <si>
    <t>Ochrana stávajících stromů a porostů</t>
  </si>
  <si>
    <t>-1702862337</t>
  </si>
  <si>
    <t>https://podminky.urs.cz/item/CS_URS_2024_01/094002000</t>
  </si>
  <si>
    <t>Při stavebních pracích bude postupováno dle ČSN 83 9061.</t>
  </si>
  <si>
    <t>094104000</t>
  </si>
  <si>
    <t>Náklady na opatření BOZP</t>
  </si>
  <si>
    <t>660300570</t>
  </si>
  <si>
    <t>https://podminky.urs.cz/item/CS_URS_2024_01/094104000</t>
  </si>
  <si>
    <t>SEZNAM FIGUR</t>
  </si>
  <si>
    <t>Výměra</t>
  </si>
  <si>
    <t>Použití figury:</t>
  </si>
  <si>
    <t>296,7*1,2</t>
  </si>
  <si>
    <t>51,5*1,2</t>
  </si>
  <si>
    <t>51,5*1,05</t>
  </si>
  <si>
    <t>296,7*1,05</t>
  </si>
  <si>
    <t>334,10</t>
  </si>
  <si>
    <t>180,20</t>
  </si>
  <si>
    <t>P01+P02+P03</t>
  </si>
  <si>
    <t>342,89</t>
  </si>
  <si>
    <t>58,69</t>
  </si>
  <si>
    <t>P06*0,5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</si>
</sst>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222" TargetMode="External" /><Relationship Id="rId2" Type="http://schemas.openxmlformats.org/officeDocument/2006/relationships/hyperlink" Target="https://podminky.urs.cz/item/CS_URS_2024_02/113107231" TargetMode="External" /><Relationship Id="rId3" Type="http://schemas.openxmlformats.org/officeDocument/2006/relationships/hyperlink" Target="https://podminky.urs.cz/item/CS_URS_2024_02/113107241" TargetMode="External" /><Relationship Id="rId4" Type="http://schemas.openxmlformats.org/officeDocument/2006/relationships/hyperlink" Target="https://podminky.urs.cz/item/CS_URS_2024_02/113107342" TargetMode="External" /><Relationship Id="rId5" Type="http://schemas.openxmlformats.org/officeDocument/2006/relationships/hyperlink" Target="https://podminky.urs.cz/item/CS_URS_2024_02/113201111" TargetMode="External" /><Relationship Id="rId6" Type="http://schemas.openxmlformats.org/officeDocument/2006/relationships/hyperlink" Target="https://podminky.urs.cz/item/CS_URS_2024_02/113201112" TargetMode="External" /><Relationship Id="rId7" Type="http://schemas.openxmlformats.org/officeDocument/2006/relationships/hyperlink" Target="https://podminky.urs.cz/item/CS_URS_2024_02/919735112" TargetMode="External" /><Relationship Id="rId8" Type="http://schemas.openxmlformats.org/officeDocument/2006/relationships/hyperlink" Target="https://podminky.urs.cz/item/CS_URS_2024_01/997002511" TargetMode="External" /><Relationship Id="rId9" Type="http://schemas.openxmlformats.org/officeDocument/2006/relationships/hyperlink" Target="https://podminky.urs.cz/item/CS_URS_2024_01/997002519" TargetMode="External" /><Relationship Id="rId10" Type="http://schemas.openxmlformats.org/officeDocument/2006/relationships/hyperlink" Target="https://podminky.urs.cz/item/CS_URS_2024_01/997002611" TargetMode="External" /><Relationship Id="rId11" Type="http://schemas.openxmlformats.org/officeDocument/2006/relationships/hyperlink" Target="https://podminky.urs.cz/item/CS_URS_2024_02/997221861" TargetMode="External" /><Relationship Id="rId12" Type="http://schemas.openxmlformats.org/officeDocument/2006/relationships/hyperlink" Target="https://podminky.urs.cz/item/CS_URS_2024_01/997221873" TargetMode="External" /><Relationship Id="rId13" Type="http://schemas.openxmlformats.org/officeDocument/2006/relationships/hyperlink" Target="https://podminky.urs.cz/item/CS_URS_2024_02/997221875" TargetMode="External" /><Relationship Id="rId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2251104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4_02/162751119" TargetMode="External" /><Relationship Id="rId4" Type="http://schemas.openxmlformats.org/officeDocument/2006/relationships/hyperlink" Target="https://podminky.urs.cz/item/CS_URS_2023_02/167151111" TargetMode="External" /><Relationship Id="rId5" Type="http://schemas.openxmlformats.org/officeDocument/2006/relationships/hyperlink" Target="https://podminky.urs.cz/item/CS_URS_2023_02/171151103" TargetMode="External" /><Relationship Id="rId6" Type="http://schemas.openxmlformats.org/officeDocument/2006/relationships/hyperlink" Target="https://podminky.urs.cz/item/CS_URS_2023_02/564871116" TargetMode="External" /><Relationship Id="rId7" Type="http://schemas.openxmlformats.org/officeDocument/2006/relationships/hyperlink" Target="https://podminky.urs.cz/item/CS_URS_2024_01/997013631" TargetMode="External" /><Relationship Id="rId8" Type="http://schemas.openxmlformats.org/officeDocument/2006/relationships/hyperlink" Target="https://podminky.urs.cz/item/CS_URS_2024_01/181311103" TargetMode="External" /><Relationship Id="rId9" Type="http://schemas.openxmlformats.org/officeDocument/2006/relationships/hyperlink" Target="https://podminky.urs.cz/item/CS_URS_2024_02/181411132" TargetMode="External" /><Relationship Id="rId10" Type="http://schemas.openxmlformats.org/officeDocument/2006/relationships/hyperlink" Target="https://podminky.urs.cz/item/CS_URS_2024_01/181951111" TargetMode="External" /><Relationship Id="rId11" Type="http://schemas.openxmlformats.org/officeDocument/2006/relationships/hyperlink" Target="https://podminky.urs.cz/item/CS_URS_2024_02/596211113" TargetMode="External" /><Relationship Id="rId12" Type="http://schemas.openxmlformats.org/officeDocument/2006/relationships/hyperlink" Target="https://podminky.urs.cz/item/CS_URS_2024_02/564861111" TargetMode="External" /><Relationship Id="rId13" Type="http://schemas.openxmlformats.org/officeDocument/2006/relationships/hyperlink" Target="https://podminky.urs.cz/item/CS_URS_2024_01/599141111" TargetMode="External" /><Relationship Id="rId14" Type="http://schemas.openxmlformats.org/officeDocument/2006/relationships/hyperlink" Target="https://podminky.urs.cz/item/CS_URS_2024_02/899133111" TargetMode="External" /><Relationship Id="rId15" Type="http://schemas.openxmlformats.org/officeDocument/2006/relationships/hyperlink" Target="https://podminky.urs.cz/item/CS_URS_2024_02/916131213" TargetMode="External" /><Relationship Id="rId16" Type="http://schemas.openxmlformats.org/officeDocument/2006/relationships/hyperlink" Target="https://podminky.urs.cz/item/CS_URS_2024_01/916132112" TargetMode="External" /><Relationship Id="rId17" Type="http://schemas.openxmlformats.org/officeDocument/2006/relationships/hyperlink" Target="https://podminky.urs.cz/item/CS_URS_2024_02/916231213" TargetMode="External" /><Relationship Id="rId18" Type="http://schemas.openxmlformats.org/officeDocument/2006/relationships/hyperlink" Target="https://podminky.urs.cz/item/CS_URS_2024_02/998223011" TargetMode="External" /><Relationship Id="rId1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002000" TargetMode="External" /><Relationship Id="rId2" Type="http://schemas.openxmlformats.org/officeDocument/2006/relationships/hyperlink" Target="https://podminky.urs.cz/item/CS_URS_2024_01/012002000" TargetMode="External" /><Relationship Id="rId3" Type="http://schemas.openxmlformats.org/officeDocument/2006/relationships/hyperlink" Target="https://podminky.urs.cz/item/CS_URS_2024_01/032002000" TargetMode="External" /><Relationship Id="rId4" Type="http://schemas.openxmlformats.org/officeDocument/2006/relationships/hyperlink" Target="https://podminky.urs.cz/item/CS_URS_2024_01/043002000" TargetMode="External" /><Relationship Id="rId5" Type="http://schemas.openxmlformats.org/officeDocument/2006/relationships/hyperlink" Target="https://podminky.urs.cz/item/CS_URS_2024_01/070001000" TargetMode="External" /><Relationship Id="rId6" Type="http://schemas.openxmlformats.org/officeDocument/2006/relationships/hyperlink" Target="https://podminky.urs.cz/item/CS_URS_2024_01/072103001" TargetMode="External" /><Relationship Id="rId7" Type="http://schemas.openxmlformats.org/officeDocument/2006/relationships/hyperlink" Target="https://podminky.urs.cz/item/CS_URS_2024_01/075002000" TargetMode="External" /><Relationship Id="rId8" Type="http://schemas.openxmlformats.org/officeDocument/2006/relationships/hyperlink" Target="https://podminky.urs.cz/item/CS_URS_2024_01/079002000" TargetMode="External" /><Relationship Id="rId9" Type="http://schemas.openxmlformats.org/officeDocument/2006/relationships/hyperlink" Target="https://podminky.urs.cz/item/CS_URS_2024_01/091002000" TargetMode="External" /><Relationship Id="rId10" Type="http://schemas.openxmlformats.org/officeDocument/2006/relationships/hyperlink" Target="https://podminky.urs.cz/item/CS_URS_2024_01/094002000" TargetMode="External" /><Relationship Id="rId11" Type="http://schemas.openxmlformats.org/officeDocument/2006/relationships/hyperlink" Target="https://podminky.urs.cz/item/CS_URS_2024_01/094104000" TargetMode="External" /><Relationship Id="rId1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C2_24_11_01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chodníku, Kopřivnice Lubina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Město Kopřivnice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10. 9. 2024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Kopřivnice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>C2pecap s.r.o.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>Ing. Daniel Lipowski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000 - Příprava stavby'!J30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'SO 000 - Příprava stavby'!P120</f>
        <v>0</v>
      </c>
      <c r="AV95" s="128">
        <f>'SO 000 - Příprava stavby'!J33</f>
        <v>0</v>
      </c>
      <c r="AW95" s="128">
        <f>'SO 000 - Příprava stavby'!J34</f>
        <v>0</v>
      </c>
      <c r="AX95" s="128">
        <f>'SO 000 - Příprava stavby'!J35</f>
        <v>0</v>
      </c>
      <c r="AY95" s="128">
        <f>'SO 000 - Příprava stavby'!J36</f>
        <v>0</v>
      </c>
      <c r="AZ95" s="128">
        <f>'SO 000 - Příprava stavby'!F33</f>
        <v>0</v>
      </c>
      <c r="BA95" s="128">
        <f>'SO 000 - Příprava stavby'!F34</f>
        <v>0</v>
      </c>
      <c r="BB95" s="128">
        <f>'SO 000 - Příprava stavby'!F35</f>
        <v>0</v>
      </c>
      <c r="BC95" s="128">
        <f>'SO 000 - Příprava stavby'!F36</f>
        <v>0</v>
      </c>
      <c r="BD95" s="130">
        <f>'SO 000 - Příprava stavby'!F37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16.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101 - Chodník'!J30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27">
        <v>0</v>
      </c>
      <c r="AT96" s="128">
        <f>ROUND(SUM(AV96:AW96),2)</f>
        <v>0</v>
      </c>
      <c r="AU96" s="129">
        <f>'SO 101 - Chodník'!P123</f>
        <v>0</v>
      </c>
      <c r="AV96" s="128">
        <f>'SO 101 - Chodník'!J33</f>
        <v>0</v>
      </c>
      <c r="AW96" s="128">
        <f>'SO 101 - Chodník'!J34</f>
        <v>0</v>
      </c>
      <c r="AX96" s="128">
        <f>'SO 101 - Chodník'!J35</f>
        <v>0</v>
      </c>
      <c r="AY96" s="128">
        <f>'SO 101 - Chodník'!J36</f>
        <v>0</v>
      </c>
      <c r="AZ96" s="128">
        <f>'SO 101 - Chodník'!F33</f>
        <v>0</v>
      </c>
      <c r="BA96" s="128">
        <f>'SO 101 - Chodník'!F34</f>
        <v>0</v>
      </c>
      <c r="BB96" s="128">
        <f>'SO 101 - Chodník'!F35</f>
        <v>0</v>
      </c>
      <c r="BC96" s="128">
        <f>'SO 101 - Chodník'!F36</f>
        <v>0</v>
      </c>
      <c r="BD96" s="130">
        <f>'SO 101 - Chodník'!F37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7" customFormat="1" ht="16.5" customHeight="1">
      <c r="A97" s="119" t="s">
        <v>79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'VRN - Vedlejší náklady'!J30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82</v>
      </c>
      <c r="AR97" s="126"/>
      <c r="AS97" s="132">
        <v>0</v>
      </c>
      <c r="AT97" s="133">
        <f>ROUND(SUM(AV97:AW97),2)</f>
        <v>0</v>
      </c>
      <c r="AU97" s="134">
        <f>'VRN - Vedlejší náklady'!P122</f>
        <v>0</v>
      </c>
      <c r="AV97" s="133">
        <f>'VRN - Vedlejší náklady'!J33</f>
        <v>0</v>
      </c>
      <c r="AW97" s="133">
        <f>'VRN - Vedlejší náklady'!J34</f>
        <v>0</v>
      </c>
      <c r="AX97" s="133">
        <f>'VRN - Vedlejší náklady'!J35</f>
        <v>0</v>
      </c>
      <c r="AY97" s="133">
        <f>'VRN - Vedlejší náklady'!J36</f>
        <v>0</v>
      </c>
      <c r="AZ97" s="133">
        <f>'VRN - Vedlejší náklady'!F33</f>
        <v>0</v>
      </c>
      <c r="BA97" s="133">
        <f>'VRN - Vedlejší náklady'!F34</f>
        <v>0</v>
      </c>
      <c r="BB97" s="133">
        <f>'VRN - Vedlejší náklady'!F35</f>
        <v>0</v>
      </c>
      <c r="BC97" s="133">
        <f>'VRN - Vedlejší náklady'!F36</f>
        <v>0</v>
      </c>
      <c r="BD97" s="135">
        <f>'VRN - Vedlejší náklady'!F37</f>
        <v>0</v>
      </c>
      <c r="BE97" s="7"/>
      <c r="BT97" s="131" t="s">
        <v>83</v>
      </c>
      <c r="BV97" s="131" t="s">
        <v>77</v>
      </c>
      <c r="BW97" s="131" t="s">
        <v>91</v>
      </c>
      <c r="BX97" s="131" t="s">
        <v>5</v>
      </c>
      <c r="CL97" s="131" t="s">
        <v>1</v>
      </c>
      <c r="CM97" s="131" t="s">
        <v>85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yQMgoJMgHIwt9LURJsF5gXHgua8XskT+ZaSVpgXvXKkpOCKsXYQbOoLwtXV+KDTjbWJis5BhwfNpgbql8sobqg==" hashValue="D8EJf6GonK/92XS7BMzukwrQgcnQ87xYpuCCNlo3nouakrDR0m2TyixVjUExMr8+bmeCyd3Yfvchez4bRbdxfQ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000 - Příprava stavby'!C2" display="/"/>
    <hyperlink ref="A96" location="'SO 101 - Chodník'!C2" display="/"/>
    <hyperlink ref="A97" location="'VRN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  <c r="AZ2" s="136" t="s">
        <v>92</v>
      </c>
      <c r="BA2" s="136" t="s">
        <v>93</v>
      </c>
      <c r="BB2" s="136" t="s">
        <v>94</v>
      </c>
      <c r="BC2" s="136" t="s">
        <v>95</v>
      </c>
      <c r="BD2" s="136" t="s">
        <v>96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85</v>
      </c>
      <c r="AZ3" s="136" t="s">
        <v>97</v>
      </c>
      <c r="BA3" s="136" t="s">
        <v>98</v>
      </c>
      <c r="BB3" s="136" t="s">
        <v>94</v>
      </c>
      <c r="BC3" s="136" t="s">
        <v>99</v>
      </c>
      <c r="BD3" s="136" t="s">
        <v>96</v>
      </c>
    </row>
    <row r="4" s="1" customFormat="1" ht="24.96" customHeight="1">
      <c r="B4" s="20"/>
      <c r="D4" s="139" t="s">
        <v>100</v>
      </c>
      <c r="L4" s="20"/>
      <c r="M4" s="140" t="s">
        <v>10</v>
      </c>
      <c r="AT4" s="17" t="s">
        <v>4</v>
      </c>
      <c r="AZ4" s="136" t="s">
        <v>101</v>
      </c>
      <c r="BA4" s="136" t="s">
        <v>102</v>
      </c>
      <c r="BB4" s="136" t="s">
        <v>94</v>
      </c>
      <c r="BC4" s="136" t="s">
        <v>103</v>
      </c>
      <c r="BD4" s="136" t="s">
        <v>96</v>
      </c>
    </row>
    <row r="5" s="1" customFormat="1" ht="6.96" customHeight="1">
      <c r="B5" s="20"/>
      <c r="L5" s="20"/>
      <c r="AZ5" s="136" t="s">
        <v>104</v>
      </c>
      <c r="BA5" s="136" t="s">
        <v>105</v>
      </c>
      <c r="BB5" s="136" t="s">
        <v>106</v>
      </c>
      <c r="BC5" s="136" t="s">
        <v>107</v>
      </c>
      <c r="BD5" s="136" t="s">
        <v>96</v>
      </c>
    </row>
    <row r="6" s="1" customFormat="1" ht="12" customHeight="1">
      <c r="B6" s="20"/>
      <c r="D6" s="141" t="s">
        <v>16</v>
      </c>
      <c r="L6" s="20"/>
      <c r="AZ6" s="136" t="s">
        <v>108</v>
      </c>
      <c r="BA6" s="136" t="s">
        <v>109</v>
      </c>
      <c r="BB6" s="136" t="s">
        <v>106</v>
      </c>
      <c r="BC6" s="136" t="s">
        <v>110</v>
      </c>
      <c r="BD6" s="136" t="s">
        <v>96</v>
      </c>
    </row>
    <row r="7" s="1" customFormat="1" ht="16.5" customHeight="1">
      <c r="B7" s="20"/>
      <c r="E7" s="142" t="str">
        <f>'Rekapitulace stavby'!K6</f>
        <v>Rekonstrukce chodníku, Kopřivnice Lubina</v>
      </c>
      <c r="F7" s="141"/>
      <c r="G7" s="141"/>
      <c r="H7" s="141"/>
      <c r="L7" s="20"/>
      <c r="AZ7" s="136" t="s">
        <v>111</v>
      </c>
      <c r="BA7" s="136" t="s">
        <v>112</v>
      </c>
      <c r="BB7" s="136" t="s">
        <v>106</v>
      </c>
      <c r="BC7" s="136" t="s">
        <v>113</v>
      </c>
      <c r="BD7" s="136" t="s">
        <v>96</v>
      </c>
    </row>
    <row r="8" s="2" customFormat="1" ht="12" customHeight="1">
      <c r="A8" s="38"/>
      <c r="B8" s="44"/>
      <c r="C8" s="38"/>
      <c r="D8" s="141" t="s">
        <v>114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115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10. 9. 2024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21</v>
      </c>
      <c r="F15" s="38"/>
      <c r="G15" s="38"/>
      <c r="H15" s="38"/>
      <c r="I15" s="141" t="s">
        <v>26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27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29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30</v>
      </c>
      <c r="F21" s="38"/>
      <c r="G21" s="38"/>
      <c r="H21" s="38"/>
      <c r="I21" s="141" t="s">
        <v>26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32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33</v>
      </c>
      <c r="F24" s="38"/>
      <c r="G24" s="38"/>
      <c r="H24" s="38"/>
      <c r="I24" s="141" t="s">
        <v>26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35</v>
      </c>
      <c r="E30" s="38"/>
      <c r="F30" s="38"/>
      <c r="G30" s="38"/>
      <c r="H30" s="38"/>
      <c r="I30" s="38"/>
      <c r="J30" s="152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37</v>
      </c>
      <c r="G32" s="38"/>
      <c r="H32" s="38"/>
      <c r="I32" s="153" t="s">
        <v>36</v>
      </c>
      <c r="J32" s="153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39</v>
      </c>
      <c r="E33" s="141" t="s">
        <v>40</v>
      </c>
      <c r="F33" s="155">
        <f>ROUND((SUM(BE120:BE173)),  2)</f>
        <v>0</v>
      </c>
      <c r="G33" s="38"/>
      <c r="H33" s="38"/>
      <c r="I33" s="156">
        <v>0.20999999999999999</v>
      </c>
      <c r="J33" s="155">
        <f>ROUND(((SUM(BE120:BE173))*I33),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41</v>
      </c>
      <c r="F34" s="155">
        <f>ROUND((SUM(BF120:BF173)),  2)</f>
        <v>0</v>
      </c>
      <c r="G34" s="38"/>
      <c r="H34" s="38"/>
      <c r="I34" s="156">
        <v>0.12</v>
      </c>
      <c r="J34" s="155">
        <f>ROUND(((SUM(BF120:BF173))*I34),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42</v>
      </c>
      <c r="F35" s="155">
        <f>ROUND((SUM(BG120:BG173)),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43</v>
      </c>
      <c r="F36" s="155">
        <f>ROUND((SUM(BH120:BH173)),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44</v>
      </c>
      <c r="F37" s="155">
        <f>ROUND((SUM(BI120:BI173)),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45</v>
      </c>
      <c r="E39" s="159"/>
      <c r="F39" s="159"/>
      <c r="G39" s="160" t="s">
        <v>46</v>
      </c>
      <c r="H39" s="161" t="s">
        <v>47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Rekonstrukce chodníku, Kopřivnice Lubina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000 - Příprava stavby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Město Kopřivnice</v>
      </c>
      <c r="G89" s="40"/>
      <c r="H89" s="40"/>
      <c r="I89" s="32" t="s">
        <v>22</v>
      </c>
      <c r="J89" s="79" t="str">
        <f>IF(J12="","",J12)</f>
        <v>10. 9. 2024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Kopřivnice</v>
      </c>
      <c r="G91" s="40"/>
      <c r="H91" s="40"/>
      <c r="I91" s="32" t="s">
        <v>29</v>
      </c>
      <c r="J91" s="36" t="str">
        <f>E21</f>
        <v>C2pecap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Ing. Daniel Lipowski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117</v>
      </c>
      <c r="D94" s="177"/>
      <c r="E94" s="177"/>
      <c r="F94" s="177"/>
      <c r="G94" s="177"/>
      <c r="H94" s="177"/>
      <c r="I94" s="177"/>
      <c r="J94" s="178" t="s">
        <v>118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119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120</v>
      </c>
    </row>
    <row r="97" s="9" customFormat="1" ht="24.96" customHeight="1">
      <c r="A97" s="9"/>
      <c r="B97" s="180"/>
      <c r="C97" s="181"/>
      <c r="D97" s="182" t="s">
        <v>121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122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123</v>
      </c>
      <c r="E99" s="189"/>
      <c r="F99" s="189"/>
      <c r="G99" s="189"/>
      <c r="H99" s="189"/>
      <c r="I99" s="189"/>
      <c r="J99" s="190">
        <f>J147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124</v>
      </c>
      <c r="E100" s="189"/>
      <c r="F100" s="189"/>
      <c r="G100" s="189"/>
      <c r="H100" s="189"/>
      <c r="I100" s="189"/>
      <c r="J100" s="190">
        <f>J151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125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5" t="str">
        <f>E7</f>
        <v>Rekonstrukce chodníku, Kopřivnice Lubina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 000 - Příprava stavby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Město Kopřivnice</v>
      </c>
      <c r="G114" s="40"/>
      <c r="H114" s="40"/>
      <c r="I114" s="32" t="s">
        <v>22</v>
      </c>
      <c r="J114" s="79" t="str">
        <f>IF(J12="","",J12)</f>
        <v>10. 9. 2024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Město Kopřivnice</v>
      </c>
      <c r="G116" s="40"/>
      <c r="H116" s="40"/>
      <c r="I116" s="32" t="s">
        <v>29</v>
      </c>
      <c r="J116" s="36" t="str">
        <f>E21</f>
        <v>C2pecap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IF(E18="","",E18)</f>
        <v>Vyplň údaj</v>
      </c>
      <c r="G117" s="40"/>
      <c r="H117" s="40"/>
      <c r="I117" s="32" t="s">
        <v>32</v>
      </c>
      <c r="J117" s="36" t="str">
        <f>E24</f>
        <v>Ing. Daniel Lipowski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2"/>
      <c r="B119" s="193"/>
      <c r="C119" s="194" t="s">
        <v>126</v>
      </c>
      <c r="D119" s="195" t="s">
        <v>60</v>
      </c>
      <c r="E119" s="195" t="s">
        <v>56</v>
      </c>
      <c r="F119" s="195" t="s">
        <v>57</v>
      </c>
      <c r="G119" s="195" t="s">
        <v>127</v>
      </c>
      <c r="H119" s="195" t="s">
        <v>128</v>
      </c>
      <c r="I119" s="195" t="s">
        <v>129</v>
      </c>
      <c r="J119" s="195" t="s">
        <v>118</v>
      </c>
      <c r="K119" s="196" t="s">
        <v>130</v>
      </c>
      <c r="L119" s="197"/>
      <c r="M119" s="100" t="s">
        <v>1</v>
      </c>
      <c r="N119" s="101" t="s">
        <v>39</v>
      </c>
      <c r="O119" s="101" t="s">
        <v>131</v>
      </c>
      <c r="P119" s="101" t="s">
        <v>132</v>
      </c>
      <c r="Q119" s="101" t="s">
        <v>133</v>
      </c>
      <c r="R119" s="101" t="s">
        <v>134</v>
      </c>
      <c r="S119" s="101" t="s">
        <v>135</v>
      </c>
      <c r="T119" s="102" t="s">
        <v>136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8"/>
      <c r="B120" s="39"/>
      <c r="C120" s="107" t="s">
        <v>137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</f>
        <v>0</v>
      </c>
      <c r="Q120" s="104"/>
      <c r="R120" s="200">
        <f>R121</f>
        <v>0</v>
      </c>
      <c r="S120" s="104"/>
      <c r="T120" s="201">
        <f>T121</f>
        <v>400.60437999999999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74</v>
      </c>
      <c r="AU120" s="17" t="s">
        <v>120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74</v>
      </c>
      <c r="E121" s="206" t="s">
        <v>138</v>
      </c>
      <c r="F121" s="206" t="s">
        <v>139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P122+P147+P151</f>
        <v>0</v>
      </c>
      <c r="Q121" s="211"/>
      <c r="R121" s="212">
        <f>R122+R147+R151</f>
        <v>0</v>
      </c>
      <c r="S121" s="211"/>
      <c r="T121" s="213">
        <f>T122+T147+T151</f>
        <v>400.60437999999999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83</v>
      </c>
      <c r="AT121" s="215" t="s">
        <v>74</v>
      </c>
      <c r="AU121" s="215" t="s">
        <v>75</v>
      </c>
      <c r="AY121" s="214" t="s">
        <v>140</v>
      </c>
      <c r="BK121" s="216">
        <f>BK122+BK147+BK151</f>
        <v>0</v>
      </c>
    </row>
    <row r="122" s="12" customFormat="1" ht="22.8" customHeight="1">
      <c r="A122" s="12"/>
      <c r="B122" s="203"/>
      <c r="C122" s="204"/>
      <c r="D122" s="205" t="s">
        <v>74</v>
      </c>
      <c r="E122" s="217" t="s">
        <v>83</v>
      </c>
      <c r="F122" s="217" t="s">
        <v>141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SUM(P123:P146)</f>
        <v>0</v>
      </c>
      <c r="Q122" s="211"/>
      <c r="R122" s="212">
        <f>SUM(R123:R146)</f>
        <v>0</v>
      </c>
      <c r="S122" s="211"/>
      <c r="T122" s="213">
        <f>SUM(T123:T146)</f>
        <v>400.60437999999999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83</v>
      </c>
      <c r="AT122" s="215" t="s">
        <v>74</v>
      </c>
      <c r="AU122" s="215" t="s">
        <v>83</v>
      </c>
      <c r="AY122" s="214" t="s">
        <v>140</v>
      </c>
      <c r="BK122" s="216">
        <f>SUM(BK123:BK146)</f>
        <v>0</v>
      </c>
    </row>
    <row r="123" s="2" customFormat="1" ht="24.15" customHeight="1">
      <c r="A123" s="38"/>
      <c r="B123" s="39"/>
      <c r="C123" s="219" t="s">
        <v>83</v>
      </c>
      <c r="D123" s="219" t="s">
        <v>142</v>
      </c>
      <c r="E123" s="220" t="s">
        <v>143</v>
      </c>
      <c r="F123" s="221" t="s">
        <v>144</v>
      </c>
      <c r="G123" s="222" t="s">
        <v>106</v>
      </c>
      <c r="H123" s="223">
        <v>417.83999999999998</v>
      </c>
      <c r="I123" s="224"/>
      <c r="J123" s="225">
        <f>ROUND(I123*H123,2)</f>
        <v>0</v>
      </c>
      <c r="K123" s="221" t="s">
        <v>145</v>
      </c>
      <c r="L123" s="44"/>
      <c r="M123" s="226" t="s">
        <v>1</v>
      </c>
      <c r="N123" s="227" t="s">
        <v>40</v>
      </c>
      <c r="O123" s="91"/>
      <c r="P123" s="228">
        <f>O123*H123</f>
        <v>0</v>
      </c>
      <c r="Q123" s="228">
        <v>0</v>
      </c>
      <c r="R123" s="228">
        <f>Q123*H123</f>
        <v>0</v>
      </c>
      <c r="S123" s="228">
        <v>0.28999999999999998</v>
      </c>
      <c r="T123" s="229">
        <f>S123*H123</f>
        <v>121.17359999999998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0" t="s">
        <v>146</v>
      </c>
      <c r="AT123" s="230" t="s">
        <v>142</v>
      </c>
      <c r="AU123" s="230" t="s">
        <v>85</v>
      </c>
      <c r="AY123" s="17" t="s">
        <v>140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7" t="s">
        <v>83</v>
      </c>
      <c r="BK123" s="231">
        <f>ROUND(I123*H123,2)</f>
        <v>0</v>
      </c>
      <c r="BL123" s="17" t="s">
        <v>146</v>
      </c>
      <c r="BM123" s="230" t="s">
        <v>147</v>
      </c>
    </row>
    <row r="124" s="2" customFormat="1">
      <c r="A124" s="38"/>
      <c r="B124" s="39"/>
      <c r="C124" s="40"/>
      <c r="D124" s="232" t="s">
        <v>148</v>
      </c>
      <c r="E124" s="40"/>
      <c r="F124" s="233" t="s">
        <v>149</v>
      </c>
      <c r="G124" s="40"/>
      <c r="H124" s="40"/>
      <c r="I124" s="234"/>
      <c r="J124" s="40"/>
      <c r="K124" s="40"/>
      <c r="L124" s="44"/>
      <c r="M124" s="235"/>
      <c r="N124" s="236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148</v>
      </c>
      <c r="AU124" s="17" t="s">
        <v>85</v>
      </c>
    </row>
    <row r="125" s="13" customFormat="1">
      <c r="A125" s="13"/>
      <c r="B125" s="237"/>
      <c r="C125" s="238"/>
      <c r="D125" s="239" t="s">
        <v>150</v>
      </c>
      <c r="E125" s="240" t="s">
        <v>1</v>
      </c>
      <c r="F125" s="241" t="s">
        <v>151</v>
      </c>
      <c r="G125" s="238"/>
      <c r="H125" s="240" t="s">
        <v>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150</v>
      </c>
      <c r="AU125" s="247" t="s">
        <v>85</v>
      </c>
      <c r="AV125" s="13" t="s">
        <v>83</v>
      </c>
      <c r="AW125" s="13" t="s">
        <v>31</v>
      </c>
      <c r="AX125" s="13" t="s">
        <v>75</v>
      </c>
      <c r="AY125" s="247" t="s">
        <v>140</v>
      </c>
    </row>
    <row r="126" s="14" customFormat="1">
      <c r="A126" s="14"/>
      <c r="B126" s="248"/>
      <c r="C126" s="249"/>
      <c r="D126" s="239" t="s">
        <v>150</v>
      </c>
      <c r="E126" s="250" t="s">
        <v>1</v>
      </c>
      <c r="F126" s="251" t="s">
        <v>104</v>
      </c>
      <c r="G126" s="249"/>
      <c r="H126" s="252">
        <v>417.83999999999998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8" t="s">
        <v>150</v>
      </c>
      <c r="AU126" s="258" t="s">
        <v>85</v>
      </c>
      <c r="AV126" s="14" t="s">
        <v>85</v>
      </c>
      <c r="AW126" s="14" t="s">
        <v>31</v>
      </c>
      <c r="AX126" s="14" t="s">
        <v>83</v>
      </c>
      <c r="AY126" s="258" t="s">
        <v>140</v>
      </c>
    </row>
    <row r="127" s="2" customFormat="1" ht="24.15" customHeight="1">
      <c r="A127" s="38"/>
      <c r="B127" s="39"/>
      <c r="C127" s="219" t="s">
        <v>85</v>
      </c>
      <c r="D127" s="219" t="s">
        <v>142</v>
      </c>
      <c r="E127" s="220" t="s">
        <v>152</v>
      </c>
      <c r="F127" s="221" t="s">
        <v>153</v>
      </c>
      <c r="G127" s="222" t="s">
        <v>106</v>
      </c>
      <c r="H127" s="223">
        <v>417.83999999999998</v>
      </c>
      <c r="I127" s="224"/>
      <c r="J127" s="225">
        <f>ROUND(I127*H127,2)</f>
        <v>0</v>
      </c>
      <c r="K127" s="221" t="s">
        <v>145</v>
      </c>
      <c r="L127" s="44"/>
      <c r="M127" s="226" t="s">
        <v>1</v>
      </c>
      <c r="N127" s="227" t="s">
        <v>40</v>
      </c>
      <c r="O127" s="91"/>
      <c r="P127" s="228">
        <f>O127*H127</f>
        <v>0</v>
      </c>
      <c r="Q127" s="228">
        <v>0</v>
      </c>
      <c r="R127" s="228">
        <f>Q127*H127</f>
        <v>0</v>
      </c>
      <c r="S127" s="228">
        <v>0.32500000000000001</v>
      </c>
      <c r="T127" s="229">
        <f>S127*H127</f>
        <v>135.798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0" t="s">
        <v>146</v>
      </c>
      <c r="AT127" s="230" t="s">
        <v>142</v>
      </c>
      <c r="AU127" s="230" t="s">
        <v>85</v>
      </c>
      <c r="AY127" s="17" t="s">
        <v>140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7" t="s">
        <v>83</v>
      </c>
      <c r="BK127" s="231">
        <f>ROUND(I127*H127,2)</f>
        <v>0</v>
      </c>
      <c r="BL127" s="17" t="s">
        <v>146</v>
      </c>
      <c r="BM127" s="230" t="s">
        <v>154</v>
      </c>
    </row>
    <row r="128" s="2" customFormat="1">
      <c r="A128" s="38"/>
      <c r="B128" s="39"/>
      <c r="C128" s="40"/>
      <c r="D128" s="232" t="s">
        <v>148</v>
      </c>
      <c r="E128" s="40"/>
      <c r="F128" s="233" t="s">
        <v>155</v>
      </c>
      <c r="G128" s="40"/>
      <c r="H128" s="40"/>
      <c r="I128" s="234"/>
      <c r="J128" s="40"/>
      <c r="K128" s="40"/>
      <c r="L128" s="44"/>
      <c r="M128" s="235"/>
      <c r="N128" s="236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148</v>
      </c>
      <c r="AU128" s="17" t="s">
        <v>85</v>
      </c>
    </row>
    <row r="129" s="13" customFormat="1">
      <c r="A129" s="13"/>
      <c r="B129" s="237"/>
      <c r="C129" s="238"/>
      <c r="D129" s="239" t="s">
        <v>150</v>
      </c>
      <c r="E129" s="240" t="s">
        <v>1</v>
      </c>
      <c r="F129" s="241" t="s">
        <v>156</v>
      </c>
      <c r="G129" s="238"/>
      <c r="H129" s="240" t="s">
        <v>1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150</v>
      </c>
      <c r="AU129" s="247" t="s">
        <v>85</v>
      </c>
      <c r="AV129" s="13" t="s">
        <v>83</v>
      </c>
      <c r="AW129" s="13" t="s">
        <v>31</v>
      </c>
      <c r="AX129" s="13" t="s">
        <v>75</v>
      </c>
      <c r="AY129" s="247" t="s">
        <v>140</v>
      </c>
    </row>
    <row r="130" s="14" customFormat="1">
      <c r="A130" s="14"/>
      <c r="B130" s="248"/>
      <c r="C130" s="249"/>
      <c r="D130" s="239" t="s">
        <v>150</v>
      </c>
      <c r="E130" s="250" t="s">
        <v>1</v>
      </c>
      <c r="F130" s="251" t="s">
        <v>104</v>
      </c>
      <c r="G130" s="249"/>
      <c r="H130" s="252">
        <v>417.83999999999998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8" t="s">
        <v>150</v>
      </c>
      <c r="AU130" s="258" t="s">
        <v>85</v>
      </c>
      <c r="AV130" s="14" t="s">
        <v>85</v>
      </c>
      <c r="AW130" s="14" t="s">
        <v>31</v>
      </c>
      <c r="AX130" s="14" t="s">
        <v>83</v>
      </c>
      <c r="AY130" s="258" t="s">
        <v>140</v>
      </c>
    </row>
    <row r="131" s="2" customFormat="1" ht="24.15" customHeight="1">
      <c r="A131" s="38"/>
      <c r="B131" s="39"/>
      <c r="C131" s="219" t="s">
        <v>96</v>
      </c>
      <c r="D131" s="219" t="s">
        <v>142</v>
      </c>
      <c r="E131" s="220" t="s">
        <v>157</v>
      </c>
      <c r="F131" s="221" t="s">
        <v>158</v>
      </c>
      <c r="G131" s="222" t="s">
        <v>106</v>
      </c>
      <c r="H131" s="223">
        <v>365.61000000000001</v>
      </c>
      <c r="I131" s="224"/>
      <c r="J131" s="225">
        <f>ROUND(I131*H131,2)</f>
        <v>0</v>
      </c>
      <c r="K131" s="221" t="s">
        <v>145</v>
      </c>
      <c r="L131" s="44"/>
      <c r="M131" s="226" t="s">
        <v>1</v>
      </c>
      <c r="N131" s="227" t="s">
        <v>40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0.098000000000000004</v>
      </c>
      <c r="T131" s="229">
        <f>S131*H131</f>
        <v>35.82978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146</v>
      </c>
      <c r="AT131" s="230" t="s">
        <v>142</v>
      </c>
      <c r="AU131" s="230" t="s">
        <v>85</v>
      </c>
      <c r="AY131" s="17" t="s">
        <v>140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83</v>
      </c>
      <c r="BK131" s="231">
        <f>ROUND(I131*H131,2)</f>
        <v>0</v>
      </c>
      <c r="BL131" s="17" t="s">
        <v>146</v>
      </c>
      <c r="BM131" s="230" t="s">
        <v>159</v>
      </c>
    </row>
    <row r="132" s="2" customFormat="1">
      <c r="A132" s="38"/>
      <c r="B132" s="39"/>
      <c r="C132" s="40"/>
      <c r="D132" s="232" t="s">
        <v>148</v>
      </c>
      <c r="E132" s="40"/>
      <c r="F132" s="233" t="s">
        <v>160</v>
      </c>
      <c r="G132" s="40"/>
      <c r="H132" s="40"/>
      <c r="I132" s="234"/>
      <c r="J132" s="40"/>
      <c r="K132" s="40"/>
      <c r="L132" s="44"/>
      <c r="M132" s="235"/>
      <c r="N132" s="23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148</v>
      </c>
      <c r="AU132" s="17" t="s">
        <v>85</v>
      </c>
    </row>
    <row r="133" s="13" customFormat="1">
      <c r="A133" s="13"/>
      <c r="B133" s="237"/>
      <c r="C133" s="238"/>
      <c r="D133" s="239" t="s">
        <v>150</v>
      </c>
      <c r="E133" s="240" t="s">
        <v>1</v>
      </c>
      <c r="F133" s="241" t="s">
        <v>161</v>
      </c>
      <c r="G133" s="238"/>
      <c r="H133" s="240" t="s">
        <v>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150</v>
      </c>
      <c r="AU133" s="247" t="s">
        <v>85</v>
      </c>
      <c r="AV133" s="13" t="s">
        <v>83</v>
      </c>
      <c r="AW133" s="13" t="s">
        <v>31</v>
      </c>
      <c r="AX133" s="13" t="s">
        <v>75</v>
      </c>
      <c r="AY133" s="247" t="s">
        <v>140</v>
      </c>
    </row>
    <row r="134" s="14" customFormat="1">
      <c r="A134" s="14"/>
      <c r="B134" s="248"/>
      <c r="C134" s="249"/>
      <c r="D134" s="239" t="s">
        <v>150</v>
      </c>
      <c r="E134" s="250" t="s">
        <v>1</v>
      </c>
      <c r="F134" s="251" t="s">
        <v>111</v>
      </c>
      <c r="G134" s="249"/>
      <c r="H134" s="252">
        <v>365.61000000000001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150</v>
      </c>
      <c r="AU134" s="258" t="s">
        <v>85</v>
      </c>
      <c r="AV134" s="14" t="s">
        <v>85</v>
      </c>
      <c r="AW134" s="14" t="s">
        <v>31</v>
      </c>
      <c r="AX134" s="14" t="s">
        <v>83</v>
      </c>
      <c r="AY134" s="258" t="s">
        <v>140</v>
      </c>
    </row>
    <row r="135" s="2" customFormat="1" ht="24.15" customHeight="1">
      <c r="A135" s="38"/>
      <c r="B135" s="39"/>
      <c r="C135" s="219" t="s">
        <v>146</v>
      </c>
      <c r="D135" s="219" t="s">
        <v>142</v>
      </c>
      <c r="E135" s="220" t="s">
        <v>162</v>
      </c>
      <c r="F135" s="221" t="s">
        <v>163</v>
      </c>
      <c r="G135" s="222" t="s">
        <v>106</v>
      </c>
      <c r="H135" s="223">
        <v>46.899999999999999</v>
      </c>
      <c r="I135" s="224"/>
      <c r="J135" s="225">
        <f>ROUND(I135*H135,2)</f>
        <v>0</v>
      </c>
      <c r="K135" s="221" t="s">
        <v>145</v>
      </c>
      <c r="L135" s="44"/>
      <c r="M135" s="226" t="s">
        <v>1</v>
      </c>
      <c r="N135" s="227" t="s">
        <v>40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0.22</v>
      </c>
      <c r="T135" s="229">
        <f>S135*H135</f>
        <v>10.318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146</v>
      </c>
      <c r="AT135" s="230" t="s">
        <v>142</v>
      </c>
      <c r="AU135" s="230" t="s">
        <v>85</v>
      </c>
      <c r="AY135" s="17" t="s">
        <v>140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83</v>
      </c>
      <c r="BK135" s="231">
        <f>ROUND(I135*H135,2)</f>
        <v>0</v>
      </c>
      <c r="BL135" s="17" t="s">
        <v>146</v>
      </c>
      <c r="BM135" s="230" t="s">
        <v>164</v>
      </c>
    </row>
    <row r="136" s="2" customFormat="1">
      <c r="A136" s="38"/>
      <c r="B136" s="39"/>
      <c r="C136" s="40"/>
      <c r="D136" s="232" t="s">
        <v>148</v>
      </c>
      <c r="E136" s="40"/>
      <c r="F136" s="233" t="s">
        <v>165</v>
      </c>
      <c r="G136" s="40"/>
      <c r="H136" s="40"/>
      <c r="I136" s="234"/>
      <c r="J136" s="40"/>
      <c r="K136" s="40"/>
      <c r="L136" s="44"/>
      <c r="M136" s="235"/>
      <c r="N136" s="23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148</v>
      </c>
      <c r="AU136" s="17" t="s">
        <v>85</v>
      </c>
    </row>
    <row r="137" s="13" customFormat="1">
      <c r="A137" s="13"/>
      <c r="B137" s="237"/>
      <c r="C137" s="238"/>
      <c r="D137" s="239" t="s">
        <v>150</v>
      </c>
      <c r="E137" s="240" t="s">
        <v>1</v>
      </c>
      <c r="F137" s="241" t="s">
        <v>166</v>
      </c>
      <c r="G137" s="238"/>
      <c r="H137" s="240" t="s">
        <v>1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150</v>
      </c>
      <c r="AU137" s="247" t="s">
        <v>85</v>
      </c>
      <c r="AV137" s="13" t="s">
        <v>83</v>
      </c>
      <c r="AW137" s="13" t="s">
        <v>31</v>
      </c>
      <c r="AX137" s="13" t="s">
        <v>75</v>
      </c>
      <c r="AY137" s="247" t="s">
        <v>140</v>
      </c>
    </row>
    <row r="138" s="14" customFormat="1">
      <c r="A138" s="14"/>
      <c r="B138" s="248"/>
      <c r="C138" s="249"/>
      <c r="D138" s="239" t="s">
        <v>150</v>
      </c>
      <c r="E138" s="250" t="s">
        <v>1</v>
      </c>
      <c r="F138" s="251" t="s">
        <v>108</v>
      </c>
      <c r="G138" s="249"/>
      <c r="H138" s="252">
        <v>46.899999999999999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150</v>
      </c>
      <c r="AU138" s="258" t="s">
        <v>85</v>
      </c>
      <c r="AV138" s="14" t="s">
        <v>85</v>
      </c>
      <c r="AW138" s="14" t="s">
        <v>31</v>
      </c>
      <c r="AX138" s="14" t="s">
        <v>83</v>
      </c>
      <c r="AY138" s="258" t="s">
        <v>140</v>
      </c>
    </row>
    <row r="139" s="2" customFormat="1" ht="16.5" customHeight="1">
      <c r="A139" s="38"/>
      <c r="B139" s="39"/>
      <c r="C139" s="219" t="s">
        <v>167</v>
      </c>
      <c r="D139" s="219" t="s">
        <v>142</v>
      </c>
      <c r="E139" s="220" t="s">
        <v>168</v>
      </c>
      <c r="F139" s="221" t="s">
        <v>169</v>
      </c>
      <c r="G139" s="222" t="s">
        <v>94</v>
      </c>
      <c r="H139" s="223">
        <v>180.5</v>
      </c>
      <c r="I139" s="224"/>
      <c r="J139" s="225">
        <f>ROUND(I139*H139,2)</f>
        <v>0</v>
      </c>
      <c r="K139" s="221" t="s">
        <v>145</v>
      </c>
      <c r="L139" s="44"/>
      <c r="M139" s="226" t="s">
        <v>1</v>
      </c>
      <c r="N139" s="227" t="s">
        <v>40</v>
      </c>
      <c r="O139" s="91"/>
      <c r="P139" s="228">
        <f>O139*H139</f>
        <v>0</v>
      </c>
      <c r="Q139" s="228">
        <v>0</v>
      </c>
      <c r="R139" s="228">
        <f>Q139*H139</f>
        <v>0</v>
      </c>
      <c r="S139" s="228">
        <v>0.23000000000000001</v>
      </c>
      <c r="T139" s="229">
        <f>S139*H139</f>
        <v>41.515000000000001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146</v>
      </c>
      <c r="AT139" s="230" t="s">
        <v>142</v>
      </c>
      <c r="AU139" s="230" t="s">
        <v>85</v>
      </c>
      <c r="AY139" s="17" t="s">
        <v>140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83</v>
      </c>
      <c r="BK139" s="231">
        <f>ROUND(I139*H139,2)</f>
        <v>0</v>
      </c>
      <c r="BL139" s="17" t="s">
        <v>146</v>
      </c>
      <c r="BM139" s="230" t="s">
        <v>170</v>
      </c>
    </row>
    <row r="140" s="2" customFormat="1">
      <c r="A140" s="38"/>
      <c r="B140" s="39"/>
      <c r="C140" s="40"/>
      <c r="D140" s="232" t="s">
        <v>148</v>
      </c>
      <c r="E140" s="40"/>
      <c r="F140" s="233" t="s">
        <v>171</v>
      </c>
      <c r="G140" s="40"/>
      <c r="H140" s="40"/>
      <c r="I140" s="234"/>
      <c r="J140" s="40"/>
      <c r="K140" s="40"/>
      <c r="L140" s="44"/>
      <c r="M140" s="235"/>
      <c r="N140" s="236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148</v>
      </c>
      <c r="AU140" s="17" t="s">
        <v>85</v>
      </c>
    </row>
    <row r="141" s="13" customFormat="1">
      <c r="A141" s="13"/>
      <c r="B141" s="237"/>
      <c r="C141" s="238"/>
      <c r="D141" s="239" t="s">
        <v>150</v>
      </c>
      <c r="E141" s="240" t="s">
        <v>1</v>
      </c>
      <c r="F141" s="241" t="s">
        <v>172</v>
      </c>
      <c r="G141" s="238"/>
      <c r="H141" s="240" t="s">
        <v>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150</v>
      </c>
      <c r="AU141" s="247" t="s">
        <v>85</v>
      </c>
      <c r="AV141" s="13" t="s">
        <v>83</v>
      </c>
      <c r="AW141" s="13" t="s">
        <v>31</v>
      </c>
      <c r="AX141" s="13" t="s">
        <v>75</v>
      </c>
      <c r="AY141" s="247" t="s">
        <v>140</v>
      </c>
    </row>
    <row r="142" s="14" customFormat="1">
      <c r="A142" s="14"/>
      <c r="B142" s="248"/>
      <c r="C142" s="249"/>
      <c r="D142" s="239" t="s">
        <v>150</v>
      </c>
      <c r="E142" s="250" t="s">
        <v>1</v>
      </c>
      <c r="F142" s="251" t="s">
        <v>101</v>
      </c>
      <c r="G142" s="249"/>
      <c r="H142" s="252">
        <v>180.5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8" t="s">
        <v>150</v>
      </c>
      <c r="AU142" s="258" t="s">
        <v>85</v>
      </c>
      <c r="AV142" s="14" t="s">
        <v>85</v>
      </c>
      <c r="AW142" s="14" t="s">
        <v>31</v>
      </c>
      <c r="AX142" s="14" t="s">
        <v>83</v>
      </c>
      <c r="AY142" s="258" t="s">
        <v>140</v>
      </c>
    </row>
    <row r="143" s="2" customFormat="1" ht="16.5" customHeight="1">
      <c r="A143" s="38"/>
      <c r="B143" s="39"/>
      <c r="C143" s="219" t="s">
        <v>173</v>
      </c>
      <c r="D143" s="219" t="s">
        <v>142</v>
      </c>
      <c r="E143" s="220" t="s">
        <v>174</v>
      </c>
      <c r="F143" s="221" t="s">
        <v>175</v>
      </c>
      <c r="G143" s="222" t="s">
        <v>94</v>
      </c>
      <c r="H143" s="223">
        <v>193</v>
      </c>
      <c r="I143" s="224"/>
      <c r="J143" s="225">
        <f>ROUND(I143*H143,2)</f>
        <v>0</v>
      </c>
      <c r="K143" s="221" t="s">
        <v>145</v>
      </c>
      <c r="L143" s="44"/>
      <c r="M143" s="226" t="s">
        <v>1</v>
      </c>
      <c r="N143" s="227" t="s">
        <v>40</v>
      </c>
      <c r="O143" s="91"/>
      <c r="P143" s="228">
        <f>O143*H143</f>
        <v>0</v>
      </c>
      <c r="Q143" s="228">
        <v>0</v>
      </c>
      <c r="R143" s="228">
        <f>Q143*H143</f>
        <v>0</v>
      </c>
      <c r="S143" s="228">
        <v>0.28999999999999998</v>
      </c>
      <c r="T143" s="229">
        <f>S143*H143</f>
        <v>55.969999999999999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146</v>
      </c>
      <c r="AT143" s="230" t="s">
        <v>142</v>
      </c>
      <c r="AU143" s="230" t="s">
        <v>85</v>
      </c>
      <c r="AY143" s="17" t="s">
        <v>140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83</v>
      </c>
      <c r="BK143" s="231">
        <f>ROUND(I143*H143,2)</f>
        <v>0</v>
      </c>
      <c r="BL143" s="17" t="s">
        <v>146</v>
      </c>
      <c r="BM143" s="230" t="s">
        <v>176</v>
      </c>
    </row>
    <row r="144" s="2" customFormat="1">
      <c r="A144" s="38"/>
      <c r="B144" s="39"/>
      <c r="C144" s="40"/>
      <c r="D144" s="232" t="s">
        <v>148</v>
      </c>
      <c r="E144" s="40"/>
      <c r="F144" s="233" t="s">
        <v>177</v>
      </c>
      <c r="G144" s="40"/>
      <c r="H144" s="40"/>
      <c r="I144" s="234"/>
      <c r="J144" s="40"/>
      <c r="K144" s="40"/>
      <c r="L144" s="44"/>
      <c r="M144" s="235"/>
      <c r="N144" s="236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148</v>
      </c>
      <c r="AU144" s="17" t="s">
        <v>85</v>
      </c>
    </row>
    <row r="145" s="13" customFormat="1">
      <c r="A145" s="13"/>
      <c r="B145" s="237"/>
      <c r="C145" s="238"/>
      <c r="D145" s="239" t="s">
        <v>150</v>
      </c>
      <c r="E145" s="240" t="s">
        <v>1</v>
      </c>
      <c r="F145" s="241" t="s">
        <v>178</v>
      </c>
      <c r="G145" s="238"/>
      <c r="H145" s="240" t="s">
        <v>1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150</v>
      </c>
      <c r="AU145" s="247" t="s">
        <v>85</v>
      </c>
      <c r="AV145" s="13" t="s">
        <v>83</v>
      </c>
      <c r="AW145" s="13" t="s">
        <v>31</v>
      </c>
      <c r="AX145" s="13" t="s">
        <v>75</v>
      </c>
      <c r="AY145" s="247" t="s">
        <v>140</v>
      </c>
    </row>
    <row r="146" s="14" customFormat="1">
      <c r="A146" s="14"/>
      <c r="B146" s="248"/>
      <c r="C146" s="249"/>
      <c r="D146" s="239" t="s">
        <v>150</v>
      </c>
      <c r="E146" s="250" t="s">
        <v>1</v>
      </c>
      <c r="F146" s="251" t="s">
        <v>97</v>
      </c>
      <c r="G146" s="249"/>
      <c r="H146" s="252">
        <v>193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150</v>
      </c>
      <c r="AU146" s="258" t="s">
        <v>85</v>
      </c>
      <c r="AV146" s="14" t="s">
        <v>85</v>
      </c>
      <c r="AW146" s="14" t="s">
        <v>31</v>
      </c>
      <c r="AX146" s="14" t="s">
        <v>83</v>
      </c>
      <c r="AY146" s="258" t="s">
        <v>140</v>
      </c>
    </row>
    <row r="147" s="12" customFormat="1" ht="22.8" customHeight="1">
      <c r="A147" s="12"/>
      <c r="B147" s="203"/>
      <c r="C147" s="204"/>
      <c r="D147" s="205" t="s">
        <v>74</v>
      </c>
      <c r="E147" s="217" t="s">
        <v>179</v>
      </c>
      <c r="F147" s="217" t="s">
        <v>180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SUM(P148:P150)</f>
        <v>0</v>
      </c>
      <c r="Q147" s="211"/>
      <c r="R147" s="212">
        <f>SUM(R148:R150)</f>
        <v>0</v>
      </c>
      <c r="S147" s="211"/>
      <c r="T147" s="213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83</v>
      </c>
      <c r="AT147" s="215" t="s">
        <v>74</v>
      </c>
      <c r="AU147" s="215" t="s">
        <v>83</v>
      </c>
      <c r="AY147" s="214" t="s">
        <v>140</v>
      </c>
      <c r="BK147" s="216">
        <f>SUM(BK148:BK150)</f>
        <v>0</v>
      </c>
    </row>
    <row r="148" s="2" customFormat="1" ht="24.15" customHeight="1">
      <c r="A148" s="38"/>
      <c r="B148" s="39"/>
      <c r="C148" s="219" t="s">
        <v>181</v>
      </c>
      <c r="D148" s="219" t="s">
        <v>142</v>
      </c>
      <c r="E148" s="220" t="s">
        <v>182</v>
      </c>
      <c r="F148" s="221" t="s">
        <v>183</v>
      </c>
      <c r="G148" s="222" t="s">
        <v>94</v>
      </c>
      <c r="H148" s="223">
        <v>189</v>
      </c>
      <c r="I148" s="224"/>
      <c r="J148" s="225">
        <f>ROUND(I148*H148,2)</f>
        <v>0</v>
      </c>
      <c r="K148" s="221" t="s">
        <v>145</v>
      </c>
      <c r="L148" s="44"/>
      <c r="M148" s="226" t="s">
        <v>1</v>
      </c>
      <c r="N148" s="227" t="s">
        <v>40</v>
      </c>
      <c r="O148" s="91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146</v>
      </c>
      <c r="AT148" s="230" t="s">
        <v>142</v>
      </c>
      <c r="AU148" s="230" t="s">
        <v>85</v>
      </c>
      <c r="AY148" s="17" t="s">
        <v>140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83</v>
      </c>
      <c r="BK148" s="231">
        <f>ROUND(I148*H148,2)</f>
        <v>0</v>
      </c>
      <c r="BL148" s="17" t="s">
        <v>146</v>
      </c>
      <c r="BM148" s="230" t="s">
        <v>184</v>
      </c>
    </row>
    <row r="149" s="2" customFormat="1">
      <c r="A149" s="38"/>
      <c r="B149" s="39"/>
      <c r="C149" s="40"/>
      <c r="D149" s="232" t="s">
        <v>148</v>
      </c>
      <c r="E149" s="40"/>
      <c r="F149" s="233" t="s">
        <v>185</v>
      </c>
      <c r="G149" s="40"/>
      <c r="H149" s="40"/>
      <c r="I149" s="234"/>
      <c r="J149" s="40"/>
      <c r="K149" s="40"/>
      <c r="L149" s="44"/>
      <c r="M149" s="235"/>
      <c r="N149" s="236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148</v>
      </c>
      <c r="AU149" s="17" t="s">
        <v>85</v>
      </c>
    </row>
    <row r="150" s="14" customFormat="1">
      <c r="A150" s="14"/>
      <c r="B150" s="248"/>
      <c r="C150" s="249"/>
      <c r="D150" s="239" t="s">
        <v>150</v>
      </c>
      <c r="E150" s="250" t="s">
        <v>1</v>
      </c>
      <c r="F150" s="251" t="s">
        <v>92</v>
      </c>
      <c r="G150" s="249"/>
      <c r="H150" s="252">
        <v>189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150</v>
      </c>
      <c r="AU150" s="258" t="s">
        <v>85</v>
      </c>
      <c r="AV150" s="14" t="s">
        <v>85</v>
      </c>
      <c r="AW150" s="14" t="s">
        <v>31</v>
      </c>
      <c r="AX150" s="14" t="s">
        <v>83</v>
      </c>
      <c r="AY150" s="258" t="s">
        <v>140</v>
      </c>
    </row>
    <row r="151" s="12" customFormat="1" ht="22.8" customHeight="1">
      <c r="A151" s="12"/>
      <c r="B151" s="203"/>
      <c r="C151" s="204"/>
      <c r="D151" s="205" t="s">
        <v>74</v>
      </c>
      <c r="E151" s="217" t="s">
        <v>186</v>
      </c>
      <c r="F151" s="217" t="s">
        <v>187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SUM(P152:P173)</f>
        <v>0</v>
      </c>
      <c r="Q151" s="211"/>
      <c r="R151" s="212">
        <f>SUM(R152:R173)</f>
        <v>0</v>
      </c>
      <c r="S151" s="211"/>
      <c r="T151" s="213">
        <f>SUM(T152:T173)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83</v>
      </c>
      <c r="AT151" s="215" t="s">
        <v>74</v>
      </c>
      <c r="AU151" s="215" t="s">
        <v>83</v>
      </c>
      <c r="AY151" s="214" t="s">
        <v>140</v>
      </c>
      <c r="BK151" s="216">
        <f>SUM(BK152:BK173)</f>
        <v>0</v>
      </c>
    </row>
    <row r="152" s="2" customFormat="1" ht="33" customHeight="1">
      <c r="A152" s="38"/>
      <c r="B152" s="39"/>
      <c r="C152" s="219" t="s">
        <v>188</v>
      </c>
      <c r="D152" s="219" t="s">
        <v>142</v>
      </c>
      <c r="E152" s="220" t="s">
        <v>189</v>
      </c>
      <c r="F152" s="221" t="s">
        <v>190</v>
      </c>
      <c r="G152" s="222" t="s">
        <v>191</v>
      </c>
      <c r="H152" s="223">
        <v>400.60399999999998</v>
      </c>
      <c r="I152" s="224"/>
      <c r="J152" s="225">
        <f>ROUND(I152*H152,2)</f>
        <v>0</v>
      </c>
      <c r="K152" s="221" t="s">
        <v>192</v>
      </c>
      <c r="L152" s="44"/>
      <c r="M152" s="226" t="s">
        <v>1</v>
      </c>
      <c r="N152" s="227" t="s">
        <v>40</v>
      </c>
      <c r="O152" s="91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146</v>
      </c>
      <c r="AT152" s="230" t="s">
        <v>142</v>
      </c>
      <c r="AU152" s="230" t="s">
        <v>85</v>
      </c>
      <c r="AY152" s="17" t="s">
        <v>140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83</v>
      </c>
      <c r="BK152" s="231">
        <f>ROUND(I152*H152,2)</f>
        <v>0</v>
      </c>
      <c r="BL152" s="17" t="s">
        <v>146</v>
      </c>
      <c r="BM152" s="230" t="s">
        <v>193</v>
      </c>
    </row>
    <row r="153" s="2" customFormat="1">
      <c r="A153" s="38"/>
      <c r="B153" s="39"/>
      <c r="C153" s="40"/>
      <c r="D153" s="232" t="s">
        <v>148</v>
      </c>
      <c r="E153" s="40"/>
      <c r="F153" s="233" t="s">
        <v>194</v>
      </c>
      <c r="G153" s="40"/>
      <c r="H153" s="40"/>
      <c r="I153" s="234"/>
      <c r="J153" s="40"/>
      <c r="K153" s="40"/>
      <c r="L153" s="44"/>
      <c r="M153" s="235"/>
      <c r="N153" s="236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148</v>
      </c>
      <c r="AU153" s="17" t="s">
        <v>85</v>
      </c>
    </row>
    <row r="154" s="2" customFormat="1" ht="24.15" customHeight="1">
      <c r="A154" s="38"/>
      <c r="B154" s="39"/>
      <c r="C154" s="219" t="s">
        <v>179</v>
      </c>
      <c r="D154" s="219" t="s">
        <v>142</v>
      </c>
      <c r="E154" s="220" t="s">
        <v>195</v>
      </c>
      <c r="F154" s="221" t="s">
        <v>196</v>
      </c>
      <c r="G154" s="222" t="s">
        <v>191</v>
      </c>
      <c r="H154" s="223">
        <v>6009.0600000000004</v>
      </c>
      <c r="I154" s="224"/>
      <c r="J154" s="225">
        <f>ROUND(I154*H154,2)</f>
        <v>0</v>
      </c>
      <c r="K154" s="221" t="s">
        <v>192</v>
      </c>
      <c r="L154" s="44"/>
      <c r="M154" s="226" t="s">
        <v>1</v>
      </c>
      <c r="N154" s="227" t="s">
        <v>40</v>
      </c>
      <c r="O154" s="91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146</v>
      </c>
      <c r="AT154" s="230" t="s">
        <v>142</v>
      </c>
      <c r="AU154" s="230" t="s">
        <v>85</v>
      </c>
      <c r="AY154" s="17" t="s">
        <v>140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83</v>
      </c>
      <c r="BK154" s="231">
        <f>ROUND(I154*H154,2)</f>
        <v>0</v>
      </c>
      <c r="BL154" s="17" t="s">
        <v>146</v>
      </c>
      <c r="BM154" s="230" t="s">
        <v>197</v>
      </c>
    </row>
    <row r="155" s="2" customFormat="1">
      <c r="A155" s="38"/>
      <c r="B155" s="39"/>
      <c r="C155" s="40"/>
      <c r="D155" s="232" t="s">
        <v>148</v>
      </c>
      <c r="E155" s="40"/>
      <c r="F155" s="233" t="s">
        <v>198</v>
      </c>
      <c r="G155" s="40"/>
      <c r="H155" s="40"/>
      <c r="I155" s="234"/>
      <c r="J155" s="40"/>
      <c r="K155" s="40"/>
      <c r="L155" s="44"/>
      <c r="M155" s="235"/>
      <c r="N155" s="236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148</v>
      </c>
      <c r="AU155" s="17" t="s">
        <v>85</v>
      </c>
    </row>
    <row r="156" s="14" customFormat="1">
      <c r="A156" s="14"/>
      <c r="B156" s="248"/>
      <c r="C156" s="249"/>
      <c r="D156" s="239" t="s">
        <v>150</v>
      </c>
      <c r="E156" s="249"/>
      <c r="F156" s="251" t="s">
        <v>199</v>
      </c>
      <c r="G156" s="249"/>
      <c r="H156" s="252">
        <v>6009.0600000000004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8" t="s">
        <v>150</v>
      </c>
      <c r="AU156" s="258" t="s">
        <v>85</v>
      </c>
      <c r="AV156" s="14" t="s">
        <v>85</v>
      </c>
      <c r="AW156" s="14" t="s">
        <v>4</v>
      </c>
      <c r="AX156" s="14" t="s">
        <v>83</v>
      </c>
      <c r="AY156" s="258" t="s">
        <v>140</v>
      </c>
    </row>
    <row r="157" s="2" customFormat="1" ht="16.5" customHeight="1">
      <c r="A157" s="38"/>
      <c r="B157" s="39"/>
      <c r="C157" s="219" t="s">
        <v>200</v>
      </c>
      <c r="D157" s="219" t="s">
        <v>142</v>
      </c>
      <c r="E157" s="220" t="s">
        <v>201</v>
      </c>
      <c r="F157" s="221" t="s">
        <v>202</v>
      </c>
      <c r="G157" s="222" t="s">
        <v>191</v>
      </c>
      <c r="H157" s="223">
        <v>400.60399999999998</v>
      </c>
      <c r="I157" s="224"/>
      <c r="J157" s="225">
        <f>ROUND(I157*H157,2)</f>
        <v>0</v>
      </c>
      <c r="K157" s="221" t="s">
        <v>192</v>
      </c>
      <c r="L157" s="44"/>
      <c r="M157" s="226" t="s">
        <v>1</v>
      </c>
      <c r="N157" s="227" t="s">
        <v>40</v>
      </c>
      <c r="O157" s="91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0" t="s">
        <v>146</v>
      </c>
      <c r="AT157" s="230" t="s">
        <v>142</v>
      </c>
      <c r="AU157" s="230" t="s">
        <v>85</v>
      </c>
      <c r="AY157" s="17" t="s">
        <v>140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7" t="s">
        <v>83</v>
      </c>
      <c r="BK157" s="231">
        <f>ROUND(I157*H157,2)</f>
        <v>0</v>
      </c>
      <c r="BL157" s="17" t="s">
        <v>146</v>
      </c>
      <c r="BM157" s="230" t="s">
        <v>203</v>
      </c>
    </row>
    <row r="158" s="2" customFormat="1">
      <c r="A158" s="38"/>
      <c r="B158" s="39"/>
      <c r="C158" s="40"/>
      <c r="D158" s="232" t="s">
        <v>148</v>
      </c>
      <c r="E158" s="40"/>
      <c r="F158" s="233" t="s">
        <v>204</v>
      </c>
      <c r="G158" s="40"/>
      <c r="H158" s="40"/>
      <c r="I158" s="234"/>
      <c r="J158" s="40"/>
      <c r="K158" s="40"/>
      <c r="L158" s="44"/>
      <c r="M158" s="235"/>
      <c r="N158" s="236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148</v>
      </c>
      <c r="AU158" s="17" t="s">
        <v>85</v>
      </c>
    </row>
    <row r="159" s="2" customFormat="1" ht="37.8" customHeight="1">
      <c r="A159" s="38"/>
      <c r="B159" s="39"/>
      <c r="C159" s="219" t="s">
        <v>205</v>
      </c>
      <c r="D159" s="219" t="s">
        <v>142</v>
      </c>
      <c r="E159" s="220" t="s">
        <v>206</v>
      </c>
      <c r="F159" s="221" t="s">
        <v>207</v>
      </c>
      <c r="G159" s="222" t="s">
        <v>191</v>
      </c>
      <c r="H159" s="223">
        <v>97.484999999999999</v>
      </c>
      <c r="I159" s="224"/>
      <c r="J159" s="225">
        <f>ROUND(I159*H159,2)</f>
        <v>0</v>
      </c>
      <c r="K159" s="221" t="s">
        <v>145</v>
      </c>
      <c r="L159" s="44"/>
      <c r="M159" s="226" t="s">
        <v>1</v>
      </c>
      <c r="N159" s="227" t="s">
        <v>40</v>
      </c>
      <c r="O159" s="91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0" t="s">
        <v>146</v>
      </c>
      <c r="AT159" s="230" t="s">
        <v>142</v>
      </c>
      <c r="AU159" s="230" t="s">
        <v>85</v>
      </c>
      <c r="AY159" s="17" t="s">
        <v>140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7" t="s">
        <v>83</v>
      </c>
      <c r="BK159" s="231">
        <f>ROUND(I159*H159,2)</f>
        <v>0</v>
      </c>
      <c r="BL159" s="17" t="s">
        <v>146</v>
      </c>
      <c r="BM159" s="230" t="s">
        <v>208</v>
      </c>
    </row>
    <row r="160" s="2" customFormat="1">
      <c r="A160" s="38"/>
      <c r="B160" s="39"/>
      <c r="C160" s="40"/>
      <c r="D160" s="232" t="s">
        <v>148</v>
      </c>
      <c r="E160" s="40"/>
      <c r="F160" s="233" t="s">
        <v>209</v>
      </c>
      <c r="G160" s="40"/>
      <c r="H160" s="40"/>
      <c r="I160" s="234"/>
      <c r="J160" s="40"/>
      <c r="K160" s="40"/>
      <c r="L160" s="44"/>
      <c r="M160" s="235"/>
      <c r="N160" s="236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148</v>
      </c>
      <c r="AU160" s="17" t="s">
        <v>85</v>
      </c>
    </row>
    <row r="161" s="14" customFormat="1">
      <c r="A161" s="14"/>
      <c r="B161" s="248"/>
      <c r="C161" s="249"/>
      <c r="D161" s="239" t="s">
        <v>150</v>
      </c>
      <c r="E161" s="250" t="s">
        <v>1</v>
      </c>
      <c r="F161" s="251" t="s">
        <v>210</v>
      </c>
      <c r="G161" s="249"/>
      <c r="H161" s="252">
        <v>41.515000000000001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150</v>
      </c>
      <c r="AU161" s="258" t="s">
        <v>85</v>
      </c>
      <c r="AV161" s="14" t="s">
        <v>85</v>
      </c>
      <c r="AW161" s="14" t="s">
        <v>31</v>
      </c>
      <c r="AX161" s="14" t="s">
        <v>75</v>
      </c>
      <c r="AY161" s="258" t="s">
        <v>140</v>
      </c>
    </row>
    <row r="162" s="14" customFormat="1">
      <c r="A162" s="14"/>
      <c r="B162" s="248"/>
      <c r="C162" s="249"/>
      <c r="D162" s="239" t="s">
        <v>150</v>
      </c>
      <c r="E162" s="250" t="s">
        <v>1</v>
      </c>
      <c r="F162" s="251" t="s">
        <v>211</v>
      </c>
      <c r="G162" s="249"/>
      <c r="H162" s="252">
        <v>55.969999999999999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8" t="s">
        <v>150</v>
      </c>
      <c r="AU162" s="258" t="s">
        <v>85</v>
      </c>
      <c r="AV162" s="14" t="s">
        <v>85</v>
      </c>
      <c r="AW162" s="14" t="s">
        <v>31</v>
      </c>
      <c r="AX162" s="14" t="s">
        <v>75</v>
      </c>
      <c r="AY162" s="258" t="s">
        <v>140</v>
      </c>
    </row>
    <row r="163" s="15" customFormat="1">
      <c r="A163" s="15"/>
      <c r="B163" s="259"/>
      <c r="C163" s="260"/>
      <c r="D163" s="239" t="s">
        <v>150</v>
      </c>
      <c r="E163" s="261" t="s">
        <v>1</v>
      </c>
      <c r="F163" s="262" t="s">
        <v>212</v>
      </c>
      <c r="G163" s="260"/>
      <c r="H163" s="263">
        <v>97.484999999999999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9" t="s">
        <v>150</v>
      </c>
      <c r="AU163" s="269" t="s">
        <v>85</v>
      </c>
      <c r="AV163" s="15" t="s">
        <v>146</v>
      </c>
      <c r="AW163" s="15" t="s">
        <v>31</v>
      </c>
      <c r="AX163" s="15" t="s">
        <v>83</v>
      </c>
      <c r="AY163" s="269" t="s">
        <v>140</v>
      </c>
    </row>
    <row r="164" s="2" customFormat="1" ht="44.25" customHeight="1">
      <c r="A164" s="38"/>
      <c r="B164" s="39"/>
      <c r="C164" s="219" t="s">
        <v>8</v>
      </c>
      <c r="D164" s="219" t="s">
        <v>142</v>
      </c>
      <c r="E164" s="220" t="s">
        <v>213</v>
      </c>
      <c r="F164" s="221" t="s">
        <v>214</v>
      </c>
      <c r="G164" s="222" t="s">
        <v>191</v>
      </c>
      <c r="H164" s="223">
        <v>256.97199999999998</v>
      </c>
      <c r="I164" s="224"/>
      <c r="J164" s="225">
        <f>ROUND(I164*H164,2)</f>
        <v>0</v>
      </c>
      <c r="K164" s="221" t="s">
        <v>192</v>
      </c>
      <c r="L164" s="44"/>
      <c r="M164" s="226" t="s">
        <v>1</v>
      </c>
      <c r="N164" s="227" t="s">
        <v>40</v>
      </c>
      <c r="O164" s="91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0" t="s">
        <v>146</v>
      </c>
      <c r="AT164" s="230" t="s">
        <v>142</v>
      </c>
      <c r="AU164" s="230" t="s">
        <v>85</v>
      </c>
      <c r="AY164" s="17" t="s">
        <v>140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7" t="s">
        <v>83</v>
      </c>
      <c r="BK164" s="231">
        <f>ROUND(I164*H164,2)</f>
        <v>0</v>
      </c>
      <c r="BL164" s="17" t="s">
        <v>146</v>
      </c>
      <c r="BM164" s="230" t="s">
        <v>215</v>
      </c>
    </row>
    <row r="165" s="2" customFormat="1">
      <c r="A165" s="38"/>
      <c r="B165" s="39"/>
      <c r="C165" s="40"/>
      <c r="D165" s="232" t="s">
        <v>148</v>
      </c>
      <c r="E165" s="40"/>
      <c r="F165" s="233" t="s">
        <v>216</v>
      </c>
      <c r="G165" s="40"/>
      <c r="H165" s="40"/>
      <c r="I165" s="234"/>
      <c r="J165" s="40"/>
      <c r="K165" s="40"/>
      <c r="L165" s="44"/>
      <c r="M165" s="235"/>
      <c r="N165" s="236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148</v>
      </c>
      <c r="AU165" s="17" t="s">
        <v>85</v>
      </c>
    </row>
    <row r="166" s="14" customFormat="1">
      <c r="A166" s="14"/>
      <c r="B166" s="248"/>
      <c r="C166" s="249"/>
      <c r="D166" s="239" t="s">
        <v>150</v>
      </c>
      <c r="E166" s="250" t="s">
        <v>1</v>
      </c>
      <c r="F166" s="251" t="s">
        <v>217</v>
      </c>
      <c r="G166" s="249"/>
      <c r="H166" s="252">
        <v>135.798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150</v>
      </c>
      <c r="AU166" s="258" t="s">
        <v>85</v>
      </c>
      <c r="AV166" s="14" t="s">
        <v>85</v>
      </c>
      <c r="AW166" s="14" t="s">
        <v>31</v>
      </c>
      <c r="AX166" s="14" t="s">
        <v>75</v>
      </c>
      <c r="AY166" s="258" t="s">
        <v>140</v>
      </c>
    </row>
    <row r="167" s="14" customFormat="1">
      <c r="A167" s="14"/>
      <c r="B167" s="248"/>
      <c r="C167" s="249"/>
      <c r="D167" s="239" t="s">
        <v>150</v>
      </c>
      <c r="E167" s="250" t="s">
        <v>1</v>
      </c>
      <c r="F167" s="251" t="s">
        <v>218</v>
      </c>
      <c r="G167" s="249"/>
      <c r="H167" s="252">
        <v>121.17400000000001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8" t="s">
        <v>150</v>
      </c>
      <c r="AU167" s="258" t="s">
        <v>85</v>
      </c>
      <c r="AV167" s="14" t="s">
        <v>85</v>
      </c>
      <c r="AW167" s="14" t="s">
        <v>31</v>
      </c>
      <c r="AX167" s="14" t="s">
        <v>75</v>
      </c>
      <c r="AY167" s="258" t="s">
        <v>140</v>
      </c>
    </row>
    <row r="168" s="15" customFormat="1">
      <c r="A168" s="15"/>
      <c r="B168" s="259"/>
      <c r="C168" s="260"/>
      <c r="D168" s="239" t="s">
        <v>150</v>
      </c>
      <c r="E168" s="261" t="s">
        <v>1</v>
      </c>
      <c r="F168" s="262" t="s">
        <v>212</v>
      </c>
      <c r="G168" s="260"/>
      <c r="H168" s="263">
        <v>256.97199999999998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9" t="s">
        <v>150</v>
      </c>
      <c r="AU168" s="269" t="s">
        <v>85</v>
      </c>
      <c r="AV168" s="15" t="s">
        <v>146</v>
      </c>
      <c r="AW168" s="15" t="s">
        <v>31</v>
      </c>
      <c r="AX168" s="15" t="s">
        <v>83</v>
      </c>
      <c r="AY168" s="269" t="s">
        <v>140</v>
      </c>
    </row>
    <row r="169" s="2" customFormat="1" ht="44.25" customHeight="1">
      <c r="A169" s="38"/>
      <c r="B169" s="39"/>
      <c r="C169" s="219" t="s">
        <v>219</v>
      </c>
      <c r="D169" s="219" t="s">
        <v>142</v>
      </c>
      <c r="E169" s="220" t="s">
        <v>220</v>
      </c>
      <c r="F169" s="221" t="s">
        <v>221</v>
      </c>
      <c r="G169" s="222" t="s">
        <v>191</v>
      </c>
      <c r="H169" s="223">
        <v>46.148000000000003</v>
      </c>
      <c r="I169" s="224"/>
      <c r="J169" s="225">
        <f>ROUND(I169*H169,2)</f>
        <v>0</v>
      </c>
      <c r="K169" s="221" t="s">
        <v>145</v>
      </c>
      <c r="L169" s="44"/>
      <c r="M169" s="226" t="s">
        <v>1</v>
      </c>
      <c r="N169" s="227" t="s">
        <v>40</v>
      </c>
      <c r="O169" s="91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0" t="s">
        <v>146</v>
      </c>
      <c r="AT169" s="230" t="s">
        <v>142</v>
      </c>
      <c r="AU169" s="230" t="s">
        <v>85</v>
      </c>
      <c r="AY169" s="17" t="s">
        <v>140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7" t="s">
        <v>83</v>
      </c>
      <c r="BK169" s="231">
        <f>ROUND(I169*H169,2)</f>
        <v>0</v>
      </c>
      <c r="BL169" s="17" t="s">
        <v>146</v>
      </c>
      <c r="BM169" s="230" t="s">
        <v>222</v>
      </c>
    </row>
    <row r="170" s="2" customFormat="1">
      <c r="A170" s="38"/>
      <c r="B170" s="39"/>
      <c r="C170" s="40"/>
      <c r="D170" s="232" t="s">
        <v>148</v>
      </c>
      <c r="E170" s="40"/>
      <c r="F170" s="233" t="s">
        <v>223</v>
      </c>
      <c r="G170" s="40"/>
      <c r="H170" s="40"/>
      <c r="I170" s="234"/>
      <c r="J170" s="40"/>
      <c r="K170" s="40"/>
      <c r="L170" s="44"/>
      <c r="M170" s="235"/>
      <c r="N170" s="236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148</v>
      </c>
      <c r="AU170" s="17" t="s">
        <v>85</v>
      </c>
    </row>
    <row r="171" s="14" customFormat="1">
      <c r="A171" s="14"/>
      <c r="B171" s="248"/>
      <c r="C171" s="249"/>
      <c r="D171" s="239" t="s">
        <v>150</v>
      </c>
      <c r="E171" s="250" t="s">
        <v>1</v>
      </c>
      <c r="F171" s="251" t="s">
        <v>224</v>
      </c>
      <c r="G171" s="249"/>
      <c r="H171" s="252">
        <v>35.829999999999998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8" t="s">
        <v>150</v>
      </c>
      <c r="AU171" s="258" t="s">
        <v>85</v>
      </c>
      <c r="AV171" s="14" t="s">
        <v>85</v>
      </c>
      <c r="AW171" s="14" t="s">
        <v>31</v>
      </c>
      <c r="AX171" s="14" t="s">
        <v>75</v>
      </c>
      <c r="AY171" s="258" t="s">
        <v>140</v>
      </c>
    </row>
    <row r="172" s="14" customFormat="1">
      <c r="A172" s="14"/>
      <c r="B172" s="248"/>
      <c r="C172" s="249"/>
      <c r="D172" s="239" t="s">
        <v>150</v>
      </c>
      <c r="E172" s="250" t="s">
        <v>1</v>
      </c>
      <c r="F172" s="251" t="s">
        <v>225</v>
      </c>
      <c r="G172" s="249"/>
      <c r="H172" s="252">
        <v>10.318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8" t="s">
        <v>150</v>
      </c>
      <c r="AU172" s="258" t="s">
        <v>85</v>
      </c>
      <c r="AV172" s="14" t="s">
        <v>85</v>
      </c>
      <c r="AW172" s="14" t="s">
        <v>31</v>
      </c>
      <c r="AX172" s="14" t="s">
        <v>75</v>
      </c>
      <c r="AY172" s="258" t="s">
        <v>140</v>
      </c>
    </row>
    <row r="173" s="15" customFormat="1">
      <c r="A173" s="15"/>
      <c r="B173" s="259"/>
      <c r="C173" s="260"/>
      <c r="D173" s="239" t="s">
        <v>150</v>
      </c>
      <c r="E173" s="261" t="s">
        <v>1</v>
      </c>
      <c r="F173" s="262" t="s">
        <v>212</v>
      </c>
      <c r="G173" s="260"/>
      <c r="H173" s="263">
        <v>46.148000000000003</v>
      </c>
      <c r="I173" s="264"/>
      <c r="J173" s="260"/>
      <c r="K173" s="260"/>
      <c r="L173" s="265"/>
      <c r="M173" s="270"/>
      <c r="N173" s="271"/>
      <c r="O173" s="271"/>
      <c r="P173" s="271"/>
      <c r="Q173" s="271"/>
      <c r="R173" s="271"/>
      <c r="S173" s="271"/>
      <c r="T173" s="272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9" t="s">
        <v>150</v>
      </c>
      <c r="AU173" s="269" t="s">
        <v>85</v>
      </c>
      <c r="AV173" s="15" t="s">
        <v>146</v>
      </c>
      <c r="AW173" s="15" t="s">
        <v>31</v>
      </c>
      <c r="AX173" s="15" t="s">
        <v>83</v>
      </c>
      <c r="AY173" s="269" t="s">
        <v>140</v>
      </c>
    </row>
    <row r="174" s="2" customFormat="1" ht="6.96" customHeight="1">
      <c r="A174" s="38"/>
      <c r="B174" s="66"/>
      <c r="C174" s="67"/>
      <c r="D174" s="67"/>
      <c r="E174" s="67"/>
      <c r="F174" s="67"/>
      <c r="G174" s="67"/>
      <c r="H174" s="67"/>
      <c r="I174" s="67"/>
      <c r="J174" s="67"/>
      <c r="K174" s="67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I4uaZdVMmy1z6exwc7xQru31nJ/AAzygmcoWVi8kh6lP5btxIEPbKahcS1mfZ+5atwsJAzyg5k+hyiiE0jk6LQ==" hashValue="uR6MIo1uf3ih3+EaeEwzmoTrzvsfAP9gV6tmrGaZg68+hXo9wCMQ/djKC0LxjSrkJN6QvwLJiU0nIsivZBiGbA==" algorithmName="SHA-512" password="CC35"/>
  <autoFilter ref="C119:K17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4_02/113107222"/>
    <hyperlink ref="F128" r:id="rId2" display="https://podminky.urs.cz/item/CS_URS_2024_02/113107231"/>
    <hyperlink ref="F132" r:id="rId3" display="https://podminky.urs.cz/item/CS_URS_2024_02/113107241"/>
    <hyperlink ref="F136" r:id="rId4" display="https://podminky.urs.cz/item/CS_URS_2024_02/113107342"/>
    <hyperlink ref="F140" r:id="rId5" display="https://podminky.urs.cz/item/CS_URS_2024_02/113201111"/>
    <hyperlink ref="F144" r:id="rId6" display="https://podminky.urs.cz/item/CS_URS_2024_02/113201112"/>
    <hyperlink ref="F149" r:id="rId7" display="https://podminky.urs.cz/item/CS_URS_2024_02/919735112"/>
    <hyperlink ref="F153" r:id="rId8" display="https://podminky.urs.cz/item/CS_URS_2024_01/997002511"/>
    <hyperlink ref="F155" r:id="rId9" display="https://podminky.urs.cz/item/CS_URS_2024_01/997002519"/>
    <hyperlink ref="F158" r:id="rId10" display="https://podminky.urs.cz/item/CS_URS_2024_01/997002611"/>
    <hyperlink ref="F160" r:id="rId11" display="https://podminky.urs.cz/item/CS_URS_2024_02/997221861"/>
    <hyperlink ref="F165" r:id="rId12" display="https://podminky.urs.cz/item/CS_URS_2024_01/997221873"/>
    <hyperlink ref="F170" r:id="rId13" display="https://podminky.urs.cz/item/CS_URS_2024_02/99722187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  <c r="AZ2" s="136" t="s">
        <v>92</v>
      </c>
      <c r="BA2" s="136" t="s">
        <v>226</v>
      </c>
      <c r="BB2" s="136" t="s">
        <v>106</v>
      </c>
      <c r="BC2" s="136" t="s">
        <v>227</v>
      </c>
      <c r="BD2" s="136" t="s">
        <v>96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85</v>
      </c>
      <c r="AZ3" s="136" t="s">
        <v>97</v>
      </c>
      <c r="BA3" s="136" t="s">
        <v>228</v>
      </c>
      <c r="BB3" s="136" t="s">
        <v>106</v>
      </c>
      <c r="BC3" s="136" t="s">
        <v>96</v>
      </c>
      <c r="BD3" s="136" t="s">
        <v>96</v>
      </c>
    </row>
    <row r="4" s="1" customFormat="1" ht="24.96" customHeight="1">
      <c r="B4" s="20"/>
      <c r="D4" s="139" t="s">
        <v>100</v>
      </c>
      <c r="L4" s="20"/>
      <c r="M4" s="140" t="s">
        <v>10</v>
      </c>
      <c r="AT4" s="17" t="s">
        <v>4</v>
      </c>
      <c r="AZ4" s="136" t="s">
        <v>101</v>
      </c>
      <c r="BA4" s="136" t="s">
        <v>229</v>
      </c>
      <c r="BB4" s="136" t="s">
        <v>106</v>
      </c>
      <c r="BC4" s="136" t="s">
        <v>96</v>
      </c>
      <c r="BD4" s="136" t="s">
        <v>96</v>
      </c>
    </row>
    <row r="5" s="1" customFormat="1" ht="6.96" customHeight="1">
      <c r="B5" s="20"/>
      <c r="L5" s="20"/>
      <c r="AZ5" s="136" t="s">
        <v>104</v>
      </c>
      <c r="BA5" s="136" t="s">
        <v>230</v>
      </c>
      <c r="BB5" s="136" t="s">
        <v>94</v>
      </c>
      <c r="BC5" s="136" t="s">
        <v>231</v>
      </c>
      <c r="BD5" s="136" t="s">
        <v>96</v>
      </c>
    </row>
    <row r="6" s="1" customFormat="1" ht="12" customHeight="1">
      <c r="B6" s="20"/>
      <c r="D6" s="141" t="s">
        <v>16</v>
      </c>
      <c r="L6" s="20"/>
      <c r="AZ6" s="136" t="s">
        <v>108</v>
      </c>
      <c r="BA6" s="136" t="s">
        <v>232</v>
      </c>
      <c r="BB6" s="136" t="s">
        <v>94</v>
      </c>
      <c r="BC6" s="136" t="s">
        <v>233</v>
      </c>
      <c r="BD6" s="136" t="s">
        <v>96</v>
      </c>
    </row>
    <row r="7" s="1" customFormat="1" ht="16.5" customHeight="1">
      <c r="B7" s="20"/>
      <c r="E7" s="142" t="str">
        <f>'Rekapitulace stavby'!K6</f>
        <v>Rekonstrukce chodníku, Kopřivnice Lubina</v>
      </c>
      <c r="F7" s="141"/>
      <c r="G7" s="141"/>
      <c r="H7" s="141"/>
      <c r="L7" s="20"/>
      <c r="AZ7" s="136" t="s">
        <v>111</v>
      </c>
      <c r="BA7" s="136" t="s">
        <v>234</v>
      </c>
      <c r="BB7" s="136" t="s">
        <v>94</v>
      </c>
      <c r="BC7" s="136" t="s">
        <v>235</v>
      </c>
      <c r="BD7" s="136" t="s">
        <v>96</v>
      </c>
    </row>
    <row r="8" s="2" customFormat="1" ht="12" customHeight="1">
      <c r="A8" s="38"/>
      <c r="B8" s="44"/>
      <c r="C8" s="38"/>
      <c r="D8" s="141" t="s">
        <v>114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Z8" s="136" t="s">
        <v>236</v>
      </c>
      <c r="BA8" s="136" t="s">
        <v>237</v>
      </c>
      <c r="BB8" s="136" t="s">
        <v>106</v>
      </c>
      <c r="BC8" s="136" t="s">
        <v>238</v>
      </c>
      <c r="BD8" s="136" t="s">
        <v>96</v>
      </c>
    </row>
    <row r="9" s="2" customFormat="1" ht="16.5" customHeight="1">
      <c r="A9" s="38"/>
      <c r="B9" s="44"/>
      <c r="C9" s="38"/>
      <c r="D9" s="38"/>
      <c r="E9" s="143" t="s">
        <v>239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36" t="s">
        <v>240</v>
      </c>
      <c r="BA9" s="136" t="s">
        <v>241</v>
      </c>
      <c r="BB9" s="136" t="s">
        <v>106</v>
      </c>
      <c r="BC9" s="136" t="s">
        <v>242</v>
      </c>
      <c r="BD9" s="136" t="s">
        <v>96</v>
      </c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36" t="s">
        <v>243</v>
      </c>
      <c r="BA10" s="136" t="s">
        <v>244</v>
      </c>
      <c r="BB10" s="136" t="s">
        <v>94</v>
      </c>
      <c r="BC10" s="136" t="s">
        <v>245</v>
      </c>
      <c r="BD10" s="136" t="s">
        <v>96</v>
      </c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36" t="s">
        <v>246</v>
      </c>
      <c r="BA11" s="136" t="s">
        <v>247</v>
      </c>
      <c r="BB11" s="136" t="s">
        <v>106</v>
      </c>
      <c r="BC11" s="136" t="s">
        <v>248</v>
      </c>
      <c r="BD11" s="136" t="s">
        <v>96</v>
      </c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10. 9. 2024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21</v>
      </c>
      <c r="F15" s="38"/>
      <c r="G15" s="38"/>
      <c r="H15" s="38"/>
      <c r="I15" s="141" t="s">
        <v>26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27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29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30</v>
      </c>
      <c r="F21" s="38"/>
      <c r="G21" s="38"/>
      <c r="H21" s="38"/>
      <c r="I21" s="141" t="s">
        <v>26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32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33</v>
      </c>
      <c r="F24" s="38"/>
      <c r="G24" s="38"/>
      <c r="H24" s="38"/>
      <c r="I24" s="141" t="s">
        <v>26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35</v>
      </c>
      <c r="E30" s="38"/>
      <c r="F30" s="38"/>
      <c r="G30" s="38"/>
      <c r="H30" s="38"/>
      <c r="I30" s="38"/>
      <c r="J30" s="152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37</v>
      </c>
      <c r="G32" s="38"/>
      <c r="H32" s="38"/>
      <c r="I32" s="153" t="s">
        <v>36</v>
      </c>
      <c r="J32" s="153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39</v>
      </c>
      <c r="E33" s="141" t="s">
        <v>40</v>
      </c>
      <c r="F33" s="155">
        <f>ROUND((SUM(BE123:BE233)),  2)</f>
        <v>0</v>
      </c>
      <c r="G33" s="38"/>
      <c r="H33" s="38"/>
      <c r="I33" s="156">
        <v>0.20999999999999999</v>
      </c>
      <c r="J33" s="155">
        <f>ROUND(((SUM(BE123:BE233))*I33),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41</v>
      </c>
      <c r="F34" s="155">
        <f>ROUND((SUM(BF123:BF233)),  2)</f>
        <v>0</v>
      </c>
      <c r="G34" s="38"/>
      <c r="H34" s="38"/>
      <c r="I34" s="156">
        <v>0.12</v>
      </c>
      <c r="J34" s="155">
        <f>ROUND(((SUM(BF123:BF233))*I34),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42</v>
      </c>
      <c r="F35" s="155">
        <f>ROUND((SUM(BG123:BG233)),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43</v>
      </c>
      <c r="F36" s="155">
        <f>ROUND((SUM(BH123:BH233)),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44</v>
      </c>
      <c r="F37" s="155">
        <f>ROUND((SUM(BI123:BI233)),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45</v>
      </c>
      <c r="E39" s="159"/>
      <c r="F39" s="159"/>
      <c r="G39" s="160" t="s">
        <v>46</v>
      </c>
      <c r="H39" s="161" t="s">
        <v>47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Rekonstrukce chodníku, Kopřivnice Lubina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101 - Chodník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Město Kopřivnice</v>
      </c>
      <c r="G89" s="40"/>
      <c r="H89" s="40"/>
      <c r="I89" s="32" t="s">
        <v>22</v>
      </c>
      <c r="J89" s="79" t="str">
        <f>IF(J12="","",J12)</f>
        <v>10. 9. 2024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Kopřivnice</v>
      </c>
      <c r="G91" s="40"/>
      <c r="H91" s="40"/>
      <c r="I91" s="32" t="s">
        <v>29</v>
      </c>
      <c r="J91" s="36" t="str">
        <f>E21</f>
        <v>C2pecap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Ing. Daniel Lipowski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117</v>
      </c>
      <c r="D94" s="177"/>
      <c r="E94" s="177"/>
      <c r="F94" s="177"/>
      <c r="G94" s="177"/>
      <c r="H94" s="177"/>
      <c r="I94" s="177"/>
      <c r="J94" s="178" t="s">
        <v>118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119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120</v>
      </c>
    </row>
    <row r="97" s="9" customFormat="1" ht="24.96" customHeight="1">
      <c r="A97" s="9"/>
      <c r="B97" s="180"/>
      <c r="C97" s="181"/>
      <c r="D97" s="182" t="s">
        <v>121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249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122</v>
      </c>
      <c r="E99" s="189"/>
      <c r="F99" s="189"/>
      <c r="G99" s="189"/>
      <c r="H99" s="189"/>
      <c r="I99" s="189"/>
      <c r="J99" s="190">
        <f>J157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250</v>
      </c>
      <c r="E100" s="189"/>
      <c r="F100" s="189"/>
      <c r="G100" s="189"/>
      <c r="H100" s="189"/>
      <c r="I100" s="189"/>
      <c r="J100" s="190">
        <f>J170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251</v>
      </c>
      <c r="E101" s="189"/>
      <c r="F101" s="189"/>
      <c r="G101" s="189"/>
      <c r="H101" s="189"/>
      <c r="I101" s="189"/>
      <c r="J101" s="190">
        <f>J196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123</v>
      </c>
      <c r="E102" s="189"/>
      <c r="F102" s="189"/>
      <c r="G102" s="189"/>
      <c r="H102" s="189"/>
      <c r="I102" s="189"/>
      <c r="J102" s="190">
        <f>J201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252</v>
      </c>
      <c r="E103" s="189"/>
      <c r="F103" s="189"/>
      <c r="G103" s="189"/>
      <c r="H103" s="189"/>
      <c r="I103" s="189"/>
      <c r="J103" s="190">
        <f>J231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5" t="str">
        <f>E7</f>
        <v>Rekonstrukce chodníku, Kopřivnice Lubina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114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SO 101 - Chodník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Město Kopřivnice</v>
      </c>
      <c r="G117" s="40"/>
      <c r="H117" s="40"/>
      <c r="I117" s="32" t="s">
        <v>22</v>
      </c>
      <c r="J117" s="79" t="str">
        <f>IF(J12="","",J12)</f>
        <v>10. 9. 2024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Město Kopřivnice</v>
      </c>
      <c r="G119" s="40"/>
      <c r="H119" s="40"/>
      <c r="I119" s="32" t="s">
        <v>29</v>
      </c>
      <c r="J119" s="36" t="str">
        <f>E21</f>
        <v>C2pecap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IF(E18="","",E18)</f>
        <v>Vyplň údaj</v>
      </c>
      <c r="G120" s="40"/>
      <c r="H120" s="40"/>
      <c r="I120" s="32" t="s">
        <v>32</v>
      </c>
      <c r="J120" s="36" t="str">
        <f>E24</f>
        <v>Ing. Daniel Lipowski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2"/>
      <c r="B122" s="193"/>
      <c r="C122" s="194" t="s">
        <v>126</v>
      </c>
      <c r="D122" s="195" t="s">
        <v>60</v>
      </c>
      <c r="E122" s="195" t="s">
        <v>56</v>
      </c>
      <c r="F122" s="195" t="s">
        <v>57</v>
      </c>
      <c r="G122" s="195" t="s">
        <v>127</v>
      </c>
      <c r="H122" s="195" t="s">
        <v>128</v>
      </c>
      <c r="I122" s="195" t="s">
        <v>129</v>
      </c>
      <c r="J122" s="195" t="s">
        <v>118</v>
      </c>
      <c r="K122" s="196" t="s">
        <v>130</v>
      </c>
      <c r="L122" s="197"/>
      <c r="M122" s="100" t="s">
        <v>1</v>
      </c>
      <c r="N122" s="101" t="s">
        <v>39</v>
      </c>
      <c r="O122" s="101" t="s">
        <v>131</v>
      </c>
      <c r="P122" s="101" t="s">
        <v>132</v>
      </c>
      <c r="Q122" s="101" t="s">
        <v>133</v>
      </c>
      <c r="R122" s="101" t="s">
        <v>134</v>
      </c>
      <c r="S122" s="101" t="s">
        <v>135</v>
      </c>
      <c r="T122" s="102" t="s">
        <v>136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8"/>
      <c r="B123" s="39"/>
      <c r="C123" s="107" t="s">
        <v>137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445.14044968000007</v>
      </c>
      <c r="S123" s="104"/>
      <c r="T123" s="201">
        <f>T124</f>
        <v>2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74</v>
      </c>
      <c r="AU123" s="17" t="s">
        <v>120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74</v>
      </c>
      <c r="E124" s="206" t="s">
        <v>138</v>
      </c>
      <c r="F124" s="206" t="s">
        <v>139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P125+P157+P170+P196+P201+P231</f>
        <v>0</v>
      </c>
      <c r="Q124" s="211"/>
      <c r="R124" s="212">
        <f>R125+R157+R170+R196+R201+R231</f>
        <v>445.14044968000007</v>
      </c>
      <c r="S124" s="211"/>
      <c r="T124" s="213">
        <f>T125+T157+T170+T196+T201+T231</f>
        <v>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83</v>
      </c>
      <c r="AT124" s="215" t="s">
        <v>74</v>
      </c>
      <c r="AU124" s="215" t="s">
        <v>75</v>
      </c>
      <c r="AY124" s="214" t="s">
        <v>140</v>
      </c>
      <c r="BK124" s="216">
        <f>BK125+BK157+BK170+BK196+BK201+BK231</f>
        <v>0</v>
      </c>
    </row>
    <row r="125" s="12" customFormat="1" ht="22.8" customHeight="1">
      <c r="A125" s="12"/>
      <c r="B125" s="203"/>
      <c r="C125" s="204"/>
      <c r="D125" s="205" t="s">
        <v>74</v>
      </c>
      <c r="E125" s="217" t="s">
        <v>75</v>
      </c>
      <c r="F125" s="217" t="s">
        <v>253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SUM(P126:P156)</f>
        <v>0</v>
      </c>
      <c r="Q125" s="211"/>
      <c r="R125" s="212">
        <f>SUM(R126:R156)</f>
        <v>277.09019999999998</v>
      </c>
      <c r="S125" s="211"/>
      <c r="T125" s="213">
        <f>SUM(T126:T156)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83</v>
      </c>
      <c r="AT125" s="215" t="s">
        <v>74</v>
      </c>
      <c r="AU125" s="215" t="s">
        <v>83</v>
      </c>
      <c r="AY125" s="214" t="s">
        <v>140</v>
      </c>
      <c r="BK125" s="216">
        <f>SUM(BK126:BK156)</f>
        <v>0</v>
      </c>
    </row>
    <row r="126" s="2" customFormat="1" ht="33" customHeight="1">
      <c r="A126" s="38"/>
      <c r="B126" s="39"/>
      <c r="C126" s="219" t="s">
        <v>83</v>
      </c>
      <c r="D126" s="219" t="s">
        <v>142</v>
      </c>
      <c r="E126" s="220" t="s">
        <v>254</v>
      </c>
      <c r="F126" s="221" t="s">
        <v>255</v>
      </c>
      <c r="G126" s="222" t="s">
        <v>256</v>
      </c>
      <c r="H126" s="223">
        <v>200.78999999999999</v>
      </c>
      <c r="I126" s="224"/>
      <c r="J126" s="225">
        <f>ROUND(I126*H126,2)</f>
        <v>0</v>
      </c>
      <c r="K126" s="221" t="s">
        <v>257</v>
      </c>
      <c r="L126" s="44"/>
      <c r="M126" s="226" t="s">
        <v>1</v>
      </c>
      <c r="N126" s="227" t="s">
        <v>40</v>
      </c>
      <c r="O126" s="91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0" t="s">
        <v>146</v>
      </c>
      <c r="AT126" s="230" t="s">
        <v>142</v>
      </c>
      <c r="AU126" s="230" t="s">
        <v>85</v>
      </c>
      <c r="AY126" s="17" t="s">
        <v>140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7" t="s">
        <v>83</v>
      </c>
      <c r="BK126" s="231">
        <f>ROUND(I126*H126,2)</f>
        <v>0</v>
      </c>
      <c r="BL126" s="17" t="s">
        <v>146</v>
      </c>
      <c r="BM126" s="230" t="s">
        <v>258</v>
      </c>
    </row>
    <row r="127" s="2" customFormat="1">
      <c r="A127" s="38"/>
      <c r="B127" s="39"/>
      <c r="C127" s="40"/>
      <c r="D127" s="232" t="s">
        <v>148</v>
      </c>
      <c r="E127" s="40"/>
      <c r="F127" s="233" t="s">
        <v>259</v>
      </c>
      <c r="G127" s="40"/>
      <c r="H127" s="40"/>
      <c r="I127" s="234"/>
      <c r="J127" s="40"/>
      <c r="K127" s="40"/>
      <c r="L127" s="44"/>
      <c r="M127" s="235"/>
      <c r="N127" s="236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148</v>
      </c>
      <c r="AU127" s="17" t="s">
        <v>85</v>
      </c>
    </row>
    <row r="128" s="13" customFormat="1">
      <c r="A128" s="13"/>
      <c r="B128" s="237"/>
      <c r="C128" s="238"/>
      <c r="D128" s="239" t="s">
        <v>150</v>
      </c>
      <c r="E128" s="240" t="s">
        <v>1</v>
      </c>
      <c r="F128" s="241" t="s">
        <v>260</v>
      </c>
      <c r="G128" s="238"/>
      <c r="H128" s="240" t="s">
        <v>1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150</v>
      </c>
      <c r="AU128" s="247" t="s">
        <v>85</v>
      </c>
      <c r="AV128" s="13" t="s">
        <v>83</v>
      </c>
      <c r="AW128" s="13" t="s">
        <v>31</v>
      </c>
      <c r="AX128" s="13" t="s">
        <v>75</v>
      </c>
      <c r="AY128" s="247" t="s">
        <v>140</v>
      </c>
    </row>
    <row r="129" s="14" customFormat="1">
      <c r="A129" s="14"/>
      <c r="B129" s="248"/>
      <c r="C129" s="249"/>
      <c r="D129" s="239" t="s">
        <v>150</v>
      </c>
      <c r="E129" s="250" t="s">
        <v>1</v>
      </c>
      <c r="F129" s="251" t="s">
        <v>261</v>
      </c>
      <c r="G129" s="249"/>
      <c r="H129" s="252">
        <v>200.78999999999999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150</v>
      </c>
      <c r="AU129" s="258" t="s">
        <v>85</v>
      </c>
      <c r="AV129" s="14" t="s">
        <v>85</v>
      </c>
      <c r="AW129" s="14" t="s">
        <v>31</v>
      </c>
      <c r="AX129" s="14" t="s">
        <v>83</v>
      </c>
      <c r="AY129" s="258" t="s">
        <v>140</v>
      </c>
    </row>
    <row r="130" s="2" customFormat="1" ht="37.8" customHeight="1">
      <c r="A130" s="38"/>
      <c r="B130" s="39"/>
      <c r="C130" s="219" t="s">
        <v>85</v>
      </c>
      <c r="D130" s="219" t="s">
        <v>142</v>
      </c>
      <c r="E130" s="220" t="s">
        <v>262</v>
      </c>
      <c r="F130" s="221" t="s">
        <v>263</v>
      </c>
      <c r="G130" s="222" t="s">
        <v>256</v>
      </c>
      <c r="H130" s="223">
        <v>200.78999999999999</v>
      </c>
      <c r="I130" s="224"/>
      <c r="J130" s="225">
        <f>ROUND(I130*H130,2)</f>
        <v>0</v>
      </c>
      <c r="K130" s="221" t="s">
        <v>257</v>
      </c>
      <c r="L130" s="44"/>
      <c r="M130" s="226" t="s">
        <v>1</v>
      </c>
      <c r="N130" s="227" t="s">
        <v>40</v>
      </c>
      <c r="O130" s="91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0" t="s">
        <v>146</v>
      </c>
      <c r="AT130" s="230" t="s">
        <v>142</v>
      </c>
      <c r="AU130" s="230" t="s">
        <v>85</v>
      </c>
      <c r="AY130" s="17" t="s">
        <v>140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7" t="s">
        <v>83</v>
      </c>
      <c r="BK130" s="231">
        <f>ROUND(I130*H130,2)</f>
        <v>0</v>
      </c>
      <c r="BL130" s="17" t="s">
        <v>146</v>
      </c>
      <c r="BM130" s="230" t="s">
        <v>264</v>
      </c>
    </row>
    <row r="131" s="2" customFormat="1">
      <c r="A131" s="38"/>
      <c r="B131" s="39"/>
      <c r="C131" s="40"/>
      <c r="D131" s="232" t="s">
        <v>148</v>
      </c>
      <c r="E131" s="40"/>
      <c r="F131" s="233" t="s">
        <v>265</v>
      </c>
      <c r="G131" s="40"/>
      <c r="H131" s="40"/>
      <c r="I131" s="234"/>
      <c r="J131" s="40"/>
      <c r="K131" s="40"/>
      <c r="L131" s="44"/>
      <c r="M131" s="235"/>
      <c r="N131" s="236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148</v>
      </c>
      <c r="AU131" s="17" t="s">
        <v>85</v>
      </c>
    </row>
    <row r="132" s="13" customFormat="1">
      <c r="A132" s="13"/>
      <c r="B132" s="237"/>
      <c r="C132" s="238"/>
      <c r="D132" s="239" t="s">
        <v>150</v>
      </c>
      <c r="E132" s="240" t="s">
        <v>1</v>
      </c>
      <c r="F132" s="241" t="s">
        <v>260</v>
      </c>
      <c r="G132" s="238"/>
      <c r="H132" s="240" t="s">
        <v>1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150</v>
      </c>
      <c r="AU132" s="247" t="s">
        <v>85</v>
      </c>
      <c r="AV132" s="13" t="s">
        <v>83</v>
      </c>
      <c r="AW132" s="13" t="s">
        <v>31</v>
      </c>
      <c r="AX132" s="13" t="s">
        <v>75</v>
      </c>
      <c r="AY132" s="247" t="s">
        <v>140</v>
      </c>
    </row>
    <row r="133" s="14" customFormat="1">
      <c r="A133" s="14"/>
      <c r="B133" s="248"/>
      <c r="C133" s="249"/>
      <c r="D133" s="239" t="s">
        <v>150</v>
      </c>
      <c r="E133" s="250" t="s">
        <v>1</v>
      </c>
      <c r="F133" s="251" t="s">
        <v>261</v>
      </c>
      <c r="G133" s="249"/>
      <c r="H133" s="252">
        <v>200.78999999999999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8" t="s">
        <v>150</v>
      </c>
      <c r="AU133" s="258" t="s">
        <v>85</v>
      </c>
      <c r="AV133" s="14" t="s">
        <v>85</v>
      </c>
      <c r="AW133" s="14" t="s">
        <v>31</v>
      </c>
      <c r="AX133" s="14" t="s">
        <v>83</v>
      </c>
      <c r="AY133" s="258" t="s">
        <v>140</v>
      </c>
    </row>
    <row r="134" s="2" customFormat="1" ht="37.8" customHeight="1">
      <c r="A134" s="38"/>
      <c r="B134" s="39"/>
      <c r="C134" s="219" t="s">
        <v>96</v>
      </c>
      <c r="D134" s="219" t="s">
        <v>142</v>
      </c>
      <c r="E134" s="220" t="s">
        <v>266</v>
      </c>
      <c r="F134" s="221" t="s">
        <v>267</v>
      </c>
      <c r="G134" s="222" t="s">
        <v>256</v>
      </c>
      <c r="H134" s="223">
        <v>1003.9500000000001</v>
      </c>
      <c r="I134" s="224"/>
      <c r="J134" s="225">
        <f>ROUND(I134*H134,2)</f>
        <v>0</v>
      </c>
      <c r="K134" s="221" t="s">
        <v>145</v>
      </c>
      <c r="L134" s="44"/>
      <c r="M134" s="226" t="s">
        <v>1</v>
      </c>
      <c r="N134" s="227" t="s">
        <v>40</v>
      </c>
      <c r="O134" s="91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0" t="s">
        <v>146</v>
      </c>
      <c r="AT134" s="230" t="s">
        <v>142</v>
      </c>
      <c r="AU134" s="230" t="s">
        <v>85</v>
      </c>
      <c r="AY134" s="17" t="s">
        <v>140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7" t="s">
        <v>83</v>
      </c>
      <c r="BK134" s="231">
        <f>ROUND(I134*H134,2)</f>
        <v>0</v>
      </c>
      <c r="BL134" s="17" t="s">
        <v>146</v>
      </c>
      <c r="BM134" s="230" t="s">
        <v>268</v>
      </c>
    </row>
    <row r="135" s="2" customFormat="1">
      <c r="A135" s="38"/>
      <c r="B135" s="39"/>
      <c r="C135" s="40"/>
      <c r="D135" s="232" t="s">
        <v>148</v>
      </c>
      <c r="E135" s="40"/>
      <c r="F135" s="233" t="s">
        <v>269</v>
      </c>
      <c r="G135" s="40"/>
      <c r="H135" s="40"/>
      <c r="I135" s="234"/>
      <c r="J135" s="40"/>
      <c r="K135" s="40"/>
      <c r="L135" s="44"/>
      <c r="M135" s="235"/>
      <c r="N135" s="236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148</v>
      </c>
      <c r="AU135" s="17" t="s">
        <v>85</v>
      </c>
    </row>
    <row r="136" s="13" customFormat="1">
      <c r="A136" s="13"/>
      <c r="B136" s="237"/>
      <c r="C136" s="238"/>
      <c r="D136" s="239" t="s">
        <v>150</v>
      </c>
      <c r="E136" s="240" t="s">
        <v>1</v>
      </c>
      <c r="F136" s="241" t="s">
        <v>260</v>
      </c>
      <c r="G136" s="238"/>
      <c r="H136" s="240" t="s">
        <v>1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150</v>
      </c>
      <c r="AU136" s="247" t="s">
        <v>85</v>
      </c>
      <c r="AV136" s="13" t="s">
        <v>83</v>
      </c>
      <c r="AW136" s="13" t="s">
        <v>31</v>
      </c>
      <c r="AX136" s="13" t="s">
        <v>75</v>
      </c>
      <c r="AY136" s="247" t="s">
        <v>140</v>
      </c>
    </row>
    <row r="137" s="13" customFormat="1">
      <c r="A137" s="13"/>
      <c r="B137" s="237"/>
      <c r="C137" s="238"/>
      <c r="D137" s="239" t="s">
        <v>150</v>
      </c>
      <c r="E137" s="240" t="s">
        <v>1</v>
      </c>
      <c r="F137" s="241" t="s">
        <v>270</v>
      </c>
      <c r="G137" s="238"/>
      <c r="H137" s="240" t="s">
        <v>1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150</v>
      </c>
      <c r="AU137" s="247" t="s">
        <v>85</v>
      </c>
      <c r="AV137" s="13" t="s">
        <v>83</v>
      </c>
      <c r="AW137" s="13" t="s">
        <v>31</v>
      </c>
      <c r="AX137" s="13" t="s">
        <v>75</v>
      </c>
      <c r="AY137" s="247" t="s">
        <v>140</v>
      </c>
    </row>
    <row r="138" s="14" customFormat="1">
      <c r="A138" s="14"/>
      <c r="B138" s="248"/>
      <c r="C138" s="249"/>
      <c r="D138" s="239" t="s">
        <v>150</v>
      </c>
      <c r="E138" s="250" t="s">
        <v>1</v>
      </c>
      <c r="F138" s="251" t="s">
        <v>261</v>
      </c>
      <c r="G138" s="249"/>
      <c r="H138" s="252">
        <v>200.78999999999999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150</v>
      </c>
      <c r="AU138" s="258" t="s">
        <v>85</v>
      </c>
      <c r="AV138" s="14" t="s">
        <v>85</v>
      </c>
      <c r="AW138" s="14" t="s">
        <v>31</v>
      </c>
      <c r="AX138" s="14" t="s">
        <v>83</v>
      </c>
      <c r="AY138" s="258" t="s">
        <v>140</v>
      </c>
    </row>
    <row r="139" s="14" customFormat="1">
      <c r="A139" s="14"/>
      <c r="B139" s="248"/>
      <c r="C139" s="249"/>
      <c r="D139" s="239" t="s">
        <v>150</v>
      </c>
      <c r="E139" s="249"/>
      <c r="F139" s="251" t="s">
        <v>271</v>
      </c>
      <c r="G139" s="249"/>
      <c r="H139" s="252">
        <v>1003.9500000000001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150</v>
      </c>
      <c r="AU139" s="258" t="s">
        <v>85</v>
      </c>
      <c r="AV139" s="14" t="s">
        <v>85</v>
      </c>
      <c r="AW139" s="14" t="s">
        <v>4</v>
      </c>
      <c r="AX139" s="14" t="s">
        <v>83</v>
      </c>
      <c r="AY139" s="258" t="s">
        <v>140</v>
      </c>
    </row>
    <row r="140" s="2" customFormat="1" ht="24.15" customHeight="1">
      <c r="A140" s="38"/>
      <c r="B140" s="39"/>
      <c r="C140" s="219" t="s">
        <v>146</v>
      </c>
      <c r="D140" s="219" t="s">
        <v>142</v>
      </c>
      <c r="E140" s="220" t="s">
        <v>272</v>
      </c>
      <c r="F140" s="221" t="s">
        <v>273</v>
      </c>
      <c r="G140" s="222" t="s">
        <v>256</v>
      </c>
      <c r="H140" s="223">
        <v>200.78999999999999</v>
      </c>
      <c r="I140" s="224"/>
      <c r="J140" s="225">
        <f>ROUND(I140*H140,2)</f>
        <v>0</v>
      </c>
      <c r="K140" s="221" t="s">
        <v>257</v>
      </c>
      <c r="L140" s="44"/>
      <c r="M140" s="226" t="s">
        <v>1</v>
      </c>
      <c r="N140" s="227" t="s">
        <v>40</v>
      </c>
      <c r="O140" s="91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0" t="s">
        <v>146</v>
      </c>
      <c r="AT140" s="230" t="s">
        <v>142</v>
      </c>
      <c r="AU140" s="230" t="s">
        <v>85</v>
      </c>
      <c r="AY140" s="17" t="s">
        <v>140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7" t="s">
        <v>83</v>
      </c>
      <c r="BK140" s="231">
        <f>ROUND(I140*H140,2)</f>
        <v>0</v>
      </c>
      <c r="BL140" s="17" t="s">
        <v>146</v>
      </c>
      <c r="BM140" s="230" t="s">
        <v>274</v>
      </c>
    </row>
    <row r="141" s="2" customFormat="1">
      <c r="A141" s="38"/>
      <c r="B141" s="39"/>
      <c r="C141" s="40"/>
      <c r="D141" s="232" t="s">
        <v>148</v>
      </c>
      <c r="E141" s="40"/>
      <c r="F141" s="233" t="s">
        <v>275</v>
      </c>
      <c r="G141" s="40"/>
      <c r="H141" s="40"/>
      <c r="I141" s="234"/>
      <c r="J141" s="40"/>
      <c r="K141" s="40"/>
      <c r="L141" s="44"/>
      <c r="M141" s="235"/>
      <c r="N141" s="236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148</v>
      </c>
      <c r="AU141" s="17" t="s">
        <v>85</v>
      </c>
    </row>
    <row r="142" s="13" customFormat="1">
      <c r="A142" s="13"/>
      <c r="B142" s="237"/>
      <c r="C142" s="238"/>
      <c r="D142" s="239" t="s">
        <v>150</v>
      </c>
      <c r="E142" s="240" t="s">
        <v>1</v>
      </c>
      <c r="F142" s="241" t="s">
        <v>260</v>
      </c>
      <c r="G142" s="238"/>
      <c r="H142" s="240" t="s">
        <v>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150</v>
      </c>
      <c r="AU142" s="247" t="s">
        <v>85</v>
      </c>
      <c r="AV142" s="13" t="s">
        <v>83</v>
      </c>
      <c r="AW142" s="13" t="s">
        <v>31</v>
      </c>
      <c r="AX142" s="13" t="s">
        <v>75</v>
      </c>
      <c r="AY142" s="247" t="s">
        <v>140</v>
      </c>
    </row>
    <row r="143" s="14" customFormat="1">
      <c r="A143" s="14"/>
      <c r="B143" s="248"/>
      <c r="C143" s="249"/>
      <c r="D143" s="239" t="s">
        <v>150</v>
      </c>
      <c r="E143" s="250" t="s">
        <v>1</v>
      </c>
      <c r="F143" s="251" t="s">
        <v>261</v>
      </c>
      <c r="G143" s="249"/>
      <c r="H143" s="252">
        <v>200.78999999999999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150</v>
      </c>
      <c r="AU143" s="258" t="s">
        <v>85</v>
      </c>
      <c r="AV143" s="14" t="s">
        <v>85</v>
      </c>
      <c r="AW143" s="14" t="s">
        <v>31</v>
      </c>
      <c r="AX143" s="14" t="s">
        <v>83</v>
      </c>
      <c r="AY143" s="258" t="s">
        <v>140</v>
      </c>
    </row>
    <row r="144" s="2" customFormat="1" ht="24.15" customHeight="1">
      <c r="A144" s="38"/>
      <c r="B144" s="39"/>
      <c r="C144" s="219" t="s">
        <v>167</v>
      </c>
      <c r="D144" s="219" t="s">
        <v>142</v>
      </c>
      <c r="E144" s="220" t="s">
        <v>276</v>
      </c>
      <c r="F144" s="221" t="s">
        <v>277</v>
      </c>
      <c r="G144" s="222" t="s">
        <v>256</v>
      </c>
      <c r="H144" s="223">
        <v>200.78999999999999</v>
      </c>
      <c r="I144" s="224"/>
      <c r="J144" s="225">
        <f>ROUND(I144*H144,2)</f>
        <v>0</v>
      </c>
      <c r="K144" s="221" t="s">
        <v>257</v>
      </c>
      <c r="L144" s="44"/>
      <c r="M144" s="226" t="s">
        <v>1</v>
      </c>
      <c r="N144" s="227" t="s">
        <v>40</v>
      </c>
      <c r="O144" s="91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0" t="s">
        <v>146</v>
      </c>
      <c r="AT144" s="230" t="s">
        <v>142</v>
      </c>
      <c r="AU144" s="230" t="s">
        <v>85</v>
      </c>
      <c r="AY144" s="17" t="s">
        <v>140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7" t="s">
        <v>83</v>
      </c>
      <c r="BK144" s="231">
        <f>ROUND(I144*H144,2)</f>
        <v>0</v>
      </c>
      <c r="BL144" s="17" t="s">
        <v>146</v>
      </c>
      <c r="BM144" s="230" t="s">
        <v>278</v>
      </c>
    </row>
    <row r="145" s="2" customFormat="1">
      <c r="A145" s="38"/>
      <c r="B145" s="39"/>
      <c r="C145" s="40"/>
      <c r="D145" s="232" t="s">
        <v>148</v>
      </c>
      <c r="E145" s="40"/>
      <c r="F145" s="233" t="s">
        <v>279</v>
      </c>
      <c r="G145" s="40"/>
      <c r="H145" s="40"/>
      <c r="I145" s="234"/>
      <c r="J145" s="40"/>
      <c r="K145" s="40"/>
      <c r="L145" s="44"/>
      <c r="M145" s="235"/>
      <c r="N145" s="236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148</v>
      </c>
      <c r="AU145" s="17" t="s">
        <v>85</v>
      </c>
    </row>
    <row r="146" s="13" customFormat="1">
      <c r="A146" s="13"/>
      <c r="B146" s="237"/>
      <c r="C146" s="238"/>
      <c r="D146" s="239" t="s">
        <v>150</v>
      </c>
      <c r="E146" s="240" t="s">
        <v>1</v>
      </c>
      <c r="F146" s="241" t="s">
        <v>260</v>
      </c>
      <c r="G146" s="238"/>
      <c r="H146" s="240" t="s">
        <v>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150</v>
      </c>
      <c r="AU146" s="247" t="s">
        <v>85</v>
      </c>
      <c r="AV146" s="13" t="s">
        <v>83</v>
      </c>
      <c r="AW146" s="13" t="s">
        <v>31</v>
      </c>
      <c r="AX146" s="13" t="s">
        <v>75</v>
      </c>
      <c r="AY146" s="247" t="s">
        <v>140</v>
      </c>
    </row>
    <row r="147" s="14" customFormat="1">
      <c r="A147" s="14"/>
      <c r="B147" s="248"/>
      <c r="C147" s="249"/>
      <c r="D147" s="239" t="s">
        <v>150</v>
      </c>
      <c r="E147" s="250" t="s">
        <v>1</v>
      </c>
      <c r="F147" s="251" t="s">
        <v>261</v>
      </c>
      <c r="G147" s="249"/>
      <c r="H147" s="252">
        <v>200.78999999999999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150</v>
      </c>
      <c r="AU147" s="258" t="s">
        <v>85</v>
      </c>
      <c r="AV147" s="14" t="s">
        <v>85</v>
      </c>
      <c r="AW147" s="14" t="s">
        <v>31</v>
      </c>
      <c r="AX147" s="14" t="s">
        <v>83</v>
      </c>
      <c r="AY147" s="258" t="s">
        <v>140</v>
      </c>
    </row>
    <row r="148" s="2" customFormat="1" ht="24.15" customHeight="1">
      <c r="A148" s="38"/>
      <c r="B148" s="39"/>
      <c r="C148" s="219" t="s">
        <v>173</v>
      </c>
      <c r="D148" s="219" t="s">
        <v>142</v>
      </c>
      <c r="E148" s="220" t="s">
        <v>280</v>
      </c>
      <c r="F148" s="221" t="s">
        <v>281</v>
      </c>
      <c r="G148" s="222" t="s">
        <v>106</v>
      </c>
      <c r="H148" s="223">
        <v>401.57999999999998</v>
      </c>
      <c r="I148" s="224"/>
      <c r="J148" s="225">
        <f>ROUND(I148*H148,2)</f>
        <v>0</v>
      </c>
      <c r="K148" s="221" t="s">
        <v>257</v>
      </c>
      <c r="L148" s="44"/>
      <c r="M148" s="226" t="s">
        <v>1</v>
      </c>
      <c r="N148" s="227" t="s">
        <v>40</v>
      </c>
      <c r="O148" s="91"/>
      <c r="P148" s="228">
        <f>O148*H148</f>
        <v>0</v>
      </c>
      <c r="Q148" s="228">
        <v>0.68999999999999995</v>
      </c>
      <c r="R148" s="228">
        <f>Q148*H148</f>
        <v>277.09019999999998</v>
      </c>
      <c r="S148" s="228">
        <v>0</v>
      </c>
      <c r="T148" s="22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146</v>
      </c>
      <c r="AT148" s="230" t="s">
        <v>142</v>
      </c>
      <c r="AU148" s="230" t="s">
        <v>85</v>
      </c>
      <c r="AY148" s="17" t="s">
        <v>140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83</v>
      </c>
      <c r="BK148" s="231">
        <f>ROUND(I148*H148,2)</f>
        <v>0</v>
      </c>
      <c r="BL148" s="17" t="s">
        <v>146</v>
      </c>
      <c r="BM148" s="230" t="s">
        <v>282</v>
      </c>
    </row>
    <row r="149" s="2" customFormat="1">
      <c r="A149" s="38"/>
      <c r="B149" s="39"/>
      <c r="C149" s="40"/>
      <c r="D149" s="232" t="s">
        <v>148</v>
      </c>
      <c r="E149" s="40"/>
      <c r="F149" s="233" t="s">
        <v>283</v>
      </c>
      <c r="G149" s="40"/>
      <c r="H149" s="40"/>
      <c r="I149" s="234"/>
      <c r="J149" s="40"/>
      <c r="K149" s="40"/>
      <c r="L149" s="44"/>
      <c r="M149" s="235"/>
      <c r="N149" s="236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148</v>
      </c>
      <c r="AU149" s="17" t="s">
        <v>85</v>
      </c>
    </row>
    <row r="150" s="13" customFormat="1">
      <c r="A150" s="13"/>
      <c r="B150" s="237"/>
      <c r="C150" s="238"/>
      <c r="D150" s="239" t="s">
        <v>150</v>
      </c>
      <c r="E150" s="240" t="s">
        <v>1</v>
      </c>
      <c r="F150" s="241" t="s">
        <v>260</v>
      </c>
      <c r="G150" s="238"/>
      <c r="H150" s="240" t="s">
        <v>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150</v>
      </c>
      <c r="AU150" s="247" t="s">
        <v>85</v>
      </c>
      <c r="AV150" s="13" t="s">
        <v>83</v>
      </c>
      <c r="AW150" s="13" t="s">
        <v>31</v>
      </c>
      <c r="AX150" s="13" t="s">
        <v>75</v>
      </c>
      <c r="AY150" s="247" t="s">
        <v>140</v>
      </c>
    </row>
    <row r="151" s="14" customFormat="1">
      <c r="A151" s="14"/>
      <c r="B151" s="248"/>
      <c r="C151" s="249"/>
      <c r="D151" s="239" t="s">
        <v>150</v>
      </c>
      <c r="E151" s="250" t="s">
        <v>1</v>
      </c>
      <c r="F151" s="251" t="s">
        <v>240</v>
      </c>
      <c r="G151" s="249"/>
      <c r="H151" s="252">
        <v>401.57999999999998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8" t="s">
        <v>150</v>
      </c>
      <c r="AU151" s="258" t="s">
        <v>85</v>
      </c>
      <c r="AV151" s="14" t="s">
        <v>85</v>
      </c>
      <c r="AW151" s="14" t="s">
        <v>31</v>
      </c>
      <c r="AX151" s="14" t="s">
        <v>83</v>
      </c>
      <c r="AY151" s="258" t="s">
        <v>140</v>
      </c>
    </row>
    <row r="152" s="2" customFormat="1" ht="33" customHeight="1">
      <c r="A152" s="38"/>
      <c r="B152" s="39"/>
      <c r="C152" s="219" t="s">
        <v>181</v>
      </c>
      <c r="D152" s="219" t="s">
        <v>142</v>
      </c>
      <c r="E152" s="220" t="s">
        <v>284</v>
      </c>
      <c r="F152" s="221" t="s">
        <v>285</v>
      </c>
      <c r="G152" s="222" t="s">
        <v>191</v>
      </c>
      <c r="H152" s="223">
        <v>321.26400000000001</v>
      </c>
      <c r="I152" s="224"/>
      <c r="J152" s="225">
        <f>ROUND(I152*H152,2)</f>
        <v>0</v>
      </c>
      <c r="K152" s="221" t="s">
        <v>192</v>
      </c>
      <c r="L152" s="44"/>
      <c r="M152" s="226" t="s">
        <v>1</v>
      </c>
      <c r="N152" s="227" t="s">
        <v>40</v>
      </c>
      <c r="O152" s="91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0" t="s">
        <v>146</v>
      </c>
      <c r="AT152" s="230" t="s">
        <v>142</v>
      </c>
      <c r="AU152" s="230" t="s">
        <v>85</v>
      </c>
      <c r="AY152" s="17" t="s">
        <v>140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7" t="s">
        <v>83</v>
      </c>
      <c r="BK152" s="231">
        <f>ROUND(I152*H152,2)</f>
        <v>0</v>
      </c>
      <c r="BL152" s="17" t="s">
        <v>146</v>
      </c>
      <c r="BM152" s="230" t="s">
        <v>286</v>
      </c>
    </row>
    <row r="153" s="2" customFormat="1">
      <c r="A153" s="38"/>
      <c r="B153" s="39"/>
      <c r="C153" s="40"/>
      <c r="D153" s="232" t="s">
        <v>148</v>
      </c>
      <c r="E153" s="40"/>
      <c r="F153" s="233" t="s">
        <v>287</v>
      </c>
      <c r="G153" s="40"/>
      <c r="H153" s="40"/>
      <c r="I153" s="234"/>
      <c r="J153" s="40"/>
      <c r="K153" s="40"/>
      <c r="L153" s="44"/>
      <c r="M153" s="235"/>
      <c r="N153" s="236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148</v>
      </c>
      <c r="AU153" s="17" t="s">
        <v>85</v>
      </c>
    </row>
    <row r="154" s="13" customFormat="1">
      <c r="A154" s="13"/>
      <c r="B154" s="237"/>
      <c r="C154" s="238"/>
      <c r="D154" s="239" t="s">
        <v>150</v>
      </c>
      <c r="E154" s="240" t="s">
        <v>1</v>
      </c>
      <c r="F154" s="241" t="s">
        <v>288</v>
      </c>
      <c r="G154" s="238"/>
      <c r="H154" s="240" t="s">
        <v>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150</v>
      </c>
      <c r="AU154" s="247" t="s">
        <v>85</v>
      </c>
      <c r="AV154" s="13" t="s">
        <v>83</v>
      </c>
      <c r="AW154" s="13" t="s">
        <v>31</v>
      </c>
      <c r="AX154" s="13" t="s">
        <v>75</v>
      </c>
      <c r="AY154" s="247" t="s">
        <v>140</v>
      </c>
    </row>
    <row r="155" s="14" customFormat="1">
      <c r="A155" s="14"/>
      <c r="B155" s="248"/>
      <c r="C155" s="249"/>
      <c r="D155" s="239" t="s">
        <v>150</v>
      </c>
      <c r="E155" s="250" t="s">
        <v>1</v>
      </c>
      <c r="F155" s="251" t="s">
        <v>261</v>
      </c>
      <c r="G155" s="249"/>
      <c r="H155" s="252">
        <v>200.78999999999999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8" t="s">
        <v>150</v>
      </c>
      <c r="AU155" s="258" t="s">
        <v>85</v>
      </c>
      <c r="AV155" s="14" t="s">
        <v>85</v>
      </c>
      <c r="AW155" s="14" t="s">
        <v>31</v>
      </c>
      <c r="AX155" s="14" t="s">
        <v>83</v>
      </c>
      <c r="AY155" s="258" t="s">
        <v>140</v>
      </c>
    </row>
    <row r="156" s="14" customFormat="1">
      <c r="A156" s="14"/>
      <c r="B156" s="248"/>
      <c r="C156" s="249"/>
      <c r="D156" s="239" t="s">
        <v>150</v>
      </c>
      <c r="E156" s="249"/>
      <c r="F156" s="251" t="s">
        <v>289</v>
      </c>
      <c r="G156" s="249"/>
      <c r="H156" s="252">
        <v>321.26400000000001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8" t="s">
        <v>150</v>
      </c>
      <c r="AU156" s="258" t="s">
        <v>85</v>
      </c>
      <c r="AV156" s="14" t="s">
        <v>85</v>
      </c>
      <c r="AW156" s="14" t="s">
        <v>4</v>
      </c>
      <c r="AX156" s="14" t="s">
        <v>83</v>
      </c>
      <c r="AY156" s="258" t="s">
        <v>140</v>
      </c>
    </row>
    <row r="157" s="12" customFormat="1" ht="22.8" customHeight="1">
      <c r="A157" s="12"/>
      <c r="B157" s="203"/>
      <c r="C157" s="204"/>
      <c r="D157" s="205" t="s">
        <v>74</v>
      </c>
      <c r="E157" s="217" t="s">
        <v>83</v>
      </c>
      <c r="F157" s="217" t="s">
        <v>141</v>
      </c>
      <c r="G157" s="204"/>
      <c r="H157" s="204"/>
      <c r="I157" s="207"/>
      <c r="J157" s="218">
        <f>BK157</f>
        <v>0</v>
      </c>
      <c r="K157" s="204"/>
      <c r="L157" s="209"/>
      <c r="M157" s="210"/>
      <c r="N157" s="211"/>
      <c r="O157" s="211"/>
      <c r="P157" s="212">
        <f>SUM(P158:P169)</f>
        <v>0</v>
      </c>
      <c r="Q157" s="211"/>
      <c r="R157" s="212">
        <f>SUM(R158:R169)</f>
        <v>0.001797</v>
      </c>
      <c r="S157" s="211"/>
      <c r="T157" s="213">
        <f>SUM(T158:T169)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4" t="s">
        <v>83</v>
      </c>
      <c r="AT157" s="215" t="s">
        <v>74</v>
      </c>
      <c r="AU157" s="215" t="s">
        <v>83</v>
      </c>
      <c r="AY157" s="214" t="s">
        <v>140</v>
      </c>
      <c r="BK157" s="216">
        <f>SUM(BK158:BK169)</f>
        <v>0</v>
      </c>
    </row>
    <row r="158" s="2" customFormat="1" ht="24.15" customHeight="1">
      <c r="A158" s="38"/>
      <c r="B158" s="39"/>
      <c r="C158" s="219" t="s">
        <v>188</v>
      </c>
      <c r="D158" s="219" t="s">
        <v>142</v>
      </c>
      <c r="E158" s="220" t="s">
        <v>290</v>
      </c>
      <c r="F158" s="221" t="s">
        <v>291</v>
      </c>
      <c r="G158" s="222" t="s">
        <v>106</v>
      </c>
      <c r="H158" s="223">
        <v>89.849999999999994</v>
      </c>
      <c r="I158" s="224"/>
      <c r="J158" s="225">
        <f>ROUND(I158*H158,2)</f>
        <v>0</v>
      </c>
      <c r="K158" s="221" t="s">
        <v>192</v>
      </c>
      <c r="L158" s="44"/>
      <c r="M158" s="226" t="s">
        <v>1</v>
      </c>
      <c r="N158" s="227" t="s">
        <v>40</v>
      </c>
      <c r="O158" s="91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0" t="s">
        <v>146</v>
      </c>
      <c r="AT158" s="230" t="s">
        <v>142</v>
      </c>
      <c r="AU158" s="230" t="s">
        <v>85</v>
      </c>
      <c r="AY158" s="17" t="s">
        <v>140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7" t="s">
        <v>83</v>
      </c>
      <c r="BK158" s="231">
        <f>ROUND(I158*H158,2)</f>
        <v>0</v>
      </c>
      <c r="BL158" s="17" t="s">
        <v>146</v>
      </c>
      <c r="BM158" s="230" t="s">
        <v>292</v>
      </c>
    </row>
    <row r="159" s="2" customFormat="1">
      <c r="A159" s="38"/>
      <c r="B159" s="39"/>
      <c r="C159" s="40"/>
      <c r="D159" s="232" t="s">
        <v>148</v>
      </c>
      <c r="E159" s="40"/>
      <c r="F159" s="233" t="s">
        <v>293</v>
      </c>
      <c r="G159" s="40"/>
      <c r="H159" s="40"/>
      <c r="I159" s="234"/>
      <c r="J159" s="40"/>
      <c r="K159" s="40"/>
      <c r="L159" s="44"/>
      <c r="M159" s="235"/>
      <c r="N159" s="236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148</v>
      </c>
      <c r="AU159" s="17" t="s">
        <v>85</v>
      </c>
    </row>
    <row r="160" s="14" customFormat="1">
      <c r="A160" s="14"/>
      <c r="B160" s="248"/>
      <c r="C160" s="249"/>
      <c r="D160" s="239" t="s">
        <v>150</v>
      </c>
      <c r="E160" s="250" t="s">
        <v>1</v>
      </c>
      <c r="F160" s="251" t="s">
        <v>246</v>
      </c>
      <c r="G160" s="249"/>
      <c r="H160" s="252">
        <v>89.849999999999994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8" t="s">
        <v>150</v>
      </c>
      <c r="AU160" s="258" t="s">
        <v>85</v>
      </c>
      <c r="AV160" s="14" t="s">
        <v>85</v>
      </c>
      <c r="AW160" s="14" t="s">
        <v>31</v>
      </c>
      <c r="AX160" s="14" t="s">
        <v>83</v>
      </c>
      <c r="AY160" s="258" t="s">
        <v>140</v>
      </c>
    </row>
    <row r="161" s="2" customFormat="1" ht="24.15" customHeight="1">
      <c r="A161" s="38"/>
      <c r="B161" s="39"/>
      <c r="C161" s="219" t="s">
        <v>179</v>
      </c>
      <c r="D161" s="219" t="s">
        <v>142</v>
      </c>
      <c r="E161" s="220" t="s">
        <v>294</v>
      </c>
      <c r="F161" s="221" t="s">
        <v>295</v>
      </c>
      <c r="G161" s="222" t="s">
        <v>106</v>
      </c>
      <c r="H161" s="223">
        <v>89.849999999999994</v>
      </c>
      <c r="I161" s="224"/>
      <c r="J161" s="225">
        <f>ROUND(I161*H161,2)</f>
        <v>0</v>
      </c>
      <c r="K161" s="221" t="s">
        <v>145</v>
      </c>
      <c r="L161" s="44"/>
      <c r="M161" s="226" t="s">
        <v>1</v>
      </c>
      <c r="N161" s="227" t="s">
        <v>40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146</v>
      </c>
      <c r="AT161" s="230" t="s">
        <v>142</v>
      </c>
      <c r="AU161" s="230" t="s">
        <v>85</v>
      </c>
      <c r="AY161" s="17" t="s">
        <v>140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83</v>
      </c>
      <c r="BK161" s="231">
        <f>ROUND(I161*H161,2)</f>
        <v>0</v>
      </c>
      <c r="BL161" s="17" t="s">
        <v>146</v>
      </c>
      <c r="BM161" s="230" t="s">
        <v>296</v>
      </c>
    </row>
    <row r="162" s="2" customFormat="1">
      <c r="A162" s="38"/>
      <c r="B162" s="39"/>
      <c r="C162" s="40"/>
      <c r="D162" s="232" t="s">
        <v>148</v>
      </c>
      <c r="E162" s="40"/>
      <c r="F162" s="233" t="s">
        <v>297</v>
      </c>
      <c r="G162" s="40"/>
      <c r="H162" s="40"/>
      <c r="I162" s="234"/>
      <c r="J162" s="40"/>
      <c r="K162" s="40"/>
      <c r="L162" s="44"/>
      <c r="M162" s="235"/>
      <c r="N162" s="236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148</v>
      </c>
      <c r="AU162" s="17" t="s">
        <v>85</v>
      </c>
    </row>
    <row r="163" s="13" customFormat="1">
      <c r="A163" s="13"/>
      <c r="B163" s="237"/>
      <c r="C163" s="238"/>
      <c r="D163" s="239" t="s">
        <v>150</v>
      </c>
      <c r="E163" s="240" t="s">
        <v>1</v>
      </c>
      <c r="F163" s="241" t="s">
        <v>298</v>
      </c>
      <c r="G163" s="238"/>
      <c r="H163" s="240" t="s">
        <v>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150</v>
      </c>
      <c r="AU163" s="247" t="s">
        <v>85</v>
      </c>
      <c r="AV163" s="13" t="s">
        <v>83</v>
      </c>
      <c r="AW163" s="13" t="s">
        <v>31</v>
      </c>
      <c r="AX163" s="13" t="s">
        <v>75</v>
      </c>
      <c r="AY163" s="247" t="s">
        <v>140</v>
      </c>
    </row>
    <row r="164" s="14" customFormat="1">
      <c r="A164" s="14"/>
      <c r="B164" s="248"/>
      <c r="C164" s="249"/>
      <c r="D164" s="239" t="s">
        <v>150</v>
      </c>
      <c r="E164" s="250" t="s">
        <v>1</v>
      </c>
      <c r="F164" s="251" t="s">
        <v>246</v>
      </c>
      <c r="G164" s="249"/>
      <c r="H164" s="252">
        <v>89.849999999999994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150</v>
      </c>
      <c r="AU164" s="258" t="s">
        <v>85</v>
      </c>
      <c r="AV164" s="14" t="s">
        <v>85</v>
      </c>
      <c r="AW164" s="14" t="s">
        <v>31</v>
      </c>
      <c r="AX164" s="14" t="s">
        <v>83</v>
      </c>
      <c r="AY164" s="258" t="s">
        <v>140</v>
      </c>
    </row>
    <row r="165" s="2" customFormat="1" ht="16.5" customHeight="1">
      <c r="A165" s="38"/>
      <c r="B165" s="39"/>
      <c r="C165" s="273" t="s">
        <v>200</v>
      </c>
      <c r="D165" s="273" t="s">
        <v>299</v>
      </c>
      <c r="E165" s="274" t="s">
        <v>300</v>
      </c>
      <c r="F165" s="275" t="s">
        <v>301</v>
      </c>
      <c r="G165" s="276" t="s">
        <v>302</v>
      </c>
      <c r="H165" s="277">
        <v>1.7969999999999999</v>
      </c>
      <c r="I165" s="278"/>
      <c r="J165" s="279">
        <f>ROUND(I165*H165,2)</f>
        <v>0</v>
      </c>
      <c r="K165" s="275" t="s">
        <v>145</v>
      </c>
      <c r="L165" s="280"/>
      <c r="M165" s="281" t="s">
        <v>1</v>
      </c>
      <c r="N165" s="282" t="s">
        <v>40</v>
      </c>
      <c r="O165" s="91"/>
      <c r="P165" s="228">
        <f>O165*H165</f>
        <v>0</v>
      </c>
      <c r="Q165" s="228">
        <v>0.001</v>
      </c>
      <c r="R165" s="228">
        <f>Q165*H165</f>
        <v>0.001797</v>
      </c>
      <c r="S165" s="228">
        <v>0</v>
      </c>
      <c r="T165" s="22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0" t="s">
        <v>188</v>
      </c>
      <c r="AT165" s="230" t="s">
        <v>299</v>
      </c>
      <c r="AU165" s="230" t="s">
        <v>85</v>
      </c>
      <c r="AY165" s="17" t="s">
        <v>140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7" t="s">
        <v>83</v>
      </c>
      <c r="BK165" s="231">
        <f>ROUND(I165*H165,2)</f>
        <v>0</v>
      </c>
      <c r="BL165" s="17" t="s">
        <v>146</v>
      </c>
      <c r="BM165" s="230" t="s">
        <v>303</v>
      </c>
    </row>
    <row r="166" s="14" customFormat="1">
      <c r="A166" s="14"/>
      <c r="B166" s="248"/>
      <c r="C166" s="249"/>
      <c r="D166" s="239" t="s">
        <v>150</v>
      </c>
      <c r="E166" s="249"/>
      <c r="F166" s="251" t="s">
        <v>304</v>
      </c>
      <c r="G166" s="249"/>
      <c r="H166" s="252">
        <v>1.7969999999999999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150</v>
      </c>
      <c r="AU166" s="258" t="s">
        <v>85</v>
      </c>
      <c r="AV166" s="14" t="s">
        <v>85</v>
      </c>
      <c r="AW166" s="14" t="s">
        <v>4</v>
      </c>
      <c r="AX166" s="14" t="s">
        <v>83</v>
      </c>
      <c r="AY166" s="258" t="s">
        <v>140</v>
      </c>
    </row>
    <row r="167" s="2" customFormat="1" ht="24.15" customHeight="1">
      <c r="A167" s="38"/>
      <c r="B167" s="39"/>
      <c r="C167" s="219" t="s">
        <v>205</v>
      </c>
      <c r="D167" s="219" t="s">
        <v>142</v>
      </c>
      <c r="E167" s="220" t="s">
        <v>305</v>
      </c>
      <c r="F167" s="221" t="s">
        <v>306</v>
      </c>
      <c r="G167" s="222" t="s">
        <v>106</v>
      </c>
      <c r="H167" s="223">
        <v>401.57999999999998</v>
      </c>
      <c r="I167" s="224"/>
      <c r="J167" s="225">
        <f>ROUND(I167*H167,2)</f>
        <v>0</v>
      </c>
      <c r="K167" s="221" t="s">
        <v>192</v>
      </c>
      <c r="L167" s="44"/>
      <c r="M167" s="226" t="s">
        <v>1</v>
      </c>
      <c r="N167" s="227" t="s">
        <v>40</v>
      </c>
      <c r="O167" s="91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0" t="s">
        <v>146</v>
      </c>
      <c r="AT167" s="230" t="s">
        <v>142</v>
      </c>
      <c r="AU167" s="230" t="s">
        <v>85</v>
      </c>
      <c r="AY167" s="17" t="s">
        <v>140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7" t="s">
        <v>83</v>
      </c>
      <c r="BK167" s="231">
        <f>ROUND(I167*H167,2)</f>
        <v>0</v>
      </c>
      <c r="BL167" s="17" t="s">
        <v>146</v>
      </c>
      <c r="BM167" s="230" t="s">
        <v>307</v>
      </c>
    </row>
    <row r="168" s="2" customFormat="1">
      <c r="A168" s="38"/>
      <c r="B168" s="39"/>
      <c r="C168" s="40"/>
      <c r="D168" s="232" t="s">
        <v>148</v>
      </c>
      <c r="E168" s="40"/>
      <c r="F168" s="233" t="s">
        <v>308</v>
      </c>
      <c r="G168" s="40"/>
      <c r="H168" s="40"/>
      <c r="I168" s="234"/>
      <c r="J168" s="40"/>
      <c r="K168" s="40"/>
      <c r="L168" s="44"/>
      <c r="M168" s="235"/>
      <c r="N168" s="236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148</v>
      </c>
      <c r="AU168" s="17" t="s">
        <v>85</v>
      </c>
    </row>
    <row r="169" s="14" customFormat="1">
      <c r="A169" s="14"/>
      <c r="B169" s="248"/>
      <c r="C169" s="249"/>
      <c r="D169" s="239" t="s">
        <v>150</v>
      </c>
      <c r="E169" s="250" t="s">
        <v>1</v>
      </c>
      <c r="F169" s="251" t="s">
        <v>240</v>
      </c>
      <c r="G169" s="249"/>
      <c r="H169" s="252">
        <v>401.57999999999998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150</v>
      </c>
      <c r="AU169" s="258" t="s">
        <v>85</v>
      </c>
      <c r="AV169" s="14" t="s">
        <v>85</v>
      </c>
      <c r="AW169" s="14" t="s">
        <v>31</v>
      </c>
      <c r="AX169" s="14" t="s">
        <v>83</v>
      </c>
      <c r="AY169" s="258" t="s">
        <v>140</v>
      </c>
    </row>
    <row r="170" s="12" customFormat="1" ht="22.8" customHeight="1">
      <c r="A170" s="12"/>
      <c r="B170" s="203"/>
      <c r="C170" s="204"/>
      <c r="D170" s="205" t="s">
        <v>74</v>
      </c>
      <c r="E170" s="217" t="s">
        <v>167</v>
      </c>
      <c r="F170" s="217" t="s">
        <v>309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SUM(P171:P195)</f>
        <v>0</v>
      </c>
      <c r="Q170" s="211"/>
      <c r="R170" s="212">
        <f>SUM(R171:R195)</f>
        <v>75.941178000000008</v>
      </c>
      <c r="S170" s="211"/>
      <c r="T170" s="213">
        <f>SUM(T171:T195)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83</v>
      </c>
      <c r="AT170" s="215" t="s">
        <v>74</v>
      </c>
      <c r="AU170" s="215" t="s">
        <v>83</v>
      </c>
      <c r="AY170" s="214" t="s">
        <v>140</v>
      </c>
      <c r="BK170" s="216">
        <f>SUM(BK171:BK195)</f>
        <v>0</v>
      </c>
    </row>
    <row r="171" s="2" customFormat="1" ht="24.15" customHeight="1">
      <c r="A171" s="38"/>
      <c r="B171" s="39"/>
      <c r="C171" s="219" t="s">
        <v>8</v>
      </c>
      <c r="D171" s="219" t="s">
        <v>142</v>
      </c>
      <c r="E171" s="220" t="s">
        <v>310</v>
      </c>
      <c r="F171" s="221" t="s">
        <v>311</v>
      </c>
      <c r="G171" s="222" t="s">
        <v>106</v>
      </c>
      <c r="H171" s="223">
        <v>340.10000000000002</v>
      </c>
      <c r="I171" s="224"/>
      <c r="J171" s="225">
        <f>ROUND(I171*H171,2)</f>
        <v>0</v>
      </c>
      <c r="K171" s="221" t="s">
        <v>145</v>
      </c>
      <c r="L171" s="44"/>
      <c r="M171" s="226" t="s">
        <v>1</v>
      </c>
      <c r="N171" s="227" t="s">
        <v>40</v>
      </c>
      <c r="O171" s="91"/>
      <c r="P171" s="228">
        <f>O171*H171</f>
        <v>0</v>
      </c>
      <c r="Q171" s="228">
        <v>0.089219999999999994</v>
      </c>
      <c r="R171" s="228">
        <f>Q171*H171</f>
        <v>30.343722</v>
      </c>
      <c r="S171" s="228">
        <v>0</v>
      </c>
      <c r="T171" s="229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0" t="s">
        <v>146</v>
      </c>
      <c r="AT171" s="230" t="s">
        <v>142</v>
      </c>
      <c r="AU171" s="230" t="s">
        <v>85</v>
      </c>
      <c r="AY171" s="17" t="s">
        <v>140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7" t="s">
        <v>83</v>
      </c>
      <c r="BK171" s="231">
        <f>ROUND(I171*H171,2)</f>
        <v>0</v>
      </c>
      <c r="BL171" s="17" t="s">
        <v>146</v>
      </c>
      <c r="BM171" s="230" t="s">
        <v>312</v>
      </c>
    </row>
    <row r="172" s="2" customFormat="1">
      <c r="A172" s="38"/>
      <c r="B172" s="39"/>
      <c r="C172" s="40"/>
      <c r="D172" s="232" t="s">
        <v>148</v>
      </c>
      <c r="E172" s="40"/>
      <c r="F172" s="233" t="s">
        <v>313</v>
      </c>
      <c r="G172" s="40"/>
      <c r="H172" s="40"/>
      <c r="I172" s="234"/>
      <c r="J172" s="40"/>
      <c r="K172" s="40"/>
      <c r="L172" s="44"/>
      <c r="M172" s="235"/>
      <c r="N172" s="236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148</v>
      </c>
      <c r="AU172" s="17" t="s">
        <v>85</v>
      </c>
    </row>
    <row r="173" s="13" customFormat="1">
      <c r="A173" s="13"/>
      <c r="B173" s="237"/>
      <c r="C173" s="238"/>
      <c r="D173" s="239" t="s">
        <v>150</v>
      </c>
      <c r="E173" s="240" t="s">
        <v>1</v>
      </c>
      <c r="F173" s="241" t="s">
        <v>314</v>
      </c>
      <c r="G173" s="238"/>
      <c r="H173" s="240" t="s">
        <v>1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150</v>
      </c>
      <c r="AU173" s="247" t="s">
        <v>85</v>
      </c>
      <c r="AV173" s="13" t="s">
        <v>83</v>
      </c>
      <c r="AW173" s="13" t="s">
        <v>31</v>
      </c>
      <c r="AX173" s="13" t="s">
        <v>75</v>
      </c>
      <c r="AY173" s="247" t="s">
        <v>140</v>
      </c>
    </row>
    <row r="174" s="14" customFormat="1">
      <c r="A174" s="14"/>
      <c r="B174" s="248"/>
      <c r="C174" s="249"/>
      <c r="D174" s="239" t="s">
        <v>150</v>
      </c>
      <c r="E174" s="250" t="s">
        <v>1</v>
      </c>
      <c r="F174" s="251" t="s">
        <v>92</v>
      </c>
      <c r="G174" s="249"/>
      <c r="H174" s="252">
        <v>334.10000000000002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150</v>
      </c>
      <c r="AU174" s="258" t="s">
        <v>85</v>
      </c>
      <c r="AV174" s="14" t="s">
        <v>85</v>
      </c>
      <c r="AW174" s="14" t="s">
        <v>31</v>
      </c>
      <c r="AX174" s="14" t="s">
        <v>75</v>
      </c>
      <c r="AY174" s="258" t="s">
        <v>140</v>
      </c>
    </row>
    <row r="175" s="13" customFormat="1">
      <c r="A175" s="13"/>
      <c r="B175" s="237"/>
      <c r="C175" s="238"/>
      <c r="D175" s="239" t="s">
        <v>150</v>
      </c>
      <c r="E175" s="240" t="s">
        <v>1</v>
      </c>
      <c r="F175" s="241" t="s">
        <v>315</v>
      </c>
      <c r="G175" s="238"/>
      <c r="H175" s="240" t="s">
        <v>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150</v>
      </c>
      <c r="AU175" s="247" t="s">
        <v>85</v>
      </c>
      <c r="AV175" s="13" t="s">
        <v>83</v>
      </c>
      <c r="AW175" s="13" t="s">
        <v>31</v>
      </c>
      <c r="AX175" s="13" t="s">
        <v>75</v>
      </c>
      <c r="AY175" s="247" t="s">
        <v>140</v>
      </c>
    </row>
    <row r="176" s="14" customFormat="1">
      <c r="A176" s="14"/>
      <c r="B176" s="248"/>
      <c r="C176" s="249"/>
      <c r="D176" s="239" t="s">
        <v>150</v>
      </c>
      <c r="E176" s="250" t="s">
        <v>1</v>
      </c>
      <c r="F176" s="251" t="s">
        <v>97</v>
      </c>
      <c r="G176" s="249"/>
      <c r="H176" s="252">
        <v>3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8" t="s">
        <v>150</v>
      </c>
      <c r="AU176" s="258" t="s">
        <v>85</v>
      </c>
      <c r="AV176" s="14" t="s">
        <v>85</v>
      </c>
      <c r="AW176" s="14" t="s">
        <v>31</v>
      </c>
      <c r="AX176" s="14" t="s">
        <v>75</v>
      </c>
      <c r="AY176" s="258" t="s">
        <v>140</v>
      </c>
    </row>
    <row r="177" s="13" customFormat="1">
      <c r="A177" s="13"/>
      <c r="B177" s="237"/>
      <c r="C177" s="238"/>
      <c r="D177" s="239" t="s">
        <v>150</v>
      </c>
      <c r="E177" s="240" t="s">
        <v>1</v>
      </c>
      <c r="F177" s="241" t="s">
        <v>316</v>
      </c>
      <c r="G177" s="238"/>
      <c r="H177" s="240" t="s">
        <v>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150</v>
      </c>
      <c r="AU177" s="247" t="s">
        <v>85</v>
      </c>
      <c r="AV177" s="13" t="s">
        <v>83</v>
      </c>
      <c r="AW177" s="13" t="s">
        <v>31</v>
      </c>
      <c r="AX177" s="13" t="s">
        <v>75</v>
      </c>
      <c r="AY177" s="247" t="s">
        <v>140</v>
      </c>
    </row>
    <row r="178" s="14" customFormat="1">
      <c r="A178" s="14"/>
      <c r="B178" s="248"/>
      <c r="C178" s="249"/>
      <c r="D178" s="239" t="s">
        <v>150</v>
      </c>
      <c r="E178" s="250" t="s">
        <v>1</v>
      </c>
      <c r="F178" s="251" t="s">
        <v>101</v>
      </c>
      <c r="G178" s="249"/>
      <c r="H178" s="252">
        <v>3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150</v>
      </c>
      <c r="AU178" s="258" t="s">
        <v>85</v>
      </c>
      <c r="AV178" s="14" t="s">
        <v>85</v>
      </c>
      <c r="AW178" s="14" t="s">
        <v>31</v>
      </c>
      <c r="AX178" s="14" t="s">
        <v>75</v>
      </c>
      <c r="AY178" s="258" t="s">
        <v>140</v>
      </c>
    </row>
    <row r="179" s="15" customFormat="1">
      <c r="A179" s="15"/>
      <c r="B179" s="259"/>
      <c r="C179" s="260"/>
      <c r="D179" s="239" t="s">
        <v>150</v>
      </c>
      <c r="E179" s="261" t="s">
        <v>1</v>
      </c>
      <c r="F179" s="262" t="s">
        <v>212</v>
      </c>
      <c r="G179" s="260"/>
      <c r="H179" s="263">
        <v>340.10000000000002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9" t="s">
        <v>150</v>
      </c>
      <c r="AU179" s="269" t="s">
        <v>85</v>
      </c>
      <c r="AV179" s="15" t="s">
        <v>146</v>
      </c>
      <c r="AW179" s="15" t="s">
        <v>31</v>
      </c>
      <c r="AX179" s="15" t="s">
        <v>83</v>
      </c>
      <c r="AY179" s="269" t="s">
        <v>140</v>
      </c>
    </row>
    <row r="180" s="2" customFormat="1" ht="24.15" customHeight="1">
      <c r="A180" s="38"/>
      <c r="B180" s="39"/>
      <c r="C180" s="273" t="s">
        <v>219</v>
      </c>
      <c r="D180" s="273" t="s">
        <v>299</v>
      </c>
      <c r="E180" s="274" t="s">
        <v>317</v>
      </c>
      <c r="F180" s="275" t="s">
        <v>318</v>
      </c>
      <c r="G180" s="276" t="s">
        <v>106</v>
      </c>
      <c r="H180" s="277">
        <v>337.44099999999997</v>
      </c>
      <c r="I180" s="278"/>
      <c r="J180" s="279">
        <f>ROUND(I180*H180,2)</f>
        <v>0</v>
      </c>
      <c r="K180" s="275" t="s">
        <v>145</v>
      </c>
      <c r="L180" s="280"/>
      <c r="M180" s="281" t="s">
        <v>1</v>
      </c>
      <c r="N180" s="282" t="s">
        <v>40</v>
      </c>
      <c r="O180" s="91"/>
      <c r="P180" s="228">
        <f>O180*H180</f>
        <v>0</v>
      </c>
      <c r="Q180" s="228">
        <v>0.13200000000000001</v>
      </c>
      <c r="R180" s="228">
        <f>Q180*H180</f>
        <v>44.542211999999999</v>
      </c>
      <c r="S180" s="228">
        <v>0</v>
      </c>
      <c r="T180" s="229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0" t="s">
        <v>188</v>
      </c>
      <c r="AT180" s="230" t="s">
        <v>299</v>
      </c>
      <c r="AU180" s="230" t="s">
        <v>85</v>
      </c>
      <c r="AY180" s="17" t="s">
        <v>140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7" t="s">
        <v>83</v>
      </c>
      <c r="BK180" s="231">
        <f>ROUND(I180*H180,2)</f>
        <v>0</v>
      </c>
      <c r="BL180" s="17" t="s">
        <v>146</v>
      </c>
      <c r="BM180" s="230" t="s">
        <v>319</v>
      </c>
    </row>
    <row r="181" s="14" customFormat="1">
      <c r="A181" s="14"/>
      <c r="B181" s="248"/>
      <c r="C181" s="249"/>
      <c r="D181" s="239" t="s">
        <v>150</v>
      </c>
      <c r="E181" s="250" t="s">
        <v>1</v>
      </c>
      <c r="F181" s="251" t="s">
        <v>92</v>
      </c>
      <c r="G181" s="249"/>
      <c r="H181" s="252">
        <v>334.10000000000002</v>
      </c>
      <c r="I181" s="253"/>
      <c r="J181" s="249"/>
      <c r="K181" s="249"/>
      <c r="L181" s="254"/>
      <c r="M181" s="255"/>
      <c r="N181" s="256"/>
      <c r="O181" s="256"/>
      <c r="P181" s="256"/>
      <c r="Q181" s="256"/>
      <c r="R181" s="256"/>
      <c r="S181" s="256"/>
      <c r="T181" s="25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8" t="s">
        <v>150</v>
      </c>
      <c r="AU181" s="258" t="s">
        <v>85</v>
      </c>
      <c r="AV181" s="14" t="s">
        <v>85</v>
      </c>
      <c r="AW181" s="14" t="s">
        <v>31</v>
      </c>
      <c r="AX181" s="14" t="s">
        <v>83</v>
      </c>
      <c r="AY181" s="258" t="s">
        <v>140</v>
      </c>
    </row>
    <row r="182" s="14" customFormat="1">
      <c r="A182" s="14"/>
      <c r="B182" s="248"/>
      <c r="C182" s="249"/>
      <c r="D182" s="239" t="s">
        <v>150</v>
      </c>
      <c r="E182" s="249"/>
      <c r="F182" s="251" t="s">
        <v>320</v>
      </c>
      <c r="G182" s="249"/>
      <c r="H182" s="252">
        <v>337.44099999999997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150</v>
      </c>
      <c r="AU182" s="258" t="s">
        <v>85</v>
      </c>
      <c r="AV182" s="14" t="s">
        <v>85</v>
      </c>
      <c r="AW182" s="14" t="s">
        <v>4</v>
      </c>
      <c r="AX182" s="14" t="s">
        <v>83</v>
      </c>
      <c r="AY182" s="258" t="s">
        <v>140</v>
      </c>
    </row>
    <row r="183" s="2" customFormat="1" ht="24.15" customHeight="1">
      <c r="A183" s="38"/>
      <c r="B183" s="39"/>
      <c r="C183" s="273" t="s">
        <v>321</v>
      </c>
      <c r="D183" s="273" t="s">
        <v>299</v>
      </c>
      <c r="E183" s="274" t="s">
        <v>322</v>
      </c>
      <c r="F183" s="275" t="s">
        <v>323</v>
      </c>
      <c r="G183" s="276" t="s">
        <v>106</v>
      </c>
      <c r="H183" s="277">
        <v>3.0299999999999998</v>
      </c>
      <c r="I183" s="278"/>
      <c r="J183" s="279">
        <f>ROUND(I183*H183,2)</f>
        <v>0</v>
      </c>
      <c r="K183" s="275" t="s">
        <v>145</v>
      </c>
      <c r="L183" s="280"/>
      <c r="M183" s="281" t="s">
        <v>1</v>
      </c>
      <c r="N183" s="282" t="s">
        <v>40</v>
      </c>
      <c r="O183" s="91"/>
      <c r="P183" s="228">
        <f>O183*H183</f>
        <v>0</v>
      </c>
      <c r="Q183" s="228">
        <v>0.128</v>
      </c>
      <c r="R183" s="228">
        <f>Q183*H183</f>
        <v>0.38783999999999996</v>
      </c>
      <c r="S183" s="228">
        <v>0</v>
      </c>
      <c r="T183" s="229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0" t="s">
        <v>188</v>
      </c>
      <c r="AT183" s="230" t="s">
        <v>299</v>
      </c>
      <c r="AU183" s="230" t="s">
        <v>85</v>
      </c>
      <c r="AY183" s="17" t="s">
        <v>140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7" t="s">
        <v>83</v>
      </c>
      <c r="BK183" s="231">
        <f>ROUND(I183*H183,2)</f>
        <v>0</v>
      </c>
      <c r="BL183" s="17" t="s">
        <v>146</v>
      </c>
      <c r="BM183" s="230" t="s">
        <v>324</v>
      </c>
    </row>
    <row r="184" s="14" customFormat="1">
      <c r="A184" s="14"/>
      <c r="B184" s="248"/>
      <c r="C184" s="249"/>
      <c r="D184" s="239" t="s">
        <v>150</v>
      </c>
      <c r="E184" s="250" t="s">
        <v>1</v>
      </c>
      <c r="F184" s="251" t="s">
        <v>97</v>
      </c>
      <c r="G184" s="249"/>
      <c r="H184" s="252">
        <v>3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150</v>
      </c>
      <c r="AU184" s="258" t="s">
        <v>85</v>
      </c>
      <c r="AV184" s="14" t="s">
        <v>85</v>
      </c>
      <c r="AW184" s="14" t="s">
        <v>31</v>
      </c>
      <c r="AX184" s="14" t="s">
        <v>83</v>
      </c>
      <c r="AY184" s="258" t="s">
        <v>140</v>
      </c>
    </row>
    <row r="185" s="14" customFormat="1">
      <c r="A185" s="14"/>
      <c r="B185" s="248"/>
      <c r="C185" s="249"/>
      <c r="D185" s="239" t="s">
        <v>150</v>
      </c>
      <c r="E185" s="249"/>
      <c r="F185" s="251" t="s">
        <v>325</v>
      </c>
      <c r="G185" s="249"/>
      <c r="H185" s="252">
        <v>3.0299999999999998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8" t="s">
        <v>150</v>
      </c>
      <c r="AU185" s="258" t="s">
        <v>85</v>
      </c>
      <c r="AV185" s="14" t="s">
        <v>85</v>
      </c>
      <c r="AW185" s="14" t="s">
        <v>4</v>
      </c>
      <c r="AX185" s="14" t="s">
        <v>83</v>
      </c>
      <c r="AY185" s="258" t="s">
        <v>140</v>
      </c>
    </row>
    <row r="186" s="2" customFormat="1" ht="24.15" customHeight="1">
      <c r="A186" s="38"/>
      <c r="B186" s="39"/>
      <c r="C186" s="273" t="s">
        <v>326</v>
      </c>
      <c r="D186" s="273" t="s">
        <v>299</v>
      </c>
      <c r="E186" s="274" t="s">
        <v>327</v>
      </c>
      <c r="F186" s="275" t="s">
        <v>328</v>
      </c>
      <c r="G186" s="276" t="s">
        <v>106</v>
      </c>
      <c r="H186" s="277">
        <v>3.0299999999999998</v>
      </c>
      <c r="I186" s="278"/>
      <c r="J186" s="279">
        <f>ROUND(I186*H186,2)</f>
        <v>0</v>
      </c>
      <c r="K186" s="275" t="s">
        <v>1</v>
      </c>
      <c r="L186" s="280"/>
      <c r="M186" s="281" t="s">
        <v>1</v>
      </c>
      <c r="N186" s="282" t="s">
        <v>40</v>
      </c>
      <c r="O186" s="91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0" t="s">
        <v>188</v>
      </c>
      <c r="AT186" s="230" t="s">
        <v>299</v>
      </c>
      <c r="AU186" s="230" t="s">
        <v>85</v>
      </c>
      <c r="AY186" s="17" t="s">
        <v>140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7" t="s">
        <v>83</v>
      </c>
      <c r="BK186" s="231">
        <f>ROUND(I186*H186,2)</f>
        <v>0</v>
      </c>
      <c r="BL186" s="17" t="s">
        <v>146</v>
      </c>
      <c r="BM186" s="230" t="s">
        <v>329</v>
      </c>
    </row>
    <row r="187" s="14" customFormat="1">
      <c r="A187" s="14"/>
      <c r="B187" s="248"/>
      <c r="C187" s="249"/>
      <c r="D187" s="239" t="s">
        <v>150</v>
      </c>
      <c r="E187" s="250" t="s">
        <v>1</v>
      </c>
      <c r="F187" s="251" t="s">
        <v>101</v>
      </c>
      <c r="G187" s="249"/>
      <c r="H187" s="252">
        <v>3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150</v>
      </c>
      <c r="AU187" s="258" t="s">
        <v>85</v>
      </c>
      <c r="AV187" s="14" t="s">
        <v>85</v>
      </c>
      <c r="AW187" s="14" t="s">
        <v>31</v>
      </c>
      <c r="AX187" s="14" t="s">
        <v>83</v>
      </c>
      <c r="AY187" s="258" t="s">
        <v>140</v>
      </c>
    </row>
    <row r="188" s="14" customFormat="1">
      <c r="A188" s="14"/>
      <c r="B188" s="248"/>
      <c r="C188" s="249"/>
      <c r="D188" s="239" t="s">
        <v>150</v>
      </c>
      <c r="E188" s="249"/>
      <c r="F188" s="251" t="s">
        <v>325</v>
      </c>
      <c r="G188" s="249"/>
      <c r="H188" s="252">
        <v>3.0299999999999998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150</v>
      </c>
      <c r="AU188" s="258" t="s">
        <v>85</v>
      </c>
      <c r="AV188" s="14" t="s">
        <v>85</v>
      </c>
      <c r="AW188" s="14" t="s">
        <v>4</v>
      </c>
      <c r="AX188" s="14" t="s">
        <v>83</v>
      </c>
      <c r="AY188" s="258" t="s">
        <v>140</v>
      </c>
    </row>
    <row r="189" s="2" customFormat="1" ht="24.15" customHeight="1">
      <c r="A189" s="38"/>
      <c r="B189" s="39"/>
      <c r="C189" s="219" t="s">
        <v>330</v>
      </c>
      <c r="D189" s="219" t="s">
        <v>142</v>
      </c>
      <c r="E189" s="220" t="s">
        <v>331</v>
      </c>
      <c r="F189" s="221" t="s">
        <v>332</v>
      </c>
      <c r="G189" s="222" t="s">
        <v>106</v>
      </c>
      <c r="H189" s="223">
        <v>340.10000000000002</v>
      </c>
      <c r="I189" s="224"/>
      <c r="J189" s="225">
        <f>ROUND(I189*H189,2)</f>
        <v>0</v>
      </c>
      <c r="K189" s="221" t="s">
        <v>145</v>
      </c>
      <c r="L189" s="44"/>
      <c r="M189" s="226" t="s">
        <v>1</v>
      </c>
      <c r="N189" s="227" t="s">
        <v>40</v>
      </c>
      <c r="O189" s="91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0" t="s">
        <v>146</v>
      </c>
      <c r="AT189" s="230" t="s">
        <v>142</v>
      </c>
      <c r="AU189" s="230" t="s">
        <v>85</v>
      </c>
      <c r="AY189" s="17" t="s">
        <v>140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7" t="s">
        <v>83</v>
      </c>
      <c r="BK189" s="231">
        <f>ROUND(I189*H189,2)</f>
        <v>0</v>
      </c>
      <c r="BL189" s="17" t="s">
        <v>146</v>
      </c>
      <c r="BM189" s="230" t="s">
        <v>333</v>
      </c>
    </row>
    <row r="190" s="2" customFormat="1">
      <c r="A190" s="38"/>
      <c r="B190" s="39"/>
      <c r="C190" s="40"/>
      <c r="D190" s="232" t="s">
        <v>148</v>
      </c>
      <c r="E190" s="40"/>
      <c r="F190" s="233" t="s">
        <v>334</v>
      </c>
      <c r="G190" s="40"/>
      <c r="H190" s="40"/>
      <c r="I190" s="234"/>
      <c r="J190" s="40"/>
      <c r="K190" s="40"/>
      <c r="L190" s="44"/>
      <c r="M190" s="235"/>
      <c r="N190" s="236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148</v>
      </c>
      <c r="AU190" s="17" t="s">
        <v>85</v>
      </c>
    </row>
    <row r="191" s="13" customFormat="1">
      <c r="A191" s="13"/>
      <c r="B191" s="237"/>
      <c r="C191" s="238"/>
      <c r="D191" s="239" t="s">
        <v>150</v>
      </c>
      <c r="E191" s="240" t="s">
        <v>1</v>
      </c>
      <c r="F191" s="241" t="s">
        <v>335</v>
      </c>
      <c r="G191" s="238"/>
      <c r="H191" s="240" t="s">
        <v>1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150</v>
      </c>
      <c r="AU191" s="247" t="s">
        <v>85</v>
      </c>
      <c r="AV191" s="13" t="s">
        <v>83</v>
      </c>
      <c r="AW191" s="13" t="s">
        <v>31</v>
      </c>
      <c r="AX191" s="13" t="s">
        <v>75</v>
      </c>
      <c r="AY191" s="247" t="s">
        <v>140</v>
      </c>
    </row>
    <row r="192" s="14" customFormat="1">
      <c r="A192" s="14"/>
      <c r="B192" s="248"/>
      <c r="C192" s="249"/>
      <c r="D192" s="239" t="s">
        <v>150</v>
      </c>
      <c r="E192" s="250" t="s">
        <v>1</v>
      </c>
      <c r="F192" s="251" t="s">
        <v>236</v>
      </c>
      <c r="G192" s="249"/>
      <c r="H192" s="252">
        <v>340.10000000000002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8" t="s">
        <v>150</v>
      </c>
      <c r="AU192" s="258" t="s">
        <v>85</v>
      </c>
      <c r="AV192" s="14" t="s">
        <v>85</v>
      </c>
      <c r="AW192" s="14" t="s">
        <v>31</v>
      </c>
      <c r="AX192" s="14" t="s">
        <v>83</v>
      </c>
      <c r="AY192" s="258" t="s">
        <v>140</v>
      </c>
    </row>
    <row r="193" s="2" customFormat="1" ht="21.75" customHeight="1">
      <c r="A193" s="38"/>
      <c r="B193" s="39"/>
      <c r="C193" s="219" t="s">
        <v>336</v>
      </c>
      <c r="D193" s="219" t="s">
        <v>142</v>
      </c>
      <c r="E193" s="220" t="s">
        <v>337</v>
      </c>
      <c r="F193" s="221" t="s">
        <v>338</v>
      </c>
      <c r="G193" s="222" t="s">
        <v>94</v>
      </c>
      <c r="H193" s="223">
        <v>185.38999999999999</v>
      </c>
      <c r="I193" s="224"/>
      <c r="J193" s="225">
        <f>ROUND(I193*H193,2)</f>
        <v>0</v>
      </c>
      <c r="K193" s="221" t="s">
        <v>192</v>
      </c>
      <c r="L193" s="44"/>
      <c r="M193" s="226" t="s">
        <v>1</v>
      </c>
      <c r="N193" s="227" t="s">
        <v>40</v>
      </c>
      <c r="O193" s="91"/>
      <c r="P193" s="228">
        <f>O193*H193</f>
        <v>0</v>
      </c>
      <c r="Q193" s="228">
        <v>0.0035999999999999999</v>
      </c>
      <c r="R193" s="228">
        <f>Q193*H193</f>
        <v>0.66740399999999989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146</v>
      </c>
      <c r="AT193" s="230" t="s">
        <v>142</v>
      </c>
      <c r="AU193" s="230" t="s">
        <v>85</v>
      </c>
      <c r="AY193" s="17" t="s">
        <v>140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83</v>
      </c>
      <c r="BK193" s="231">
        <f>ROUND(I193*H193,2)</f>
        <v>0</v>
      </c>
      <c r="BL193" s="17" t="s">
        <v>146</v>
      </c>
      <c r="BM193" s="230" t="s">
        <v>339</v>
      </c>
    </row>
    <row r="194" s="2" customFormat="1">
      <c r="A194" s="38"/>
      <c r="B194" s="39"/>
      <c r="C194" s="40"/>
      <c r="D194" s="232" t="s">
        <v>148</v>
      </c>
      <c r="E194" s="40"/>
      <c r="F194" s="233" t="s">
        <v>340</v>
      </c>
      <c r="G194" s="40"/>
      <c r="H194" s="40"/>
      <c r="I194" s="234"/>
      <c r="J194" s="40"/>
      <c r="K194" s="40"/>
      <c r="L194" s="44"/>
      <c r="M194" s="235"/>
      <c r="N194" s="236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148</v>
      </c>
      <c r="AU194" s="17" t="s">
        <v>85</v>
      </c>
    </row>
    <row r="195" s="14" customFormat="1">
      <c r="A195" s="14"/>
      <c r="B195" s="248"/>
      <c r="C195" s="249"/>
      <c r="D195" s="239" t="s">
        <v>150</v>
      </c>
      <c r="E195" s="250" t="s">
        <v>1</v>
      </c>
      <c r="F195" s="251" t="s">
        <v>243</v>
      </c>
      <c r="G195" s="249"/>
      <c r="H195" s="252">
        <v>185.38999999999999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150</v>
      </c>
      <c r="AU195" s="258" t="s">
        <v>85</v>
      </c>
      <c r="AV195" s="14" t="s">
        <v>85</v>
      </c>
      <c r="AW195" s="14" t="s">
        <v>31</v>
      </c>
      <c r="AX195" s="14" t="s">
        <v>83</v>
      </c>
      <c r="AY195" s="258" t="s">
        <v>140</v>
      </c>
    </row>
    <row r="196" s="12" customFormat="1" ht="22.8" customHeight="1">
      <c r="A196" s="12"/>
      <c r="B196" s="203"/>
      <c r="C196" s="204"/>
      <c r="D196" s="205" t="s">
        <v>74</v>
      </c>
      <c r="E196" s="217" t="s">
        <v>188</v>
      </c>
      <c r="F196" s="217" t="s">
        <v>341</v>
      </c>
      <c r="G196" s="204"/>
      <c r="H196" s="204"/>
      <c r="I196" s="207"/>
      <c r="J196" s="218">
        <f>BK196</f>
        <v>0</v>
      </c>
      <c r="K196" s="204"/>
      <c r="L196" s="209"/>
      <c r="M196" s="210"/>
      <c r="N196" s="211"/>
      <c r="O196" s="211"/>
      <c r="P196" s="212">
        <f>SUM(P197:P200)</f>
        <v>0</v>
      </c>
      <c r="Q196" s="211"/>
      <c r="R196" s="212">
        <f>SUM(R197:R200)</f>
        <v>2.09016</v>
      </c>
      <c r="S196" s="211"/>
      <c r="T196" s="213">
        <f>SUM(T197:T200)</f>
        <v>2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4" t="s">
        <v>83</v>
      </c>
      <c r="AT196" s="215" t="s">
        <v>74</v>
      </c>
      <c r="AU196" s="215" t="s">
        <v>83</v>
      </c>
      <c r="AY196" s="214" t="s">
        <v>140</v>
      </c>
      <c r="BK196" s="216">
        <f>SUM(BK197:BK200)</f>
        <v>0</v>
      </c>
    </row>
    <row r="197" s="2" customFormat="1" ht="37.8" customHeight="1">
      <c r="A197" s="38"/>
      <c r="B197" s="39"/>
      <c r="C197" s="219" t="s">
        <v>342</v>
      </c>
      <c r="D197" s="219" t="s">
        <v>142</v>
      </c>
      <c r="E197" s="220" t="s">
        <v>343</v>
      </c>
      <c r="F197" s="221" t="s">
        <v>344</v>
      </c>
      <c r="G197" s="222" t="s">
        <v>345</v>
      </c>
      <c r="H197" s="223">
        <v>4</v>
      </c>
      <c r="I197" s="224"/>
      <c r="J197" s="225">
        <f>ROUND(I197*H197,2)</f>
        <v>0</v>
      </c>
      <c r="K197" s="221" t="s">
        <v>145</v>
      </c>
      <c r="L197" s="44"/>
      <c r="M197" s="226" t="s">
        <v>1</v>
      </c>
      <c r="N197" s="227" t="s">
        <v>40</v>
      </c>
      <c r="O197" s="91"/>
      <c r="P197" s="228">
        <f>O197*H197</f>
        <v>0</v>
      </c>
      <c r="Q197" s="228">
        <v>0.52254</v>
      </c>
      <c r="R197" s="228">
        <f>Q197*H197</f>
        <v>2.09016</v>
      </c>
      <c r="S197" s="228">
        <v>0.5</v>
      </c>
      <c r="T197" s="229">
        <f>S197*H197</f>
        <v>2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0" t="s">
        <v>146</v>
      </c>
      <c r="AT197" s="230" t="s">
        <v>142</v>
      </c>
      <c r="AU197" s="230" t="s">
        <v>85</v>
      </c>
      <c r="AY197" s="17" t="s">
        <v>140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7" t="s">
        <v>83</v>
      </c>
      <c r="BK197" s="231">
        <f>ROUND(I197*H197,2)</f>
        <v>0</v>
      </c>
      <c r="BL197" s="17" t="s">
        <v>146</v>
      </c>
      <c r="BM197" s="230" t="s">
        <v>346</v>
      </c>
    </row>
    <row r="198" s="2" customFormat="1">
      <c r="A198" s="38"/>
      <c r="B198" s="39"/>
      <c r="C198" s="40"/>
      <c r="D198" s="232" t="s">
        <v>148</v>
      </c>
      <c r="E198" s="40"/>
      <c r="F198" s="233" t="s">
        <v>347</v>
      </c>
      <c r="G198" s="40"/>
      <c r="H198" s="40"/>
      <c r="I198" s="234"/>
      <c r="J198" s="40"/>
      <c r="K198" s="40"/>
      <c r="L198" s="44"/>
      <c r="M198" s="235"/>
      <c r="N198" s="236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148</v>
      </c>
      <c r="AU198" s="17" t="s">
        <v>85</v>
      </c>
    </row>
    <row r="199" s="13" customFormat="1">
      <c r="A199" s="13"/>
      <c r="B199" s="237"/>
      <c r="C199" s="238"/>
      <c r="D199" s="239" t="s">
        <v>150</v>
      </c>
      <c r="E199" s="240" t="s">
        <v>1</v>
      </c>
      <c r="F199" s="241" t="s">
        <v>348</v>
      </c>
      <c r="G199" s="238"/>
      <c r="H199" s="240" t="s">
        <v>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150</v>
      </c>
      <c r="AU199" s="247" t="s">
        <v>85</v>
      </c>
      <c r="AV199" s="13" t="s">
        <v>83</v>
      </c>
      <c r="AW199" s="13" t="s">
        <v>31</v>
      </c>
      <c r="AX199" s="13" t="s">
        <v>75</v>
      </c>
      <c r="AY199" s="247" t="s">
        <v>140</v>
      </c>
    </row>
    <row r="200" s="14" customFormat="1">
      <c r="A200" s="14"/>
      <c r="B200" s="248"/>
      <c r="C200" s="249"/>
      <c r="D200" s="239" t="s">
        <v>150</v>
      </c>
      <c r="E200" s="250" t="s">
        <v>1</v>
      </c>
      <c r="F200" s="251" t="s">
        <v>146</v>
      </c>
      <c r="G200" s="249"/>
      <c r="H200" s="252">
        <v>4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8" t="s">
        <v>150</v>
      </c>
      <c r="AU200" s="258" t="s">
        <v>85</v>
      </c>
      <c r="AV200" s="14" t="s">
        <v>85</v>
      </c>
      <c r="AW200" s="14" t="s">
        <v>31</v>
      </c>
      <c r="AX200" s="14" t="s">
        <v>83</v>
      </c>
      <c r="AY200" s="258" t="s">
        <v>140</v>
      </c>
    </row>
    <row r="201" s="12" customFormat="1" ht="22.8" customHeight="1">
      <c r="A201" s="12"/>
      <c r="B201" s="203"/>
      <c r="C201" s="204"/>
      <c r="D201" s="205" t="s">
        <v>74</v>
      </c>
      <c r="E201" s="217" t="s">
        <v>179</v>
      </c>
      <c r="F201" s="217" t="s">
        <v>180</v>
      </c>
      <c r="G201" s="204"/>
      <c r="H201" s="204"/>
      <c r="I201" s="207"/>
      <c r="J201" s="218">
        <f>BK201</f>
        <v>0</v>
      </c>
      <c r="K201" s="204"/>
      <c r="L201" s="209"/>
      <c r="M201" s="210"/>
      <c r="N201" s="211"/>
      <c r="O201" s="211"/>
      <c r="P201" s="212">
        <f>SUM(P202:P230)</f>
        <v>0</v>
      </c>
      <c r="Q201" s="211"/>
      <c r="R201" s="212">
        <f>SUM(R202:R230)</f>
        <v>90.017114679999992</v>
      </c>
      <c r="S201" s="211"/>
      <c r="T201" s="213">
        <f>SUM(T202:T230)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4" t="s">
        <v>83</v>
      </c>
      <c r="AT201" s="215" t="s">
        <v>74</v>
      </c>
      <c r="AU201" s="215" t="s">
        <v>83</v>
      </c>
      <c r="AY201" s="214" t="s">
        <v>140</v>
      </c>
      <c r="BK201" s="216">
        <f>SUM(BK202:BK230)</f>
        <v>0</v>
      </c>
    </row>
    <row r="202" s="2" customFormat="1" ht="33" customHeight="1">
      <c r="A202" s="38"/>
      <c r="B202" s="39"/>
      <c r="C202" s="219" t="s">
        <v>349</v>
      </c>
      <c r="D202" s="219" t="s">
        <v>142</v>
      </c>
      <c r="E202" s="220" t="s">
        <v>350</v>
      </c>
      <c r="F202" s="221" t="s">
        <v>351</v>
      </c>
      <c r="G202" s="222" t="s">
        <v>94</v>
      </c>
      <c r="H202" s="223">
        <v>190.69999999999999</v>
      </c>
      <c r="I202" s="224"/>
      <c r="J202" s="225">
        <f>ROUND(I202*H202,2)</f>
        <v>0</v>
      </c>
      <c r="K202" s="221" t="s">
        <v>145</v>
      </c>
      <c r="L202" s="44"/>
      <c r="M202" s="226" t="s">
        <v>1</v>
      </c>
      <c r="N202" s="227" t="s">
        <v>40</v>
      </c>
      <c r="O202" s="91"/>
      <c r="P202" s="228">
        <f>O202*H202</f>
        <v>0</v>
      </c>
      <c r="Q202" s="228">
        <v>0.15540000000000001</v>
      </c>
      <c r="R202" s="228">
        <f>Q202*H202</f>
        <v>29.634779999999999</v>
      </c>
      <c r="S202" s="228">
        <v>0</v>
      </c>
      <c r="T202" s="229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0" t="s">
        <v>146</v>
      </c>
      <c r="AT202" s="230" t="s">
        <v>142</v>
      </c>
      <c r="AU202" s="230" t="s">
        <v>85</v>
      </c>
      <c r="AY202" s="17" t="s">
        <v>140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7" t="s">
        <v>83</v>
      </c>
      <c r="BK202" s="231">
        <f>ROUND(I202*H202,2)</f>
        <v>0</v>
      </c>
      <c r="BL202" s="17" t="s">
        <v>146</v>
      </c>
      <c r="BM202" s="230" t="s">
        <v>352</v>
      </c>
    </row>
    <row r="203" s="2" customFormat="1">
      <c r="A203" s="38"/>
      <c r="B203" s="39"/>
      <c r="C203" s="40"/>
      <c r="D203" s="232" t="s">
        <v>148</v>
      </c>
      <c r="E203" s="40"/>
      <c r="F203" s="233" t="s">
        <v>353</v>
      </c>
      <c r="G203" s="40"/>
      <c r="H203" s="40"/>
      <c r="I203" s="234"/>
      <c r="J203" s="40"/>
      <c r="K203" s="40"/>
      <c r="L203" s="44"/>
      <c r="M203" s="235"/>
      <c r="N203" s="236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148</v>
      </c>
      <c r="AU203" s="17" t="s">
        <v>85</v>
      </c>
    </row>
    <row r="204" s="13" customFormat="1">
      <c r="A204" s="13"/>
      <c r="B204" s="237"/>
      <c r="C204" s="238"/>
      <c r="D204" s="239" t="s">
        <v>150</v>
      </c>
      <c r="E204" s="240" t="s">
        <v>1</v>
      </c>
      <c r="F204" s="241" t="s">
        <v>354</v>
      </c>
      <c r="G204" s="238"/>
      <c r="H204" s="240" t="s">
        <v>1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150</v>
      </c>
      <c r="AU204" s="247" t="s">
        <v>85</v>
      </c>
      <c r="AV204" s="13" t="s">
        <v>83</v>
      </c>
      <c r="AW204" s="13" t="s">
        <v>31</v>
      </c>
      <c r="AX204" s="13" t="s">
        <v>75</v>
      </c>
      <c r="AY204" s="247" t="s">
        <v>140</v>
      </c>
    </row>
    <row r="205" s="14" customFormat="1">
      <c r="A205" s="14"/>
      <c r="B205" s="248"/>
      <c r="C205" s="249"/>
      <c r="D205" s="239" t="s">
        <v>150</v>
      </c>
      <c r="E205" s="250" t="s">
        <v>1</v>
      </c>
      <c r="F205" s="251" t="s">
        <v>104</v>
      </c>
      <c r="G205" s="249"/>
      <c r="H205" s="252">
        <v>180.19999999999999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8" t="s">
        <v>150</v>
      </c>
      <c r="AU205" s="258" t="s">
        <v>85</v>
      </c>
      <c r="AV205" s="14" t="s">
        <v>85</v>
      </c>
      <c r="AW205" s="14" t="s">
        <v>31</v>
      </c>
      <c r="AX205" s="14" t="s">
        <v>75</v>
      </c>
      <c r="AY205" s="258" t="s">
        <v>140</v>
      </c>
    </row>
    <row r="206" s="13" customFormat="1">
      <c r="A206" s="13"/>
      <c r="B206" s="237"/>
      <c r="C206" s="238"/>
      <c r="D206" s="239" t="s">
        <v>150</v>
      </c>
      <c r="E206" s="240" t="s">
        <v>1</v>
      </c>
      <c r="F206" s="241" t="s">
        <v>355</v>
      </c>
      <c r="G206" s="238"/>
      <c r="H206" s="240" t="s">
        <v>1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150</v>
      </c>
      <c r="AU206" s="247" t="s">
        <v>85</v>
      </c>
      <c r="AV206" s="13" t="s">
        <v>83</v>
      </c>
      <c r="AW206" s="13" t="s">
        <v>31</v>
      </c>
      <c r="AX206" s="13" t="s">
        <v>75</v>
      </c>
      <c r="AY206" s="247" t="s">
        <v>140</v>
      </c>
    </row>
    <row r="207" s="14" customFormat="1">
      <c r="A207" s="14"/>
      <c r="B207" s="248"/>
      <c r="C207" s="249"/>
      <c r="D207" s="239" t="s">
        <v>150</v>
      </c>
      <c r="E207" s="250" t="s">
        <v>1</v>
      </c>
      <c r="F207" s="251" t="s">
        <v>108</v>
      </c>
      <c r="G207" s="249"/>
      <c r="H207" s="252">
        <v>7.5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8" t="s">
        <v>150</v>
      </c>
      <c r="AU207" s="258" t="s">
        <v>85</v>
      </c>
      <c r="AV207" s="14" t="s">
        <v>85</v>
      </c>
      <c r="AW207" s="14" t="s">
        <v>31</v>
      </c>
      <c r="AX207" s="14" t="s">
        <v>75</v>
      </c>
      <c r="AY207" s="258" t="s">
        <v>140</v>
      </c>
    </row>
    <row r="208" s="13" customFormat="1">
      <c r="A208" s="13"/>
      <c r="B208" s="237"/>
      <c r="C208" s="238"/>
      <c r="D208" s="239" t="s">
        <v>150</v>
      </c>
      <c r="E208" s="240" t="s">
        <v>1</v>
      </c>
      <c r="F208" s="241" t="s">
        <v>356</v>
      </c>
      <c r="G208" s="238"/>
      <c r="H208" s="240" t="s">
        <v>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150</v>
      </c>
      <c r="AU208" s="247" t="s">
        <v>85</v>
      </c>
      <c r="AV208" s="13" t="s">
        <v>83</v>
      </c>
      <c r="AW208" s="13" t="s">
        <v>31</v>
      </c>
      <c r="AX208" s="13" t="s">
        <v>75</v>
      </c>
      <c r="AY208" s="247" t="s">
        <v>140</v>
      </c>
    </row>
    <row r="209" s="14" customFormat="1">
      <c r="A209" s="14"/>
      <c r="B209" s="248"/>
      <c r="C209" s="249"/>
      <c r="D209" s="239" t="s">
        <v>150</v>
      </c>
      <c r="E209" s="250" t="s">
        <v>1</v>
      </c>
      <c r="F209" s="251" t="s">
        <v>85</v>
      </c>
      <c r="G209" s="249"/>
      <c r="H209" s="252">
        <v>2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8" t="s">
        <v>150</v>
      </c>
      <c r="AU209" s="258" t="s">
        <v>85</v>
      </c>
      <c r="AV209" s="14" t="s">
        <v>85</v>
      </c>
      <c r="AW209" s="14" t="s">
        <v>31</v>
      </c>
      <c r="AX209" s="14" t="s">
        <v>75</v>
      </c>
      <c r="AY209" s="258" t="s">
        <v>140</v>
      </c>
    </row>
    <row r="210" s="13" customFormat="1">
      <c r="A210" s="13"/>
      <c r="B210" s="237"/>
      <c r="C210" s="238"/>
      <c r="D210" s="239" t="s">
        <v>150</v>
      </c>
      <c r="E210" s="240" t="s">
        <v>1</v>
      </c>
      <c r="F210" s="241" t="s">
        <v>357</v>
      </c>
      <c r="G210" s="238"/>
      <c r="H210" s="240" t="s">
        <v>1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150</v>
      </c>
      <c r="AU210" s="247" t="s">
        <v>85</v>
      </c>
      <c r="AV210" s="13" t="s">
        <v>83</v>
      </c>
      <c r="AW210" s="13" t="s">
        <v>31</v>
      </c>
      <c r="AX210" s="13" t="s">
        <v>75</v>
      </c>
      <c r="AY210" s="247" t="s">
        <v>140</v>
      </c>
    </row>
    <row r="211" s="14" customFormat="1">
      <c r="A211" s="14"/>
      <c r="B211" s="248"/>
      <c r="C211" s="249"/>
      <c r="D211" s="239" t="s">
        <v>150</v>
      </c>
      <c r="E211" s="250" t="s">
        <v>1</v>
      </c>
      <c r="F211" s="251" t="s">
        <v>83</v>
      </c>
      <c r="G211" s="249"/>
      <c r="H211" s="252">
        <v>1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150</v>
      </c>
      <c r="AU211" s="258" t="s">
        <v>85</v>
      </c>
      <c r="AV211" s="14" t="s">
        <v>85</v>
      </c>
      <c r="AW211" s="14" t="s">
        <v>31</v>
      </c>
      <c r="AX211" s="14" t="s">
        <v>75</v>
      </c>
      <c r="AY211" s="258" t="s">
        <v>140</v>
      </c>
    </row>
    <row r="212" s="15" customFormat="1">
      <c r="A212" s="15"/>
      <c r="B212" s="259"/>
      <c r="C212" s="260"/>
      <c r="D212" s="239" t="s">
        <v>150</v>
      </c>
      <c r="E212" s="261" t="s">
        <v>1</v>
      </c>
      <c r="F212" s="262" t="s">
        <v>212</v>
      </c>
      <c r="G212" s="260"/>
      <c r="H212" s="263">
        <v>190.69999999999999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9" t="s">
        <v>150</v>
      </c>
      <c r="AU212" s="269" t="s">
        <v>85</v>
      </c>
      <c r="AV212" s="15" t="s">
        <v>146</v>
      </c>
      <c r="AW212" s="15" t="s">
        <v>31</v>
      </c>
      <c r="AX212" s="15" t="s">
        <v>83</v>
      </c>
      <c r="AY212" s="269" t="s">
        <v>140</v>
      </c>
    </row>
    <row r="213" s="2" customFormat="1" ht="16.5" customHeight="1">
      <c r="A213" s="38"/>
      <c r="B213" s="39"/>
      <c r="C213" s="273" t="s">
        <v>358</v>
      </c>
      <c r="D213" s="273" t="s">
        <v>299</v>
      </c>
      <c r="E213" s="274" t="s">
        <v>359</v>
      </c>
      <c r="F213" s="275" t="s">
        <v>360</v>
      </c>
      <c r="G213" s="276" t="s">
        <v>94</v>
      </c>
      <c r="H213" s="277">
        <v>183.804</v>
      </c>
      <c r="I213" s="278"/>
      <c r="J213" s="279">
        <f>ROUND(I213*H213,2)</f>
        <v>0</v>
      </c>
      <c r="K213" s="275" t="s">
        <v>145</v>
      </c>
      <c r="L213" s="280"/>
      <c r="M213" s="281" t="s">
        <v>1</v>
      </c>
      <c r="N213" s="282" t="s">
        <v>40</v>
      </c>
      <c r="O213" s="91"/>
      <c r="P213" s="228">
        <f>O213*H213</f>
        <v>0</v>
      </c>
      <c r="Q213" s="228">
        <v>0.056000000000000001</v>
      </c>
      <c r="R213" s="228">
        <f>Q213*H213</f>
        <v>10.293024000000001</v>
      </c>
      <c r="S213" s="228">
        <v>0</v>
      </c>
      <c r="T213" s="229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0" t="s">
        <v>188</v>
      </c>
      <c r="AT213" s="230" t="s">
        <v>299</v>
      </c>
      <c r="AU213" s="230" t="s">
        <v>85</v>
      </c>
      <c r="AY213" s="17" t="s">
        <v>140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7" t="s">
        <v>83</v>
      </c>
      <c r="BK213" s="231">
        <f>ROUND(I213*H213,2)</f>
        <v>0</v>
      </c>
      <c r="BL213" s="17" t="s">
        <v>146</v>
      </c>
      <c r="BM213" s="230" t="s">
        <v>361</v>
      </c>
    </row>
    <row r="214" s="14" customFormat="1">
      <c r="A214" s="14"/>
      <c r="B214" s="248"/>
      <c r="C214" s="249"/>
      <c r="D214" s="239" t="s">
        <v>150</v>
      </c>
      <c r="E214" s="250" t="s">
        <v>1</v>
      </c>
      <c r="F214" s="251" t="s">
        <v>104</v>
      </c>
      <c r="G214" s="249"/>
      <c r="H214" s="252">
        <v>180.19999999999999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150</v>
      </c>
      <c r="AU214" s="258" t="s">
        <v>85</v>
      </c>
      <c r="AV214" s="14" t="s">
        <v>85</v>
      </c>
      <c r="AW214" s="14" t="s">
        <v>31</v>
      </c>
      <c r="AX214" s="14" t="s">
        <v>83</v>
      </c>
      <c r="AY214" s="258" t="s">
        <v>140</v>
      </c>
    </row>
    <row r="215" s="14" customFormat="1">
      <c r="A215" s="14"/>
      <c r="B215" s="248"/>
      <c r="C215" s="249"/>
      <c r="D215" s="239" t="s">
        <v>150</v>
      </c>
      <c r="E215" s="249"/>
      <c r="F215" s="251" t="s">
        <v>362</v>
      </c>
      <c r="G215" s="249"/>
      <c r="H215" s="252">
        <v>183.804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8" t="s">
        <v>150</v>
      </c>
      <c r="AU215" s="258" t="s">
        <v>85</v>
      </c>
      <c r="AV215" s="14" t="s">
        <v>85</v>
      </c>
      <c r="AW215" s="14" t="s">
        <v>4</v>
      </c>
      <c r="AX215" s="14" t="s">
        <v>83</v>
      </c>
      <c r="AY215" s="258" t="s">
        <v>140</v>
      </c>
    </row>
    <row r="216" s="2" customFormat="1" ht="24.15" customHeight="1">
      <c r="A216" s="38"/>
      <c r="B216" s="39"/>
      <c r="C216" s="273" t="s">
        <v>7</v>
      </c>
      <c r="D216" s="273" t="s">
        <v>299</v>
      </c>
      <c r="E216" s="274" t="s">
        <v>363</v>
      </c>
      <c r="F216" s="275" t="s">
        <v>364</v>
      </c>
      <c r="G216" s="276" t="s">
        <v>94</v>
      </c>
      <c r="H216" s="277">
        <v>7.6500000000000004</v>
      </c>
      <c r="I216" s="278"/>
      <c r="J216" s="279">
        <f>ROUND(I216*H216,2)</f>
        <v>0</v>
      </c>
      <c r="K216" s="275" t="s">
        <v>145</v>
      </c>
      <c r="L216" s="280"/>
      <c r="M216" s="281" t="s">
        <v>1</v>
      </c>
      <c r="N216" s="282" t="s">
        <v>40</v>
      </c>
      <c r="O216" s="91"/>
      <c r="P216" s="228">
        <f>O216*H216</f>
        <v>0</v>
      </c>
      <c r="Q216" s="228">
        <v>0.048300000000000003</v>
      </c>
      <c r="R216" s="228">
        <f>Q216*H216</f>
        <v>0.36949500000000002</v>
      </c>
      <c r="S216" s="228">
        <v>0</v>
      </c>
      <c r="T216" s="229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0" t="s">
        <v>188</v>
      </c>
      <c r="AT216" s="230" t="s">
        <v>299</v>
      </c>
      <c r="AU216" s="230" t="s">
        <v>85</v>
      </c>
      <c r="AY216" s="17" t="s">
        <v>140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7" t="s">
        <v>83</v>
      </c>
      <c r="BK216" s="231">
        <f>ROUND(I216*H216,2)</f>
        <v>0</v>
      </c>
      <c r="BL216" s="17" t="s">
        <v>146</v>
      </c>
      <c r="BM216" s="230" t="s">
        <v>365</v>
      </c>
    </row>
    <row r="217" s="14" customFormat="1">
      <c r="A217" s="14"/>
      <c r="B217" s="248"/>
      <c r="C217" s="249"/>
      <c r="D217" s="239" t="s">
        <v>150</v>
      </c>
      <c r="E217" s="250" t="s">
        <v>1</v>
      </c>
      <c r="F217" s="251" t="s">
        <v>108</v>
      </c>
      <c r="G217" s="249"/>
      <c r="H217" s="252">
        <v>7.5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8" t="s">
        <v>150</v>
      </c>
      <c r="AU217" s="258" t="s">
        <v>85</v>
      </c>
      <c r="AV217" s="14" t="s">
        <v>85</v>
      </c>
      <c r="AW217" s="14" t="s">
        <v>31</v>
      </c>
      <c r="AX217" s="14" t="s">
        <v>83</v>
      </c>
      <c r="AY217" s="258" t="s">
        <v>140</v>
      </c>
    </row>
    <row r="218" s="14" customFormat="1">
      <c r="A218" s="14"/>
      <c r="B218" s="248"/>
      <c r="C218" s="249"/>
      <c r="D218" s="239" t="s">
        <v>150</v>
      </c>
      <c r="E218" s="249"/>
      <c r="F218" s="251" t="s">
        <v>366</v>
      </c>
      <c r="G218" s="249"/>
      <c r="H218" s="252">
        <v>7.6500000000000004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8" t="s">
        <v>150</v>
      </c>
      <c r="AU218" s="258" t="s">
        <v>85</v>
      </c>
      <c r="AV218" s="14" t="s">
        <v>85</v>
      </c>
      <c r="AW218" s="14" t="s">
        <v>4</v>
      </c>
      <c r="AX218" s="14" t="s">
        <v>83</v>
      </c>
      <c r="AY218" s="258" t="s">
        <v>140</v>
      </c>
    </row>
    <row r="219" s="2" customFormat="1" ht="24.15" customHeight="1">
      <c r="A219" s="38"/>
      <c r="B219" s="39"/>
      <c r="C219" s="273" t="s">
        <v>367</v>
      </c>
      <c r="D219" s="273" t="s">
        <v>299</v>
      </c>
      <c r="E219" s="274" t="s">
        <v>368</v>
      </c>
      <c r="F219" s="275" t="s">
        <v>369</v>
      </c>
      <c r="G219" s="276" t="s">
        <v>94</v>
      </c>
      <c r="H219" s="277">
        <v>3.0600000000000001</v>
      </c>
      <c r="I219" s="278"/>
      <c r="J219" s="279">
        <f>ROUND(I219*H219,2)</f>
        <v>0</v>
      </c>
      <c r="K219" s="275" t="s">
        <v>145</v>
      </c>
      <c r="L219" s="280"/>
      <c r="M219" s="281" t="s">
        <v>1</v>
      </c>
      <c r="N219" s="282" t="s">
        <v>40</v>
      </c>
      <c r="O219" s="91"/>
      <c r="P219" s="228">
        <f>O219*H219</f>
        <v>0</v>
      </c>
      <c r="Q219" s="228">
        <v>0.085999999999999993</v>
      </c>
      <c r="R219" s="228">
        <f>Q219*H219</f>
        <v>0.26316000000000001</v>
      </c>
      <c r="S219" s="228">
        <v>0</v>
      </c>
      <c r="T219" s="229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0" t="s">
        <v>188</v>
      </c>
      <c r="AT219" s="230" t="s">
        <v>299</v>
      </c>
      <c r="AU219" s="230" t="s">
        <v>85</v>
      </c>
      <c r="AY219" s="17" t="s">
        <v>140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7" t="s">
        <v>83</v>
      </c>
      <c r="BK219" s="231">
        <f>ROUND(I219*H219,2)</f>
        <v>0</v>
      </c>
      <c r="BL219" s="17" t="s">
        <v>146</v>
      </c>
      <c r="BM219" s="230" t="s">
        <v>370</v>
      </c>
    </row>
    <row r="220" s="14" customFormat="1">
      <c r="A220" s="14"/>
      <c r="B220" s="248"/>
      <c r="C220" s="249"/>
      <c r="D220" s="239" t="s">
        <v>150</v>
      </c>
      <c r="E220" s="250" t="s">
        <v>1</v>
      </c>
      <c r="F220" s="251" t="s">
        <v>96</v>
      </c>
      <c r="G220" s="249"/>
      <c r="H220" s="252">
        <v>3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8" t="s">
        <v>150</v>
      </c>
      <c r="AU220" s="258" t="s">
        <v>85</v>
      </c>
      <c r="AV220" s="14" t="s">
        <v>85</v>
      </c>
      <c r="AW220" s="14" t="s">
        <v>31</v>
      </c>
      <c r="AX220" s="14" t="s">
        <v>83</v>
      </c>
      <c r="AY220" s="258" t="s">
        <v>140</v>
      </c>
    </row>
    <row r="221" s="14" customFormat="1">
      <c r="A221" s="14"/>
      <c r="B221" s="248"/>
      <c r="C221" s="249"/>
      <c r="D221" s="239" t="s">
        <v>150</v>
      </c>
      <c r="E221" s="249"/>
      <c r="F221" s="251" t="s">
        <v>371</v>
      </c>
      <c r="G221" s="249"/>
      <c r="H221" s="252">
        <v>3.0600000000000001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8" t="s">
        <v>150</v>
      </c>
      <c r="AU221" s="258" t="s">
        <v>85</v>
      </c>
      <c r="AV221" s="14" t="s">
        <v>85</v>
      </c>
      <c r="AW221" s="14" t="s">
        <v>4</v>
      </c>
      <c r="AX221" s="14" t="s">
        <v>83</v>
      </c>
      <c r="AY221" s="258" t="s">
        <v>140</v>
      </c>
    </row>
    <row r="222" s="2" customFormat="1" ht="24.15" customHeight="1">
      <c r="A222" s="38"/>
      <c r="B222" s="39"/>
      <c r="C222" s="219" t="s">
        <v>372</v>
      </c>
      <c r="D222" s="219" t="s">
        <v>142</v>
      </c>
      <c r="E222" s="220" t="s">
        <v>373</v>
      </c>
      <c r="F222" s="221" t="s">
        <v>374</v>
      </c>
      <c r="G222" s="222" t="s">
        <v>94</v>
      </c>
      <c r="H222" s="223">
        <v>185.38999999999999</v>
      </c>
      <c r="I222" s="224"/>
      <c r="J222" s="225">
        <f>ROUND(I222*H222,2)</f>
        <v>0</v>
      </c>
      <c r="K222" s="221" t="s">
        <v>192</v>
      </c>
      <c r="L222" s="44"/>
      <c r="M222" s="226" t="s">
        <v>1</v>
      </c>
      <c r="N222" s="227" t="s">
        <v>40</v>
      </c>
      <c r="O222" s="91"/>
      <c r="P222" s="228">
        <f>O222*H222</f>
        <v>0</v>
      </c>
      <c r="Q222" s="228">
        <v>0.085760000000000003</v>
      </c>
      <c r="R222" s="228">
        <f>Q222*H222</f>
        <v>15.8990464</v>
      </c>
      <c r="S222" s="228">
        <v>0</v>
      </c>
      <c r="T222" s="229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0" t="s">
        <v>146</v>
      </c>
      <c r="AT222" s="230" t="s">
        <v>142</v>
      </c>
      <c r="AU222" s="230" t="s">
        <v>85</v>
      </c>
      <c r="AY222" s="17" t="s">
        <v>140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7" t="s">
        <v>83</v>
      </c>
      <c r="BK222" s="231">
        <f>ROUND(I222*H222,2)</f>
        <v>0</v>
      </c>
      <c r="BL222" s="17" t="s">
        <v>146</v>
      </c>
      <c r="BM222" s="230" t="s">
        <v>375</v>
      </c>
    </row>
    <row r="223" s="2" customFormat="1">
      <c r="A223" s="38"/>
      <c r="B223" s="39"/>
      <c r="C223" s="40"/>
      <c r="D223" s="232" t="s">
        <v>148</v>
      </c>
      <c r="E223" s="40"/>
      <c r="F223" s="233" t="s">
        <v>376</v>
      </c>
      <c r="G223" s="40"/>
      <c r="H223" s="40"/>
      <c r="I223" s="234"/>
      <c r="J223" s="40"/>
      <c r="K223" s="40"/>
      <c r="L223" s="44"/>
      <c r="M223" s="235"/>
      <c r="N223" s="236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148</v>
      </c>
      <c r="AU223" s="17" t="s">
        <v>85</v>
      </c>
    </row>
    <row r="224" s="14" customFormat="1">
      <c r="A224" s="14"/>
      <c r="B224" s="248"/>
      <c r="C224" s="249"/>
      <c r="D224" s="239" t="s">
        <v>150</v>
      </c>
      <c r="E224" s="250" t="s">
        <v>1</v>
      </c>
      <c r="F224" s="251" t="s">
        <v>243</v>
      </c>
      <c r="G224" s="249"/>
      <c r="H224" s="252">
        <v>185.38999999999999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8" t="s">
        <v>150</v>
      </c>
      <c r="AU224" s="258" t="s">
        <v>85</v>
      </c>
      <c r="AV224" s="14" t="s">
        <v>85</v>
      </c>
      <c r="AW224" s="14" t="s">
        <v>31</v>
      </c>
      <c r="AX224" s="14" t="s">
        <v>83</v>
      </c>
      <c r="AY224" s="258" t="s">
        <v>140</v>
      </c>
    </row>
    <row r="225" s="2" customFormat="1" ht="16.5" customHeight="1">
      <c r="A225" s="38"/>
      <c r="B225" s="39"/>
      <c r="C225" s="273" t="s">
        <v>377</v>
      </c>
      <c r="D225" s="273" t="s">
        <v>299</v>
      </c>
      <c r="E225" s="274" t="s">
        <v>378</v>
      </c>
      <c r="F225" s="275" t="s">
        <v>379</v>
      </c>
      <c r="G225" s="276" t="s">
        <v>94</v>
      </c>
      <c r="H225" s="277">
        <v>185.38999999999999</v>
      </c>
      <c r="I225" s="278"/>
      <c r="J225" s="279">
        <f>ROUND(I225*H225,2)</f>
        <v>0</v>
      </c>
      <c r="K225" s="275" t="s">
        <v>1</v>
      </c>
      <c r="L225" s="280"/>
      <c r="M225" s="281" t="s">
        <v>1</v>
      </c>
      <c r="N225" s="282" t="s">
        <v>40</v>
      </c>
      <c r="O225" s="91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0" t="s">
        <v>188</v>
      </c>
      <c r="AT225" s="230" t="s">
        <v>299</v>
      </c>
      <c r="AU225" s="230" t="s">
        <v>85</v>
      </c>
      <c r="AY225" s="17" t="s">
        <v>140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7" t="s">
        <v>83</v>
      </c>
      <c r="BK225" s="231">
        <f>ROUND(I225*H225,2)</f>
        <v>0</v>
      </c>
      <c r="BL225" s="17" t="s">
        <v>146</v>
      </c>
      <c r="BM225" s="230" t="s">
        <v>380</v>
      </c>
    </row>
    <row r="226" s="2" customFormat="1" ht="33" customHeight="1">
      <c r="A226" s="38"/>
      <c r="B226" s="39"/>
      <c r="C226" s="219" t="s">
        <v>381</v>
      </c>
      <c r="D226" s="219" t="s">
        <v>142</v>
      </c>
      <c r="E226" s="220" t="s">
        <v>382</v>
      </c>
      <c r="F226" s="221" t="s">
        <v>383</v>
      </c>
      <c r="G226" s="222" t="s">
        <v>94</v>
      </c>
      <c r="H226" s="223">
        <v>179.69999999999999</v>
      </c>
      <c r="I226" s="224"/>
      <c r="J226" s="225">
        <f>ROUND(I226*H226,2)</f>
        <v>0</v>
      </c>
      <c r="K226" s="221" t="s">
        <v>145</v>
      </c>
      <c r="L226" s="44"/>
      <c r="M226" s="226" t="s">
        <v>1</v>
      </c>
      <c r="N226" s="227" t="s">
        <v>40</v>
      </c>
      <c r="O226" s="91"/>
      <c r="P226" s="228">
        <f>O226*H226</f>
        <v>0</v>
      </c>
      <c r="Q226" s="228">
        <v>0.1295</v>
      </c>
      <c r="R226" s="228">
        <f>Q226*H226</f>
        <v>23.271149999999999</v>
      </c>
      <c r="S226" s="228">
        <v>0</v>
      </c>
      <c r="T226" s="229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0" t="s">
        <v>146</v>
      </c>
      <c r="AT226" s="230" t="s">
        <v>142</v>
      </c>
      <c r="AU226" s="230" t="s">
        <v>85</v>
      </c>
      <c r="AY226" s="17" t="s">
        <v>140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7" t="s">
        <v>83</v>
      </c>
      <c r="BK226" s="231">
        <f>ROUND(I226*H226,2)</f>
        <v>0</v>
      </c>
      <c r="BL226" s="17" t="s">
        <v>146</v>
      </c>
      <c r="BM226" s="230" t="s">
        <v>384</v>
      </c>
    </row>
    <row r="227" s="2" customFormat="1">
      <c r="A227" s="38"/>
      <c r="B227" s="39"/>
      <c r="C227" s="40"/>
      <c r="D227" s="232" t="s">
        <v>148</v>
      </c>
      <c r="E227" s="40"/>
      <c r="F227" s="233" t="s">
        <v>385</v>
      </c>
      <c r="G227" s="40"/>
      <c r="H227" s="40"/>
      <c r="I227" s="234"/>
      <c r="J227" s="40"/>
      <c r="K227" s="40"/>
      <c r="L227" s="44"/>
      <c r="M227" s="235"/>
      <c r="N227" s="236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148</v>
      </c>
      <c r="AU227" s="17" t="s">
        <v>85</v>
      </c>
    </row>
    <row r="228" s="14" customFormat="1">
      <c r="A228" s="14"/>
      <c r="B228" s="248"/>
      <c r="C228" s="249"/>
      <c r="D228" s="239" t="s">
        <v>150</v>
      </c>
      <c r="E228" s="250" t="s">
        <v>1</v>
      </c>
      <c r="F228" s="251" t="s">
        <v>111</v>
      </c>
      <c r="G228" s="249"/>
      <c r="H228" s="252">
        <v>179.69999999999999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150</v>
      </c>
      <c r="AU228" s="258" t="s">
        <v>85</v>
      </c>
      <c r="AV228" s="14" t="s">
        <v>85</v>
      </c>
      <c r="AW228" s="14" t="s">
        <v>31</v>
      </c>
      <c r="AX228" s="14" t="s">
        <v>83</v>
      </c>
      <c r="AY228" s="258" t="s">
        <v>140</v>
      </c>
    </row>
    <row r="229" s="2" customFormat="1" ht="16.5" customHeight="1">
      <c r="A229" s="38"/>
      <c r="B229" s="39"/>
      <c r="C229" s="273" t="s">
        <v>386</v>
      </c>
      <c r="D229" s="273" t="s">
        <v>299</v>
      </c>
      <c r="E229" s="274" t="s">
        <v>387</v>
      </c>
      <c r="F229" s="275" t="s">
        <v>388</v>
      </c>
      <c r="G229" s="276" t="s">
        <v>94</v>
      </c>
      <c r="H229" s="277">
        <v>183.29400000000001</v>
      </c>
      <c r="I229" s="278"/>
      <c r="J229" s="279">
        <f>ROUND(I229*H229,2)</f>
        <v>0</v>
      </c>
      <c r="K229" s="275" t="s">
        <v>145</v>
      </c>
      <c r="L229" s="280"/>
      <c r="M229" s="281" t="s">
        <v>1</v>
      </c>
      <c r="N229" s="282" t="s">
        <v>40</v>
      </c>
      <c r="O229" s="91"/>
      <c r="P229" s="228">
        <f>O229*H229</f>
        <v>0</v>
      </c>
      <c r="Q229" s="228">
        <v>0.056120000000000003</v>
      </c>
      <c r="R229" s="228">
        <f>Q229*H229</f>
        <v>10.286459280000001</v>
      </c>
      <c r="S229" s="228">
        <v>0</v>
      </c>
      <c r="T229" s="229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0" t="s">
        <v>188</v>
      </c>
      <c r="AT229" s="230" t="s">
        <v>299</v>
      </c>
      <c r="AU229" s="230" t="s">
        <v>85</v>
      </c>
      <c r="AY229" s="17" t="s">
        <v>140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7" t="s">
        <v>83</v>
      </c>
      <c r="BK229" s="231">
        <f>ROUND(I229*H229,2)</f>
        <v>0</v>
      </c>
      <c r="BL229" s="17" t="s">
        <v>146</v>
      </c>
      <c r="BM229" s="230" t="s">
        <v>389</v>
      </c>
    </row>
    <row r="230" s="14" customFormat="1">
      <c r="A230" s="14"/>
      <c r="B230" s="248"/>
      <c r="C230" s="249"/>
      <c r="D230" s="239" t="s">
        <v>150</v>
      </c>
      <c r="E230" s="249"/>
      <c r="F230" s="251" t="s">
        <v>390</v>
      </c>
      <c r="G230" s="249"/>
      <c r="H230" s="252">
        <v>183.29400000000001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8" t="s">
        <v>150</v>
      </c>
      <c r="AU230" s="258" t="s">
        <v>85</v>
      </c>
      <c r="AV230" s="14" t="s">
        <v>85</v>
      </c>
      <c r="AW230" s="14" t="s">
        <v>4</v>
      </c>
      <c r="AX230" s="14" t="s">
        <v>83</v>
      </c>
      <c r="AY230" s="258" t="s">
        <v>140</v>
      </c>
    </row>
    <row r="231" s="12" customFormat="1" ht="22.8" customHeight="1">
      <c r="A231" s="12"/>
      <c r="B231" s="203"/>
      <c r="C231" s="204"/>
      <c r="D231" s="205" t="s">
        <v>74</v>
      </c>
      <c r="E231" s="217" t="s">
        <v>391</v>
      </c>
      <c r="F231" s="217" t="s">
        <v>392</v>
      </c>
      <c r="G231" s="204"/>
      <c r="H231" s="204"/>
      <c r="I231" s="207"/>
      <c r="J231" s="218">
        <f>BK231</f>
        <v>0</v>
      </c>
      <c r="K231" s="204"/>
      <c r="L231" s="209"/>
      <c r="M231" s="210"/>
      <c r="N231" s="211"/>
      <c r="O231" s="211"/>
      <c r="P231" s="212">
        <f>SUM(P232:P233)</f>
        <v>0</v>
      </c>
      <c r="Q231" s="211"/>
      <c r="R231" s="212">
        <f>SUM(R232:R233)</f>
        <v>0</v>
      </c>
      <c r="S231" s="211"/>
      <c r="T231" s="213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4" t="s">
        <v>83</v>
      </c>
      <c r="AT231" s="215" t="s">
        <v>74</v>
      </c>
      <c r="AU231" s="215" t="s">
        <v>83</v>
      </c>
      <c r="AY231" s="214" t="s">
        <v>140</v>
      </c>
      <c r="BK231" s="216">
        <f>SUM(BK232:BK233)</f>
        <v>0</v>
      </c>
    </row>
    <row r="232" s="2" customFormat="1" ht="24.15" customHeight="1">
      <c r="A232" s="38"/>
      <c r="B232" s="39"/>
      <c r="C232" s="219" t="s">
        <v>393</v>
      </c>
      <c r="D232" s="219" t="s">
        <v>142</v>
      </c>
      <c r="E232" s="220" t="s">
        <v>394</v>
      </c>
      <c r="F232" s="221" t="s">
        <v>395</v>
      </c>
      <c r="G232" s="222" t="s">
        <v>191</v>
      </c>
      <c r="H232" s="223">
        <v>445.13999999999999</v>
      </c>
      <c r="I232" s="224"/>
      <c r="J232" s="225">
        <f>ROUND(I232*H232,2)</f>
        <v>0</v>
      </c>
      <c r="K232" s="221" t="s">
        <v>145</v>
      </c>
      <c r="L232" s="44"/>
      <c r="M232" s="226" t="s">
        <v>1</v>
      </c>
      <c r="N232" s="227" t="s">
        <v>40</v>
      </c>
      <c r="O232" s="91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0" t="s">
        <v>146</v>
      </c>
      <c r="AT232" s="230" t="s">
        <v>142</v>
      </c>
      <c r="AU232" s="230" t="s">
        <v>85</v>
      </c>
      <c r="AY232" s="17" t="s">
        <v>140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7" t="s">
        <v>83</v>
      </c>
      <c r="BK232" s="231">
        <f>ROUND(I232*H232,2)</f>
        <v>0</v>
      </c>
      <c r="BL232" s="17" t="s">
        <v>146</v>
      </c>
      <c r="BM232" s="230" t="s">
        <v>396</v>
      </c>
    </row>
    <row r="233" s="2" customFormat="1">
      <c r="A233" s="38"/>
      <c r="B233" s="39"/>
      <c r="C233" s="40"/>
      <c r="D233" s="232" t="s">
        <v>148</v>
      </c>
      <c r="E233" s="40"/>
      <c r="F233" s="233" t="s">
        <v>397</v>
      </c>
      <c r="G233" s="40"/>
      <c r="H233" s="40"/>
      <c r="I233" s="234"/>
      <c r="J233" s="40"/>
      <c r="K233" s="40"/>
      <c r="L233" s="44"/>
      <c r="M233" s="283"/>
      <c r="N233" s="284"/>
      <c r="O233" s="285"/>
      <c r="P233" s="285"/>
      <c r="Q233" s="285"/>
      <c r="R233" s="285"/>
      <c r="S233" s="285"/>
      <c r="T233" s="286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148</v>
      </c>
      <c r="AU233" s="17" t="s">
        <v>85</v>
      </c>
    </row>
    <row r="234" s="2" customFormat="1" ht="6.96" customHeight="1">
      <c r="A234" s="38"/>
      <c r="B234" s="66"/>
      <c r="C234" s="67"/>
      <c r="D234" s="67"/>
      <c r="E234" s="67"/>
      <c r="F234" s="67"/>
      <c r="G234" s="67"/>
      <c r="H234" s="67"/>
      <c r="I234" s="67"/>
      <c r="J234" s="67"/>
      <c r="K234" s="67"/>
      <c r="L234" s="44"/>
      <c r="M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</row>
  </sheetData>
  <sheetProtection sheet="1" autoFilter="0" formatColumns="0" formatRows="0" objects="1" scenarios="1" spinCount="100000" saltValue="QlIS8FnfNbi8ShwBqVFdGIFr/9XA6ldc/Tmen7EorJLS32Z9WeAMeuovD4le86qHyMyllDzfD1YcEGSKlO0r4g==" hashValue="QeEbfjuc9lHoEJCe6KHaxlmbWqjzNrstm5oI9lq8HXcYUYB7brORoXgp7yWA/pNY3SVePK8PU9ozi7SLzYQJ1Q==" algorithmName="SHA-512" password="CC35"/>
  <autoFilter ref="C122:K23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3_02/122251104"/>
    <hyperlink ref="F131" r:id="rId2" display="https://podminky.urs.cz/item/CS_URS_2023_02/162751117"/>
    <hyperlink ref="F135" r:id="rId3" display="https://podminky.urs.cz/item/CS_URS_2024_02/162751119"/>
    <hyperlink ref="F141" r:id="rId4" display="https://podminky.urs.cz/item/CS_URS_2023_02/167151111"/>
    <hyperlink ref="F145" r:id="rId5" display="https://podminky.urs.cz/item/CS_URS_2023_02/171151103"/>
    <hyperlink ref="F149" r:id="rId6" display="https://podminky.urs.cz/item/CS_URS_2023_02/564871116"/>
    <hyperlink ref="F153" r:id="rId7" display="https://podminky.urs.cz/item/CS_URS_2024_01/997013631"/>
    <hyperlink ref="F159" r:id="rId8" display="https://podminky.urs.cz/item/CS_URS_2024_01/181311103"/>
    <hyperlink ref="F162" r:id="rId9" display="https://podminky.urs.cz/item/CS_URS_2024_02/181411132"/>
    <hyperlink ref="F168" r:id="rId10" display="https://podminky.urs.cz/item/CS_URS_2024_01/181951111"/>
    <hyperlink ref="F172" r:id="rId11" display="https://podminky.urs.cz/item/CS_URS_2024_02/596211113"/>
    <hyperlink ref="F190" r:id="rId12" display="https://podminky.urs.cz/item/CS_URS_2024_02/564861111"/>
    <hyperlink ref="F194" r:id="rId13" display="https://podminky.urs.cz/item/CS_URS_2024_01/599141111"/>
    <hyperlink ref="F198" r:id="rId14" display="https://podminky.urs.cz/item/CS_URS_2024_02/899133111"/>
    <hyperlink ref="F203" r:id="rId15" display="https://podminky.urs.cz/item/CS_URS_2024_02/916131213"/>
    <hyperlink ref="F223" r:id="rId16" display="https://podminky.urs.cz/item/CS_URS_2024_01/916132112"/>
    <hyperlink ref="F227" r:id="rId17" display="https://podminky.urs.cz/item/CS_URS_2024_02/916231213"/>
    <hyperlink ref="F233" r:id="rId18" display="https://podminky.urs.cz/item/CS_URS_2024_02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85</v>
      </c>
    </row>
    <row r="4" s="1" customFormat="1" ht="24.96" customHeight="1">
      <c r="B4" s="20"/>
      <c r="D4" s="139" t="s">
        <v>100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Rekonstrukce chodníku, Kopřivnice Lubina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114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398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10. 9. 2024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21</v>
      </c>
      <c r="F15" s="38"/>
      <c r="G15" s="38"/>
      <c r="H15" s="38"/>
      <c r="I15" s="141" t="s">
        <v>26</v>
      </c>
      <c r="J15" s="144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27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29</v>
      </c>
      <c r="E20" s="38"/>
      <c r="F20" s="38"/>
      <c r="G20" s="38"/>
      <c r="H20" s="38"/>
      <c r="I20" s="141" t="s">
        <v>25</v>
      </c>
      <c r="J20" s="144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30</v>
      </c>
      <c r="F21" s="38"/>
      <c r="G21" s="38"/>
      <c r="H21" s="38"/>
      <c r="I21" s="141" t="s">
        <v>26</v>
      </c>
      <c r="J21" s="144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32</v>
      </c>
      <c r="E23" s="38"/>
      <c r="F23" s="38"/>
      <c r="G23" s="38"/>
      <c r="H23" s="38"/>
      <c r="I23" s="141" t="s">
        <v>25</v>
      </c>
      <c r="J23" s="144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">
        <v>33</v>
      </c>
      <c r="F24" s="38"/>
      <c r="G24" s="38"/>
      <c r="H24" s="38"/>
      <c r="I24" s="141" t="s">
        <v>26</v>
      </c>
      <c r="J24" s="144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35</v>
      </c>
      <c r="E30" s="38"/>
      <c r="F30" s="38"/>
      <c r="G30" s="38"/>
      <c r="H30" s="38"/>
      <c r="I30" s="38"/>
      <c r="J30" s="152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37</v>
      </c>
      <c r="G32" s="38"/>
      <c r="H32" s="38"/>
      <c r="I32" s="153" t="s">
        <v>36</v>
      </c>
      <c r="J32" s="153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39</v>
      </c>
      <c r="E33" s="141" t="s">
        <v>40</v>
      </c>
      <c r="F33" s="155">
        <f>ROUND((SUM(BE122:BE194)),  2)</f>
        <v>0</v>
      </c>
      <c r="G33" s="38"/>
      <c r="H33" s="38"/>
      <c r="I33" s="156">
        <v>0.20999999999999999</v>
      </c>
      <c r="J33" s="155">
        <f>ROUND(((SUM(BE122:BE194))*I33),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41</v>
      </c>
      <c r="F34" s="155">
        <f>ROUND((SUM(BF122:BF194)),  2)</f>
        <v>0</v>
      </c>
      <c r="G34" s="38"/>
      <c r="H34" s="38"/>
      <c r="I34" s="156">
        <v>0.12</v>
      </c>
      <c r="J34" s="155">
        <f>ROUND(((SUM(BF122:BF194))*I34),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42</v>
      </c>
      <c r="F35" s="155">
        <f>ROUND((SUM(BG122:BG194)),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43</v>
      </c>
      <c r="F36" s="155">
        <f>ROUND((SUM(BH122:BH194)),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44</v>
      </c>
      <c r="F37" s="155">
        <f>ROUND((SUM(BI122:BI194)),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45</v>
      </c>
      <c r="E39" s="159"/>
      <c r="F39" s="159"/>
      <c r="G39" s="160" t="s">
        <v>46</v>
      </c>
      <c r="H39" s="161" t="s">
        <v>47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48</v>
      </c>
      <c r="E50" s="165"/>
      <c r="F50" s="165"/>
      <c r="G50" s="164" t="s">
        <v>49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50</v>
      </c>
      <c r="E61" s="167"/>
      <c r="F61" s="168" t="s">
        <v>51</v>
      </c>
      <c r="G61" s="166" t="s">
        <v>50</v>
      </c>
      <c r="H61" s="167"/>
      <c r="I61" s="167"/>
      <c r="J61" s="169" t="s">
        <v>51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52</v>
      </c>
      <c r="E65" s="170"/>
      <c r="F65" s="170"/>
      <c r="G65" s="164" t="s">
        <v>53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50</v>
      </c>
      <c r="E76" s="167"/>
      <c r="F76" s="168" t="s">
        <v>51</v>
      </c>
      <c r="G76" s="166" t="s">
        <v>50</v>
      </c>
      <c r="H76" s="167"/>
      <c r="I76" s="167"/>
      <c r="J76" s="169" t="s">
        <v>51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Rekonstrukce chodníku, Kopřivnice Lubina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Město Kopřivnice</v>
      </c>
      <c r="G89" s="40"/>
      <c r="H89" s="40"/>
      <c r="I89" s="32" t="s">
        <v>22</v>
      </c>
      <c r="J89" s="79" t="str">
        <f>IF(J12="","",J12)</f>
        <v>10. 9. 2024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Kopřivnice</v>
      </c>
      <c r="G91" s="40"/>
      <c r="H91" s="40"/>
      <c r="I91" s="32" t="s">
        <v>29</v>
      </c>
      <c r="J91" s="36" t="str">
        <f>E21</f>
        <v>C2pecap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>Ing. Daniel Lipowski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117</v>
      </c>
      <c r="D94" s="177"/>
      <c r="E94" s="177"/>
      <c r="F94" s="177"/>
      <c r="G94" s="177"/>
      <c r="H94" s="177"/>
      <c r="I94" s="177"/>
      <c r="J94" s="178" t="s">
        <v>118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119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120</v>
      </c>
    </row>
    <row r="97" s="9" customFormat="1" ht="24.96" customHeight="1">
      <c r="A97" s="9"/>
      <c r="B97" s="180"/>
      <c r="C97" s="181"/>
      <c r="D97" s="182" t="s">
        <v>399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400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401</v>
      </c>
      <c r="E99" s="189"/>
      <c r="F99" s="189"/>
      <c r="G99" s="189"/>
      <c r="H99" s="189"/>
      <c r="I99" s="189"/>
      <c r="J99" s="190">
        <f>J142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402</v>
      </c>
      <c r="E100" s="189"/>
      <c r="F100" s="189"/>
      <c r="G100" s="189"/>
      <c r="H100" s="189"/>
      <c r="I100" s="189"/>
      <c r="J100" s="190">
        <f>J147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403</v>
      </c>
      <c r="E101" s="189"/>
      <c r="F101" s="189"/>
      <c r="G101" s="189"/>
      <c r="H101" s="189"/>
      <c r="I101" s="189"/>
      <c r="J101" s="190">
        <f>J153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404</v>
      </c>
      <c r="E102" s="189"/>
      <c r="F102" s="189"/>
      <c r="G102" s="189"/>
      <c r="H102" s="189"/>
      <c r="I102" s="189"/>
      <c r="J102" s="190">
        <f>J184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125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5" t="str">
        <f>E7</f>
        <v>Rekonstrukce chodníku, Kopřivnice Lubina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VRN - Vedlejší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Město Kopřivnice</v>
      </c>
      <c r="G116" s="40"/>
      <c r="H116" s="40"/>
      <c r="I116" s="32" t="s">
        <v>22</v>
      </c>
      <c r="J116" s="79" t="str">
        <f>IF(J12="","",J12)</f>
        <v>10. 9. 2024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Město Kopřivnice</v>
      </c>
      <c r="G118" s="40"/>
      <c r="H118" s="40"/>
      <c r="I118" s="32" t="s">
        <v>29</v>
      </c>
      <c r="J118" s="36" t="str">
        <f>E21</f>
        <v>C2pecap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IF(E18="","",E18)</f>
        <v>Vyplň údaj</v>
      </c>
      <c r="G119" s="40"/>
      <c r="H119" s="40"/>
      <c r="I119" s="32" t="s">
        <v>32</v>
      </c>
      <c r="J119" s="36" t="str">
        <f>E24</f>
        <v>Ing. Daniel Lipowski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2"/>
      <c r="B121" s="193"/>
      <c r="C121" s="194" t="s">
        <v>126</v>
      </c>
      <c r="D121" s="195" t="s">
        <v>60</v>
      </c>
      <c r="E121" s="195" t="s">
        <v>56</v>
      </c>
      <c r="F121" s="195" t="s">
        <v>57</v>
      </c>
      <c r="G121" s="195" t="s">
        <v>127</v>
      </c>
      <c r="H121" s="195" t="s">
        <v>128</v>
      </c>
      <c r="I121" s="195" t="s">
        <v>129</v>
      </c>
      <c r="J121" s="195" t="s">
        <v>118</v>
      </c>
      <c r="K121" s="196" t="s">
        <v>130</v>
      </c>
      <c r="L121" s="197"/>
      <c r="M121" s="100" t="s">
        <v>1</v>
      </c>
      <c r="N121" s="101" t="s">
        <v>39</v>
      </c>
      <c r="O121" s="101" t="s">
        <v>131</v>
      </c>
      <c r="P121" s="101" t="s">
        <v>132</v>
      </c>
      <c r="Q121" s="101" t="s">
        <v>133</v>
      </c>
      <c r="R121" s="101" t="s">
        <v>134</v>
      </c>
      <c r="S121" s="101" t="s">
        <v>135</v>
      </c>
      <c r="T121" s="102" t="s">
        <v>136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8"/>
      <c r="B122" s="39"/>
      <c r="C122" s="107" t="s">
        <v>137</v>
      </c>
      <c r="D122" s="40"/>
      <c r="E122" s="40"/>
      <c r="F122" s="40"/>
      <c r="G122" s="40"/>
      <c r="H122" s="40"/>
      <c r="I122" s="40"/>
      <c r="J122" s="198">
        <f>BK122</f>
        <v>0</v>
      </c>
      <c r="K122" s="40"/>
      <c r="L122" s="44"/>
      <c r="M122" s="103"/>
      <c r="N122" s="199"/>
      <c r="O122" s="104"/>
      <c r="P122" s="200">
        <f>P123</f>
        <v>0</v>
      </c>
      <c r="Q122" s="104"/>
      <c r="R122" s="200">
        <f>R123</f>
        <v>0</v>
      </c>
      <c r="S122" s="104"/>
      <c r="T122" s="20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74</v>
      </c>
      <c r="AU122" s="17" t="s">
        <v>120</v>
      </c>
      <c r="BK122" s="202">
        <f>BK123</f>
        <v>0</v>
      </c>
    </row>
    <row r="123" s="12" customFormat="1" ht="25.92" customHeight="1">
      <c r="A123" s="12"/>
      <c r="B123" s="203"/>
      <c r="C123" s="204"/>
      <c r="D123" s="205" t="s">
        <v>74</v>
      </c>
      <c r="E123" s="206" t="s">
        <v>89</v>
      </c>
      <c r="F123" s="206" t="s">
        <v>405</v>
      </c>
      <c r="G123" s="204"/>
      <c r="H123" s="204"/>
      <c r="I123" s="207"/>
      <c r="J123" s="208">
        <f>BK123</f>
        <v>0</v>
      </c>
      <c r="K123" s="204"/>
      <c r="L123" s="209"/>
      <c r="M123" s="210"/>
      <c r="N123" s="211"/>
      <c r="O123" s="211"/>
      <c r="P123" s="212">
        <f>P124+P142+P147+P153+P184</f>
        <v>0</v>
      </c>
      <c r="Q123" s="211"/>
      <c r="R123" s="212">
        <f>R124+R142+R147+R153+R184</f>
        <v>0</v>
      </c>
      <c r="S123" s="211"/>
      <c r="T123" s="213">
        <f>T124+T142+T147+T153+T184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167</v>
      </c>
      <c r="AT123" s="215" t="s">
        <v>74</v>
      </c>
      <c r="AU123" s="215" t="s">
        <v>75</v>
      </c>
      <c r="AY123" s="214" t="s">
        <v>140</v>
      </c>
      <c r="BK123" s="216">
        <f>BK124+BK142+BK147+BK153+BK184</f>
        <v>0</v>
      </c>
    </row>
    <row r="124" s="12" customFormat="1" ht="22.8" customHeight="1">
      <c r="A124" s="12"/>
      <c r="B124" s="203"/>
      <c r="C124" s="204"/>
      <c r="D124" s="205" t="s">
        <v>74</v>
      </c>
      <c r="E124" s="217" t="s">
        <v>406</v>
      </c>
      <c r="F124" s="217" t="s">
        <v>407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SUM(P125:P141)</f>
        <v>0</v>
      </c>
      <c r="Q124" s="211"/>
      <c r="R124" s="212">
        <f>SUM(R125:R141)</f>
        <v>0</v>
      </c>
      <c r="S124" s="211"/>
      <c r="T124" s="213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167</v>
      </c>
      <c r="AT124" s="215" t="s">
        <v>74</v>
      </c>
      <c r="AU124" s="215" t="s">
        <v>83</v>
      </c>
      <c r="AY124" s="214" t="s">
        <v>140</v>
      </c>
      <c r="BK124" s="216">
        <f>SUM(BK125:BK141)</f>
        <v>0</v>
      </c>
    </row>
    <row r="125" s="2" customFormat="1" ht="16.5" customHeight="1">
      <c r="A125" s="38"/>
      <c r="B125" s="39"/>
      <c r="C125" s="219" t="s">
        <v>83</v>
      </c>
      <c r="D125" s="219" t="s">
        <v>142</v>
      </c>
      <c r="E125" s="220" t="s">
        <v>408</v>
      </c>
      <c r="F125" s="221" t="s">
        <v>409</v>
      </c>
      <c r="G125" s="222" t="s">
        <v>410</v>
      </c>
      <c r="H125" s="223">
        <v>1</v>
      </c>
      <c r="I125" s="224"/>
      <c r="J125" s="225">
        <f>ROUND(I125*H125,2)</f>
        <v>0</v>
      </c>
      <c r="K125" s="221" t="s">
        <v>1</v>
      </c>
      <c r="L125" s="44"/>
      <c r="M125" s="226" t="s">
        <v>1</v>
      </c>
      <c r="N125" s="227" t="s">
        <v>40</v>
      </c>
      <c r="O125" s="91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0" t="s">
        <v>411</v>
      </c>
      <c r="AT125" s="230" t="s">
        <v>142</v>
      </c>
      <c r="AU125" s="230" t="s">
        <v>85</v>
      </c>
      <c r="AY125" s="17" t="s">
        <v>140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7" t="s">
        <v>83</v>
      </c>
      <c r="BK125" s="231">
        <f>ROUND(I125*H125,2)</f>
        <v>0</v>
      </c>
      <c r="BL125" s="17" t="s">
        <v>411</v>
      </c>
      <c r="BM125" s="230" t="s">
        <v>412</v>
      </c>
    </row>
    <row r="126" s="13" customFormat="1">
      <c r="A126" s="13"/>
      <c r="B126" s="237"/>
      <c r="C126" s="238"/>
      <c r="D126" s="239" t="s">
        <v>150</v>
      </c>
      <c r="E126" s="240" t="s">
        <v>1</v>
      </c>
      <c r="F126" s="241" t="s">
        <v>413</v>
      </c>
      <c r="G126" s="238"/>
      <c r="H126" s="240" t="s">
        <v>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150</v>
      </c>
      <c r="AU126" s="247" t="s">
        <v>85</v>
      </c>
      <c r="AV126" s="13" t="s">
        <v>83</v>
      </c>
      <c r="AW126" s="13" t="s">
        <v>31</v>
      </c>
      <c r="AX126" s="13" t="s">
        <v>75</v>
      </c>
      <c r="AY126" s="247" t="s">
        <v>140</v>
      </c>
    </row>
    <row r="127" s="14" customFormat="1">
      <c r="A127" s="14"/>
      <c r="B127" s="248"/>
      <c r="C127" s="249"/>
      <c r="D127" s="239" t="s">
        <v>150</v>
      </c>
      <c r="E127" s="250" t="s">
        <v>1</v>
      </c>
      <c r="F127" s="251" t="s">
        <v>83</v>
      </c>
      <c r="G127" s="249"/>
      <c r="H127" s="252">
        <v>1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8" t="s">
        <v>150</v>
      </c>
      <c r="AU127" s="258" t="s">
        <v>85</v>
      </c>
      <c r="AV127" s="14" t="s">
        <v>85</v>
      </c>
      <c r="AW127" s="14" t="s">
        <v>31</v>
      </c>
      <c r="AX127" s="14" t="s">
        <v>83</v>
      </c>
      <c r="AY127" s="258" t="s">
        <v>140</v>
      </c>
    </row>
    <row r="128" s="2" customFormat="1" ht="16.5" customHeight="1">
      <c r="A128" s="38"/>
      <c r="B128" s="39"/>
      <c r="C128" s="219" t="s">
        <v>85</v>
      </c>
      <c r="D128" s="219" t="s">
        <v>142</v>
      </c>
      <c r="E128" s="220" t="s">
        <v>414</v>
      </c>
      <c r="F128" s="221" t="s">
        <v>415</v>
      </c>
      <c r="G128" s="222" t="s">
        <v>410</v>
      </c>
      <c r="H128" s="223">
        <v>1</v>
      </c>
      <c r="I128" s="224"/>
      <c r="J128" s="225">
        <f>ROUND(I128*H128,2)</f>
        <v>0</v>
      </c>
      <c r="K128" s="221" t="s">
        <v>1</v>
      </c>
      <c r="L128" s="44"/>
      <c r="M128" s="226" t="s">
        <v>1</v>
      </c>
      <c r="N128" s="227" t="s">
        <v>40</v>
      </c>
      <c r="O128" s="91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0" t="s">
        <v>411</v>
      </c>
      <c r="AT128" s="230" t="s">
        <v>142</v>
      </c>
      <c r="AU128" s="230" t="s">
        <v>85</v>
      </c>
      <c r="AY128" s="17" t="s">
        <v>140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7" t="s">
        <v>83</v>
      </c>
      <c r="BK128" s="231">
        <f>ROUND(I128*H128,2)</f>
        <v>0</v>
      </c>
      <c r="BL128" s="17" t="s">
        <v>411</v>
      </c>
      <c r="BM128" s="230" t="s">
        <v>416</v>
      </c>
    </row>
    <row r="129" s="13" customFormat="1">
      <c r="A129" s="13"/>
      <c r="B129" s="237"/>
      <c r="C129" s="238"/>
      <c r="D129" s="239" t="s">
        <v>150</v>
      </c>
      <c r="E129" s="240" t="s">
        <v>1</v>
      </c>
      <c r="F129" s="241" t="s">
        <v>417</v>
      </c>
      <c r="G129" s="238"/>
      <c r="H129" s="240" t="s">
        <v>1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150</v>
      </c>
      <c r="AU129" s="247" t="s">
        <v>85</v>
      </c>
      <c r="AV129" s="13" t="s">
        <v>83</v>
      </c>
      <c r="AW129" s="13" t="s">
        <v>31</v>
      </c>
      <c r="AX129" s="13" t="s">
        <v>75</v>
      </c>
      <c r="AY129" s="247" t="s">
        <v>140</v>
      </c>
    </row>
    <row r="130" s="14" customFormat="1">
      <c r="A130" s="14"/>
      <c r="B130" s="248"/>
      <c r="C130" s="249"/>
      <c r="D130" s="239" t="s">
        <v>150</v>
      </c>
      <c r="E130" s="250" t="s">
        <v>1</v>
      </c>
      <c r="F130" s="251" t="s">
        <v>83</v>
      </c>
      <c r="G130" s="249"/>
      <c r="H130" s="252">
        <v>1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8" t="s">
        <v>150</v>
      </c>
      <c r="AU130" s="258" t="s">
        <v>85</v>
      </c>
      <c r="AV130" s="14" t="s">
        <v>85</v>
      </c>
      <c r="AW130" s="14" t="s">
        <v>31</v>
      </c>
      <c r="AX130" s="14" t="s">
        <v>83</v>
      </c>
      <c r="AY130" s="258" t="s">
        <v>140</v>
      </c>
    </row>
    <row r="131" s="2" customFormat="1" ht="16.5" customHeight="1">
      <c r="A131" s="38"/>
      <c r="B131" s="39"/>
      <c r="C131" s="219" t="s">
        <v>96</v>
      </c>
      <c r="D131" s="219" t="s">
        <v>142</v>
      </c>
      <c r="E131" s="220" t="s">
        <v>418</v>
      </c>
      <c r="F131" s="221" t="s">
        <v>419</v>
      </c>
      <c r="G131" s="222" t="s">
        <v>410</v>
      </c>
      <c r="H131" s="223">
        <v>1</v>
      </c>
      <c r="I131" s="224"/>
      <c r="J131" s="225">
        <f>ROUND(I131*H131,2)</f>
        <v>0</v>
      </c>
      <c r="K131" s="221" t="s">
        <v>192</v>
      </c>
      <c r="L131" s="44"/>
      <c r="M131" s="226" t="s">
        <v>1</v>
      </c>
      <c r="N131" s="227" t="s">
        <v>40</v>
      </c>
      <c r="O131" s="91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0" t="s">
        <v>411</v>
      </c>
      <c r="AT131" s="230" t="s">
        <v>142</v>
      </c>
      <c r="AU131" s="230" t="s">
        <v>85</v>
      </c>
      <c r="AY131" s="17" t="s">
        <v>140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7" t="s">
        <v>83</v>
      </c>
      <c r="BK131" s="231">
        <f>ROUND(I131*H131,2)</f>
        <v>0</v>
      </c>
      <c r="BL131" s="17" t="s">
        <v>411</v>
      </c>
      <c r="BM131" s="230" t="s">
        <v>420</v>
      </c>
    </row>
    <row r="132" s="2" customFormat="1">
      <c r="A132" s="38"/>
      <c r="B132" s="39"/>
      <c r="C132" s="40"/>
      <c r="D132" s="232" t="s">
        <v>148</v>
      </c>
      <c r="E132" s="40"/>
      <c r="F132" s="233" t="s">
        <v>421</v>
      </c>
      <c r="G132" s="40"/>
      <c r="H132" s="40"/>
      <c r="I132" s="234"/>
      <c r="J132" s="40"/>
      <c r="K132" s="40"/>
      <c r="L132" s="44"/>
      <c r="M132" s="235"/>
      <c r="N132" s="236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148</v>
      </c>
      <c r="AU132" s="17" t="s">
        <v>85</v>
      </c>
    </row>
    <row r="133" s="13" customFormat="1">
      <c r="A133" s="13"/>
      <c r="B133" s="237"/>
      <c r="C133" s="238"/>
      <c r="D133" s="239" t="s">
        <v>150</v>
      </c>
      <c r="E133" s="240" t="s">
        <v>1</v>
      </c>
      <c r="F133" s="241" t="s">
        <v>422</v>
      </c>
      <c r="G133" s="238"/>
      <c r="H133" s="240" t="s">
        <v>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150</v>
      </c>
      <c r="AU133" s="247" t="s">
        <v>85</v>
      </c>
      <c r="AV133" s="13" t="s">
        <v>83</v>
      </c>
      <c r="AW133" s="13" t="s">
        <v>31</v>
      </c>
      <c r="AX133" s="13" t="s">
        <v>75</v>
      </c>
      <c r="AY133" s="247" t="s">
        <v>140</v>
      </c>
    </row>
    <row r="134" s="14" customFormat="1">
      <c r="A134" s="14"/>
      <c r="B134" s="248"/>
      <c r="C134" s="249"/>
      <c r="D134" s="239" t="s">
        <v>150</v>
      </c>
      <c r="E134" s="250" t="s">
        <v>1</v>
      </c>
      <c r="F134" s="251" t="s">
        <v>83</v>
      </c>
      <c r="G134" s="249"/>
      <c r="H134" s="252">
        <v>1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150</v>
      </c>
      <c r="AU134" s="258" t="s">
        <v>85</v>
      </c>
      <c r="AV134" s="14" t="s">
        <v>85</v>
      </c>
      <c r="AW134" s="14" t="s">
        <v>31</v>
      </c>
      <c r="AX134" s="14" t="s">
        <v>83</v>
      </c>
      <c r="AY134" s="258" t="s">
        <v>140</v>
      </c>
    </row>
    <row r="135" s="2" customFormat="1" ht="24.15" customHeight="1">
      <c r="A135" s="38"/>
      <c r="B135" s="39"/>
      <c r="C135" s="219" t="s">
        <v>146</v>
      </c>
      <c r="D135" s="219" t="s">
        <v>142</v>
      </c>
      <c r="E135" s="220" t="s">
        <v>423</v>
      </c>
      <c r="F135" s="221" t="s">
        <v>424</v>
      </c>
      <c r="G135" s="222" t="s">
        <v>410</v>
      </c>
      <c r="H135" s="223">
        <v>1</v>
      </c>
      <c r="I135" s="224"/>
      <c r="J135" s="225">
        <f>ROUND(I135*H135,2)</f>
        <v>0</v>
      </c>
      <c r="K135" s="221" t="s">
        <v>192</v>
      </c>
      <c r="L135" s="44"/>
      <c r="M135" s="226" t="s">
        <v>1</v>
      </c>
      <c r="N135" s="227" t="s">
        <v>40</v>
      </c>
      <c r="O135" s="91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0" t="s">
        <v>411</v>
      </c>
      <c r="AT135" s="230" t="s">
        <v>142</v>
      </c>
      <c r="AU135" s="230" t="s">
        <v>85</v>
      </c>
      <c r="AY135" s="17" t="s">
        <v>140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7" t="s">
        <v>83</v>
      </c>
      <c r="BK135" s="231">
        <f>ROUND(I135*H135,2)</f>
        <v>0</v>
      </c>
      <c r="BL135" s="17" t="s">
        <v>411</v>
      </c>
      <c r="BM135" s="230" t="s">
        <v>425</v>
      </c>
    </row>
    <row r="136" s="2" customFormat="1">
      <c r="A136" s="38"/>
      <c r="B136" s="39"/>
      <c r="C136" s="40"/>
      <c r="D136" s="232" t="s">
        <v>148</v>
      </c>
      <c r="E136" s="40"/>
      <c r="F136" s="233" t="s">
        <v>426</v>
      </c>
      <c r="G136" s="40"/>
      <c r="H136" s="40"/>
      <c r="I136" s="234"/>
      <c r="J136" s="40"/>
      <c r="K136" s="40"/>
      <c r="L136" s="44"/>
      <c r="M136" s="235"/>
      <c r="N136" s="236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148</v>
      </c>
      <c r="AU136" s="17" t="s">
        <v>85</v>
      </c>
    </row>
    <row r="137" s="2" customFormat="1" ht="16.5" customHeight="1">
      <c r="A137" s="38"/>
      <c r="B137" s="39"/>
      <c r="C137" s="219" t="s">
        <v>167</v>
      </c>
      <c r="D137" s="219" t="s">
        <v>142</v>
      </c>
      <c r="E137" s="220" t="s">
        <v>427</v>
      </c>
      <c r="F137" s="221" t="s">
        <v>428</v>
      </c>
      <c r="G137" s="222" t="s">
        <v>410</v>
      </c>
      <c r="H137" s="223">
        <v>1</v>
      </c>
      <c r="I137" s="224"/>
      <c r="J137" s="225">
        <f>ROUND(I137*H137,2)</f>
        <v>0</v>
      </c>
      <c r="K137" s="221" t="s">
        <v>1</v>
      </c>
      <c r="L137" s="44"/>
      <c r="M137" s="226" t="s">
        <v>1</v>
      </c>
      <c r="N137" s="227" t="s">
        <v>40</v>
      </c>
      <c r="O137" s="91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0" t="s">
        <v>411</v>
      </c>
      <c r="AT137" s="230" t="s">
        <v>142</v>
      </c>
      <c r="AU137" s="230" t="s">
        <v>85</v>
      </c>
      <c r="AY137" s="17" t="s">
        <v>140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7" t="s">
        <v>83</v>
      </c>
      <c r="BK137" s="231">
        <f>ROUND(I137*H137,2)</f>
        <v>0</v>
      </c>
      <c r="BL137" s="17" t="s">
        <v>411</v>
      </c>
      <c r="BM137" s="230" t="s">
        <v>429</v>
      </c>
    </row>
    <row r="138" s="14" customFormat="1">
      <c r="A138" s="14"/>
      <c r="B138" s="248"/>
      <c r="C138" s="249"/>
      <c r="D138" s="239" t="s">
        <v>150</v>
      </c>
      <c r="E138" s="250" t="s">
        <v>1</v>
      </c>
      <c r="F138" s="251" t="s">
        <v>83</v>
      </c>
      <c r="G138" s="249"/>
      <c r="H138" s="252">
        <v>1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150</v>
      </c>
      <c r="AU138" s="258" t="s">
        <v>85</v>
      </c>
      <c r="AV138" s="14" t="s">
        <v>85</v>
      </c>
      <c r="AW138" s="14" t="s">
        <v>31</v>
      </c>
      <c r="AX138" s="14" t="s">
        <v>83</v>
      </c>
      <c r="AY138" s="258" t="s">
        <v>140</v>
      </c>
    </row>
    <row r="139" s="2" customFormat="1" ht="24.15" customHeight="1">
      <c r="A139" s="38"/>
      <c r="B139" s="39"/>
      <c r="C139" s="219" t="s">
        <v>173</v>
      </c>
      <c r="D139" s="219" t="s">
        <v>142</v>
      </c>
      <c r="E139" s="220" t="s">
        <v>430</v>
      </c>
      <c r="F139" s="221" t="s">
        <v>431</v>
      </c>
      <c r="G139" s="222" t="s">
        <v>410</v>
      </c>
      <c r="H139" s="223">
        <v>1</v>
      </c>
      <c r="I139" s="224"/>
      <c r="J139" s="225">
        <f>ROUND(I139*H139,2)</f>
        <v>0</v>
      </c>
      <c r="K139" s="221" t="s">
        <v>1</v>
      </c>
      <c r="L139" s="44"/>
      <c r="M139" s="226" t="s">
        <v>1</v>
      </c>
      <c r="N139" s="227" t="s">
        <v>40</v>
      </c>
      <c r="O139" s="91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0" t="s">
        <v>411</v>
      </c>
      <c r="AT139" s="230" t="s">
        <v>142</v>
      </c>
      <c r="AU139" s="230" t="s">
        <v>85</v>
      </c>
      <c r="AY139" s="17" t="s">
        <v>140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7" t="s">
        <v>83</v>
      </c>
      <c r="BK139" s="231">
        <f>ROUND(I139*H139,2)</f>
        <v>0</v>
      </c>
      <c r="BL139" s="17" t="s">
        <v>411</v>
      </c>
      <c r="BM139" s="230" t="s">
        <v>432</v>
      </c>
    </row>
    <row r="140" s="13" customFormat="1">
      <c r="A140" s="13"/>
      <c r="B140" s="237"/>
      <c r="C140" s="238"/>
      <c r="D140" s="239" t="s">
        <v>150</v>
      </c>
      <c r="E140" s="240" t="s">
        <v>1</v>
      </c>
      <c r="F140" s="241" t="s">
        <v>433</v>
      </c>
      <c r="G140" s="238"/>
      <c r="H140" s="240" t="s">
        <v>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150</v>
      </c>
      <c r="AU140" s="247" t="s">
        <v>85</v>
      </c>
      <c r="AV140" s="13" t="s">
        <v>83</v>
      </c>
      <c r="AW140" s="13" t="s">
        <v>31</v>
      </c>
      <c r="AX140" s="13" t="s">
        <v>75</v>
      </c>
      <c r="AY140" s="247" t="s">
        <v>140</v>
      </c>
    </row>
    <row r="141" s="14" customFormat="1">
      <c r="A141" s="14"/>
      <c r="B141" s="248"/>
      <c r="C141" s="249"/>
      <c r="D141" s="239" t="s">
        <v>150</v>
      </c>
      <c r="E141" s="250" t="s">
        <v>1</v>
      </c>
      <c r="F141" s="251" t="s">
        <v>83</v>
      </c>
      <c r="G141" s="249"/>
      <c r="H141" s="252">
        <v>1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150</v>
      </c>
      <c r="AU141" s="258" t="s">
        <v>85</v>
      </c>
      <c r="AV141" s="14" t="s">
        <v>85</v>
      </c>
      <c r="AW141" s="14" t="s">
        <v>31</v>
      </c>
      <c r="AX141" s="14" t="s">
        <v>83</v>
      </c>
      <c r="AY141" s="258" t="s">
        <v>140</v>
      </c>
    </row>
    <row r="142" s="12" customFormat="1" ht="22.8" customHeight="1">
      <c r="A142" s="12"/>
      <c r="B142" s="203"/>
      <c r="C142" s="204"/>
      <c r="D142" s="205" t="s">
        <v>74</v>
      </c>
      <c r="E142" s="217" t="s">
        <v>434</v>
      </c>
      <c r="F142" s="217" t="s">
        <v>435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SUM(P143:P146)</f>
        <v>0</v>
      </c>
      <c r="Q142" s="211"/>
      <c r="R142" s="212">
        <f>SUM(R143:R146)</f>
        <v>0</v>
      </c>
      <c r="S142" s="211"/>
      <c r="T142" s="213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167</v>
      </c>
      <c r="AT142" s="215" t="s">
        <v>74</v>
      </c>
      <c r="AU142" s="215" t="s">
        <v>83</v>
      </c>
      <c r="AY142" s="214" t="s">
        <v>140</v>
      </c>
      <c r="BK142" s="216">
        <f>SUM(BK143:BK146)</f>
        <v>0</v>
      </c>
    </row>
    <row r="143" s="2" customFormat="1" ht="16.5" customHeight="1">
      <c r="A143" s="38"/>
      <c r="B143" s="39"/>
      <c r="C143" s="219" t="s">
        <v>181</v>
      </c>
      <c r="D143" s="219" t="s">
        <v>142</v>
      </c>
      <c r="E143" s="220" t="s">
        <v>436</v>
      </c>
      <c r="F143" s="221" t="s">
        <v>435</v>
      </c>
      <c r="G143" s="222" t="s">
        <v>410</v>
      </c>
      <c r="H143" s="223">
        <v>1</v>
      </c>
      <c r="I143" s="224"/>
      <c r="J143" s="225">
        <f>ROUND(I143*H143,2)</f>
        <v>0</v>
      </c>
      <c r="K143" s="221" t="s">
        <v>192</v>
      </c>
      <c r="L143" s="44"/>
      <c r="M143" s="226" t="s">
        <v>1</v>
      </c>
      <c r="N143" s="227" t="s">
        <v>40</v>
      </c>
      <c r="O143" s="91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0" t="s">
        <v>411</v>
      </c>
      <c r="AT143" s="230" t="s">
        <v>142</v>
      </c>
      <c r="AU143" s="230" t="s">
        <v>85</v>
      </c>
      <c r="AY143" s="17" t="s">
        <v>140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7" t="s">
        <v>83</v>
      </c>
      <c r="BK143" s="231">
        <f>ROUND(I143*H143,2)</f>
        <v>0</v>
      </c>
      <c r="BL143" s="17" t="s">
        <v>411</v>
      </c>
      <c r="BM143" s="230" t="s">
        <v>437</v>
      </c>
    </row>
    <row r="144" s="2" customFormat="1">
      <c r="A144" s="38"/>
      <c r="B144" s="39"/>
      <c r="C144" s="40"/>
      <c r="D144" s="232" t="s">
        <v>148</v>
      </c>
      <c r="E144" s="40"/>
      <c r="F144" s="233" t="s">
        <v>438</v>
      </c>
      <c r="G144" s="40"/>
      <c r="H144" s="40"/>
      <c r="I144" s="234"/>
      <c r="J144" s="40"/>
      <c r="K144" s="40"/>
      <c r="L144" s="44"/>
      <c r="M144" s="235"/>
      <c r="N144" s="236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148</v>
      </c>
      <c r="AU144" s="17" t="s">
        <v>85</v>
      </c>
    </row>
    <row r="145" s="13" customFormat="1">
      <c r="A145" s="13"/>
      <c r="B145" s="237"/>
      <c r="C145" s="238"/>
      <c r="D145" s="239" t="s">
        <v>150</v>
      </c>
      <c r="E145" s="240" t="s">
        <v>1</v>
      </c>
      <c r="F145" s="241" t="s">
        <v>439</v>
      </c>
      <c r="G145" s="238"/>
      <c r="H145" s="240" t="s">
        <v>1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150</v>
      </c>
      <c r="AU145" s="247" t="s">
        <v>85</v>
      </c>
      <c r="AV145" s="13" t="s">
        <v>83</v>
      </c>
      <c r="AW145" s="13" t="s">
        <v>31</v>
      </c>
      <c r="AX145" s="13" t="s">
        <v>75</v>
      </c>
      <c r="AY145" s="247" t="s">
        <v>140</v>
      </c>
    </row>
    <row r="146" s="14" customFormat="1">
      <c r="A146" s="14"/>
      <c r="B146" s="248"/>
      <c r="C146" s="249"/>
      <c r="D146" s="239" t="s">
        <v>150</v>
      </c>
      <c r="E146" s="250" t="s">
        <v>1</v>
      </c>
      <c r="F146" s="251" t="s">
        <v>83</v>
      </c>
      <c r="G146" s="249"/>
      <c r="H146" s="252">
        <v>1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150</v>
      </c>
      <c r="AU146" s="258" t="s">
        <v>85</v>
      </c>
      <c r="AV146" s="14" t="s">
        <v>85</v>
      </c>
      <c r="AW146" s="14" t="s">
        <v>31</v>
      </c>
      <c r="AX146" s="14" t="s">
        <v>83</v>
      </c>
      <c r="AY146" s="258" t="s">
        <v>140</v>
      </c>
    </row>
    <row r="147" s="12" customFormat="1" ht="22.8" customHeight="1">
      <c r="A147" s="12"/>
      <c r="B147" s="203"/>
      <c r="C147" s="204"/>
      <c r="D147" s="205" t="s">
        <v>74</v>
      </c>
      <c r="E147" s="217" t="s">
        <v>440</v>
      </c>
      <c r="F147" s="217" t="s">
        <v>441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SUM(P148:P152)</f>
        <v>0</v>
      </c>
      <c r="Q147" s="211"/>
      <c r="R147" s="212">
        <f>SUM(R148:R152)</f>
        <v>0</v>
      </c>
      <c r="S147" s="211"/>
      <c r="T147" s="213">
        <f>SUM(T148:T152)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167</v>
      </c>
      <c r="AT147" s="215" t="s">
        <v>74</v>
      </c>
      <c r="AU147" s="215" t="s">
        <v>83</v>
      </c>
      <c r="AY147" s="214" t="s">
        <v>140</v>
      </c>
      <c r="BK147" s="216">
        <f>SUM(BK148:BK152)</f>
        <v>0</v>
      </c>
    </row>
    <row r="148" s="2" customFormat="1" ht="16.5" customHeight="1">
      <c r="A148" s="38"/>
      <c r="B148" s="39"/>
      <c r="C148" s="219" t="s">
        <v>188</v>
      </c>
      <c r="D148" s="219" t="s">
        <v>142</v>
      </c>
      <c r="E148" s="220" t="s">
        <v>442</v>
      </c>
      <c r="F148" s="221" t="s">
        <v>443</v>
      </c>
      <c r="G148" s="222" t="s">
        <v>410</v>
      </c>
      <c r="H148" s="223">
        <v>1</v>
      </c>
      <c r="I148" s="224"/>
      <c r="J148" s="225">
        <f>ROUND(I148*H148,2)</f>
        <v>0</v>
      </c>
      <c r="K148" s="221" t="s">
        <v>192</v>
      </c>
      <c r="L148" s="44"/>
      <c r="M148" s="226" t="s">
        <v>1</v>
      </c>
      <c r="N148" s="227" t="s">
        <v>40</v>
      </c>
      <c r="O148" s="91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0" t="s">
        <v>411</v>
      </c>
      <c r="AT148" s="230" t="s">
        <v>142</v>
      </c>
      <c r="AU148" s="230" t="s">
        <v>85</v>
      </c>
      <c r="AY148" s="17" t="s">
        <v>140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7" t="s">
        <v>83</v>
      </c>
      <c r="BK148" s="231">
        <f>ROUND(I148*H148,2)</f>
        <v>0</v>
      </c>
      <c r="BL148" s="17" t="s">
        <v>411</v>
      </c>
      <c r="BM148" s="230" t="s">
        <v>444</v>
      </c>
    </row>
    <row r="149" s="2" customFormat="1">
      <c r="A149" s="38"/>
      <c r="B149" s="39"/>
      <c r="C149" s="40"/>
      <c r="D149" s="232" t="s">
        <v>148</v>
      </c>
      <c r="E149" s="40"/>
      <c r="F149" s="233" t="s">
        <v>445</v>
      </c>
      <c r="G149" s="40"/>
      <c r="H149" s="40"/>
      <c r="I149" s="234"/>
      <c r="J149" s="40"/>
      <c r="K149" s="40"/>
      <c r="L149" s="44"/>
      <c r="M149" s="235"/>
      <c r="N149" s="236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148</v>
      </c>
      <c r="AU149" s="17" t="s">
        <v>85</v>
      </c>
    </row>
    <row r="150" s="13" customFormat="1">
      <c r="A150" s="13"/>
      <c r="B150" s="237"/>
      <c r="C150" s="238"/>
      <c r="D150" s="239" t="s">
        <v>150</v>
      </c>
      <c r="E150" s="240" t="s">
        <v>1</v>
      </c>
      <c r="F150" s="241" t="s">
        <v>446</v>
      </c>
      <c r="G150" s="238"/>
      <c r="H150" s="240" t="s">
        <v>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150</v>
      </c>
      <c r="AU150" s="247" t="s">
        <v>85</v>
      </c>
      <c r="AV150" s="13" t="s">
        <v>83</v>
      </c>
      <c r="AW150" s="13" t="s">
        <v>31</v>
      </c>
      <c r="AX150" s="13" t="s">
        <v>75</v>
      </c>
      <c r="AY150" s="247" t="s">
        <v>140</v>
      </c>
    </row>
    <row r="151" s="13" customFormat="1">
      <c r="A151" s="13"/>
      <c r="B151" s="237"/>
      <c r="C151" s="238"/>
      <c r="D151" s="239" t="s">
        <v>150</v>
      </c>
      <c r="E151" s="240" t="s">
        <v>1</v>
      </c>
      <c r="F151" s="241" t="s">
        <v>447</v>
      </c>
      <c r="G151" s="238"/>
      <c r="H151" s="240" t="s">
        <v>1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150</v>
      </c>
      <c r="AU151" s="247" t="s">
        <v>85</v>
      </c>
      <c r="AV151" s="13" t="s">
        <v>83</v>
      </c>
      <c r="AW151" s="13" t="s">
        <v>31</v>
      </c>
      <c r="AX151" s="13" t="s">
        <v>75</v>
      </c>
      <c r="AY151" s="247" t="s">
        <v>140</v>
      </c>
    </row>
    <row r="152" s="14" customFormat="1">
      <c r="A152" s="14"/>
      <c r="B152" s="248"/>
      <c r="C152" s="249"/>
      <c r="D152" s="239" t="s">
        <v>150</v>
      </c>
      <c r="E152" s="250" t="s">
        <v>1</v>
      </c>
      <c r="F152" s="251" t="s">
        <v>83</v>
      </c>
      <c r="G152" s="249"/>
      <c r="H152" s="252">
        <v>1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150</v>
      </c>
      <c r="AU152" s="258" t="s">
        <v>85</v>
      </c>
      <c r="AV152" s="14" t="s">
        <v>85</v>
      </c>
      <c r="AW152" s="14" t="s">
        <v>31</v>
      </c>
      <c r="AX152" s="14" t="s">
        <v>83</v>
      </c>
      <c r="AY152" s="258" t="s">
        <v>140</v>
      </c>
    </row>
    <row r="153" s="12" customFormat="1" ht="22.8" customHeight="1">
      <c r="A153" s="12"/>
      <c r="B153" s="203"/>
      <c r="C153" s="204"/>
      <c r="D153" s="205" t="s">
        <v>74</v>
      </c>
      <c r="E153" s="217" t="s">
        <v>448</v>
      </c>
      <c r="F153" s="217" t="s">
        <v>449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SUM(P154:P183)</f>
        <v>0</v>
      </c>
      <c r="Q153" s="211"/>
      <c r="R153" s="212">
        <f>SUM(R154:R183)</f>
        <v>0</v>
      </c>
      <c r="S153" s="211"/>
      <c r="T153" s="213">
        <f>SUM(T154:T183)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167</v>
      </c>
      <c r="AT153" s="215" t="s">
        <v>74</v>
      </c>
      <c r="AU153" s="215" t="s">
        <v>83</v>
      </c>
      <c r="AY153" s="214" t="s">
        <v>140</v>
      </c>
      <c r="BK153" s="216">
        <f>SUM(BK154:BK183)</f>
        <v>0</v>
      </c>
    </row>
    <row r="154" s="2" customFormat="1" ht="16.5" customHeight="1">
      <c r="A154" s="38"/>
      <c r="B154" s="39"/>
      <c r="C154" s="219" t="s">
        <v>179</v>
      </c>
      <c r="D154" s="219" t="s">
        <v>142</v>
      </c>
      <c r="E154" s="220" t="s">
        <v>450</v>
      </c>
      <c r="F154" s="221" t="s">
        <v>451</v>
      </c>
      <c r="G154" s="222" t="s">
        <v>410</v>
      </c>
      <c r="H154" s="223">
        <v>1</v>
      </c>
      <c r="I154" s="224"/>
      <c r="J154" s="225">
        <f>ROUND(I154*H154,2)</f>
        <v>0</v>
      </c>
      <c r="K154" s="221" t="s">
        <v>192</v>
      </c>
      <c r="L154" s="44"/>
      <c r="M154" s="226" t="s">
        <v>1</v>
      </c>
      <c r="N154" s="227" t="s">
        <v>40</v>
      </c>
      <c r="O154" s="91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0" t="s">
        <v>411</v>
      </c>
      <c r="AT154" s="230" t="s">
        <v>142</v>
      </c>
      <c r="AU154" s="230" t="s">
        <v>85</v>
      </c>
      <c r="AY154" s="17" t="s">
        <v>140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7" t="s">
        <v>83</v>
      </c>
      <c r="BK154" s="231">
        <f>ROUND(I154*H154,2)</f>
        <v>0</v>
      </c>
      <c r="BL154" s="17" t="s">
        <v>411</v>
      </c>
      <c r="BM154" s="230" t="s">
        <v>452</v>
      </c>
    </row>
    <row r="155" s="2" customFormat="1">
      <c r="A155" s="38"/>
      <c r="B155" s="39"/>
      <c r="C155" s="40"/>
      <c r="D155" s="232" t="s">
        <v>148</v>
      </c>
      <c r="E155" s="40"/>
      <c r="F155" s="233" t="s">
        <v>453</v>
      </c>
      <c r="G155" s="40"/>
      <c r="H155" s="40"/>
      <c r="I155" s="234"/>
      <c r="J155" s="40"/>
      <c r="K155" s="40"/>
      <c r="L155" s="44"/>
      <c r="M155" s="235"/>
      <c r="N155" s="236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148</v>
      </c>
      <c r="AU155" s="17" t="s">
        <v>85</v>
      </c>
    </row>
    <row r="156" s="13" customFormat="1">
      <c r="A156" s="13"/>
      <c r="B156" s="237"/>
      <c r="C156" s="238"/>
      <c r="D156" s="239" t="s">
        <v>150</v>
      </c>
      <c r="E156" s="240" t="s">
        <v>1</v>
      </c>
      <c r="F156" s="241" t="s">
        <v>454</v>
      </c>
      <c r="G156" s="238"/>
      <c r="H156" s="240" t="s">
        <v>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150</v>
      </c>
      <c r="AU156" s="247" t="s">
        <v>85</v>
      </c>
      <c r="AV156" s="13" t="s">
        <v>83</v>
      </c>
      <c r="AW156" s="13" t="s">
        <v>31</v>
      </c>
      <c r="AX156" s="13" t="s">
        <v>75</v>
      </c>
      <c r="AY156" s="247" t="s">
        <v>140</v>
      </c>
    </row>
    <row r="157" s="13" customFormat="1">
      <c r="A157" s="13"/>
      <c r="B157" s="237"/>
      <c r="C157" s="238"/>
      <c r="D157" s="239" t="s">
        <v>150</v>
      </c>
      <c r="E157" s="240" t="s">
        <v>1</v>
      </c>
      <c r="F157" s="241" t="s">
        <v>455</v>
      </c>
      <c r="G157" s="238"/>
      <c r="H157" s="240" t="s">
        <v>1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150</v>
      </c>
      <c r="AU157" s="247" t="s">
        <v>85</v>
      </c>
      <c r="AV157" s="13" t="s">
        <v>83</v>
      </c>
      <c r="AW157" s="13" t="s">
        <v>31</v>
      </c>
      <c r="AX157" s="13" t="s">
        <v>75</v>
      </c>
      <c r="AY157" s="247" t="s">
        <v>140</v>
      </c>
    </row>
    <row r="158" s="13" customFormat="1">
      <c r="A158" s="13"/>
      <c r="B158" s="237"/>
      <c r="C158" s="238"/>
      <c r="D158" s="239" t="s">
        <v>150</v>
      </c>
      <c r="E158" s="240" t="s">
        <v>1</v>
      </c>
      <c r="F158" s="241" t="s">
        <v>456</v>
      </c>
      <c r="G158" s="238"/>
      <c r="H158" s="240" t="s">
        <v>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150</v>
      </c>
      <c r="AU158" s="247" t="s">
        <v>85</v>
      </c>
      <c r="AV158" s="13" t="s">
        <v>83</v>
      </c>
      <c r="AW158" s="13" t="s">
        <v>31</v>
      </c>
      <c r="AX158" s="13" t="s">
        <v>75</v>
      </c>
      <c r="AY158" s="247" t="s">
        <v>140</v>
      </c>
    </row>
    <row r="159" s="13" customFormat="1">
      <c r="A159" s="13"/>
      <c r="B159" s="237"/>
      <c r="C159" s="238"/>
      <c r="D159" s="239" t="s">
        <v>150</v>
      </c>
      <c r="E159" s="240" t="s">
        <v>1</v>
      </c>
      <c r="F159" s="241" t="s">
        <v>457</v>
      </c>
      <c r="G159" s="238"/>
      <c r="H159" s="240" t="s">
        <v>1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150</v>
      </c>
      <c r="AU159" s="247" t="s">
        <v>85</v>
      </c>
      <c r="AV159" s="13" t="s">
        <v>83</v>
      </c>
      <c r="AW159" s="13" t="s">
        <v>31</v>
      </c>
      <c r="AX159" s="13" t="s">
        <v>75</v>
      </c>
      <c r="AY159" s="247" t="s">
        <v>140</v>
      </c>
    </row>
    <row r="160" s="14" customFormat="1">
      <c r="A160" s="14"/>
      <c r="B160" s="248"/>
      <c r="C160" s="249"/>
      <c r="D160" s="239" t="s">
        <v>150</v>
      </c>
      <c r="E160" s="250" t="s">
        <v>1</v>
      </c>
      <c r="F160" s="251" t="s">
        <v>83</v>
      </c>
      <c r="G160" s="249"/>
      <c r="H160" s="252">
        <v>1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8" t="s">
        <v>150</v>
      </c>
      <c r="AU160" s="258" t="s">
        <v>85</v>
      </c>
      <c r="AV160" s="14" t="s">
        <v>85</v>
      </c>
      <c r="AW160" s="14" t="s">
        <v>31</v>
      </c>
      <c r="AX160" s="14" t="s">
        <v>83</v>
      </c>
      <c r="AY160" s="258" t="s">
        <v>140</v>
      </c>
    </row>
    <row r="161" s="2" customFormat="1" ht="16.5" customHeight="1">
      <c r="A161" s="38"/>
      <c r="B161" s="39"/>
      <c r="C161" s="219" t="s">
        <v>200</v>
      </c>
      <c r="D161" s="219" t="s">
        <v>142</v>
      </c>
      <c r="E161" s="220" t="s">
        <v>458</v>
      </c>
      <c r="F161" s="221" t="s">
        <v>459</v>
      </c>
      <c r="G161" s="222" t="s">
        <v>410</v>
      </c>
      <c r="H161" s="223">
        <v>1</v>
      </c>
      <c r="I161" s="224"/>
      <c r="J161" s="225">
        <f>ROUND(I161*H161,2)</f>
        <v>0</v>
      </c>
      <c r="K161" s="221" t="s">
        <v>1</v>
      </c>
      <c r="L161" s="44"/>
      <c r="M161" s="226" t="s">
        <v>1</v>
      </c>
      <c r="N161" s="227" t="s">
        <v>40</v>
      </c>
      <c r="O161" s="91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0" t="s">
        <v>411</v>
      </c>
      <c r="AT161" s="230" t="s">
        <v>142</v>
      </c>
      <c r="AU161" s="230" t="s">
        <v>85</v>
      </c>
      <c r="AY161" s="17" t="s">
        <v>140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7" t="s">
        <v>83</v>
      </c>
      <c r="BK161" s="231">
        <f>ROUND(I161*H161,2)</f>
        <v>0</v>
      </c>
      <c r="BL161" s="17" t="s">
        <v>411</v>
      </c>
      <c r="BM161" s="230" t="s">
        <v>460</v>
      </c>
    </row>
    <row r="162" s="13" customFormat="1">
      <c r="A162" s="13"/>
      <c r="B162" s="237"/>
      <c r="C162" s="238"/>
      <c r="D162" s="239" t="s">
        <v>150</v>
      </c>
      <c r="E162" s="240" t="s">
        <v>1</v>
      </c>
      <c r="F162" s="241" t="s">
        <v>461</v>
      </c>
      <c r="G162" s="238"/>
      <c r="H162" s="240" t="s">
        <v>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150</v>
      </c>
      <c r="AU162" s="247" t="s">
        <v>85</v>
      </c>
      <c r="AV162" s="13" t="s">
        <v>83</v>
      </c>
      <c r="AW162" s="13" t="s">
        <v>31</v>
      </c>
      <c r="AX162" s="13" t="s">
        <v>75</v>
      </c>
      <c r="AY162" s="247" t="s">
        <v>140</v>
      </c>
    </row>
    <row r="163" s="13" customFormat="1">
      <c r="A163" s="13"/>
      <c r="B163" s="237"/>
      <c r="C163" s="238"/>
      <c r="D163" s="239" t="s">
        <v>150</v>
      </c>
      <c r="E163" s="240" t="s">
        <v>1</v>
      </c>
      <c r="F163" s="241" t="s">
        <v>462</v>
      </c>
      <c r="G163" s="238"/>
      <c r="H163" s="240" t="s">
        <v>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150</v>
      </c>
      <c r="AU163" s="247" t="s">
        <v>85</v>
      </c>
      <c r="AV163" s="13" t="s">
        <v>83</v>
      </c>
      <c r="AW163" s="13" t="s">
        <v>31</v>
      </c>
      <c r="AX163" s="13" t="s">
        <v>75</v>
      </c>
      <c r="AY163" s="247" t="s">
        <v>140</v>
      </c>
    </row>
    <row r="164" s="14" customFormat="1">
      <c r="A164" s="14"/>
      <c r="B164" s="248"/>
      <c r="C164" s="249"/>
      <c r="D164" s="239" t="s">
        <v>150</v>
      </c>
      <c r="E164" s="250" t="s">
        <v>1</v>
      </c>
      <c r="F164" s="251" t="s">
        <v>83</v>
      </c>
      <c r="G164" s="249"/>
      <c r="H164" s="252">
        <v>1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150</v>
      </c>
      <c r="AU164" s="258" t="s">
        <v>85</v>
      </c>
      <c r="AV164" s="14" t="s">
        <v>85</v>
      </c>
      <c r="AW164" s="14" t="s">
        <v>31</v>
      </c>
      <c r="AX164" s="14" t="s">
        <v>83</v>
      </c>
      <c r="AY164" s="258" t="s">
        <v>140</v>
      </c>
    </row>
    <row r="165" s="2" customFormat="1" ht="16.5" customHeight="1">
      <c r="A165" s="38"/>
      <c r="B165" s="39"/>
      <c r="C165" s="219" t="s">
        <v>205</v>
      </c>
      <c r="D165" s="219" t="s">
        <v>142</v>
      </c>
      <c r="E165" s="220" t="s">
        <v>463</v>
      </c>
      <c r="F165" s="221" t="s">
        <v>464</v>
      </c>
      <c r="G165" s="222" t="s">
        <v>410</v>
      </c>
      <c r="H165" s="223">
        <v>1</v>
      </c>
      <c r="I165" s="224"/>
      <c r="J165" s="225">
        <f>ROUND(I165*H165,2)</f>
        <v>0</v>
      </c>
      <c r="K165" s="221" t="s">
        <v>1</v>
      </c>
      <c r="L165" s="44"/>
      <c r="M165" s="226" t="s">
        <v>1</v>
      </c>
      <c r="N165" s="227" t="s">
        <v>40</v>
      </c>
      <c r="O165" s="91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0" t="s">
        <v>411</v>
      </c>
      <c r="AT165" s="230" t="s">
        <v>142</v>
      </c>
      <c r="AU165" s="230" t="s">
        <v>85</v>
      </c>
      <c r="AY165" s="17" t="s">
        <v>140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7" t="s">
        <v>83</v>
      </c>
      <c r="BK165" s="231">
        <f>ROUND(I165*H165,2)</f>
        <v>0</v>
      </c>
      <c r="BL165" s="17" t="s">
        <v>411</v>
      </c>
      <c r="BM165" s="230" t="s">
        <v>465</v>
      </c>
    </row>
    <row r="166" s="13" customFormat="1">
      <c r="A166" s="13"/>
      <c r="B166" s="237"/>
      <c r="C166" s="238"/>
      <c r="D166" s="239" t="s">
        <v>150</v>
      </c>
      <c r="E166" s="240" t="s">
        <v>1</v>
      </c>
      <c r="F166" s="241" t="s">
        <v>466</v>
      </c>
      <c r="G166" s="238"/>
      <c r="H166" s="240" t="s">
        <v>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150</v>
      </c>
      <c r="AU166" s="247" t="s">
        <v>85</v>
      </c>
      <c r="AV166" s="13" t="s">
        <v>83</v>
      </c>
      <c r="AW166" s="13" t="s">
        <v>31</v>
      </c>
      <c r="AX166" s="13" t="s">
        <v>75</v>
      </c>
      <c r="AY166" s="247" t="s">
        <v>140</v>
      </c>
    </row>
    <row r="167" s="14" customFormat="1">
      <c r="A167" s="14"/>
      <c r="B167" s="248"/>
      <c r="C167" s="249"/>
      <c r="D167" s="239" t="s">
        <v>150</v>
      </c>
      <c r="E167" s="250" t="s">
        <v>1</v>
      </c>
      <c r="F167" s="251" t="s">
        <v>83</v>
      </c>
      <c r="G167" s="249"/>
      <c r="H167" s="252">
        <v>1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8" t="s">
        <v>150</v>
      </c>
      <c r="AU167" s="258" t="s">
        <v>85</v>
      </c>
      <c r="AV167" s="14" t="s">
        <v>85</v>
      </c>
      <c r="AW167" s="14" t="s">
        <v>31</v>
      </c>
      <c r="AX167" s="14" t="s">
        <v>83</v>
      </c>
      <c r="AY167" s="258" t="s">
        <v>140</v>
      </c>
    </row>
    <row r="168" s="2" customFormat="1" ht="21.75" customHeight="1">
      <c r="A168" s="38"/>
      <c r="B168" s="39"/>
      <c r="C168" s="219" t="s">
        <v>8</v>
      </c>
      <c r="D168" s="219" t="s">
        <v>142</v>
      </c>
      <c r="E168" s="220" t="s">
        <v>467</v>
      </c>
      <c r="F168" s="221" t="s">
        <v>468</v>
      </c>
      <c r="G168" s="222" t="s">
        <v>410</v>
      </c>
      <c r="H168" s="223">
        <v>1</v>
      </c>
      <c r="I168" s="224"/>
      <c r="J168" s="225">
        <f>ROUND(I168*H168,2)</f>
        <v>0</v>
      </c>
      <c r="K168" s="221" t="s">
        <v>192</v>
      </c>
      <c r="L168" s="44"/>
      <c r="M168" s="226" t="s">
        <v>1</v>
      </c>
      <c r="N168" s="227" t="s">
        <v>40</v>
      </c>
      <c r="O168" s="91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0" t="s">
        <v>411</v>
      </c>
      <c r="AT168" s="230" t="s">
        <v>142</v>
      </c>
      <c r="AU168" s="230" t="s">
        <v>85</v>
      </c>
      <c r="AY168" s="17" t="s">
        <v>140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7" t="s">
        <v>83</v>
      </c>
      <c r="BK168" s="231">
        <f>ROUND(I168*H168,2)</f>
        <v>0</v>
      </c>
      <c r="BL168" s="17" t="s">
        <v>411</v>
      </c>
      <c r="BM168" s="230" t="s">
        <v>469</v>
      </c>
    </row>
    <row r="169" s="2" customFormat="1">
      <c r="A169" s="38"/>
      <c r="B169" s="39"/>
      <c r="C169" s="40"/>
      <c r="D169" s="232" t="s">
        <v>148</v>
      </c>
      <c r="E169" s="40"/>
      <c r="F169" s="233" t="s">
        <v>470</v>
      </c>
      <c r="G169" s="40"/>
      <c r="H169" s="40"/>
      <c r="I169" s="234"/>
      <c r="J169" s="40"/>
      <c r="K169" s="40"/>
      <c r="L169" s="44"/>
      <c r="M169" s="235"/>
      <c r="N169" s="236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148</v>
      </c>
      <c r="AU169" s="17" t="s">
        <v>85</v>
      </c>
    </row>
    <row r="170" s="13" customFormat="1">
      <c r="A170" s="13"/>
      <c r="B170" s="237"/>
      <c r="C170" s="238"/>
      <c r="D170" s="239" t="s">
        <v>150</v>
      </c>
      <c r="E170" s="240" t="s">
        <v>1</v>
      </c>
      <c r="F170" s="241" t="s">
        <v>471</v>
      </c>
      <c r="G170" s="238"/>
      <c r="H170" s="240" t="s">
        <v>1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150</v>
      </c>
      <c r="AU170" s="247" t="s">
        <v>85</v>
      </c>
      <c r="AV170" s="13" t="s">
        <v>83</v>
      </c>
      <c r="AW170" s="13" t="s">
        <v>31</v>
      </c>
      <c r="AX170" s="13" t="s">
        <v>75</v>
      </c>
      <c r="AY170" s="247" t="s">
        <v>140</v>
      </c>
    </row>
    <row r="171" s="14" customFormat="1">
      <c r="A171" s="14"/>
      <c r="B171" s="248"/>
      <c r="C171" s="249"/>
      <c r="D171" s="239" t="s">
        <v>150</v>
      </c>
      <c r="E171" s="250" t="s">
        <v>1</v>
      </c>
      <c r="F171" s="251" t="s">
        <v>83</v>
      </c>
      <c r="G171" s="249"/>
      <c r="H171" s="252">
        <v>1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8" t="s">
        <v>150</v>
      </c>
      <c r="AU171" s="258" t="s">
        <v>85</v>
      </c>
      <c r="AV171" s="14" t="s">
        <v>85</v>
      </c>
      <c r="AW171" s="14" t="s">
        <v>31</v>
      </c>
      <c r="AX171" s="14" t="s">
        <v>83</v>
      </c>
      <c r="AY171" s="258" t="s">
        <v>140</v>
      </c>
    </row>
    <row r="172" s="2" customFormat="1" ht="16.5" customHeight="1">
      <c r="A172" s="38"/>
      <c r="B172" s="39"/>
      <c r="C172" s="219" t="s">
        <v>219</v>
      </c>
      <c r="D172" s="219" t="s">
        <v>142</v>
      </c>
      <c r="E172" s="220" t="s">
        <v>472</v>
      </c>
      <c r="F172" s="221" t="s">
        <v>473</v>
      </c>
      <c r="G172" s="222" t="s">
        <v>410</v>
      </c>
      <c r="H172" s="223">
        <v>1</v>
      </c>
      <c r="I172" s="224"/>
      <c r="J172" s="225">
        <f>ROUND(I172*H172,2)</f>
        <v>0</v>
      </c>
      <c r="K172" s="221" t="s">
        <v>192</v>
      </c>
      <c r="L172" s="44"/>
      <c r="M172" s="226" t="s">
        <v>1</v>
      </c>
      <c r="N172" s="227" t="s">
        <v>40</v>
      </c>
      <c r="O172" s="91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0" t="s">
        <v>411</v>
      </c>
      <c r="AT172" s="230" t="s">
        <v>142</v>
      </c>
      <c r="AU172" s="230" t="s">
        <v>85</v>
      </c>
      <c r="AY172" s="17" t="s">
        <v>140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7" t="s">
        <v>83</v>
      </c>
      <c r="BK172" s="231">
        <f>ROUND(I172*H172,2)</f>
        <v>0</v>
      </c>
      <c r="BL172" s="17" t="s">
        <v>411</v>
      </c>
      <c r="BM172" s="230" t="s">
        <v>474</v>
      </c>
    </row>
    <row r="173" s="2" customFormat="1">
      <c r="A173" s="38"/>
      <c r="B173" s="39"/>
      <c r="C173" s="40"/>
      <c r="D173" s="232" t="s">
        <v>148</v>
      </c>
      <c r="E173" s="40"/>
      <c r="F173" s="233" t="s">
        <v>475</v>
      </c>
      <c r="G173" s="40"/>
      <c r="H173" s="40"/>
      <c r="I173" s="234"/>
      <c r="J173" s="40"/>
      <c r="K173" s="40"/>
      <c r="L173" s="44"/>
      <c r="M173" s="235"/>
      <c r="N173" s="236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148</v>
      </c>
      <c r="AU173" s="17" t="s">
        <v>85</v>
      </c>
    </row>
    <row r="174" s="13" customFormat="1">
      <c r="A174" s="13"/>
      <c r="B174" s="237"/>
      <c r="C174" s="238"/>
      <c r="D174" s="239" t="s">
        <v>150</v>
      </c>
      <c r="E174" s="240" t="s">
        <v>1</v>
      </c>
      <c r="F174" s="241" t="s">
        <v>476</v>
      </c>
      <c r="G174" s="238"/>
      <c r="H174" s="240" t="s">
        <v>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150</v>
      </c>
      <c r="AU174" s="247" t="s">
        <v>85</v>
      </c>
      <c r="AV174" s="13" t="s">
        <v>83</v>
      </c>
      <c r="AW174" s="13" t="s">
        <v>31</v>
      </c>
      <c r="AX174" s="13" t="s">
        <v>75</v>
      </c>
      <c r="AY174" s="247" t="s">
        <v>140</v>
      </c>
    </row>
    <row r="175" s="13" customFormat="1">
      <c r="A175" s="13"/>
      <c r="B175" s="237"/>
      <c r="C175" s="238"/>
      <c r="D175" s="239" t="s">
        <v>150</v>
      </c>
      <c r="E175" s="240" t="s">
        <v>1</v>
      </c>
      <c r="F175" s="241" t="s">
        <v>477</v>
      </c>
      <c r="G175" s="238"/>
      <c r="H175" s="240" t="s">
        <v>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150</v>
      </c>
      <c r="AU175" s="247" t="s">
        <v>85</v>
      </c>
      <c r="AV175" s="13" t="s">
        <v>83</v>
      </c>
      <c r="AW175" s="13" t="s">
        <v>31</v>
      </c>
      <c r="AX175" s="13" t="s">
        <v>75</v>
      </c>
      <c r="AY175" s="247" t="s">
        <v>140</v>
      </c>
    </row>
    <row r="176" s="13" customFormat="1">
      <c r="A176" s="13"/>
      <c r="B176" s="237"/>
      <c r="C176" s="238"/>
      <c r="D176" s="239" t="s">
        <v>150</v>
      </c>
      <c r="E176" s="240" t="s">
        <v>1</v>
      </c>
      <c r="F176" s="241" t="s">
        <v>478</v>
      </c>
      <c r="G176" s="238"/>
      <c r="H176" s="240" t="s">
        <v>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150</v>
      </c>
      <c r="AU176" s="247" t="s">
        <v>85</v>
      </c>
      <c r="AV176" s="13" t="s">
        <v>83</v>
      </c>
      <c r="AW176" s="13" t="s">
        <v>31</v>
      </c>
      <c r="AX176" s="13" t="s">
        <v>75</v>
      </c>
      <c r="AY176" s="247" t="s">
        <v>140</v>
      </c>
    </row>
    <row r="177" s="14" customFormat="1">
      <c r="A177" s="14"/>
      <c r="B177" s="248"/>
      <c r="C177" s="249"/>
      <c r="D177" s="239" t="s">
        <v>150</v>
      </c>
      <c r="E177" s="250" t="s">
        <v>1</v>
      </c>
      <c r="F177" s="251" t="s">
        <v>83</v>
      </c>
      <c r="G177" s="249"/>
      <c r="H177" s="252">
        <v>1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8" t="s">
        <v>150</v>
      </c>
      <c r="AU177" s="258" t="s">
        <v>85</v>
      </c>
      <c r="AV177" s="14" t="s">
        <v>85</v>
      </c>
      <c r="AW177" s="14" t="s">
        <v>31</v>
      </c>
      <c r="AX177" s="14" t="s">
        <v>83</v>
      </c>
      <c r="AY177" s="258" t="s">
        <v>140</v>
      </c>
    </row>
    <row r="178" s="2" customFormat="1" ht="21.75" customHeight="1">
      <c r="A178" s="38"/>
      <c r="B178" s="39"/>
      <c r="C178" s="219" t="s">
        <v>321</v>
      </c>
      <c r="D178" s="219" t="s">
        <v>142</v>
      </c>
      <c r="E178" s="220" t="s">
        <v>479</v>
      </c>
      <c r="F178" s="221" t="s">
        <v>480</v>
      </c>
      <c r="G178" s="222" t="s">
        <v>410</v>
      </c>
      <c r="H178" s="223">
        <v>1</v>
      </c>
      <c r="I178" s="224"/>
      <c r="J178" s="225">
        <f>ROUND(I178*H178,2)</f>
        <v>0</v>
      </c>
      <c r="K178" s="221" t="s">
        <v>192</v>
      </c>
      <c r="L178" s="44"/>
      <c r="M178" s="226" t="s">
        <v>1</v>
      </c>
      <c r="N178" s="227" t="s">
        <v>40</v>
      </c>
      <c r="O178" s="91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0" t="s">
        <v>411</v>
      </c>
      <c r="AT178" s="230" t="s">
        <v>142</v>
      </c>
      <c r="AU178" s="230" t="s">
        <v>85</v>
      </c>
      <c r="AY178" s="17" t="s">
        <v>140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7" t="s">
        <v>83</v>
      </c>
      <c r="BK178" s="231">
        <f>ROUND(I178*H178,2)</f>
        <v>0</v>
      </c>
      <c r="BL178" s="17" t="s">
        <v>411</v>
      </c>
      <c r="BM178" s="230" t="s">
        <v>481</v>
      </c>
    </row>
    <row r="179" s="2" customFormat="1">
      <c r="A179" s="38"/>
      <c r="B179" s="39"/>
      <c r="C179" s="40"/>
      <c r="D179" s="232" t="s">
        <v>148</v>
      </c>
      <c r="E179" s="40"/>
      <c r="F179" s="233" t="s">
        <v>482</v>
      </c>
      <c r="G179" s="40"/>
      <c r="H179" s="40"/>
      <c r="I179" s="234"/>
      <c r="J179" s="40"/>
      <c r="K179" s="40"/>
      <c r="L179" s="44"/>
      <c r="M179" s="235"/>
      <c r="N179" s="236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148</v>
      </c>
      <c r="AU179" s="17" t="s">
        <v>85</v>
      </c>
    </row>
    <row r="180" s="13" customFormat="1">
      <c r="A180" s="13"/>
      <c r="B180" s="237"/>
      <c r="C180" s="238"/>
      <c r="D180" s="239" t="s">
        <v>150</v>
      </c>
      <c r="E180" s="240" t="s">
        <v>1</v>
      </c>
      <c r="F180" s="241" t="s">
        <v>483</v>
      </c>
      <c r="G180" s="238"/>
      <c r="H180" s="240" t="s">
        <v>1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150</v>
      </c>
      <c r="AU180" s="247" t="s">
        <v>85</v>
      </c>
      <c r="AV180" s="13" t="s">
        <v>83</v>
      </c>
      <c r="AW180" s="13" t="s">
        <v>31</v>
      </c>
      <c r="AX180" s="13" t="s">
        <v>75</v>
      </c>
      <c r="AY180" s="247" t="s">
        <v>140</v>
      </c>
    </row>
    <row r="181" s="13" customFormat="1">
      <c r="A181" s="13"/>
      <c r="B181" s="237"/>
      <c r="C181" s="238"/>
      <c r="D181" s="239" t="s">
        <v>150</v>
      </c>
      <c r="E181" s="240" t="s">
        <v>1</v>
      </c>
      <c r="F181" s="241" t="s">
        <v>484</v>
      </c>
      <c r="G181" s="238"/>
      <c r="H181" s="240" t="s">
        <v>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150</v>
      </c>
      <c r="AU181" s="247" t="s">
        <v>85</v>
      </c>
      <c r="AV181" s="13" t="s">
        <v>83</v>
      </c>
      <c r="AW181" s="13" t="s">
        <v>31</v>
      </c>
      <c r="AX181" s="13" t="s">
        <v>75</v>
      </c>
      <c r="AY181" s="247" t="s">
        <v>140</v>
      </c>
    </row>
    <row r="182" s="13" customFormat="1">
      <c r="A182" s="13"/>
      <c r="B182" s="237"/>
      <c r="C182" s="238"/>
      <c r="D182" s="239" t="s">
        <v>150</v>
      </c>
      <c r="E182" s="240" t="s">
        <v>1</v>
      </c>
      <c r="F182" s="241" t="s">
        <v>485</v>
      </c>
      <c r="G182" s="238"/>
      <c r="H182" s="240" t="s">
        <v>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150</v>
      </c>
      <c r="AU182" s="247" t="s">
        <v>85</v>
      </c>
      <c r="AV182" s="13" t="s">
        <v>83</v>
      </c>
      <c r="AW182" s="13" t="s">
        <v>31</v>
      </c>
      <c r="AX182" s="13" t="s">
        <v>75</v>
      </c>
      <c r="AY182" s="247" t="s">
        <v>140</v>
      </c>
    </row>
    <row r="183" s="14" customFormat="1">
      <c r="A183" s="14"/>
      <c r="B183" s="248"/>
      <c r="C183" s="249"/>
      <c r="D183" s="239" t="s">
        <v>150</v>
      </c>
      <c r="E183" s="250" t="s">
        <v>1</v>
      </c>
      <c r="F183" s="251" t="s">
        <v>83</v>
      </c>
      <c r="G183" s="249"/>
      <c r="H183" s="252">
        <v>1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150</v>
      </c>
      <c r="AU183" s="258" t="s">
        <v>85</v>
      </c>
      <c r="AV183" s="14" t="s">
        <v>85</v>
      </c>
      <c r="AW183" s="14" t="s">
        <v>31</v>
      </c>
      <c r="AX183" s="14" t="s">
        <v>83</v>
      </c>
      <c r="AY183" s="258" t="s">
        <v>140</v>
      </c>
    </row>
    <row r="184" s="12" customFormat="1" ht="22.8" customHeight="1">
      <c r="A184" s="12"/>
      <c r="B184" s="203"/>
      <c r="C184" s="204"/>
      <c r="D184" s="205" t="s">
        <v>74</v>
      </c>
      <c r="E184" s="217" t="s">
        <v>486</v>
      </c>
      <c r="F184" s="217" t="s">
        <v>487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SUM(P185:P194)</f>
        <v>0</v>
      </c>
      <c r="Q184" s="211"/>
      <c r="R184" s="212">
        <f>SUM(R185:R194)</f>
        <v>0</v>
      </c>
      <c r="S184" s="211"/>
      <c r="T184" s="213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167</v>
      </c>
      <c r="AT184" s="215" t="s">
        <v>74</v>
      </c>
      <c r="AU184" s="215" t="s">
        <v>83</v>
      </c>
      <c r="AY184" s="214" t="s">
        <v>140</v>
      </c>
      <c r="BK184" s="216">
        <f>SUM(BK185:BK194)</f>
        <v>0</v>
      </c>
    </row>
    <row r="185" s="2" customFormat="1" ht="16.5" customHeight="1">
      <c r="A185" s="38"/>
      <c r="B185" s="39"/>
      <c r="C185" s="219" t="s">
        <v>326</v>
      </c>
      <c r="D185" s="219" t="s">
        <v>142</v>
      </c>
      <c r="E185" s="220" t="s">
        <v>488</v>
      </c>
      <c r="F185" s="221" t="s">
        <v>489</v>
      </c>
      <c r="G185" s="222" t="s">
        <v>410</v>
      </c>
      <c r="H185" s="223">
        <v>1</v>
      </c>
      <c r="I185" s="224"/>
      <c r="J185" s="225">
        <f>ROUND(I185*H185,2)</f>
        <v>0</v>
      </c>
      <c r="K185" s="221" t="s">
        <v>192</v>
      </c>
      <c r="L185" s="44"/>
      <c r="M185" s="226" t="s">
        <v>1</v>
      </c>
      <c r="N185" s="227" t="s">
        <v>40</v>
      </c>
      <c r="O185" s="91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0" t="s">
        <v>411</v>
      </c>
      <c r="AT185" s="230" t="s">
        <v>142</v>
      </c>
      <c r="AU185" s="230" t="s">
        <v>85</v>
      </c>
      <c r="AY185" s="17" t="s">
        <v>140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7" t="s">
        <v>83</v>
      </c>
      <c r="BK185" s="231">
        <f>ROUND(I185*H185,2)</f>
        <v>0</v>
      </c>
      <c r="BL185" s="17" t="s">
        <v>411</v>
      </c>
      <c r="BM185" s="230" t="s">
        <v>490</v>
      </c>
    </row>
    <row r="186" s="2" customFormat="1">
      <c r="A186" s="38"/>
      <c r="B186" s="39"/>
      <c r="C186" s="40"/>
      <c r="D186" s="232" t="s">
        <v>148</v>
      </c>
      <c r="E186" s="40"/>
      <c r="F186" s="233" t="s">
        <v>491</v>
      </c>
      <c r="G186" s="40"/>
      <c r="H186" s="40"/>
      <c r="I186" s="234"/>
      <c r="J186" s="40"/>
      <c r="K186" s="40"/>
      <c r="L186" s="44"/>
      <c r="M186" s="235"/>
      <c r="N186" s="236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148</v>
      </c>
      <c r="AU186" s="17" t="s">
        <v>85</v>
      </c>
    </row>
    <row r="187" s="13" customFormat="1">
      <c r="A187" s="13"/>
      <c r="B187" s="237"/>
      <c r="C187" s="238"/>
      <c r="D187" s="239" t="s">
        <v>150</v>
      </c>
      <c r="E187" s="240" t="s">
        <v>1</v>
      </c>
      <c r="F187" s="241" t="s">
        <v>492</v>
      </c>
      <c r="G187" s="238"/>
      <c r="H187" s="240" t="s">
        <v>1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150</v>
      </c>
      <c r="AU187" s="247" t="s">
        <v>85</v>
      </c>
      <c r="AV187" s="13" t="s">
        <v>83</v>
      </c>
      <c r="AW187" s="13" t="s">
        <v>31</v>
      </c>
      <c r="AX187" s="13" t="s">
        <v>75</v>
      </c>
      <c r="AY187" s="247" t="s">
        <v>140</v>
      </c>
    </row>
    <row r="188" s="14" customFormat="1">
      <c r="A188" s="14"/>
      <c r="B188" s="248"/>
      <c r="C188" s="249"/>
      <c r="D188" s="239" t="s">
        <v>150</v>
      </c>
      <c r="E188" s="250" t="s">
        <v>1</v>
      </c>
      <c r="F188" s="251" t="s">
        <v>83</v>
      </c>
      <c r="G188" s="249"/>
      <c r="H188" s="252">
        <v>1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150</v>
      </c>
      <c r="AU188" s="258" t="s">
        <v>85</v>
      </c>
      <c r="AV188" s="14" t="s">
        <v>85</v>
      </c>
      <c r="AW188" s="14" t="s">
        <v>31</v>
      </c>
      <c r="AX188" s="14" t="s">
        <v>83</v>
      </c>
      <c r="AY188" s="258" t="s">
        <v>140</v>
      </c>
    </row>
    <row r="189" s="2" customFormat="1" ht="16.5" customHeight="1">
      <c r="A189" s="38"/>
      <c r="B189" s="39"/>
      <c r="C189" s="219" t="s">
        <v>330</v>
      </c>
      <c r="D189" s="219" t="s">
        <v>142</v>
      </c>
      <c r="E189" s="220" t="s">
        <v>493</v>
      </c>
      <c r="F189" s="221" t="s">
        <v>494</v>
      </c>
      <c r="G189" s="222" t="s">
        <v>410</v>
      </c>
      <c r="H189" s="223">
        <v>1</v>
      </c>
      <c r="I189" s="224"/>
      <c r="J189" s="225">
        <f>ROUND(I189*H189,2)</f>
        <v>0</v>
      </c>
      <c r="K189" s="221" t="s">
        <v>192</v>
      </c>
      <c r="L189" s="44"/>
      <c r="M189" s="226" t="s">
        <v>1</v>
      </c>
      <c r="N189" s="227" t="s">
        <v>40</v>
      </c>
      <c r="O189" s="91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0" t="s">
        <v>411</v>
      </c>
      <c r="AT189" s="230" t="s">
        <v>142</v>
      </c>
      <c r="AU189" s="230" t="s">
        <v>85</v>
      </c>
      <c r="AY189" s="17" t="s">
        <v>140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7" t="s">
        <v>83</v>
      </c>
      <c r="BK189" s="231">
        <f>ROUND(I189*H189,2)</f>
        <v>0</v>
      </c>
      <c r="BL189" s="17" t="s">
        <v>411</v>
      </c>
      <c r="BM189" s="230" t="s">
        <v>495</v>
      </c>
    </row>
    <row r="190" s="2" customFormat="1">
      <c r="A190" s="38"/>
      <c r="B190" s="39"/>
      <c r="C190" s="40"/>
      <c r="D190" s="232" t="s">
        <v>148</v>
      </c>
      <c r="E190" s="40"/>
      <c r="F190" s="233" t="s">
        <v>496</v>
      </c>
      <c r="G190" s="40"/>
      <c r="H190" s="40"/>
      <c r="I190" s="234"/>
      <c r="J190" s="40"/>
      <c r="K190" s="40"/>
      <c r="L190" s="44"/>
      <c r="M190" s="235"/>
      <c r="N190" s="236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148</v>
      </c>
      <c r="AU190" s="17" t="s">
        <v>85</v>
      </c>
    </row>
    <row r="191" s="13" customFormat="1">
      <c r="A191" s="13"/>
      <c r="B191" s="237"/>
      <c r="C191" s="238"/>
      <c r="D191" s="239" t="s">
        <v>150</v>
      </c>
      <c r="E191" s="240" t="s">
        <v>1</v>
      </c>
      <c r="F191" s="241" t="s">
        <v>497</v>
      </c>
      <c r="G191" s="238"/>
      <c r="H191" s="240" t="s">
        <v>1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150</v>
      </c>
      <c r="AU191" s="247" t="s">
        <v>85</v>
      </c>
      <c r="AV191" s="13" t="s">
        <v>83</v>
      </c>
      <c r="AW191" s="13" t="s">
        <v>31</v>
      </c>
      <c r="AX191" s="13" t="s">
        <v>75</v>
      </c>
      <c r="AY191" s="247" t="s">
        <v>140</v>
      </c>
    </row>
    <row r="192" s="14" customFormat="1">
      <c r="A192" s="14"/>
      <c r="B192" s="248"/>
      <c r="C192" s="249"/>
      <c r="D192" s="239" t="s">
        <v>150</v>
      </c>
      <c r="E192" s="250" t="s">
        <v>1</v>
      </c>
      <c r="F192" s="251" t="s">
        <v>83</v>
      </c>
      <c r="G192" s="249"/>
      <c r="H192" s="252">
        <v>1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8" t="s">
        <v>150</v>
      </c>
      <c r="AU192" s="258" t="s">
        <v>85</v>
      </c>
      <c r="AV192" s="14" t="s">
        <v>85</v>
      </c>
      <c r="AW192" s="14" t="s">
        <v>31</v>
      </c>
      <c r="AX192" s="14" t="s">
        <v>83</v>
      </c>
      <c r="AY192" s="258" t="s">
        <v>140</v>
      </c>
    </row>
    <row r="193" s="2" customFormat="1" ht="16.5" customHeight="1">
      <c r="A193" s="38"/>
      <c r="B193" s="39"/>
      <c r="C193" s="219" t="s">
        <v>336</v>
      </c>
      <c r="D193" s="219" t="s">
        <v>142</v>
      </c>
      <c r="E193" s="220" t="s">
        <v>498</v>
      </c>
      <c r="F193" s="221" t="s">
        <v>499</v>
      </c>
      <c r="G193" s="222" t="s">
        <v>410</v>
      </c>
      <c r="H193" s="223">
        <v>1</v>
      </c>
      <c r="I193" s="224"/>
      <c r="J193" s="225">
        <f>ROUND(I193*H193,2)</f>
        <v>0</v>
      </c>
      <c r="K193" s="221" t="s">
        <v>192</v>
      </c>
      <c r="L193" s="44"/>
      <c r="M193" s="226" t="s">
        <v>1</v>
      </c>
      <c r="N193" s="227" t="s">
        <v>40</v>
      </c>
      <c r="O193" s="91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0" t="s">
        <v>411</v>
      </c>
      <c r="AT193" s="230" t="s">
        <v>142</v>
      </c>
      <c r="AU193" s="230" t="s">
        <v>85</v>
      </c>
      <c r="AY193" s="17" t="s">
        <v>140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7" t="s">
        <v>83</v>
      </c>
      <c r="BK193" s="231">
        <f>ROUND(I193*H193,2)</f>
        <v>0</v>
      </c>
      <c r="BL193" s="17" t="s">
        <v>411</v>
      </c>
      <c r="BM193" s="230" t="s">
        <v>500</v>
      </c>
    </row>
    <row r="194" s="2" customFormat="1">
      <c r="A194" s="38"/>
      <c r="B194" s="39"/>
      <c r="C194" s="40"/>
      <c r="D194" s="232" t="s">
        <v>148</v>
      </c>
      <c r="E194" s="40"/>
      <c r="F194" s="233" t="s">
        <v>501</v>
      </c>
      <c r="G194" s="40"/>
      <c r="H194" s="40"/>
      <c r="I194" s="234"/>
      <c r="J194" s="40"/>
      <c r="K194" s="40"/>
      <c r="L194" s="44"/>
      <c r="M194" s="283"/>
      <c r="N194" s="284"/>
      <c r="O194" s="285"/>
      <c r="P194" s="285"/>
      <c r="Q194" s="285"/>
      <c r="R194" s="285"/>
      <c r="S194" s="285"/>
      <c r="T194" s="286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148</v>
      </c>
      <c r="AU194" s="17" t="s">
        <v>85</v>
      </c>
    </row>
    <row r="195" s="2" customFormat="1" ht="6.96" customHeight="1">
      <c r="A195" s="38"/>
      <c r="B195" s="66"/>
      <c r="C195" s="67"/>
      <c r="D195" s="67"/>
      <c r="E195" s="67"/>
      <c r="F195" s="67"/>
      <c r="G195" s="67"/>
      <c r="H195" s="67"/>
      <c r="I195" s="67"/>
      <c r="J195" s="67"/>
      <c r="K195" s="67"/>
      <c r="L195" s="44"/>
      <c r="M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</sheetData>
  <sheetProtection sheet="1" autoFilter="0" formatColumns="0" formatRows="0" objects="1" scenarios="1" spinCount="100000" saltValue="PvoEfrUZ1VFQPCwgwmXd/ZX/V0fbqoiGLAi0mV0mi9cKPCF9DTOjiUjtLXaDtB9qixNmU7jzFgqTF5Vi0h9MDA==" hashValue="dBKpFyXdigZqIf6JCot4lCTGGNyjZTbKlNYOTnZUx2D99O1tRMD+ZdhxvLvE3efA096VtZUx7FBdgHIEdQlb/A==" algorithmName="SHA-512" password="CC35"/>
  <autoFilter ref="C121:K19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32" r:id="rId1" display="https://podminky.urs.cz/item/CS_URS_2024_01/011002000"/>
    <hyperlink ref="F136" r:id="rId2" display="https://podminky.urs.cz/item/CS_URS_2024_01/012002000"/>
    <hyperlink ref="F144" r:id="rId3" display="https://podminky.urs.cz/item/CS_URS_2024_01/032002000"/>
    <hyperlink ref="F149" r:id="rId4" display="https://podminky.urs.cz/item/CS_URS_2024_01/043002000"/>
    <hyperlink ref="F155" r:id="rId5" display="https://podminky.urs.cz/item/CS_URS_2024_01/070001000"/>
    <hyperlink ref="F169" r:id="rId6" display="https://podminky.urs.cz/item/CS_URS_2024_01/072103001"/>
    <hyperlink ref="F173" r:id="rId7" display="https://podminky.urs.cz/item/CS_URS_2024_01/075002000"/>
    <hyperlink ref="F179" r:id="rId8" display="https://podminky.urs.cz/item/CS_URS_2024_01/079002000"/>
    <hyperlink ref="F186" r:id="rId9" display="https://podminky.urs.cz/item/CS_URS_2024_01/091002000"/>
    <hyperlink ref="F190" r:id="rId10" display="https://podminky.urs.cz/item/CS_URS_2024_01/094002000"/>
    <hyperlink ref="F194" r:id="rId11" display="https://podminky.urs.cz/item/CS_URS_2024_01/0941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502</v>
      </c>
      <c r="H4" s="20"/>
    </row>
    <row r="5" s="1" customFormat="1" ht="12" customHeight="1">
      <c r="B5" s="20"/>
      <c r="C5" s="287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88" t="s">
        <v>16</v>
      </c>
      <c r="D6" s="289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10. 9. 2024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90"/>
      <c r="C9" s="291" t="s">
        <v>56</v>
      </c>
      <c r="D9" s="292" t="s">
        <v>57</v>
      </c>
      <c r="E9" s="292" t="s">
        <v>127</v>
      </c>
      <c r="F9" s="293" t="s">
        <v>503</v>
      </c>
      <c r="G9" s="192"/>
      <c r="H9" s="290"/>
    </row>
    <row r="10" s="2" customFormat="1" ht="26.4" customHeight="1">
      <c r="A10" s="38"/>
      <c r="B10" s="44"/>
      <c r="C10" s="294" t="s">
        <v>80</v>
      </c>
      <c r="D10" s="294" t="s">
        <v>81</v>
      </c>
      <c r="E10" s="38"/>
      <c r="F10" s="38"/>
      <c r="G10" s="38"/>
      <c r="H10" s="44"/>
    </row>
    <row r="11" s="2" customFormat="1" ht="16.8" customHeight="1">
      <c r="A11" s="38"/>
      <c r="B11" s="44"/>
      <c r="C11" s="295" t="s">
        <v>92</v>
      </c>
      <c r="D11" s="296" t="s">
        <v>93</v>
      </c>
      <c r="E11" s="297" t="s">
        <v>94</v>
      </c>
      <c r="F11" s="298">
        <v>189</v>
      </c>
      <c r="G11" s="38"/>
      <c r="H11" s="44"/>
    </row>
    <row r="12" s="2" customFormat="1" ht="16.8" customHeight="1">
      <c r="A12" s="38"/>
      <c r="B12" s="44"/>
      <c r="C12" s="299" t="s">
        <v>1</v>
      </c>
      <c r="D12" s="299" t="s">
        <v>95</v>
      </c>
      <c r="E12" s="17" t="s">
        <v>1</v>
      </c>
      <c r="F12" s="300">
        <v>189</v>
      </c>
      <c r="G12" s="38"/>
      <c r="H12" s="44"/>
    </row>
    <row r="13" s="2" customFormat="1" ht="16.8" customHeight="1">
      <c r="A13" s="38"/>
      <c r="B13" s="44"/>
      <c r="C13" s="301" t="s">
        <v>504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299" t="s">
        <v>182</v>
      </c>
      <c r="D14" s="299" t="s">
        <v>183</v>
      </c>
      <c r="E14" s="17" t="s">
        <v>94</v>
      </c>
      <c r="F14" s="300">
        <v>189</v>
      </c>
      <c r="G14" s="38"/>
      <c r="H14" s="44"/>
    </row>
    <row r="15" s="2" customFormat="1" ht="16.8" customHeight="1">
      <c r="A15" s="38"/>
      <c r="B15" s="44"/>
      <c r="C15" s="295" t="s">
        <v>97</v>
      </c>
      <c r="D15" s="296" t="s">
        <v>98</v>
      </c>
      <c r="E15" s="297" t="s">
        <v>94</v>
      </c>
      <c r="F15" s="298">
        <v>193</v>
      </c>
      <c r="G15" s="38"/>
      <c r="H15" s="44"/>
    </row>
    <row r="16" s="2" customFormat="1" ht="16.8" customHeight="1">
      <c r="A16" s="38"/>
      <c r="B16" s="44"/>
      <c r="C16" s="299" t="s">
        <v>1</v>
      </c>
      <c r="D16" s="299" t="s">
        <v>99</v>
      </c>
      <c r="E16" s="17" t="s">
        <v>1</v>
      </c>
      <c r="F16" s="300">
        <v>193</v>
      </c>
      <c r="G16" s="38"/>
      <c r="H16" s="44"/>
    </row>
    <row r="17" s="2" customFormat="1" ht="16.8" customHeight="1">
      <c r="A17" s="38"/>
      <c r="B17" s="44"/>
      <c r="C17" s="301" t="s">
        <v>504</v>
      </c>
      <c r="D17" s="38"/>
      <c r="E17" s="38"/>
      <c r="F17" s="38"/>
      <c r="G17" s="38"/>
      <c r="H17" s="44"/>
    </row>
    <row r="18" s="2" customFormat="1" ht="16.8" customHeight="1">
      <c r="A18" s="38"/>
      <c r="B18" s="44"/>
      <c r="C18" s="299" t="s">
        <v>174</v>
      </c>
      <c r="D18" s="299" t="s">
        <v>175</v>
      </c>
      <c r="E18" s="17" t="s">
        <v>94</v>
      </c>
      <c r="F18" s="300">
        <v>193</v>
      </c>
      <c r="G18" s="38"/>
      <c r="H18" s="44"/>
    </row>
    <row r="19" s="2" customFormat="1" ht="16.8" customHeight="1">
      <c r="A19" s="38"/>
      <c r="B19" s="44"/>
      <c r="C19" s="295" t="s">
        <v>101</v>
      </c>
      <c r="D19" s="296" t="s">
        <v>102</v>
      </c>
      <c r="E19" s="297" t="s">
        <v>94</v>
      </c>
      <c r="F19" s="298">
        <v>180.5</v>
      </c>
      <c r="G19" s="38"/>
      <c r="H19" s="44"/>
    </row>
    <row r="20" s="2" customFormat="1" ht="16.8" customHeight="1">
      <c r="A20" s="38"/>
      <c r="B20" s="44"/>
      <c r="C20" s="299" t="s">
        <v>1</v>
      </c>
      <c r="D20" s="299" t="s">
        <v>103</v>
      </c>
      <c r="E20" s="17" t="s">
        <v>1</v>
      </c>
      <c r="F20" s="300">
        <v>180.5</v>
      </c>
      <c r="G20" s="38"/>
      <c r="H20" s="44"/>
    </row>
    <row r="21" s="2" customFormat="1" ht="16.8" customHeight="1">
      <c r="A21" s="38"/>
      <c r="B21" s="44"/>
      <c r="C21" s="301" t="s">
        <v>504</v>
      </c>
      <c r="D21" s="38"/>
      <c r="E21" s="38"/>
      <c r="F21" s="38"/>
      <c r="G21" s="38"/>
      <c r="H21" s="44"/>
    </row>
    <row r="22" s="2" customFormat="1" ht="16.8" customHeight="1">
      <c r="A22" s="38"/>
      <c r="B22" s="44"/>
      <c r="C22" s="299" t="s">
        <v>168</v>
      </c>
      <c r="D22" s="299" t="s">
        <v>169</v>
      </c>
      <c r="E22" s="17" t="s">
        <v>94</v>
      </c>
      <c r="F22" s="300">
        <v>180.5</v>
      </c>
      <c r="G22" s="38"/>
      <c r="H22" s="44"/>
    </row>
    <row r="23" s="2" customFormat="1" ht="16.8" customHeight="1">
      <c r="A23" s="38"/>
      <c r="B23" s="44"/>
      <c r="C23" s="295" t="s">
        <v>104</v>
      </c>
      <c r="D23" s="296" t="s">
        <v>105</v>
      </c>
      <c r="E23" s="297" t="s">
        <v>106</v>
      </c>
      <c r="F23" s="298">
        <v>417.83999999999998</v>
      </c>
      <c r="G23" s="38"/>
      <c r="H23" s="44"/>
    </row>
    <row r="24" s="2" customFormat="1" ht="16.8" customHeight="1">
      <c r="A24" s="38"/>
      <c r="B24" s="44"/>
      <c r="C24" s="299" t="s">
        <v>1</v>
      </c>
      <c r="D24" s="299" t="s">
        <v>505</v>
      </c>
      <c r="E24" s="17" t="s">
        <v>1</v>
      </c>
      <c r="F24" s="300">
        <v>356.04000000000002</v>
      </c>
      <c r="G24" s="38"/>
      <c r="H24" s="44"/>
    </row>
    <row r="25" s="2" customFormat="1" ht="16.8" customHeight="1">
      <c r="A25" s="38"/>
      <c r="B25" s="44"/>
      <c r="C25" s="299" t="s">
        <v>1</v>
      </c>
      <c r="D25" s="299" t="s">
        <v>506</v>
      </c>
      <c r="E25" s="17" t="s">
        <v>1</v>
      </c>
      <c r="F25" s="300">
        <v>61.799999999999997</v>
      </c>
      <c r="G25" s="38"/>
      <c r="H25" s="44"/>
    </row>
    <row r="26" s="2" customFormat="1" ht="16.8" customHeight="1">
      <c r="A26" s="38"/>
      <c r="B26" s="44"/>
      <c r="C26" s="299" t="s">
        <v>1</v>
      </c>
      <c r="D26" s="299" t="s">
        <v>212</v>
      </c>
      <c r="E26" s="17" t="s">
        <v>1</v>
      </c>
      <c r="F26" s="300">
        <v>417.83999999999998</v>
      </c>
      <c r="G26" s="38"/>
      <c r="H26" s="44"/>
    </row>
    <row r="27" s="2" customFormat="1" ht="16.8" customHeight="1">
      <c r="A27" s="38"/>
      <c r="B27" s="44"/>
      <c r="C27" s="301" t="s">
        <v>504</v>
      </c>
      <c r="D27" s="38"/>
      <c r="E27" s="38"/>
      <c r="F27" s="38"/>
      <c r="G27" s="38"/>
      <c r="H27" s="44"/>
    </row>
    <row r="28" s="2" customFormat="1" ht="16.8" customHeight="1">
      <c r="A28" s="38"/>
      <c r="B28" s="44"/>
      <c r="C28" s="299" t="s">
        <v>143</v>
      </c>
      <c r="D28" s="299" t="s">
        <v>144</v>
      </c>
      <c r="E28" s="17" t="s">
        <v>106</v>
      </c>
      <c r="F28" s="300">
        <v>417.83999999999998</v>
      </c>
      <c r="G28" s="38"/>
      <c r="H28" s="44"/>
    </row>
    <row r="29" s="2" customFormat="1" ht="16.8" customHeight="1">
      <c r="A29" s="38"/>
      <c r="B29" s="44"/>
      <c r="C29" s="299" t="s">
        <v>152</v>
      </c>
      <c r="D29" s="299" t="s">
        <v>153</v>
      </c>
      <c r="E29" s="17" t="s">
        <v>106</v>
      </c>
      <c r="F29" s="300">
        <v>417.83999999999998</v>
      </c>
      <c r="G29" s="38"/>
      <c r="H29" s="44"/>
    </row>
    <row r="30" s="2" customFormat="1" ht="16.8" customHeight="1">
      <c r="A30" s="38"/>
      <c r="B30" s="44"/>
      <c r="C30" s="295" t="s">
        <v>108</v>
      </c>
      <c r="D30" s="296" t="s">
        <v>109</v>
      </c>
      <c r="E30" s="297" t="s">
        <v>106</v>
      </c>
      <c r="F30" s="298">
        <v>46.899999999999999</v>
      </c>
      <c r="G30" s="38"/>
      <c r="H30" s="44"/>
    </row>
    <row r="31" s="2" customFormat="1" ht="16.8" customHeight="1">
      <c r="A31" s="38"/>
      <c r="B31" s="44"/>
      <c r="C31" s="299" t="s">
        <v>1</v>
      </c>
      <c r="D31" s="299" t="s">
        <v>110</v>
      </c>
      <c r="E31" s="17" t="s">
        <v>1</v>
      </c>
      <c r="F31" s="300">
        <v>46.899999999999999</v>
      </c>
      <c r="G31" s="38"/>
      <c r="H31" s="44"/>
    </row>
    <row r="32" s="2" customFormat="1" ht="16.8" customHeight="1">
      <c r="A32" s="38"/>
      <c r="B32" s="44"/>
      <c r="C32" s="301" t="s">
        <v>504</v>
      </c>
      <c r="D32" s="38"/>
      <c r="E32" s="38"/>
      <c r="F32" s="38"/>
      <c r="G32" s="38"/>
      <c r="H32" s="44"/>
    </row>
    <row r="33" s="2" customFormat="1" ht="16.8" customHeight="1">
      <c r="A33" s="38"/>
      <c r="B33" s="44"/>
      <c r="C33" s="299" t="s">
        <v>162</v>
      </c>
      <c r="D33" s="299" t="s">
        <v>163</v>
      </c>
      <c r="E33" s="17" t="s">
        <v>106</v>
      </c>
      <c r="F33" s="300">
        <v>46.899999999999999</v>
      </c>
      <c r="G33" s="38"/>
      <c r="H33" s="44"/>
    </row>
    <row r="34" s="2" customFormat="1" ht="16.8" customHeight="1">
      <c r="A34" s="38"/>
      <c r="B34" s="44"/>
      <c r="C34" s="295" t="s">
        <v>111</v>
      </c>
      <c r="D34" s="296" t="s">
        <v>112</v>
      </c>
      <c r="E34" s="297" t="s">
        <v>106</v>
      </c>
      <c r="F34" s="298">
        <v>365.61000000000001</v>
      </c>
      <c r="G34" s="38"/>
      <c r="H34" s="44"/>
    </row>
    <row r="35" s="2" customFormat="1" ht="16.8" customHeight="1">
      <c r="A35" s="38"/>
      <c r="B35" s="44"/>
      <c r="C35" s="299" t="s">
        <v>1</v>
      </c>
      <c r="D35" s="299" t="s">
        <v>507</v>
      </c>
      <c r="E35" s="17" t="s">
        <v>1</v>
      </c>
      <c r="F35" s="300">
        <v>54.075000000000003</v>
      </c>
      <c r="G35" s="38"/>
      <c r="H35" s="44"/>
    </row>
    <row r="36" s="2" customFormat="1" ht="16.8" customHeight="1">
      <c r="A36" s="38"/>
      <c r="B36" s="44"/>
      <c r="C36" s="299" t="s">
        <v>1</v>
      </c>
      <c r="D36" s="299" t="s">
        <v>508</v>
      </c>
      <c r="E36" s="17" t="s">
        <v>1</v>
      </c>
      <c r="F36" s="300">
        <v>311.53500000000003</v>
      </c>
      <c r="G36" s="38"/>
      <c r="H36" s="44"/>
    </row>
    <row r="37" s="2" customFormat="1" ht="16.8" customHeight="1">
      <c r="A37" s="38"/>
      <c r="B37" s="44"/>
      <c r="C37" s="299" t="s">
        <v>1</v>
      </c>
      <c r="D37" s="299" t="s">
        <v>212</v>
      </c>
      <c r="E37" s="17" t="s">
        <v>1</v>
      </c>
      <c r="F37" s="300">
        <v>365.61000000000001</v>
      </c>
      <c r="G37" s="38"/>
      <c r="H37" s="44"/>
    </row>
    <row r="38" s="2" customFormat="1" ht="16.8" customHeight="1">
      <c r="A38" s="38"/>
      <c r="B38" s="44"/>
      <c r="C38" s="301" t="s">
        <v>504</v>
      </c>
      <c r="D38" s="38"/>
      <c r="E38" s="38"/>
      <c r="F38" s="38"/>
      <c r="G38" s="38"/>
      <c r="H38" s="44"/>
    </row>
    <row r="39" s="2" customFormat="1" ht="16.8" customHeight="1">
      <c r="A39" s="38"/>
      <c r="B39" s="44"/>
      <c r="C39" s="299" t="s">
        <v>157</v>
      </c>
      <c r="D39" s="299" t="s">
        <v>158</v>
      </c>
      <c r="E39" s="17" t="s">
        <v>106</v>
      </c>
      <c r="F39" s="300">
        <v>365.61000000000001</v>
      </c>
      <c r="G39" s="38"/>
      <c r="H39" s="44"/>
    </row>
    <row r="40" s="2" customFormat="1" ht="26.4" customHeight="1">
      <c r="A40" s="38"/>
      <c r="B40" s="44"/>
      <c r="C40" s="294" t="s">
        <v>86</v>
      </c>
      <c r="D40" s="294" t="s">
        <v>87</v>
      </c>
      <c r="E40" s="38"/>
      <c r="F40" s="38"/>
      <c r="G40" s="38"/>
      <c r="H40" s="44"/>
    </row>
    <row r="41" s="2" customFormat="1" ht="16.8" customHeight="1">
      <c r="A41" s="38"/>
      <c r="B41" s="44"/>
      <c r="C41" s="295" t="s">
        <v>92</v>
      </c>
      <c r="D41" s="296" t="s">
        <v>226</v>
      </c>
      <c r="E41" s="297" t="s">
        <v>106</v>
      </c>
      <c r="F41" s="298">
        <v>334.10000000000002</v>
      </c>
      <c r="G41" s="38"/>
      <c r="H41" s="44"/>
    </row>
    <row r="42" s="2" customFormat="1" ht="16.8" customHeight="1">
      <c r="A42" s="38"/>
      <c r="B42" s="44"/>
      <c r="C42" s="299" t="s">
        <v>1</v>
      </c>
      <c r="D42" s="299" t="s">
        <v>509</v>
      </c>
      <c r="E42" s="17" t="s">
        <v>1</v>
      </c>
      <c r="F42" s="300">
        <v>334.10000000000002</v>
      </c>
      <c r="G42" s="38"/>
      <c r="H42" s="44"/>
    </row>
    <row r="43" s="2" customFormat="1" ht="16.8" customHeight="1">
      <c r="A43" s="38"/>
      <c r="B43" s="44"/>
      <c r="C43" s="301" t="s">
        <v>504</v>
      </c>
      <c r="D43" s="38"/>
      <c r="E43" s="38"/>
      <c r="F43" s="38"/>
      <c r="G43" s="38"/>
      <c r="H43" s="44"/>
    </row>
    <row r="44" s="2" customFormat="1" ht="16.8" customHeight="1">
      <c r="A44" s="38"/>
      <c r="B44" s="44"/>
      <c r="C44" s="299" t="s">
        <v>310</v>
      </c>
      <c r="D44" s="299" t="s">
        <v>311</v>
      </c>
      <c r="E44" s="17" t="s">
        <v>106</v>
      </c>
      <c r="F44" s="300">
        <v>340.10000000000002</v>
      </c>
      <c r="G44" s="38"/>
      <c r="H44" s="44"/>
    </row>
    <row r="45" s="2" customFormat="1" ht="16.8" customHeight="1">
      <c r="A45" s="38"/>
      <c r="B45" s="44"/>
      <c r="C45" s="299" t="s">
        <v>317</v>
      </c>
      <c r="D45" s="299" t="s">
        <v>318</v>
      </c>
      <c r="E45" s="17" t="s">
        <v>106</v>
      </c>
      <c r="F45" s="300">
        <v>337.44099999999997</v>
      </c>
      <c r="G45" s="38"/>
      <c r="H45" s="44"/>
    </row>
    <row r="46" s="2" customFormat="1" ht="16.8" customHeight="1">
      <c r="A46" s="38"/>
      <c r="B46" s="44"/>
      <c r="C46" s="295" t="s">
        <v>97</v>
      </c>
      <c r="D46" s="296" t="s">
        <v>228</v>
      </c>
      <c r="E46" s="297" t="s">
        <v>106</v>
      </c>
      <c r="F46" s="298">
        <v>3</v>
      </c>
      <c r="G46" s="38"/>
      <c r="H46" s="44"/>
    </row>
    <row r="47" s="2" customFormat="1" ht="16.8" customHeight="1">
      <c r="A47" s="38"/>
      <c r="B47" s="44"/>
      <c r="C47" s="299" t="s">
        <v>1</v>
      </c>
      <c r="D47" s="299" t="s">
        <v>96</v>
      </c>
      <c r="E47" s="17" t="s">
        <v>1</v>
      </c>
      <c r="F47" s="300">
        <v>3</v>
      </c>
      <c r="G47" s="38"/>
      <c r="H47" s="44"/>
    </row>
    <row r="48" s="2" customFormat="1" ht="16.8" customHeight="1">
      <c r="A48" s="38"/>
      <c r="B48" s="44"/>
      <c r="C48" s="301" t="s">
        <v>504</v>
      </c>
      <c r="D48" s="38"/>
      <c r="E48" s="38"/>
      <c r="F48" s="38"/>
      <c r="G48" s="38"/>
      <c r="H48" s="44"/>
    </row>
    <row r="49" s="2" customFormat="1" ht="16.8" customHeight="1">
      <c r="A49" s="38"/>
      <c r="B49" s="44"/>
      <c r="C49" s="299" t="s">
        <v>310</v>
      </c>
      <c r="D49" s="299" t="s">
        <v>311</v>
      </c>
      <c r="E49" s="17" t="s">
        <v>106</v>
      </c>
      <c r="F49" s="300">
        <v>340.10000000000002</v>
      </c>
      <c r="G49" s="38"/>
      <c r="H49" s="44"/>
    </row>
    <row r="50" s="2" customFormat="1" ht="16.8" customHeight="1">
      <c r="A50" s="38"/>
      <c r="B50" s="44"/>
      <c r="C50" s="299" t="s">
        <v>322</v>
      </c>
      <c r="D50" s="299" t="s">
        <v>323</v>
      </c>
      <c r="E50" s="17" t="s">
        <v>106</v>
      </c>
      <c r="F50" s="300">
        <v>3.0299999999999998</v>
      </c>
      <c r="G50" s="38"/>
      <c r="H50" s="44"/>
    </row>
    <row r="51" s="2" customFormat="1" ht="16.8" customHeight="1">
      <c r="A51" s="38"/>
      <c r="B51" s="44"/>
      <c r="C51" s="295" t="s">
        <v>101</v>
      </c>
      <c r="D51" s="296" t="s">
        <v>229</v>
      </c>
      <c r="E51" s="297" t="s">
        <v>106</v>
      </c>
      <c r="F51" s="298">
        <v>3</v>
      </c>
      <c r="G51" s="38"/>
      <c r="H51" s="44"/>
    </row>
    <row r="52" s="2" customFormat="1" ht="16.8" customHeight="1">
      <c r="A52" s="38"/>
      <c r="B52" s="44"/>
      <c r="C52" s="299" t="s">
        <v>1</v>
      </c>
      <c r="D52" s="299" t="s">
        <v>96</v>
      </c>
      <c r="E52" s="17" t="s">
        <v>1</v>
      </c>
      <c r="F52" s="300">
        <v>3</v>
      </c>
      <c r="G52" s="38"/>
      <c r="H52" s="44"/>
    </row>
    <row r="53" s="2" customFormat="1" ht="16.8" customHeight="1">
      <c r="A53" s="38"/>
      <c r="B53" s="44"/>
      <c r="C53" s="301" t="s">
        <v>504</v>
      </c>
      <c r="D53" s="38"/>
      <c r="E53" s="38"/>
      <c r="F53" s="38"/>
      <c r="G53" s="38"/>
      <c r="H53" s="44"/>
    </row>
    <row r="54" s="2" customFormat="1" ht="16.8" customHeight="1">
      <c r="A54" s="38"/>
      <c r="B54" s="44"/>
      <c r="C54" s="299" t="s">
        <v>310</v>
      </c>
      <c r="D54" s="299" t="s">
        <v>311</v>
      </c>
      <c r="E54" s="17" t="s">
        <v>106</v>
      </c>
      <c r="F54" s="300">
        <v>340.10000000000002</v>
      </c>
      <c r="G54" s="38"/>
      <c r="H54" s="44"/>
    </row>
    <row r="55" s="2" customFormat="1" ht="16.8" customHeight="1">
      <c r="A55" s="38"/>
      <c r="B55" s="44"/>
      <c r="C55" s="299" t="s">
        <v>327</v>
      </c>
      <c r="D55" s="299" t="s">
        <v>328</v>
      </c>
      <c r="E55" s="17" t="s">
        <v>106</v>
      </c>
      <c r="F55" s="300">
        <v>3.0299999999999998</v>
      </c>
      <c r="G55" s="38"/>
      <c r="H55" s="44"/>
    </row>
    <row r="56" s="2" customFormat="1" ht="16.8" customHeight="1">
      <c r="A56" s="38"/>
      <c r="B56" s="44"/>
      <c r="C56" s="295" t="s">
        <v>104</v>
      </c>
      <c r="D56" s="296" t="s">
        <v>230</v>
      </c>
      <c r="E56" s="297" t="s">
        <v>94</v>
      </c>
      <c r="F56" s="298">
        <v>180.19999999999999</v>
      </c>
      <c r="G56" s="38"/>
      <c r="H56" s="44"/>
    </row>
    <row r="57" s="2" customFormat="1" ht="16.8" customHeight="1">
      <c r="A57" s="38"/>
      <c r="B57" s="44"/>
      <c r="C57" s="299" t="s">
        <v>1</v>
      </c>
      <c r="D57" s="299" t="s">
        <v>510</v>
      </c>
      <c r="E57" s="17" t="s">
        <v>1</v>
      </c>
      <c r="F57" s="300">
        <v>180.19999999999999</v>
      </c>
      <c r="G57" s="38"/>
      <c r="H57" s="44"/>
    </row>
    <row r="58" s="2" customFormat="1" ht="16.8" customHeight="1">
      <c r="A58" s="38"/>
      <c r="B58" s="44"/>
      <c r="C58" s="301" t="s">
        <v>504</v>
      </c>
      <c r="D58" s="38"/>
      <c r="E58" s="38"/>
      <c r="F58" s="38"/>
      <c r="G58" s="38"/>
      <c r="H58" s="44"/>
    </row>
    <row r="59" s="2" customFormat="1" ht="16.8" customHeight="1">
      <c r="A59" s="38"/>
      <c r="B59" s="44"/>
      <c r="C59" s="299" t="s">
        <v>350</v>
      </c>
      <c r="D59" s="299" t="s">
        <v>351</v>
      </c>
      <c r="E59" s="17" t="s">
        <v>94</v>
      </c>
      <c r="F59" s="300">
        <v>190.69999999999999</v>
      </c>
      <c r="G59" s="38"/>
      <c r="H59" s="44"/>
    </row>
    <row r="60" s="2" customFormat="1" ht="16.8" customHeight="1">
      <c r="A60" s="38"/>
      <c r="B60" s="44"/>
      <c r="C60" s="299" t="s">
        <v>359</v>
      </c>
      <c r="D60" s="299" t="s">
        <v>360</v>
      </c>
      <c r="E60" s="17" t="s">
        <v>94</v>
      </c>
      <c r="F60" s="300">
        <v>183.804</v>
      </c>
      <c r="G60" s="38"/>
      <c r="H60" s="44"/>
    </row>
    <row r="61" s="2" customFormat="1" ht="16.8" customHeight="1">
      <c r="A61" s="38"/>
      <c r="B61" s="44"/>
      <c r="C61" s="295" t="s">
        <v>108</v>
      </c>
      <c r="D61" s="296" t="s">
        <v>232</v>
      </c>
      <c r="E61" s="297" t="s">
        <v>94</v>
      </c>
      <c r="F61" s="298">
        <v>7.5</v>
      </c>
      <c r="G61" s="38"/>
      <c r="H61" s="44"/>
    </row>
    <row r="62" s="2" customFormat="1" ht="16.8" customHeight="1">
      <c r="A62" s="38"/>
      <c r="B62" s="44"/>
      <c r="C62" s="299" t="s">
        <v>1</v>
      </c>
      <c r="D62" s="299" t="s">
        <v>233</v>
      </c>
      <c r="E62" s="17" t="s">
        <v>1</v>
      </c>
      <c r="F62" s="300">
        <v>7.5</v>
      </c>
      <c r="G62" s="38"/>
      <c r="H62" s="44"/>
    </row>
    <row r="63" s="2" customFormat="1" ht="16.8" customHeight="1">
      <c r="A63" s="38"/>
      <c r="B63" s="44"/>
      <c r="C63" s="301" t="s">
        <v>504</v>
      </c>
      <c r="D63" s="38"/>
      <c r="E63" s="38"/>
      <c r="F63" s="38"/>
      <c r="G63" s="38"/>
      <c r="H63" s="44"/>
    </row>
    <row r="64" s="2" customFormat="1" ht="16.8" customHeight="1">
      <c r="A64" s="38"/>
      <c r="B64" s="44"/>
      <c r="C64" s="299" t="s">
        <v>350</v>
      </c>
      <c r="D64" s="299" t="s">
        <v>351</v>
      </c>
      <c r="E64" s="17" t="s">
        <v>94</v>
      </c>
      <c r="F64" s="300">
        <v>190.69999999999999</v>
      </c>
      <c r="G64" s="38"/>
      <c r="H64" s="44"/>
    </row>
    <row r="65" s="2" customFormat="1" ht="16.8" customHeight="1">
      <c r="A65" s="38"/>
      <c r="B65" s="44"/>
      <c r="C65" s="299" t="s">
        <v>363</v>
      </c>
      <c r="D65" s="299" t="s">
        <v>364</v>
      </c>
      <c r="E65" s="17" t="s">
        <v>94</v>
      </c>
      <c r="F65" s="300">
        <v>7.6500000000000004</v>
      </c>
      <c r="G65" s="38"/>
      <c r="H65" s="44"/>
    </row>
    <row r="66" s="2" customFormat="1" ht="16.8" customHeight="1">
      <c r="A66" s="38"/>
      <c r="B66" s="44"/>
      <c r="C66" s="295" t="s">
        <v>111</v>
      </c>
      <c r="D66" s="296" t="s">
        <v>234</v>
      </c>
      <c r="E66" s="297" t="s">
        <v>94</v>
      </c>
      <c r="F66" s="298">
        <v>179.69999999999999</v>
      </c>
      <c r="G66" s="38"/>
      <c r="H66" s="44"/>
    </row>
    <row r="67" s="2" customFormat="1" ht="16.8" customHeight="1">
      <c r="A67" s="38"/>
      <c r="B67" s="44"/>
      <c r="C67" s="299" t="s">
        <v>1</v>
      </c>
      <c r="D67" s="299" t="s">
        <v>235</v>
      </c>
      <c r="E67" s="17" t="s">
        <v>1</v>
      </c>
      <c r="F67" s="300">
        <v>179.69999999999999</v>
      </c>
      <c r="G67" s="38"/>
      <c r="H67" s="44"/>
    </row>
    <row r="68" s="2" customFormat="1" ht="16.8" customHeight="1">
      <c r="A68" s="38"/>
      <c r="B68" s="44"/>
      <c r="C68" s="301" t="s">
        <v>504</v>
      </c>
      <c r="D68" s="38"/>
      <c r="E68" s="38"/>
      <c r="F68" s="38"/>
      <c r="G68" s="38"/>
      <c r="H68" s="44"/>
    </row>
    <row r="69" s="2" customFormat="1">
      <c r="A69" s="38"/>
      <c r="B69" s="44"/>
      <c r="C69" s="299" t="s">
        <v>382</v>
      </c>
      <c r="D69" s="299" t="s">
        <v>383</v>
      </c>
      <c r="E69" s="17" t="s">
        <v>94</v>
      </c>
      <c r="F69" s="300">
        <v>179.69999999999999</v>
      </c>
      <c r="G69" s="38"/>
      <c r="H69" s="44"/>
    </row>
    <row r="70" s="2" customFormat="1" ht="16.8" customHeight="1">
      <c r="A70" s="38"/>
      <c r="B70" s="44"/>
      <c r="C70" s="295" t="s">
        <v>236</v>
      </c>
      <c r="D70" s="296" t="s">
        <v>237</v>
      </c>
      <c r="E70" s="297" t="s">
        <v>106</v>
      </c>
      <c r="F70" s="298">
        <v>340.10000000000002</v>
      </c>
      <c r="G70" s="38"/>
      <c r="H70" s="44"/>
    </row>
    <row r="71" s="2" customFormat="1" ht="16.8" customHeight="1">
      <c r="A71" s="38"/>
      <c r="B71" s="44"/>
      <c r="C71" s="299" t="s">
        <v>1</v>
      </c>
      <c r="D71" s="299" t="s">
        <v>511</v>
      </c>
      <c r="E71" s="17" t="s">
        <v>1</v>
      </c>
      <c r="F71" s="300">
        <v>340.10000000000002</v>
      </c>
      <c r="G71" s="38"/>
      <c r="H71" s="44"/>
    </row>
    <row r="72" s="2" customFormat="1" ht="16.8" customHeight="1">
      <c r="A72" s="38"/>
      <c r="B72" s="44"/>
      <c r="C72" s="301" t="s">
        <v>504</v>
      </c>
      <c r="D72" s="38"/>
      <c r="E72" s="38"/>
      <c r="F72" s="38"/>
      <c r="G72" s="38"/>
      <c r="H72" s="44"/>
    </row>
    <row r="73" s="2" customFormat="1" ht="16.8" customHeight="1">
      <c r="A73" s="38"/>
      <c r="B73" s="44"/>
      <c r="C73" s="299" t="s">
        <v>331</v>
      </c>
      <c r="D73" s="299" t="s">
        <v>332</v>
      </c>
      <c r="E73" s="17" t="s">
        <v>106</v>
      </c>
      <c r="F73" s="300">
        <v>340.10000000000002</v>
      </c>
      <c r="G73" s="38"/>
      <c r="H73" s="44"/>
    </row>
    <row r="74" s="2" customFormat="1" ht="16.8" customHeight="1">
      <c r="A74" s="38"/>
      <c r="B74" s="44"/>
      <c r="C74" s="295" t="s">
        <v>240</v>
      </c>
      <c r="D74" s="296" t="s">
        <v>241</v>
      </c>
      <c r="E74" s="297" t="s">
        <v>106</v>
      </c>
      <c r="F74" s="298">
        <v>401.57999999999998</v>
      </c>
      <c r="G74" s="38"/>
      <c r="H74" s="44"/>
    </row>
    <row r="75" s="2" customFormat="1" ht="16.8" customHeight="1">
      <c r="A75" s="38"/>
      <c r="B75" s="44"/>
      <c r="C75" s="299" t="s">
        <v>1</v>
      </c>
      <c r="D75" s="299" t="s">
        <v>512</v>
      </c>
      <c r="E75" s="17" t="s">
        <v>1</v>
      </c>
      <c r="F75" s="300">
        <v>342.88999999999999</v>
      </c>
      <c r="G75" s="38"/>
      <c r="H75" s="44"/>
    </row>
    <row r="76" s="2" customFormat="1" ht="16.8" customHeight="1">
      <c r="A76" s="38"/>
      <c r="B76" s="44"/>
      <c r="C76" s="299" t="s">
        <v>1</v>
      </c>
      <c r="D76" s="299" t="s">
        <v>513</v>
      </c>
      <c r="E76" s="17" t="s">
        <v>1</v>
      </c>
      <c r="F76" s="300">
        <v>58.689999999999998</v>
      </c>
      <c r="G76" s="38"/>
      <c r="H76" s="44"/>
    </row>
    <row r="77" s="2" customFormat="1" ht="16.8" customHeight="1">
      <c r="A77" s="38"/>
      <c r="B77" s="44"/>
      <c r="C77" s="299" t="s">
        <v>1</v>
      </c>
      <c r="D77" s="299" t="s">
        <v>212</v>
      </c>
      <c r="E77" s="17" t="s">
        <v>1</v>
      </c>
      <c r="F77" s="300">
        <v>401.57999999999998</v>
      </c>
      <c r="G77" s="38"/>
      <c r="H77" s="44"/>
    </row>
    <row r="78" s="2" customFormat="1" ht="16.8" customHeight="1">
      <c r="A78" s="38"/>
      <c r="B78" s="44"/>
      <c r="C78" s="301" t="s">
        <v>504</v>
      </c>
      <c r="D78" s="38"/>
      <c r="E78" s="38"/>
      <c r="F78" s="38"/>
      <c r="G78" s="38"/>
      <c r="H78" s="44"/>
    </row>
    <row r="79" s="2" customFormat="1">
      <c r="A79" s="38"/>
      <c r="B79" s="44"/>
      <c r="C79" s="299" t="s">
        <v>254</v>
      </c>
      <c r="D79" s="299" t="s">
        <v>255</v>
      </c>
      <c r="E79" s="17" t="s">
        <v>256</v>
      </c>
      <c r="F79" s="300">
        <v>200.78999999999999</v>
      </c>
      <c r="G79" s="38"/>
      <c r="H79" s="44"/>
    </row>
    <row r="80" s="2" customFormat="1">
      <c r="A80" s="38"/>
      <c r="B80" s="44"/>
      <c r="C80" s="299" t="s">
        <v>262</v>
      </c>
      <c r="D80" s="299" t="s">
        <v>263</v>
      </c>
      <c r="E80" s="17" t="s">
        <v>256</v>
      </c>
      <c r="F80" s="300">
        <v>200.78999999999999</v>
      </c>
      <c r="G80" s="38"/>
      <c r="H80" s="44"/>
    </row>
    <row r="81" s="2" customFormat="1">
      <c r="A81" s="38"/>
      <c r="B81" s="44"/>
      <c r="C81" s="299" t="s">
        <v>266</v>
      </c>
      <c r="D81" s="299" t="s">
        <v>267</v>
      </c>
      <c r="E81" s="17" t="s">
        <v>256</v>
      </c>
      <c r="F81" s="300">
        <v>1003.9500000000001</v>
      </c>
      <c r="G81" s="38"/>
      <c r="H81" s="44"/>
    </row>
    <row r="82" s="2" customFormat="1" ht="16.8" customHeight="1">
      <c r="A82" s="38"/>
      <c r="B82" s="44"/>
      <c r="C82" s="299" t="s">
        <v>272</v>
      </c>
      <c r="D82" s="299" t="s">
        <v>273</v>
      </c>
      <c r="E82" s="17" t="s">
        <v>256</v>
      </c>
      <c r="F82" s="300">
        <v>200.78999999999999</v>
      </c>
      <c r="G82" s="38"/>
      <c r="H82" s="44"/>
    </row>
    <row r="83" s="2" customFormat="1" ht="16.8" customHeight="1">
      <c r="A83" s="38"/>
      <c r="B83" s="44"/>
      <c r="C83" s="299" t="s">
        <v>276</v>
      </c>
      <c r="D83" s="299" t="s">
        <v>277</v>
      </c>
      <c r="E83" s="17" t="s">
        <v>256</v>
      </c>
      <c r="F83" s="300">
        <v>200.78999999999999</v>
      </c>
      <c r="G83" s="38"/>
      <c r="H83" s="44"/>
    </row>
    <row r="84" s="2" customFormat="1" ht="16.8" customHeight="1">
      <c r="A84" s="38"/>
      <c r="B84" s="44"/>
      <c r="C84" s="299" t="s">
        <v>305</v>
      </c>
      <c r="D84" s="299" t="s">
        <v>306</v>
      </c>
      <c r="E84" s="17" t="s">
        <v>106</v>
      </c>
      <c r="F84" s="300">
        <v>401.57999999999998</v>
      </c>
      <c r="G84" s="38"/>
      <c r="H84" s="44"/>
    </row>
    <row r="85" s="2" customFormat="1" ht="16.8" customHeight="1">
      <c r="A85" s="38"/>
      <c r="B85" s="44"/>
      <c r="C85" s="299" t="s">
        <v>280</v>
      </c>
      <c r="D85" s="299" t="s">
        <v>281</v>
      </c>
      <c r="E85" s="17" t="s">
        <v>106</v>
      </c>
      <c r="F85" s="300">
        <v>401.57999999999998</v>
      </c>
      <c r="G85" s="38"/>
      <c r="H85" s="44"/>
    </row>
    <row r="86" s="2" customFormat="1">
      <c r="A86" s="38"/>
      <c r="B86" s="44"/>
      <c r="C86" s="299" t="s">
        <v>284</v>
      </c>
      <c r="D86" s="299" t="s">
        <v>285</v>
      </c>
      <c r="E86" s="17" t="s">
        <v>191</v>
      </c>
      <c r="F86" s="300">
        <v>321.26400000000001</v>
      </c>
      <c r="G86" s="38"/>
      <c r="H86" s="44"/>
    </row>
    <row r="87" s="2" customFormat="1" ht="16.8" customHeight="1">
      <c r="A87" s="38"/>
      <c r="B87" s="44"/>
      <c r="C87" s="295" t="s">
        <v>243</v>
      </c>
      <c r="D87" s="296" t="s">
        <v>244</v>
      </c>
      <c r="E87" s="297" t="s">
        <v>94</v>
      </c>
      <c r="F87" s="298">
        <v>185.38999999999999</v>
      </c>
      <c r="G87" s="38"/>
      <c r="H87" s="44"/>
    </row>
    <row r="88" s="2" customFormat="1" ht="16.8" customHeight="1">
      <c r="A88" s="38"/>
      <c r="B88" s="44"/>
      <c r="C88" s="299" t="s">
        <v>1</v>
      </c>
      <c r="D88" s="299" t="s">
        <v>245</v>
      </c>
      <c r="E88" s="17" t="s">
        <v>1</v>
      </c>
      <c r="F88" s="300">
        <v>185.38999999999999</v>
      </c>
      <c r="G88" s="38"/>
      <c r="H88" s="44"/>
    </row>
    <row r="89" s="2" customFormat="1" ht="16.8" customHeight="1">
      <c r="A89" s="38"/>
      <c r="B89" s="44"/>
      <c r="C89" s="301" t="s">
        <v>504</v>
      </c>
      <c r="D89" s="38"/>
      <c r="E89" s="38"/>
      <c r="F89" s="38"/>
      <c r="G89" s="38"/>
      <c r="H89" s="44"/>
    </row>
    <row r="90" s="2" customFormat="1" ht="16.8" customHeight="1">
      <c r="A90" s="38"/>
      <c r="B90" s="44"/>
      <c r="C90" s="299" t="s">
        <v>337</v>
      </c>
      <c r="D90" s="299" t="s">
        <v>338</v>
      </c>
      <c r="E90" s="17" t="s">
        <v>94</v>
      </c>
      <c r="F90" s="300">
        <v>185.38999999999999</v>
      </c>
      <c r="G90" s="38"/>
      <c r="H90" s="44"/>
    </row>
    <row r="91" s="2" customFormat="1" ht="16.8" customHeight="1">
      <c r="A91" s="38"/>
      <c r="B91" s="44"/>
      <c r="C91" s="299" t="s">
        <v>373</v>
      </c>
      <c r="D91" s="299" t="s">
        <v>374</v>
      </c>
      <c r="E91" s="17" t="s">
        <v>94</v>
      </c>
      <c r="F91" s="300">
        <v>185.38999999999999</v>
      </c>
      <c r="G91" s="38"/>
      <c r="H91" s="44"/>
    </row>
    <row r="92" s="2" customFormat="1" ht="16.8" customHeight="1">
      <c r="A92" s="38"/>
      <c r="B92" s="44"/>
      <c r="C92" s="295" t="s">
        <v>246</v>
      </c>
      <c r="D92" s="296" t="s">
        <v>247</v>
      </c>
      <c r="E92" s="297" t="s">
        <v>106</v>
      </c>
      <c r="F92" s="298">
        <v>89.849999999999994</v>
      </c>
      <c r="G92" s="38"/>
      <c r="H92" s="44"/>
    </row>
    <row r="93" s="2" customFormat="1" ht="16.8" customHeight="1">
      <c r="A93" s="38"/>
      <c r="B93" s="44"/>
      <c r="C93" s="299" t="s">
        <v>1</v>
      </c>
      <c r="D93" s="299" t="s">
        <v>514</v>
      </c>
      <c r="E93" s="17" t="s">
        <v>1</v>
      </c>
      <c r="F93" s="300">
        <v>89.849999999999994</v>
      </c>
      <c r="G93" s="38"/>
      <c r="H93" s="44"/>
    </row>
    <row r="94" s="2" customFormat="1" ht="16.8" customHeight="1">
      <c r="A94" s="38"/>
      <c r="B94" s="44"/>
      <c r="C94" s="301" t="s">
        <v>504</v>
      </c>
      <c r="D94" s="38"/>
      <c r="E94" s="38"/>
      <c r="F94" s="38"/>
      <c r="G94" s="38"/>
      <c r="H94" s="44"/>
    </row>
    <row r="95" s="2" customFormat="1" ht="16.8" customHeight="1">
      <c r="A95" s="38"/>
      <c r="B95" s="44"/>
      <c r="C95" s="299" t="s">
        <v>290</v>
      </c>
      <c r="D95" s="299" t="s">
        <v>291</v>
      </c>
      <c r="E95" s="17" t="s">
        <v>106</v>
      </c>
      <c r="F95" s="300">
        <v>89.849999999999994</v>
      </c>
      <c r="G95" s="38"/>
      <c r="H95" s="44"/>
    </row>
    <row r="96" s="2" customFormat="1" ht="16.8" customHeight="1">
      <c r="A96" s="38"/>
      <c r="B96" s="44"/>
      <c r="C96" s="299" t="s">
        <v>294</v>
      </c>
      <c r="D96" s="299" t="s">
        <v>295</v>
      </c>
      <c r="E96" s="17" t="s">
        <v>106</v>
      </c>
      <c r="F96" s="300">
        <v>89.849999999999994</v>
      </c>
      <c r="G96" s="38"/>
      <c r="H96" s="44"/>
    </row>
    <row r="97" s="2" customFormat="1" ht="7.44" customHeight="1">
      <c r="A97" s="38"/>
      <c r="B97" s="171"/>
      <c r="C97" s="172"/>
      <c r="D97" s="172"/>
      <c r="E97" s="172"/>
      <c r="F97" s="172"/>
      <c r="G97" s="172"/>
      <c r="H97" s="44"/>
    </row>
    <row r="98" s="2" customFormat="1">
      <c r="A98" s="38"/>
      <c r="B98" s="38"/>
      <c r="C98" s="38"/>
      <c r="D98" s="38"/>
      <c r="E98" s="38"/>
      <c r="F98" s="38"/>
      <c r="G98" s="38"/>
      <c r="H98" s="38"/>
    </row>
  </sheetData>
  <sheetProtection sheet="1" formatColumns="0" formatRows="0" objects="1" scenarios="1" spinCount="100000" saltValue="alsVpnr/h83rlpsDjDX7GdTne8Rbjgn7gB57fgaG8aZ+7dw2e9vYm8Gv6BhO7YSZnSXi/xsXr4suFbY5HSOYBw==" hashValue="wkEerenyn3bzo+n8opkcWvqTyDOJFHuXg8Gko/KCJv6u4DVgvqdJaf33GMxB9Ek/nuKUY3wNB/TXNQQ9BEUFP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Daniel Lipowski</dc:creator>
  <cp:lastModifiedBy>Daniel Lipowski</cp:lastModifiedBy>
  <dcterms:created xsi:type="dcterms:W3CDTF">2024-10-23T13:30:57Z</dcterms:created>
  <dcterms:modified xsi:type="dcterms:W3CDTF">2024-10-23T13:31:00Z</dcterms:modified>
</cp:coreProperties>
</file>