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Křižovatka Palárna\Oprava rozpočtu dotace\"/>
    </mc:Choice>
  </mc:AlternateContent>
  <bookViews>
    <workbookView xWindow="0" yWindow="0" windowWidth="0" windowHeight="0"/>
  </bookViews>
  <sheets>
    <sheet name="Rekapitulace stavby" sheetId="1" r:id="rId1"/>
    <sheet name="SO 101 - Místní komunikac..." sheetId="2" r:id="rId2"/>
    <sheet name="SO 101.1 - Sanace podloží" sheetId="3" r:id="rId3"/>
    <sheet name="SO 101.2 - Ochrana vedení" sheetId="4" r:id="rId4"/>
    <sheet name="SO 101.3 - Dopravní značení" sheetId="5" r:id="rId5"/>
    <sheet name="SO 102 - Místní komunikac..." sheetId="6" r:id="rId6"/>
    <sheet name="SO 102.1 - Sanace podloží" sheetId="7" r:id="rId7"/>
    <sheet name="SO 102.3 - Dopravní značení" sheetId="8" r:id="rId8"/>
    <sheet name="SO 401.1 - Veřejné osvětl..." sheetId="9" r:id="rId9"/>
    <sheet name="SO 401.2 - Veřejné osvětl..." sheetId="10" r:id="rId10"/>
    <sheet name="VRN - Vedlejší rozpočtové..." sheetId="11" r:id="rId11"/>
    <sheet name="Pokyny pro vyplnění" sheetId="12" r:id="rId12"/>
  </sheets>
  <definedNames>
    <definedName name="_xlnm.Print_Area" localSheetId="0">'Rekapitulace stavby'!$D$4:$AO$36,'Rekapitulace stavby'!$C$42:$AQ$68</definedName>
    <definedName name="_xlnm.Print_Titles" localSheetId="0">'Rekapitulace stavby'!$52:$52</definedName>
    <definedName name="_xlnm._FilterDatabase" localSheetId="1" hidden="1">'SO 101 - Místní komunikac...'!$C$90:$K$484</definedName>
    <definedName name="_xlnm.Print_Area" localSheetId="1">'SO 101 - Místní komunikac...'!$C$4:$J$39,'SO 101 - Místní komunikac...'!$C$45:$J$72,'SO 101 - Místní komunikac...'!$C$78:$J$484</definedName>
    <definedName name="_xlnm.Print_Titles" localSheetId="1">'SO 101 - Místní komunikac...'!$90:$90</definedName>
    <definedName name="_xlnm._FilterDatabase" localSheetId="2" hidden="1">'SO 101.1 - Sanace podloží'!$C$88:$K$119</definedName>
    <definedName name="_xlnm.Print_Area" localSheetId="2">'SO 101.1 - Sanace podloží'!$C$4:$J$41,'SO 101.1 - Sanace podloží'!$C$47:$J$68,'SO 101.1 - Sanace podloží'!$C$74:$J$119</definedName>
    <definedName name="_xlnm.Print_Titles" localSheetId="2">'SO 101.1 - Sanace podloží'!$88:$88</definedName>
    <definedName name="_xlnm._FilterDatabase" localSheetId="3" hidden="1">'SO 101.2 - Ochrana vedení'!$C$88:$K$127</definedName>
    <definedName name="_xlnm.Print_Area" localSheetId="3">'SO 101.2 - Ochrana vedení'!$C$4:$J$41,'SO 101.2 - Ochrana vedení'!$C$47:$J$68,'SO 101.2 - Ochrana vedení'!$C$74:$J$127</definedName>
    <definedName name="_xlnm.Print_Titles" localSheetId="3">'SO 101.2 - Ochrana vedení'!$88:$88</definedName>
    <definedName name="_xlnm._FilterDatabase" localSheetId="4" hidden="1">'SO 101.3 - Dopravní značení'!$C$88:$K$171</definedName>
    <definedName name="_xlnm.Print_Area" localSheetId="4">'SO 101.3 - Dopravní značení'!$C$4:$J$41,'SO 101.3 - Dopravní značení'!$C$47:$J$68,'SO 101.3 - Dopravní značení'!$C$74:$J$171</definedName>
    <definedName name="_xlnm.Print_Titles" localSheetId="4">'SO 101.3 - Dopravní značení'!$88:$88</definedName>
    <definedName name="_xlnm._FilterDatabase" localSheetId="5" hidden="1">'SO 102 - Místní komunikac...'!$C$88:$K$362</definedName>
    <definedName name="_xlnm.Print_Area" localSheetId="5">'SO 102 - Místní komunikac...'!$C$4:$J$39,'SO 102 - Místní komunikac...'!$C$45:$J$70,'SO 102 - Místní komunikac...'!$C$76:$J$362</definedName>
    <definedName name="_xlnm.Print_Titles" localSheetId="5">'SO 102 - Místní komunikac...'!$88:$88</definedName>
    <definedName name="_xlnm._FilterDatabase" localSheetId="6" hidden="1">'SO 102.1 - Sanace podloží'!$C$88:$K$119</definedName>
    <definedName name="_xlnm.Print_Area" localSheetId="6">'SO 102.1 - Sanace podloží'!$C$4:$J$41,'SO 102.1 - Sanace podloží'!$C$47:$J$68,'SO 102.1 - Sanace podloží'!$C$74:$J$119</definedName>
    <definedName name="_xlnm.Print_Titles" localSheetId="6">'SO 102.1 - Sanace podloží'!$88:$88</definedName>
    <definedName name="_xlnm._FilterDatabase" localSheetId="7" hidden="1">'SO 102.3 - Dopravní značení'!$C$88:$K$181</definedName>
    <definedName name="_xlnm.Print_Area" localSheetId="7">'SO 102.3 - Dopravní značení'!$C$4:$J$41,'SO 102.3 - Dopravní značení'!$C$47:$J$68,'SO 102.3 - Dopravní značení'!$C$74:$J$181</definedName>
    <definedName name="_xlnm.Print_Titles" localSheetId="7">'SO 102.3 - Dopravní značení'!$88:$88</definedName>
    <definedName name="_xlnm._FilterDatabase" localSheetId="8" hidden="1">'SO 401.1 - Veřejné osvětl...'!$C$88:$K$149</definedName>
    <definedName name="_xlnm.Print_Area" localSheetId="8">'SO 401.1 - Veřejné osvětl...'!$C$4:$J$41,'SO 401.1 - Veřejné osvětl...'!$C$47:$J$68,'SO 401.1 - Veřejné osvětl...'!$C$74:$J$149</definedName>
    <definedName name="_xlnm.Print_Titles" localSheetId="8">'SO 401.1 - Veřejné osvětl...'!$88:$88</definedName>
    <definedName name="_xlnm._FilterDatabase" localSheetId="9" hidden="1">'SO 401.2 - Veřejné osvětl...'!$C$88:$K$182</definedName>
    <definedName name="_xlnm.Print_Area" localSheetId="9">'SO 401.2 - Veřejné osvětl...'!$C$4:$J$41,'SO 401.2 - Veřejné osvětl...'!$C$47:$J$68,'SO 401.2 - Veřejné osvětl...'!$C$74:$J$182</definedName>
    <definedName name="_xlnm.Print_Titles" localSheetId="9">'SO 401.2 - Veřejné osvětl...'!$88:$88</definedName>
    <definedName name="_xlnm._FilterDatabase" localSheetId="10" hidden="1">'VRN - Vedlejší rozpočtové...'!$C$86:$K$146</definedName>
    <definedName name="_xlnm.Print_Area" localSheetId="10">'VRN - Vedlejší rozpočtové...'!$C$4:$J$39,'VRN - Vedlejší rozpočtové...'!$C$45:$J$68,'VRN - Vedlejší rozpočtové...'!$C$74:$J$146</definedName>
    <definedName name="_xlnm.Print_Titles" localSheetId="10">'VRN - Vedlejší rozpočtové...'!$86:$86</definedName>
    <definedName name="_xlnm.Print_Area" localSheetId="11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1" l="1" r="J37"/>
  <c r="J36"/>
  <c i="1" r="AY67"/>
  <c i="11" r="J35"/>
  <c i="1" r="AX67"/>
  <c i="11"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T122"/>
  <c r="R123"/>
  <c r="R122"/>
  <c r="P123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98"/>
  <c r="BH98"/>
  <c r="BG98"/>
  <c r="BF98"/>
  <c r="T98"/>
  <c r="T97"/>
  <c r="R98"/>
  <c r="R97"/>
  <c r="P98"/>
  <c r="P97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81"/>
  <c r="E7"/>
  <c r="E77"/>
  <c i="10" r="J39"/>
  <c r="J38"/>
  <c i="1" r="AY66"/>
  <c i="10" r="J37"/>
  <c i="1" r="AX66"/>
  <c i="10" r="BI182"/>
  <c r="BH182"/>
  <c r="BG182"/>
  <c r="BF182"/>
  <c r="T182"/>
  <c r="T181"/>
  <c r="R182"/>
  <c r="R181"/>
  <c r="P182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6"/>
  <c r="J85"/>
  <c r="F85"/>
  <c r="F83"/>
  <c r="E81"/>
  <c r="J59"/>
  <c r="J58"/>
  <c r="F58"/>
  <c r="F56"/>
  <c r="E54"/>
  <c r="J20"/>
  <c r="E20"/>
  <c r="F86"/>
  <c r="J19"/>
  <c r="J14"/>
  <c r="J56"/>
  <c r="E7"/>
  <c r="E50"/>
  <c i="9" r="J39"/>
  <c r="J38"/>
  <c i="1" r="AY65"/>
  <c i="9" r="J37"/>
  <c i="1" r="AX65"/>
  <c i="9"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J86"/>
  <c r="J85"/>
  <c r="F85"/>
  <c r="F83"/>
  <c r="E81"/>
  <c r="J59"/>
  <c r="J58"/>
  <c r="F58"/>
  <c r="F56"/>
  <c r="E54"/>
  <c r="J20"/>
  <c r="E20"/>
  <c r="F59"/>
  <c r="J19"/>
  <c r="J14"/>
  <c r="J56"/>
  <c r="E7"/>
  <c r="E50"/>
  <c i="8" r="J39"/>
  <c r="J38"/>
  <c i="1" r="AY63"/>
  <c i="8" r="J37"/>
  <c i="1" r="AX63"/>
  <c i="8"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3"/>
  <c r="BH163"/>
  <c r="BG163"/>
  <c r="BF163"/>
  <c r="T163"/>
  <c r="R163"/>
  <c r="P163"/>
  <c r="BI158"/>
  <c r="BH158"/>
  <c r="BG158"/>
  <c r="BF158"/>
  <c r="T158"/>
  <c r="R158"/>
  <c r="P158"/>
  <c r="BI155"/>
  <c r="BH155"/>
  <c r="BG155"/>
  <c r="BF155"/>
  <c r="T155"/>
  <c r="R155"/>
  <c r="P155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0"/>
  <c r="BH130"/>
  <c r="BG130"/>
  <c r="BF130"/>
  <c r="T130"/>
  <c r="R130"/>
  <c r="P130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5"/>
  <c r="BH115"/>
  <c r="BG115"/>
  <c r="BF115"/>
  <c r="T115"/>
  <c r="R115"/>
  <c r="P115"/>
  <c r="BI111"/>
  <c r="BH111"/>
  <c r="BG111"/>
  <c r="BF111"/>
  <c r="T111"/>
  <c r="R111"/>
  <c r="P111"/>
  <c r="BI109"/>
  <c r="BH109"/>
  <c r="BG109"/>
  <c r="BF109"/>
  <c r="T109"/>
  <c r="R109"/>
  <c r="P109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83"/>
  <c r="E7"/>
  <c r="E50"/>
  <c i="7" r="J39"/>
  <c r="J38"/>
  <c i="1" r="AY62"/>
  <c i="7" r="J37"/>
  <c i="1" r="AX62"/>
  <c i="7" r="BI116"/>
  <c r="BH116"/>
  <c r="BG116"/>
  <c r="BF116"/>
  <c r="T116"/>
  <c r="T115"/>
  <c r="R116"/>
  <c r="R115"/>
  <c r="P116"/>
  <c r="P115"/>
  <c r="BI110"/>
  <c r="BH110"/>
  <c r="BG110"/>
  <c r="BF110"/>
  <c r="T110"/>
  <c r="T109"/>
  <c r="R110"/>
  <c r="R109"/>
  <c r="P110"/>
  <c r="P109"/>
  <c r="BI106"/>
  <c r="BH106"/>
  <c r="BG106"/>
  <c r="BF106"/>
  <c r="T106"/>
  <c r="R106"/>
  <c r="P106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83"/>
  <c r="E7"/>
  <c r="E77"/>
  <c i="6" r="J37"/>
  <c r="J36"/>
  <c i="1" r="AY61"/>
  <c i="6" r="J35"/>
  <c i="1" r="AX61"/>
  <c i="6"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3"/>
  <c r="BH353"/>
  <c r="BG353"/>
  <c r="BF353"/>
  <c r="T353"/>
  <c r="T352"/>
  <c r="R353"/>
  <c r="R352"/>
  <c r="P353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26"/>
  <c r="BH326"/>
  <c r="BG326"/>
  <c r="BF326"/>
  <c r="T326"/>
  <c r="R326"/>
  <c r="P326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6"/>
  <c r="BH316"/>
  <c r="BG316"/>
  <c r="BF316"/>
  <c r="T316"/>
  <c r="R316"/>
  <c r="P316"/>
  <c r="BI314"/>
  <c r="BH314"/>
  <c r="BG314"/>
  <c r="BF314"/>
  <c r="T314"/>
  <c r="R314"/>
  <c r="P314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7"/>
  <c r="BH227"/>
  <c r="BG227"/>
  <c r="BF227"/>
  <c r="T227"/>
  <c r="R227"/>
  <c r="P227"/>
  <c r="BI222"/>
  <c r="BH222"/>
  <c r="BG222"/>
  <c r="BF222"/>
  <c r="T222"/>
  <c r="T212"/>
  <c r="R222"/>
  <c r="R212"/>
  <c r="P222"/>
  <c r="P212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47"/>
  <c r="BH147"/>
  <c r="BG147"/>
  <c r="BF147"/>
  <c r="T147"/>
  <c r="R147"/>
  <c r="P147"/>
  <c r="BI141"/>
  <c r="BH141"/>
  <c r="BG141"/>
  <c r="BF141"/>
  <c r="T141"/>
  <c r="R141"/>
  <c r="P141"/>
  <c r="BI138"/>
  <c r="BH138"/>
  <c r="BG138"/>
  <c r="BF138"/>
  <c r="T138"/>
  <c r="R138"/>
  <c r="P138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52"/>
  <c r="E7"/>
  <c r="E48"/>
  <c i="5" r="J39"/>
  <c r="J38"/>
  <c i="1" r="AY59"/>
  <c i="5" r="J37"/>
  <c i="1" r="AX59"/>
  <c i="5" r="BI170"/>
  <c r="BH170"/>
  <c r="BG170"/>
  <c r="BF170"/>
  <c r="T170"/>
  <c r="R170"/>
  <c r="P170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1"/>
  <c r="BH121"/>
  <c r="BG121"/>
  <c r="BF121"/>
  <c r="T121"/>
  <c r="R121"/>
  <c r="P121"/>
  <c r="BI119"/>
  <c r="BH119"/>
  <c r="BG119"/>
  <c r="BF119"/>
  <c r="T119"/>
  <c r="R119"/>
  <c r="P119"/>
  <c r="BI114"/>
  <c r="BH114"/>
  <c r="BG114"/>
  <c r="BF114"/>
  <c r="T114"/>
  <c r="R114"/>
  <c r="P114"/>
  <c r="BI110"/>
  <c r="BH110"/>
  <c r="BG110"/>
  <c r="BF110"/>
  <c r="T110"/>
  <c r="R110"/>
  <c r="P110"/>
  <c r="BI108"/>
  <c r="BH108"/>
  <c r="BG108"/>
  <c r="BF108"/>
  <c r="T108"/>
  <c r="R108"/>
  <c r="P108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83"/>
  <c r="E7"/>
  <c r="E77"/>
  <c i="4" r="J39"/>
  <c r="J38"/>
  <c i="1" r="AY58"/>
  <c i="4" r="J37"/>
  <c i="1" r="AX58"/>
  <c i="4"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56"/>
  <c r="E7"/>
  <c r="E50"/>
  <c i="3" r="J39"/>
  <c r="J38"/>
  <c i="1" r="AY57"/>
  <c i="3" r="J37"/>
  <c i="1" r="AX57"/>
  <c i="3" r="BI116"/>
  <c r="BH116"/>
  <c r="BG116"/>
  <c r="BF116"/>
  <c r="T116"/>
  <c r="T115"/>
  <c r="R116"/>
  <c r="R115"/>
  <c r="P116"/>
  <c r="P115"/>
  <c r="BI110"/>
  <c r="BH110"/>
  <c r="BG110"/>
  <c r="BF110"/>
  <c r="T110"/>
  <c r="T109"/>
  <c r="R110"/>
  <c r="R109"/>
  <c r="P110"/>
  <c r="P109"/>
  <c r="BI106"/>
  <c r="BH106"/>
  <c r="BG106"/>
  <c r="BF106"/>
  <c r="T106"/>
  <c r="R106"/>
  <c r="P106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56"/>
  <c r="E7"/>
  <c r="E77"/>
  <c i="2" r="J37"/>
  <c r="J36"/>
  <c i="1" r="AY56"/>
  <c i="2" r="J35"/>
  <c i="1" r="AX56"/>
  <c i="2" r="BI482"/>
  <c r="BH482"/>
  <c r="BG482"/>
  <c r="BF482"/>
  <c r="T482"/>
  <c r="T481"/>
  <c r="T480"/>
  <c r="R482"/>
  <c r="R481"/>
  <c r="R480"/>
  <c r="P482"/>
  <c r="P481"/>
  <c r="P480"/>
  <c r="BI478"/>
  <c r="BH478"/>
  <c r="BG478"/>
  <c r="BF478"/>
  <c r="T478"/>
  <c r="T477"/>
  <c r="R478"/>
  <c r="R477"/>
  <c r="P478"/>
  <c r="P477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6"/>
  <c r="BH436"/>
  <c r="BG436"/>
  <c r="BF436"/>
  <c r="T436"/>
  <c r="R436"/>
  <c r="P436"/>
  <c r="BI433"/>
  <c r="BH433"/>
  <c r="BG433"/>
  <c r="BF433"/>
  <c r="T433"/>
  <c r="R433"/>
  <c r="P433"/>
  <c r="BI429"/>
  <c r="BH429"/>
  <c r="BG429"/>
  <c r="BF429"/>
  <c r="T429"/>
  <c r="R429"/>
  <c r="P429"/>
  <c r="BI427"/>
  <c r="BH427"/>
  <c r="BG427"/>
  <c r="BF427"/>
  <c r="T427"/>
  <c r="R427"/>
  <c r="P427"/>
  <c r="BI424"/>
  <c r="BH424"/>
  <c r="BG424"/>
  <c r="BF424"/>
  <c r="T424"/>
  <c r="R424"/>
  <c r="P424"/>
  <c r="BI421"/>
  <c r="BH421"/>
  <c r="BG421"/>
  <c r="BF421"/>
  <c r="T421"/>
  <c r="R421"/>
  <c r="P421"/>
  <c r="BI416"/>
  <c r="BH416"/>
  <c r="BG416"/>
  <c r="BF416"/>
  <c r="T416"/>
  <c r="R416"/>
  <c r="P416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4"/>
  <c r="BH404"/>
  <c r="BG404"/>
  <c r="BF404"/>
  <c r="T404"/>
  <c r="R404"/>
  <c r="P404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2"/>
  <c r="BH392"/>
  <c r="BG392"/>
  <c r="BF392"/>
  <c r="T392"/>
  <c r="R392"/>
  <c r="P392"/>
  <c r="BI389"/>
  <c r="BH389"/>
  <c r="BG389"/>
  <c r="BF389"/>
  <c r="T389"/>
  <c r="R389"/>
  <c r="P389"/>
  <c r="BI388"/>
  <c r="BH388"/>
  <c r="BG388"/>
  <c r="BF388"/>
  <c r="T388"/>
  <c r="R388"/>
  <c r="P388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3"/>
  <c r="BH373"/>
  <c r="BG373"/>
  <c r="BF373"/>
  <c r="T373"/>
  <c r="R373"/>
  <c r="P373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3"/>
  <c r="BH353"/>
  <c r="BG353"/>
  <c r="BF353"/>
  <c r="T353"/>
  <c r="R353"/>
  <c r="P353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0"/>
  <c r="BH320"/>
  <c r="BG320"/>
  <c r="BF320"/>
  <c r="T320"/>
  <c r="R320"/>
  <c r="P320"/>
  <c r="BI318"/>
  <c r="BH318"/>
  <c r="BG318"/>
  <c r="BF318"/>
  <c r="T318"/>
  <c r="R318"/>
  <c r="P318"/>
  <c r="BI315"/>
  <c r="BH315"/>
  <c r="BG315"/>
  <c r="BF315"/>
  <c r="T315"/>
  <c r="R315"/>
  <c r="P315"/>
  <c r="BI313"/>
  <c r="BH313"/>
  <c r="BG313"/>
  <c r="BF313"/>
  <c r="T313"/>
  <c r="R313"/>
  <c r="P313"/>
  <c r="BI309"/>
  <c r="BH309"/>
  <c r="BG309"/>
  <c r="BF309"/>
  <c r="T309"/>
  <c r="R309"/>
  <c r="P309"/>
  <c r="BI304"/>
  <c r="BH304"/>
  <c r="BG304"/>
  <c r="BF304"/>
  <c r="T304"/>
  <c r="R304"/>
  <c r="P304"/>
  <c r="BI301"/>
  <c r="BH301"/>
  <c r="BG301"/>
  <c r="BF301"/>
  <c r="T301"/>
  <c r="R301"/>
  <c r="P301"/>
  <c r="BI299"/>
  <c r="BH299"/>
  <c r="BG299"/>
  <c r="BF299"/>
  <c r="T299"/>
  <c r="R299"/>
  <c r="P299"/>
  <c r="BI294"/>
  <c r="BH294"/>
  <c r="BG294"/>
  <c r="BF294"/>
  <c r="T294"/>
  <c r="R294"/>
  <c r="P294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46"/>
  <c r="BH246"/>
  <c r="BG246"/>
  <c r="BF246"/>
  <c r="T246"/>
  <c r="T245"/>
  <c r="R246"/>
  <c r="R245"/>
  <c r="P246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0"/>
  <c r="BH170"/>
  <c r="BG170"/>
  <c r="BF170"/>
  <c r="T170"/>
  <c r="R170"/>
  <c r="P170"/>
  <c r="BI163"/>
  <c r="BH163"/>
  <c r="BG163"/>
  <c r="BF163"/>
  <c r="T163"/>
  <c r="R163"/>
  <c r="P163"/>
  <c r="BI158"/>
  <c r="BH158"/>
  <c r="BG158"/>
  <c r="BF158"/>
  <c r="T158"/>
  <c r="R158"/>
  <c r="P158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5"/>
  <c r="BH135"/>
  <c r="BG135"/>
  <c r="BF135"/>
  <c r="T135"/>
  <c r="R135"/>
  <c r="P135"/>
  <c r="BI129"/>
  <c r="BH129"/>
  <c r="BG129"/>
  <c r="BF129"/>
  <c r="T129"/>
  <c r="R129"/>
  <c r="P129"/>
  <c r="BI126"/>
  <c r="BH126"/>
  <c r="BG126"/>
  <c r="BF126"/>
  <c r="T126"/>
  <c r="R126"/>
  <c r="P126"/>
  <c r="BI120"/>
  <c r="BH120"/>
  <c r="BG120"/>
  <c r="BF120"/>
  <c r="T120"/>
  <c r="R120"/>
  <c r="P120"/>
  <c r="BI112"/>
  <c r="BH112"/>
  <c r="BG112"/>
  <c r="BF112"/>
  <c r="T112"/>
  <c r="R112"/>
  <c r="P112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88"/>
  <c r="J17"/>
  <c r="J12"/>
  <c r="J85"/>
  <c r="E7"/>
  <c r="E81"/>
  <c i="1" r="L50"/>
  <c r="AM50"/>
  <c r="AM49"/>
  <c r="L49"/>
  <c r="AM47"/>
  <c r="L47"/>
  <c r="L45"/>
  <c r="L44"/>
  <c i="2" r="J34"/>
  <c r="J473"/>
  <c r="BK452"/>
  <c r="BK433"/>
  <c r="BK404"/>
  <c r="J377"/>
  <c r="J361"/>
  <c r="BK287"/>
  <c r="J163"/>
  <c i="4" r="J97"/>
  <c i="5" r="BK134"/>
  <c i="6" r="J278"/>
  <c r="J246"/>
  <c r="BK99"/>
  <c i="8" r="BK125"/>
  <c i="9" r="J128"/>
  <c r="BK122"/>
  <c i="10" r="BK180"/>
  <c i="2" r="BK348"/>
  <c r="BK268"/>
  <c r="BK158"/>
  <c i="4" r="BK92"/>
  <c i="5" r="J119"/>
  <c i="6" r="J357"/>
  <c r="BK280"/>
  <c r="J280"/>
  <c i="8" r="J158"/>
  <c i="9" r="J131"/>
  <c r="BK130"/>
  <c i="10" r="J180"/>
  <c i="11" r="BK143"/>
  <c i="2" r="BK446"/>
  <c r="BK409"/>
  <c r="J388"/>
  <c r="BK372"/>
  <c r="BK304"/>
  <c r="BK212"/>
  <c i="3" r="J102"/>
  <c i="5" r="BK119"/>
  <c i="6" r="J115"/>
  <c r="J141"/>
  <c r="BK120"/>
  <c i="7" r="BK98"/>
  <c i="9" r="J115"/>
  <c r="J133"/>
  <c i="10" r="BK95"/>
  <c i="11" r="BK123"/>
  <c i="2" r="J482"/>
  <c r="J463"/>
  <c r="BK447"/>
  <c r="J416"/>
  <c r="BK388"/>
  <c r="J373"/>
  <c r="J291"/>
  <c r="BK104"/>
  <c i="5" r="J151"/>
  <c i="6" r="BK246"/>
  <c r="J316"/>
  <c r="J177"/>
  <c i="7" r="J92"/>
  <c i="8" r="J155"/>
  <c i="9" r="BK99"/>
  <c i="10" r="BK173"/>
  <c i="11" r="J115"/>
  <c i="2" r="BK370"/>
  <c r="BK340"/>
  <c r="BK193"/>
  <c r="BK94"/>
  <c i="5" r="BK154"/>
  <c i="6" r="J342"/>
  <c r="BK302"/>
  <c r="BK188"/>
  <c i="8" r="BK144"/>
  <c i="9" r="BK100"/>
  <c r="J148"/>
  <c i="10" r="BK171"/>
  <c r="J91"/>
  <c r="BK105"/>
  <c i="11" r="J135"/>
  <c r="J117"/>
  <c r="J125"/>
  <c i="2" r="J340"/>
  <c r="BK273"/>
  <c r="BK183"/>
  <c i="3" r="BK116"/>
  <c i="5" r="BK121"/>
  <c r="BK108"/>
  <c i="6" r="BK210"/>
  <c r="BK251"/>
  <c r="BK138"/>
  <c i="8" r="J137"/>
  <c i="9" r="J146"/>
  <c r="BK144"/>
  <c i="10" r="BK109"/>
  <c i="11" r="J121"/>
  <c i="2" r="J287"/>
  <c r="BK187"/>
  <c i="4" r="BK126"/>
  <c i="5" r="J102"/>
  <c i="6" r="BK126"/>
  <c r="J232"/>
  <c r="J190"/>
  <c i="8" r="BK109"/>
  <c i="9" r="J109"/>
  <c r="J113"/>
  <c i="10" r="J114"/>
  <c i="11" r="BK107"/>
  <c i="2" r="J304"/>
  <c r="BK246"/>
  <c r="BK170"/>
  <c i="4" r="J122"/>
  <c i="5" r="BK129"/>
  <c i="6" r="J338"/>
  <c r="J300"/>
  <c r="BK206"/>
  <c r="J126"/>
  <c i="7" r="J100"/>
  <c i="8" r="J150"/>
  <c i="9" r="J97"/>
  <c r="BK116"/>
  <c i="10" r="BK91"/>
  <c r="J165"/>
  <c i="11" r="BK117"/>
  <c i="2" r="BK467"/>
  <c r="BK457"/>
  <c r="J441"/>
  <c r="BK396"/>
  <c r="J375"/>
  <c r="J347"/>
  <c r="BK261"/>
  <c r="J142"/>
  <c i="5" r="BK166"/>
  <c i="6" r="J336"/>
  <c r="BK249"/>
  <c r="BK320"/>
  <c i="8" r="BK176"/>
  <c i="9" r="J139"/>
  <c r="J137"/>
  <c i="10" r="BK133"/>
  <c i="11" r="J128"/>
  <c i="2" r="BK332"/>
  <c r="BK233"/>
  <c r="BK140"/>
  <c i="5" r="BK142"/>
  <c i="6" r="BK325"/>
  <c r="J251"/>
  <c r="J286"/>
  <c r="J200"/>
  <c i="7" r="BK102"/>
  <c i="8" r="J115"/>
  <c i="9" r="J132"/>
  <c r="BK105"/>
  <c i="10" r="BK114"/>
  <c i="11" r="BK140"/>
  <c i="2" r="BK436"/>
  <c r="J407"/>
  <c r="BK384"/>
  <c r="J366"/>
  <c r="BK329"/>
  <c r="J235"/>
  <c r="J98"/>
  <c i="5" r="BK104"/>
  <c i="6" r="BK300"/>
  <c r="BK338"/>
  <c r="BK192"/>
  <c r="BK104"/>
  <c i="8" r="BK105"/>
  <c i="9" r="J96"/>
  <c i="10" r="BK121"/>
  <c i="11" r="BK121"/>
  <c i="2" r="BK482"/>
  <c r="J469"/>
  <c r="J453"/>
  <c r="BK429"/>
  <c r="J399"/>
  <c r="J378"/>
  <c r="J327"/>
  <c r="BK239"/>
  <c r="J170"/>
  <c i="3" r="J106"/>
  <c i="5" r="BK164"/>
  <c i="6" r="BK253"/>
  <c r="J274"/>
  <c r="J204"/>
  <c i="8" r="BK150"/>
  <c i="9" r="J140"/>
  <c i="10" r="J117"/>
  <c i="11" r="J114"/>
  <c r="BK105"/>
  <c i="2" r="BK362"/>
  <c r="BK276"/>
  <c r="BK180"/>
  <c i="3" r="BK92"/>
  <c i="5" r="J170"/>
  <c i="6" r="J262"/>
  <c r="BK109"/>
  <c r="J227"/>
  <c r="J155"/>
  <c i="8" r="J176"/>
  <c i="9" r="J124"/>
  <c r="BK92"/>
  <c i="10" r="J105"/>
  <c r="J127"/>
  <c i="11" r="BK125"/>
  <c r="J103"/>
  <c i="2" r="F35"/>
  <c r="J349"/>
  <c r="J273"/>
  <c r="BK175"/>
  <c i="4" r="BK97"/>
  <c i="5" r="BK159"/>
  <c i="6" r="J213"/>
  <c r="BK222"/>
  <c r="BK92"/>
  <c i="8" r="BK137"/>
  <c i="9" r="BK101"/>
  <c r="J116"/>
  <c i="10" r="BK150"/>
  <c i="11" r="J98"/>
  <c i="2" r="BK336"/>
  <c r="BK278"/>
  <c r="J183"/>
  <c i="3" r="J116"/>
  <c i="5" r="BK148"/>
  <c r="J139"/>
  <c i="6" r="J353"/>
  <c r="J253"/>
  <c r="J344"/>
  <c r="BK158"/>
  <c i="8" r="J180"/>
  <c i="9" r="BK93"/>
  <c r="BK129"/>
  <c i="10" r="BK177"/>
  <c i="11" r="J140"/>
  <c i="1" r="AS64"/>
  <c i="2" r="BK450"/>
  <c r="J421"/>
  <c r="BK378"/>
  <c r="J338"/>
  <c r="J276"/>
  <c r="BK177"/>
  <c i="4" r="BK115"/>
  <c i="5" r="J92"/>
  <c i="6" r="J122"/>
  <c r="J165"/>
  <c r="BK122"/>
  <c i="8" r="J103"/>
  <c i="9" r="BK91"/>
  <c i="10" r="BK154"/>
  <c i="11" r="J136"/>
  <c i="2" r="BK294"/>
  <c r="J221"/>
  <c i="3" r="BK106"/>
  <c i="5" r="J164"/>
  <c i="6" r="BK286"/>
  <c r="J326"/>
  <c r="J265"/>
  <c r="J183"/>
  <c i="8" r="BK158"/>
  <c i="9" r="BK113"/>
  <c r="BK95"/>
  <c i="10" r="BK142"/>
  <c i="11" r="BK118"/>
  <c i="2" r="J433"/>
  <c r="BK402"/>
  <c r="J383"/>
  <c r="J362"/>
  <c r="J281"/>
  <c r="J158"/>
  <c i="4" r="J92"/>
  <c i="5" r="J108"/>
  <c i="6" r="J208"/>
  <c r="BK258"/>
  <c r="J288"/>
  <c r="BK153"/>
  <c i="8" r="J100"/>
  <c i="9" r="BK96"/>
  <c i="10" r="J136"/>
  <c r="J111"/>
  <c i="1" r="AS60"/>
  <c i="2" r="J445"/>
  <c r="BK407"/>
  <c r="BK376"/>
  <c r="J336"/>
  <c r="BK257"/>
  <c r="J187"/>
  <c i="4" r="BK107"/>
  <c i="5" r="BK139"/>
  <c i="6" r="BK334"/>
  <c r="J129"/>
  <c r="BK307"/>
  <c i="8" r="J98"/>
  <c i="9" r="J103"/>
  <c i="10" r="BK182"/>
  <c r="BK127"/>
  <c i="2" r="J380"/>
  <c r="J313"/>
  <c r="J225"/>
  <c r="J129"/>
  <c i="4" r="BK110"/>
  <c i="5" r="BK128"/>
  <c i="6" r="J281"/>
  <c r="BK200"/>
  <c r="J348"/>
  <c i="8" r="BK98"/>
  <c i="9" r="BK132"/>
  <c r="BK135"/>
  <c i="10" r="J179"/>
  <c r="BK159"/>
  <c i="11" r="BK141"/>
  <c r="J110"/>
  <c r="BK98"/>
  <c i="2" r="J325"/>
  <c r="J243"/>
  <c r="J175"/>
  <c i="4" r="J107"/>
  <c i="5" r="BK137"/>
  <c i="6" r="J320"/>
  <c r="BK265"/>
  <c r="BK353"/>
  <c r="J334"/>
  <c i="8" r="J139"/>
  <c i="9" r="BK133"/>
  <c r="BK115"/>
  <c i="10" r="BK163"/>
  <c r="J101"/>
  <c i="11" r="BK90"/>
  <c i="2" r="BK309"/>
  <c r="J199"/>
  <c i="3" r="BK100"/>
  <c i="5" r="BK102"/>
  <c i="6" r="J323"/>
  <c r="BK243"/>
  <c r="BK213"/>
  <c i="7" r="J116"/>
  <c i="8" r="BK172"/>
  <c i="9" r="BK134"/>
  <c i="10" r="J107"/>
  <c r="J150"/>
  <c i="11" r="J123"/>
  <c i="2" r="J318"/>
  <c r="J237"/>
  <c r="J147"/>
  <c i="3" r="J98"/>
  <c i="5" r="J134"/>
  <c i="6" r="BK186"/>
  <c r="J241"/>
  <c r="BK241"/>
  <c i="8" r="BK174"/>
  <c r="BK111"/>
  <c i="9" r="J118"/>
  <c i="10" r="BK165"/>
  <c r="J99"/>
  <c i="11" r="J118"/>
  <c i="2" r="BK478"/>
  <c r="BK463"/>
  <c r="BK451"/>
  <c r="BK424"/>
  <c r="J389"/>
  <c r="J372"/>
  <c r="J301"/>
  <c r="J209"/>
  <c i="4" r="J101"/>
  <c i="5" r="J99"/>
  <c i="6" r="BK336"/>
  <c r="BK316"/>
  <c r="J186"/>
  <c i="8" r="BK121"/>
  <c i="9" r="J100"/>
  <c i="10" r="J177"/>
  <c i="11" r="J146"/>
  <c i="2" r="BK313"/>
  <c r="J241"/>
  <c r="J177"/>
  <c i="3" r="J110"/>
  <c i="5" r="BK126"/>
  <c i="6" r="J350"/>
  <c r="BK183"/>
  <c r="BK342"/>
  <c i="7" r="J98"/>
  <c i="8" r="J92"/>
  <c i="9" r="BK97"/>
  <c i="10" r="J161"/>
  <c i="11" r="BK128"/>
  <c i="2" r="BK448"/>
  <c r="BK427"/>
  <c r="J396"/>
  <c r="BK377"/>
  <c r="BK349"/>
  <c r="BK265"/>
  <c r="J180"/>
  <c i="4" r="BK101"/>
  <c i="5" r="BK127"/>
  <c i="6" r="J311"/>
  <c r="BK274"/>
  <c r="J258"/>
  <c i="8" r="BK147"/>
  <c i="9" r="BK131"/>
  <c i="10" r="J167"/>
  <c r="BK101"/>
  <c i="11" r="J106"/>
  <c i="2" r="J467"/>
  <c r="J451"/>
  <c r="J427"/>
  <c r="J385"/>
  <c r="BK368"/>
  <c r="BK315"/>
  <c r="BK221"/>
  <c i="3" r="J92"/>
  <c i="5" r="J159"/>
  <c i="6" r="J276"/>
  <c r="J188"/>
  <c r="BK147"/>
  <c i="8" r="J130"/>
  <c i="9" r="J141"/>
  <c i="10" r="BK157"/>
  <c i="11" r="J130"/>
  <c i="2" r="BK373"/>
  <c r="J350"/>
  <c r="J265"/>
  <c r="BK163"/>
  <c i="4" r="J118"/>
  <c i="5" r="BK170"/>
  <c i="6" r="BK311"/>
  <c r="J174"/>
  <c r="BK305"/>
  <c i="8" r="J172"/>
  <c i="9" r="BK148"/>
  <c r="J105"/>
  <c i="10" r="BK175"/>
  <c r="BK145"/>
  <c i="11" r="BK130"/>
  <c r="J134"/>
  <c r="J143"/>
  <c i="2" r="J309"/>
  <c r="BK223"/>
  <c r="BK142"/>
  <c i="4" r="J120"/>
  <c i="5" r="BK157"/>
  <c i="6" r="BK271"/>
  <c r="BK298"/>
  <c r="J302"/>
  <c r="J138"/>
  <c i="8" r="BK138"/>
  <c i="9" r="BK136"/>
  <c r="J99"/>
  <c i="10" r="BK155"/>
  <c i="11" r="BK139"/>
  <c i="2" r="BK334"/>
  <c r="BK216"/>
  <c i="3" r="J96"/>
  <c i="5" r="BK92"/>
  <c i="6" r="J192"/>
  <c r="J112"/>
  <c r="J153"/>
  <c i="7" r="BK116"/>
  <c i="8" r="BK103"/>
  <c i="9" r="J98"/>
  <c i="10" r="BK107"/>
  <c i="11" r="BK136"/>
  <c i="2" r="BK353"/>
  <c r="J261"/>
  <c r="BK196"/>
  <c i="3" r="BK102"/>
  <c i="5" r="J127"/>
  <c i="6" r="BK278"/>
  <c r="J158"/>
  <c r="BK124"/>
  <c r="BK115"/>
  <c i="8" r="J125"/>
  <c i="9" r="BK124"/>
  <c r="BK102"/>
  <c i="10" r="J139"/>
  <c r="BK97"/>
  <c i="11" r="BK95"/>
  <c i="2" r="BK469"/>
  <c r="BK459"/>
  <c r="J448"/>
  <c r="J429"/>
  <c r="BK392"/>
  <c r="J368"/>
  <c r="J315"/>
  <c r="BK191"/>
  <c i="3" r="BK96"/>
  <c i="5" r="BK162"/>
  <c i="6" r="J298"/>
  <c r="BK165"/>
  <c r="J236"/>
  <c i="8" r="BK115"/>
  <c i="9" r="J135"/>
  <c r="J111"/>
  <c i="10" r="BK139"/>
  <c i="11" r="J127"/>
  <c i="2" r="BK338"/>
  <c r="J259"/>
  <c r="J126"/>
  <c i="5" r="J131"/>
  <c r="BK145"/>
  <c i="6" r="BK293"/>
  <c r="J96"/>
  <c r="BK359"/>
  <c i="7" r="J96"/>
  <c i="8" r="J147"/>
  <c i="9" r="J122"/>
  <c i="10" r="J145"/>
  <c r="J154"/>
  <c i="11" r="BK127"/>
  <c i="2" r="BK416"/>
  <c r="J393"/>
  <c r="BK375"/>
  <c r="BK346"/>
  <c r="BK243"/>
  <c r="J140"/>
  <c i="4" r="BK105"/>
  <c i="5" r="J137"/>
  <c i="6" r="BK177"/>
  <c r="BK350"/>
  <c r="BK357"/>
  <c i="8" r="J169"/>
  <c i="9" r="J130"/>
  <c r="BK141"/>
  <c i="10" r="BK169"/>
  <c i="11" r="BK115"/>
  <c i="2" r="J471"/>
  <c r="J452"/>
  <c r="J436"/>
  <c r="BK393"/>
  <c r="BK361"/>
  <c r="J233"/>
  <c r="BK144"/>
  <c i="4" r="J105"/>
  <c i="5" r="J121"/>
  <c i="6" r="J222"/>
  <c r="BK326"/>
  <c i="8" r="BK169"/>
  <c i="9" r="BK109"/>
  <c r="J129"/>
  <c i="10" r="J173"/>
  <c i="2" r="J376"/>
  <c r="J332"/>
  <c r="J246"/>
  <c r="J144"/>
  <c i="5" r="BK114"/>
  <c i="6" r="BK346"/>
  <c r="BK234"/>
  <c r="J104"/>
  <c r="BK208"/>
  <c i="8" r="BK139"/>
  <c i="9" r="BK139"/>
  <c i="10" r="BK117"/>
  <c r="J182"/>
  <c r="BK136"/>
  <c i="11" r="BK132"/>
  <c r="BK106"/>
  <c r="BK145"/>
  <c i="2" r="BK299"/>
  <c r="BK235"/>
  <c r="BK126"/>
  <c i="4" r="J99"/>
  <c i="5" r="BK131"/>
  <c i="6" r="BK96"/>
  <c r="J99"/>
  <c r="J171"/>
  <c i="7" r="BK92"/>
  <c i="8" r="J136"/>
  <c i="9" r="J107"/>
  <c i="10" r="J163"/>
  <c i="11" r="J139"/>
  <c r="BK137"/>
  <c i="2" r="BK320"/>
  <c r="J257"/>
  <c r="J135"/>
  <c i="5" r="J154"/>
  <c r="J157"/>
  <c i="6" r="J293"/>
  <c r="J309"/>
  <c r="J109"/>
  <c i="8" r="BK141"/>
  <c i="9" r="BK107"/>
  <c i="10" r="J157"/>
  <c r="BK130"/>
  <c i="2" r="F34"/>
  <c r="BK475"/>
  <c r="BK461"/>
  <c r="J443"/>
  <c r="J402"/>
  <c r="BK382"/>
  <c r="J329"/>
  <c r="BK219"/>
  <c r="BK98"/>
  <c i="5" r="J162"/>
  <c i="6" r="BK288"/>
  <c r="BK314"/>
  <c r="BK236"/>
  <c i="7" r="J110"/>
  <c i="8" r="J144"/>
  <c i="9" r="BK147"/>
  <c i="10" r="J95"/>
  <c i="11" r="J90"/>
  <c i="2" r="BK355"/>
  <c r="BK281"/>
  <c r="J191"/>
  <c i="4" r="J110"/>
  <c i="5" r="BK99"/>
  <c i="6" r="BK171"/>
  <c r="BK332"/>
  <c r="J234"/>
  <c i="8" r="J163"/>
  <c i="9" r="J93"/>
  <c r="J134"/>
  <c i="10" r="J93"/>
  <c i="11" r="J105"/>
  <c i="2" r="BK443"/>
  <c r="BK399"/>
  <c r="BK380"/>
  <c r="J358"/>
  <c r="BK291"/>
  <c r="J193"/>
  <c i="4" r="BK120"/>
  <c i="5" r="J104"/>
  <c i="6" r="J361"/>
  <c r="J198"/>
  <c r="BK202"/>
  <c i="7" r="BK110"/>
  <c i="8" r="J109"/>
  <c i="9" r="BK127"/>
  <c i="10" r="BK179"/>
  <c i="11" r="J95"/>
  <c i="2" r="BK473"/>
  <c r="J459"/>
  <c r="J446"/>
  <c r="J411"/>
  <c r="BK383"/>
  <c r="J355"/>
  <c r="BK301"/>
  <c r="BK199"/>
  <c i="4" r="J124"/>
  <c i="5" r="J114"/>
  <c i="6" r="J147"/>
  <c r="BK232"/>
  <c i="7" r="J106"/>
  <c i="9" r="J144"/>
  <c r="BK149"/>
  <c i="10" r="J130"/>
  <c i="11" r="BK110"/>
  <c i="2" r="BK366"/>
  <c r="J320"/>
  <c r="BK237"/>
  <c r="J112"/>
  <c i="4" r="BK124"/>
  <c i="6" r="J305"/>
  <c r="BK281"/>
  <c r="BK290"/>
  <c i="8" r="BK136"/>
  <c i="9" r="BK142"/>
  <c r="BK103"/>
  <c i="10" r="J152"/>
  <c r="J175"/>
  <c r="J97"/>
  <c i="11" r="J119"/>
  <c r="BK112"/>
  <c i="2" r="BK350"/>
  <c r="J289"/>
  <c r="J216"/>
  <c r="J101"/>
  <c i="4" r="BK122"/>
  <c i="5" r="J129"/>
  <c i="6" r="BK295"/>
  <c r="BK161"/>
  <c r="BK361"/>
  <c i="7" r="J102"/>
  <c i="8" r="J121"/>
  <c i="9" r="J149"/>
  <c i="10" r="J103"/>
  <c r="BK103"/>
  <c i="11" r="J141"/>
  <c i="2" r="J346"/>
  <c r="J239"/>
  <c r="J104"/>
  <c i="5" r="J145"/>
  <c r="BK97"/>
  <c i="6" r="BK348"/>
  <c r="J307"/>
  <c r="BK260"/>
  <c i="8" r="J111"/>
  <c i="9" r="BK118"/>
  <c r="BK111"/>
  <c i="10" r="J169"/>
  <c i="11" r="BK93"/>
  <c i="2" r="BK347"/>
  <c r="BK289"/>
  <c r="J219"/>
  <c r="BK129"/>
  <c i="4" r="J95"/>
  <c i="5" r="J128"/>
  <c i="6" r="J359"/>
  <c r="BK344"/>
  <c r="BK169"/>
  <c i="7" r="BK106"/>
  <c i="8" r="J174"/>
  <c i="9" r="BK98"/>
  <c r="J125"/>
  <c i="10" r="J147"/>
  <c r="BK99"/>
  <c i="11" r="J93"/>
  <c i="2" r="BK471"/>
  <c r="BK453"/>
  <c r="BK445"/>
  <c r="BK411"/>
  <c r="J384"/>
  <c r="J364"/>
  <c r="BK241"/>
  <c r="J120"/>
  <c i="5" r="J110"/>
  <c i="6" r="BK129"/>
  <c r="J325"/>
  <c i="7" r="BK96"/>
  <c i="9" r="BK94"/>
  <c r="J94"/>
  <c i="10" r="BK161"/>
  <c i="11" r="BK119"/>
  <c i="2" r="BK325"/>
  <c r="BK209"/>
  <c r="BK101"/>
  <c i="4" r="BK118"/>
  <c i="6" r="J202"/>
  <c r="BK204"/>
  <c r="BK174"/>
  <c r="J120"/>
  <c i="8" r="J141"/>
  <c i="9" r="J101"/>
  <c r="J147"/>
  <c i="10" r="J133"/>
  <c r="J142"/>
  <c i="11" r="BK135"/>
  <c i="2" r="J424"/>
  <c r="BK389"/>
  <c r="J370"/>
  <c r="BK318"/>
  <c r="J223"/>
  <c r="BK120"/>
  <c i="4" r="BK99"/>
  <c i="5" r="J126"/>
  <c i="6" r="BK262"/>
  <c r="J169"/>
  <c r="J243"/>
  <c i="8" r="BK163"/>
  <c i="9" r="BK128"/>
  <c r="BK145"/>
  <c i="10" r="BK111"/>
  <c i="11" r="J107"/>
  <c i="2" r="J478"/>
  <c r="J461"/>
  <c r="J450"/>
  <c r="BK421"/>
  <c r="J392"/>
  <c r="BK364"/>
  <c r="J278"/>
  <c r="BK135"/>
  <c i="4" r="J115"/>
  <c i="6" r="J314"/>
  <c r="J260"/>
  <c i="7" r="BK100"/>
  <c i="8" r="BK130"/>
  <c i="9" r="BK120"/>
  <c i="10" r="J109"/>
  <c i="11" r="BK146"/>
  <c i="2" r="BK358"/>
  <c r="J294"/>
  <c r="J212"/>
  <c i="3" r="J100"/>
  <c i="5" r="J166"/>
  <c i="6" r="BK112"/>
  <c r="J210"/>
  <c r="BK141"/>
  <c i="8" r="J138"/>
  <c i="9" r="J127"/>
  <c r="BK140"/>
  <c i="10" r="BK147"/>
  <c r="BK124"/>
  <c r="BK152"/>
  <c r="BK93"/>
  <c i="11" r="BK114"/>
  <c r="J112"/>
  <c i="2" r="J334"/>
  <c r="BK259"/>
  <c r="J196"/>
  <c i="3" r="BK110"/>
  <c i="5" r="J142"/>
  <c r="BK151"/>
  <c i="6" r="J332"/>
  <c r="BK323"/>
  <c r="J249"/>
  <c i="8" r="BK123"/>
  <c i="9" r="J102"/>
  <c r="J142"/>
  <c i="10" r="J155"/>
  <c i="11" r="J145"/>
  <c i="2" r="J299"/>
  <c r="J231"/>
  <c r="BK147"/>
  <c i="4" r="BK95"/>
  <c i="6" r="J290"/>
  <c r="J268"/>
  <c r="BK155"/>
  <c r="BK268"/>
  <c i="8" r="J105"/>
  <c i="9" r="J91"/>
  <c r="BK138"/>
  <c i="10" r="J171"/>
  <c i="11" r="BK103"/>
  <c i="2" r="BK327"/>
  <c r="BK225"/>
  <c r="BK112"/>
  <c i="4" r="J126"/>
  <c i="5" r="BK110"/>
  <c i="6" r="BK309"/>
  <c r="BK190"/>
  <c r="J271"/>
  <c r="J295"/>
  <c i="8" r="J123"/>
  <c i="9" r="BK137"/>
  <c r="BK146"/>
  <c i="10" r="BK149"/>
  <c i="11" r="J137"/>
  <c i="1" r="AS55"/>
  <c i="2" r="J447"/>
  <c r="J409"/>
  <c r="BK385"/>
  <c r="J353"/>
  <c r="BK231"/>
  <c i="3" r="BK98"/>
  <c i="5" r="J148"/>
  <c i="6" r="BK227"/>
  <c r="J161"/>
  <c r="BK276"/>
  <c i="8" r="BK100"/>
  <c i="9" r="J136"/>
  <c i="10" r="J124"/>
  <c r="J159"/>
  <c i="2" r="F36"/>
  <c i="8" r="BK180"/>
  <c i="9" r="J92"/>
  <c r="J120"/>
  <c i="10" r="J149"/>
  <c i="11" r="J132"/>
  <c i="2" r="J475"/>
  <c r="J457"/>
  <c r="BK441"/>
  <c r="J404"/>
  <c r="J382"/>
  <c r="J348"/>
  <c r="J268"/>
  <c r="J94"/>
  <c i="5" r="J97"/>
  <c i="6" r="J92"/>
  <c r="J346"/>
  <c r="J124"/>
  <c i="8" r="BK155"/>
  <c i="9" r="J138"/>
  <c r="J145"/>
  <c i="11" r="BK134"/>
  <c i="2" r="F37"/>
  <c i="6" r="J206"/>
  <c r="BK198"/>
  <c i="8" r="BK92"/>
  <c i="9" r="J95"/>
  <c r="BK125"/>
  <c i="10" r="BK167"/>
  <c r="J121"/>
  <c i="2" l="1" r="BK93"/>
  <c r="BK256"/>
  <c r="J256"/>
  <c r="J63"/>
  <c r="T256"/>
  <c r="T280"/>
  <c r="T398"/>
  <c i="3" r="T91"/>
  <c r="T90"/>
  <c r="T89"/>
  <c i="4" r="P91"/>
  <c r="P90"/>
  <c r="T114"/>
  <c r="T113"/>
  <c i="5" r="T91"/>
  <c r="T161"/>
  <c i="6" r="T226"/>
  <c r="P264"/>
  <c r="T331"/>
  <c r="T356"/>
  <c r="T355"/>
  <c i="8" r="BK91"/>
  <c r="BK171"/>
  <c r="J171"/>
  <c r="J67"/>
  <c i="9" r="BK90"/>
  <c r="J90"/>
  <c r="J64"/>
  <c r="P126"/>
  <c i="10" r="BK90"/>
  <c r="J90"/>
  <c r="J64"/>
  <c r="R113"/>
  <c i="2" r="T93"/>
  <c r="BK264"/>
  <c r="J264"/>
  <c r="J64"/>
  <c r="R280"/>
  <c r="R398"/>
  <c i="3" r="BK91"/>
  <c i="4" r="BK114"/>
  <c r="BK113"/>
  <c r="J113"/>
  <c r="J66"/>
  <c i="5" r="R113"/>
  <c i="6" r="BK91"/>
  <c r="BK277"/>
  <c r="J277"/>
  <c r="J65"/>
  <c i="8" r="P91"/>
  <c r="R171"/>
  <c i="9" r="BK104"/>
  <c r="J104"/>
  <c r="J65"/>
  <c r="BK143"/>
  <c r="J143"/>
  <c r="J67"/>
  <c i="10" r="P90"/>
  <c r="T113"/>
  <c i="2" r="R256"/>
  <c r="BK331"/>
  <c r="J331"/>
  <c r="J66"/>
  <c r="P398"/>
  <c i="4" r="R114"/>
  <c r="R113"/>
  <c i="5" r="BK91"/>
  <c r="R91"/>
  <c r="BK161"/>
  <c r="J161"/>
  <c r="J67"/>
  <c i="6" r="R91"/>
  <c r="R277"/>
  <c i="7" r="T91"/>
  <c r="T90"/>
  <c r="T89"/>
  <c i="8" r="R114"/>
  <c i="9" r="P104"/>
  <c r="T143"/>
  <c i="10" r="R90"/>
  <c r="BK113"/>
  <c r="J113"/>
  <c r="J65"/>
  <c i="11" r="T89"/>
  <c r="T88"/>
  <c i="2" r="P264"/>
  <c r="T264"/>
  <c r="R331"/>
  <c r="T456"/>
  <c i="4" r="BK91"/>
  <c r="J91"/>
  <c r="J65"/>
  <c r="P114"/>
  <c r="P113"/>
  <c i="5" r="T113"/>
  <c i="6" r="P226"/>
  <c r="T264"/>
  <c r="R331"/>
  <c r="P356"/>
  <c r="P355"/>
  <c i="7" r="P91"/>
  <c r="P90"/>
  <c r="P89"/>
  <c i="1" r="AU62"/>
  <c i="8" r="R91"/>
  <c r="P171"/>
  <c i="9" r="R104"/>
  <c r="R143"/>
  <c i="10" r="P144"/>
  <c i="2" r="P93"/>
  <c r="P256"/>
  <c r="P280"/>
  <c r="BK398"/>
  <c r="J398"/>
  <c r="J67"/>
  <c r="P456"/>
  <c i="3" r="R91"/>
  <c r="R90"/>
  <c r="R89"/>
  <c i="4" r="T91"/>
  <c r="T90"/>
  <c r="T89"/>
  <c i="5" r="BK113"/>
  <c r="J113"/>
  <c r="J66"/>
  <c r="P161"/>
  <c i="6" r="T91"/>
  <c r="T90"/>
  <c r="T89"/>
  <c r="T277"/>
  <c r="R356"/>
  <c r="R355"/>
  <c i="8" r="BK114"/>
  <c r="J114"/>
  <c r="J66"/>
  <c i="9" r="P90"/>
  <c r="BK126"/>
  <c r="J126"/>
  <c r="J66"/>
  <c i="10" r="R144"/>
  <c i="11" r="BK102"/>
  <c r="J102"/>
  <c r="J64"/>
  <c i="2" r="R264"/>
  <c i="6" r="BK226"/>
  <c r="J226"/>
  <c r="J63"/>
  <c r="BK264"/>
  <c r="J264"/>
  <c r="J64"/>
  <c r="P331"/>
  <c r="BK356"/>
  <c r="J356"/>
  <c r="J69"/>
  <c i="7" r="R91"/>
  <c r="R90"/>
  <c r="R89"/>
  <c i="8" r="T114"/>
  <c i="9" r="R90"/>
  <c r="R126"/>
  <c i="10" r="T144"/>
  <c i="11" r="R89"/>
  <c r="R88"/>
  <c r="P102"/>
  <c r="P124"/>
  <c i="2" r="R93"/>
  <c r="BK280"/>
  <c r="J280"/>
  <c r="J65"/>
  <c r="T331"/>
  <c r="T92"/>
  <c r="T91"/>
  <c r="R456"/>
  <c i="4" r="R91"/>
  <c r="R90"/>
  <c r="R89"/>
  <c i="5" r="P91"/>
  <c r="R161"/>
  <c i="6" r="P91"/>
  <c r="P90"/>
  <c r="P89"/>
  <c i="1" r="AU61"/>
  <c i="6" r="P277"/>
  <c i="7" r="BK91"/>
  <c r="J91"/>
  <c r="J65"/>
  <c i="8" r="T91"/>
  <c r="T171"/>
  <c i="9" r="T104"/>
  <c r="P143"/>
  <c i="10" r="BK144"/>
  <c r="J144"/>
  <c r="J66"/>
  <c i="11" r="BK89"/>
  <c r="R102"/>
  <c r="T124"/>
  <c i="2" r="P331"/>
  <c r="BK456"/>
  <c r="J456"/>
  <c r="J68"/>
  <c i="3" r="P91"/>
  <c r="P90"/>
  <c r="P89"/>
  <c i="1" r="AU57"/>
  <c i="5" r="P113"/>
  <c i="6" r="R226"/>
  <c r="R264"/>
  <c r="BK331"/>
  <c r="J331"/>
  <c r="J66"/>
  <c i="8" r="P114"/>
  <c r="P90"/>
  <c r="P89"/>
  <c i="1" r="AU63"/>
  <c i="9" r="T90"/>
  <c r="T126"/>
  <c i="10" r="T90"/>
  <c r="T89"/>
  <c r="P113"/>
  <c i="11" r="P89"/>
  <c r="P88"/>
  <c r="T102"/>
  <c r="BK124"/>
  <c r="J124"/>
  <c r="J66"/>
  <c r="R124"/>
  <c r="BK142"/>
  <c r="J142"/>
  <c r="J67"/>
  <c r="P142"/>
  <c r="R142"/>
  <c r="T142"/>
  <c i="6" r="BK212"/>
  <c r="J212"/>
  <c r="J62"/>
  <c r="BK352"/>
  <c r="J352"/>
  <c r="J67"/>
  <c i="2" r="BK477"/>
  <c r="J477"/>
  <c r="J69"/>
  <c r="BK481"/>
  <c r="BK480"/>
  <c r="J480"/>
  <c r="J70"/>
  <c i="3" r="BK109"/>
  <c r="J109"/>
  <c r="J66"/>
  <c i="7" r="BK115"/>
  <c r="J115"/>
  <c r="J67"/>
  <c i="10" r="BK181"/>
  <c r="J181"/>
  <c r="J67"/>
  <c i="3" r="BK115"/>
  <c r="J115"/>
  <c r="J67"/>
  <c i="2" r="BK245"/>
  <c r="J245"/>
  <c r="J62"/>
  <c i="11" r="BK122"/>
  <c r="J122"/>
  <c r="J65"/>
  <c r="BK97"/>
  <c r="J97"/>
  <c r="J62"/>
  <c i="7" r="BK109"/>
  <c r="J109"/>
  <c r="J66"/>
  <c i="11" r="J52"/>
  <c r="BE112"/>
  <c r="BE139"/>
  <c r="BE141"/>
  <c r="BE143"/>
  <c i="10" r="BK89"/>
  <c r="J89"/>
  <c i="11" r="F84"/>
  <c r="BE140"/>
  <c r="E48"/>
  <c r="BE93"/>
  <c r="BE103"/>
  <c r="BE136"/>
  <c r="BE95"/>
  <c r="BE106"/>
  <c r="BE107"/>
  <c r="BE110"/>
  <c r="BE127"/>
  <c r="BE130"/>
  <c r="BE134"/>
  <c r="BE137"/>
  <c r="BE145"/>
  <c r="BE90"/>
  <c r="BE98"/>
  <c r="BE117"/>
  <c r="BE118"/>
  <c r="BE119"/>
  <c r="BE121"/>
  <c r="BE123"/>
  <c r="BE135"/>
  <c r="BE146"/>
  <c r="BE105"/>
  <c r="BE114"/>
  <c r="BE115"/>
  <c r="BE132"/>
  <c r="BE125"/>
  <c r="BE128"/>
  <c i="10" r="BE107"/>
  <c r="BE114"/>
  <c r="BE121"/>
  <c r="BE130"/>
  <c r="BE167"/>
  <c r="BE169"/>
  <c r="E77"/>
  <c r="BE95"/>
  <c r="BE105"/>
  <c r="BE133"/>
  <c r="BE136"/>
  <c r="BE154"/>
  <c r="BE155"/>
  <c r="BE179"/>
  <c r="BE182"/>
  <c i="9" r="BK89"/>
  <c r="J89"/>
  <c r="J63"/>
  <c i="10" r="F59"/>
  <c r="BE93"/>
  <c r="BE97"/>
  <c r="BE139"/>
  <c r="BE147"/>
  <c r="BE159"/>
  <c r="BE161"/>
  <c r="BE145"/>
  <c r="BE157"/>
  <c r="BE163"/>
  <c r="J83"/>
  <c r="BE91"/>
  <c r="BE111"/>
  <c r="BE117"/>
  <c r="BE124"/>
  <c r="BE127"/>
  <c r="BE165"/>
  <c r="BE175"/>
  <c r="BE101"/>
  <c r="BE103"/>
  <c r="BE149"/>
  <c r="BE177"/>
  <c r="BE142"/>
  <c r="BE152"/>
  <c r="BE173"/>
  <c r="BE180"/>
  <c r="BE99"/>
  <c r="BE109"/>
  <c r="BE150"/>
  <c r="BE171"/>
  <c i="9" r="BE111"/>
  <c r="BE130"/>
  <c r="BE134"/>
  <c r="BE136"/>
  <c r="BE147"/>
  <c r="BE148"/>
  <c r="F86"/>
  <c r="BE97"/>
  <c r="BE98"/>
  <c r="BE100"/>
  <c r="BE107"/>
  <c r="BE122"/>
  <c r="BE91"/>
  <c r="BE102"/>
  <c r="BE115"/>
  <c r="BE116"/>
  <c r="BE118"/>
  <c r="BE120"/>
  <c r="BE132"/>
  <c r="BE149"/>
  <c r="J83"/>
  <c r="BE94"/>
  <c r="BE96"/>
  <c r="BE113"/>
  <c r="BE131"/>
  <c r="BE135"/>
  <c r="BE138"/>
  <c i="8" r="J91"/>
  <c r="J65"/>
  <c i="9" r="E77"/>
  <c r="BE105"/>
  <c r="BE109"/>
  <c r="BE141"/>
  <c r="BE142"/>
  <c r="BE144"/>
  <c r="BE92"/>
  <c r="BE93"/>
  <c r="BE95"/>
  <c r="BE101"/>
  <c r="BE103"/>
  <c r="BE125"/>
  <c r="BE127"/>
  <c r="BE128"/>
  <c r="BE99"/>
  <c r="BE124"/>
  <c r="BE133"/>
  <c r="BE139"/>
  <c r="BE129"/>
  <c r="BE137"/>
  <c r="BE140"/>
  <c r="BE145"/>
  <c r="BE146"/>
  <c i="8" r="J56"/>
  <c r="BE125"/>
  <c i="7" r="BK90"/>
  <c r="BK89"/>
  <c r="J89"/>
  <c i="8" r="BE158"/>
  <c r="BE163"/>
  <c r="F86"/>
  <c r="BE115"/>
  <c r="BE121"/>
  <c r="BE176"/>
  <c r="BE103"/>
  <c r="BE136"/>
  <c r="BE137"/>
  <c r="BE169"/>
  <c r="BE180"/>
  <c r="BE109"/>
  <c r="BE111"/>
  <c r="BE144"/>
  <c r="BE172"/>
  <c r="E77"/>
  <c r="BE92"/>
  <c r="BE130"/>
  <c r="BE155"/>
  <c r="BE105"/>
  <c r="BE138"/>
  <c r="BE139"/>
  <c r="BE141"/>
  <c r="BE147"/>
  <c r="BE98"/>
  <c r="BE100"/>
  <c r="BE123"/>
  <c r="BE150"/>
  <c r="BE174"/>
  <c i="7" r="E50"/>
  <c r="F59"/>
  <c r="BE92"/>
  <c r="J56"/>
  <c r="BE110"/>
  <c r="BE116"/>
  <c i="6" r="BK355"/>
  <c r="J355"/>
  <c r="J68"/>
  <c i="7" r="BE96"/>
  <c r="BE98"/>
  <c i="6" r="J91"/>
  <c r="J61"/>
  <c i="7" r="BE100"/>
  <c r="BE102"/>
  <c r="BE106"/>
  <c i="6" r="F55"/>
  <c r="BE171"/>
  <c r="BE174"/>
  <c r="BE177"/>
  <c r="BE222"/>
  <c r="BE227"/>
  <c r="BE232"/>
  <c r="BE249"/>
  <c r="BE300"/>
  <c r="BE302"/>
  <c r="BE326"/>
  <c r="BE361"/>
  <c i="5" r="J91"/>
  <c r="J65"/>
  <c i="6" r="J83"/>
  <c r="BE153"/>
  <c r="BE155"/>
  <c r="BE208"/>
  <c r="BE210"/>
  <c r="BE262"/>
  <c r="BE265"/>
  <c r="BE290"/>
  <c r="BE338"/>
  <c r="BE96"/>
  <c r="BE99"/>
  <c r="BE158"/>
  <c r="BE161"/>
  <c r="BE186"/>
  <c r="BE188"/>
  <c r="BE190"/>
  <c r="BE243"/>
  <c r="BE246"/>
  <c r="BE281"/>
  <c r="BE295"/>
  <c r="BE305"/>
  <c r="BE311"/>
  <c r="BE320"/>
  <c r="BE348"/>
  <c r="E79"/>
  <c r="BE109"/>
  <c r="BE115"/>
  <c r="BE198"/>
  <c r="BE202"/>
  <c r="BE204"/>
  <c r="BE213"/>
  <c r="BE276"/>
  <c r="BE278"/>
  <c r="BE298"/>
  <c r="BE332"/>
  <c r="BE336"/>
  <c r="BE350"/>
  <c r="BE353"/>
  <c r="BE357"/>
  <c r="BE92"/>
  <c r="BE104"/>
  <c r="BE120"/>
  <c r="BE122"/>
  <c r="BE124"/>
  <c r="BE147"/>
  <c r="BE268"/>
  <c r="BE288"/>
  <c r="BE307"/>
  <c r="BE309"/>
  <c r="BE323"/>
  <c r="BE334"/>
  <c r="BE344"/>
  <c r="BE112"/>
  <c r="BE165"/>
  <c r="BE169"/>
  <c r="BE192"/>
  <c r="BE200"/>
  <c r="BE206"/>
  <c r="BE260"/>
  <c r="BE271"/>
  <c r="BE274"/>
  <c r="BE286"/>
  <c r="BE314"/>
  <c r="BE346"/>
  <c r="BE359"/>
  <c r="BE316"/>
  <c r="BE325"/>
  <c r="BE342"/>
  <c r="BE126"/>
  <c r="BE129"/>
  <c r="BE138"/>
  <c r="BE141"/>
  <c r="BE183"/>
  <c r="BE234"/>
  <c r="BE236"/>
  <c r="BE241"/>
  <c r="BE251"/>
  <c r="BE253"/>
  <c r="BE258"/>
  <c r="BE280"/>
  <c r="BE293"/>
  <c i="4" r="J114"/>
  <c r="J67"/>
  <c i="5" r="J56"/>
  <c r="BE119"/>
  <c r="BE159"/>
  <c i="4" r="BK90"/>
  <c r="J90"/>
  <c r="J64"/>
  <c i="5" r="BE97"/>
  <c r="BE99"/>
  <c r="BE104"/>
  <c r="BE108"/>
  <c r="BE126"/>
  <c r="BE131"/>
  <c r="BE139"/>
  <c r="BE142"/>
  <c r="BE166"/>
  <c r="E50"/>
  <c r="BE102"/>
  <c r="BE170"/>
  <c r="F86"/>
  <c r="BE92"/>
  <c r="BE137"/>
  <c r="BE148"/>
  <c r="BE151"/>
  <c r="BE154"/>
  <c r="BE110"/>
  <c r="BE121"/>
  <c r="BE129"/>
  <c r="BE114"/>
  <c r="BE128"/>
  <c r="BE145"/>
  <c r="BE162"/>
  <c r="BE157"/>
  <c r="BE164"/>
  <c r="BE127"/>
  <c r="BE134"/>
  <c i="4" r="BE92"/>
  <c r="BE95"/>
  <c r="BE118"/>
  <c r="J83"/>
  <c r="BE99"/>
  <c r="BE101"/>
  <c r="E77"/>
  <c r="BE105"/>
  <c r="F86"/>
  <c r="BE107"/>
  <c r="BE120"/>
  <c r="BE122"/>
  <c i="3" r="J91"/>
  <c r="J65"/>
  <c i="4" r="BE124"/>
  <c r="BE126"/>
  <c r="BE97"/>
  <c r="BE110"/>
  <c r="BE115"/>
  <c i="2" r="J93"/>
  <c r="J61"/>
  <c i="3" r="E50"/>
  <c r="F59"/>
  <c r="BE92"/>
  <c r="J83"/>
  <c i="2" r="J481"/>
  <c r="J71"/>
  <c i="3" r="BE106"/>
  <c r="BE110"/>
  <c r="BE116"/>
  <c r="BE96"/>
  <c r="BE98"/>
  <c r="BE102"/>
  <c r="BE100"/>
  <c i="2" r="E48"/>
  <c r="J52"/>
  <c r="F55"/>
  <c r="BE94"/>
  <c r="BE98"/>
  <c r="BE101"/>
  <c r="BE104"/>
  <c r="BE112"/>
  <c r="BE120"/>
  <c r="BE126"/>
  <c r="BE129"/>
  <c r="BE135"/>
  <c r="BE140"/>
  <c r="BE142"/>
  <c r="BE144"/>
  <c r="BE147"/>
  <c r="BE158"/>
  <c r="BE163"/>
  <c r="BE170"/>
  <c r="BE175"/>
  <c r="BE177"/>
  <c r="BE180"/>
  <c r="BE183"/>
  <c r="BE187"/>
  <c r="BE191"/>
  <c r="BE193"/>
  <c r="BE196"/>
  <c r="BE199"/>
  <c r="BE209"/>
  <c r="BE212"/>
  <c r="BE216"/>
  <c r="BE219"/>
  <c r="BE221"/>
  <c r="BE223"/>
  <c r="BE225"/>
  <c r="BE231"/>
  <c r="BE233"/>
  <c r="BE235"/>
  <c r="BE237"/>
  <c r="BE239"/>
  <c r="BE241"/>
  <c r="BE243"/>
  <c r="BE246"/>
  <c r="BE257"/>
  <c r="BE259"/>
  <c r="BE261"/>
  <c r="BE265"/>
  <c r="BE268"/>
  <c r="BE273"/>
  <c r="BE276"/>
  <c r="BE278"/>
  <c r="BE281"/>
  <c r="BE287"/>
  <c r="BE289"/>
  <c r="BE291"/>
  <c r="BE294"/>
  <c r="BE299"/>
  <c r="BE301"/>
  <c r="BE304"/>
  <c r="BE309"/>
  <c r="BE313"/>
  <c r="BE315"/>
  <c r="BE318"/>
  <c r="BE320"/>
  <c r="BE325"/>
  <c r="BE327"/>
  <c r="BE329"/>
  <c r="BE332"/>
  <c r="BE334"/>
  <c r="BE336"/>
  <c r="BE338"/>
  <c r="BE340"/>
  <c r="BE346"/>
  <c r="BE347"/>
  <c r="BE348"/>
  <c r="BE349"/>
  <c r="BE350"/>
  <c r="BE353"/>
  <c r="BE355"/>
  <c r="BE358"/>
  <c r="BE361"/>
  <c r="BE362"/>
  <c r="BE364"/>
  <c r="BE366"/>
  <c r="BE368"/>
  <c r="BE370"/>
  <c r="BE372"/>
  <c r="BE373"/>
  <c r="BE375"/>
  <c r="BE376"/>
  <c r="BE377"/>
  <c r="BE378"/>
  <c r="BE380"/>
  <c r="BE382"/>
  <c r="BE383"/>
  <c r="BE384"/>
  <c r="BE385"/>
  <c r="BE388"/>
  <c r="BE389"/>
  <c r="BE392"/>
  <c r="BE393"/>
  <c r="BE396"/>
  <c r="BE399"/>
  <c r="BE402"/>
  <c r="BE404"/>
  <c r="BE407"/>
  <c r="BE409"/>
  <c r="BE411"/>
  <c r="BE416"/>
  <c r="BE421"/>
  <c r="BE424"/>
  <c r="BE427"/>
  <c r="BE429"/>
  <c r="BE433"/>
  <c r="BE436"/>
  <c r="BE441"/>
  <c r="BE443"/>
  <c r="BE445"/>
  <c r="BE446"/>
  <c r="BE447"/>
  <c r="BE448"/>
  <c r="BE450"/>
  <c r="BE451"/>
  <c r="BE452"/>
  <c r="BE453"/>
  <c r="BE457"/>
  <c r="BE459"/>
  <c r="BE461"/>
  <c r="BE463"/>
  <c r="BE467"/>
  <c r="BE469"/>
  <c r="BE471"/>
  <c r="BE473"/>
  <c r="BE475"/>
  <c r="BE478"/>
  <c r="BE482"/>
  <c i="1" r="BC56"/>
  <c r="BA56"/>
  <c r="AW56"/>
  <c r="BB56"/>
  <c r="BD56"/>
  <c i="9" r="F37"/>
  <c i="1" r="BB65"/>
  <c i="6" r="F36"/>
  <c i="1" r="BC61"/>
  <c i="7" r="J32"/>
  <c i="11" r="F36"/>
  <c i="1" r="BC67"/>
  <c i="10" r="F38"/>
  <c i="1" r="BC66"/>
  <c i="3" r="F37"/>
  <c i="1" r="BB57"/>
  <c i="9" r="J36"/>
  <c i="1" r="AW65"/>
  <c i="10" r="J32"/>
  <c i="6" r="F37"/>
  <c i="1" r="BD61"/>
  <c i="6" r="F34"/>
  <c i="1" r="BA61"/>
  <c i="11" r="J34"/>
  <c i="1" r="AW67"/>
  <c i="5" r="F36"/>
  <c i="1" r="BA59"/>
  <c i="11" r="F35"/>
  <c i="1" r="BB67"/>
  <c i="9" r="F38"/>
  <c i="1" r="BC65"/>
  <c i="5" r="J36"/>
  <c i="1" r="AW59"/>
  <c i="7" r="F37"/>
  <c i="1" r="BB62"/>
  <c i="5" r="F39"/>
  <c i="1" r="BD59"/>
  <c i="10" r="J36"/>
  <c i="1" r="AW66"/>
  <c i="4" r="F39"/>
  <c i="1" r="BD58"/>
  <c i="8" r="F36"/>
  <c i="1" r="BA63"/>
  <c i="11" r="F37"/>
  <c i="1" r="BD67"/>
  <c i="10" r="F37"/>
  <c i="1" r="BB66"/>
  <c i="7" r="F36"/>
  <c i="1" r="BA62"/>
  <c i="8" r="F39"/>
  <c i="1" r="BD63"/>
  <c i="7" r="F39"/>
  <c i="1" r="BD62"/>
  <c i="8" r="J36"/>
  <c i="1" r="AW63"/>
  <c i="4" r="F37"/>
  <c i="1" r="BB58"/>
  <c i="4" r="J36"/>
  <c i="1" r="AW58"/>
  <c i="3" r="F36"/>
  <c i="1" r="BA57"/>
  <c i="7" r="F38"/>
  <c i="1" r="BC62"/>
  <c i="3" r="J36"/>
  <c i="1" r="AW57"/>
  <c i="7" r="J36"/>
  <c i="1" r="AW62"/>
  <c r="AS54"/>
  <c i="9" r="F36"/>
  <c i="1" r="BA65"/>
  <c i="6" r="J34"/>
  <c i="1" r="AW61"/>
  <c i="6" r="F35"/>
  <c i="1" r="BB61"/>
  <c i="5" r="F37"/>
  <c i="1" r="BB59"/>
  <c i="4" r="F36"/>
  <c i="1" r="BA58"/>
  <c i="3" r="F38"/>
  <c i="1" r="BC57"/>
  <c i="10" r="F39"/>
  <c i="1" r="BD66"/>
  <c i="8" r="F38"/>
  <c i="1" r="BC63"/>
  <c i="8" r="F37"/>
  <c i="1" r="BB63"/>
  <c i="11" r="F34"/>
  <c i="1" r="BA67"/>
  <c i="3" r="F39"/>
  <c i="1" r="BD57"/>
  <c i="9" r="F39"/>
  <c i="1" r="BD65"/>
  <c i="5" r="F38"/>
  <c i="1" r="BC59"/>
  <c i="10" r="F36"/>
  <c i="1" r="BA66"/>
  <c i="4" r="F38"/>
  <c i="1" r="BC58"/>
  <c i="11" l="1" r="P101"/>
  <c r="R101"/>
  <c i="5" r="BK90"/>
  <c r="J90"/>
  <c r="J64"/>
  <c i="10" r="P89"/>
  <c i="1" r="AU66"/>
  <c i="3" r="BK90"/>
  <c r="J90"/>
  <c r="J64"/>
  <c i="5" r="T90"/>
  <c r="T89"/>
  <c i="8" r="T90"/>
  <c r="T89"/>
  <c i="2" r="R92"/>
  <c r="R91"/>
  <c i="6" r="R90"/>
  <c r="R89"/>
  <c i="4" r="P89"/>
  <c i="1" r="AU58"/>
  <c i="2" r="P92"/>
  <c r="P91"/>
  <c i="1" r="AU56"/>
  <c i="8" r="R90"/>
  <c r="R89"/>
  <c i="11" r="P87"/>
  <c i="1" r="AU67"/>
  <c i="11" r="BK88"/>
  <c i="9" r="R89"/>
  <c r="P89"/>
  <c i="1" r="AU65"/>
  <c i="10" r="R89"/>
  <c i="5" r="R90"/>
  <c r="R89"/>
  <c i="9" r="T89"/>
  <c i="8" r="BK90"/>
  <c r="BK89"/>
  <c r="J89"/>
  <c r="J63"/>
  <c i="11" r="T101"/>
  <c i="5" r="P90"/>
  <c r="P89"/>
  <c i="1" r="AU59"/>
  <c i="11" r="R87"/>
  <c r="T87"/>
  <c i="6" r="BK90"/>
  <c r="J90"/>
  <c r="J60"/>
  <c i="2" r="BK92"/>
  <c r="J92"/>
  <c r="J60"/>
  <c i="11" r="BK101"/>
  <c r="J101"/>
  <c r="J63"/>
  <c r="J89"/>
  <c r="J61"/>
  <c i="1" r="AG66"/>
  <c i="10" r="J63"/>
  <c i="1" r="AG62"/>
  <c i="7" r="J63"/>
  <c r="J90"/>
  <c r="J64"/>
  <c i="6" r="BK89"/>
  <c r="J89"/>
  <c r="J59"/>
  <c i="4" r="BK89"/>
  <c r="J89"/>
  <c r="J35"/>
  <c i="1" r="AV58"/>
  <c r="AT58"/>
  <c i="11" r="F33"/>
  <c i="1" r="AZ67"/>
  <c r="AU60"/>
  <c r="BA55"/>
  <c r="AW55"/>
  <c r="BC64"/>
  <c r="AY64"/>
  <c r="BA64"/>
  <c r="AW64"/>
  <c i="7" r="F35"/>
  <c i="1" r="AZ62"/>
  <c i="2" r="F33"/>
  <c i="1" r="AZ56"/>
  <c r="BB60"/>
  <c r="AX60"/>
  <c i="3" r="J35"/>
  <c i="1" r="AV57"/>
  <c r="AT57"/>
  <c i="8" r="F35"/>
  <c i="1" r="AZ63"/>
  <c i="6" r="J33"/>
  <c i="1" r="AV61"/>
  <c r="AT61"/>
  <c i="10" r="J35"/>
  <c i="1" r="AV66"/>
  <c r="AT66"/>
  <c r="AN66"/>
  <c i="9" r="F35"/>
  <c i="1" r="AZ65"/>
  <c i="4" r="F35"/>
  <c i="1" r="AZ58"/>
  <c i="7" r="J35"/>
  <c i="1" r="AV62"/>
  <c r="AT62"/>
  <c r="AN62"/>
  <c r="BB64"/>
  <c r="AX64"/>
  <c i="9" r="J32"/>
  <c i="1" r="AG65"/>
  <c r="AG64"/>
  <c r="BC60"/>
  <c r="AY60"/>
  <c i="6" r="F33"/>
  <c i="1" r="AZ61"/>
  <c i="10" r="F35"/>
  <c i="1" r="AZ66"/>
  <c r="BD55"/>
  <c r="BB55"/>
  <c r="AX55"/>
  <c i="4" r="J32"/>
  <c i="1" r="AG58"/>
  <c i="5" r="J35"/>
  <c i="1" r="AV59"/>
  <c r="AT59"/>
  <c i="3" r="F35"/>
  <c i="1" r="AZ57"/>
  <c r="BA60"/>
  <c r="AW60"/>
  <c i="5" r="F35"/>
  <c i="1" r="AZ59"/>
  <c i="9" r="J35"/>
  <c i="1" r="AV65"/>
  <c r="AT65"/>
  <c i="11" r="J33"/>
  <c i="1" r="AV67"/>
  <c r="AT67"/>
  <c r="BC55"/>
  <c r="AY55"/>
  <c r="BD60"/>
  <c r="BD64"/>
  <c i="8" r="J35"/>
  <c i="1" r="AV63"/>
  <c r="AT63"/>
  <c i="2" r="J33"/>
  <c i="1" r="AV56"/>
  <c r="AT56"/>
  <c i="11" l="1" r="BK87"/>
  <c r="J87"/>
  <c r="J59"/>
  <c i="2" r="BK91"/>
  <c r="J91"/>
  <c r="J59"/>
  <c i="8" r="J90"/>
  <c r="J64"/>
  <c i="11" r="J88"/>
  <c r="J60"/>
  <c i="3" r="BK89"/>
  <c r="J89"/>
  <c r="J63"/>
  <c i="5" r="BK89"/>
  <c r="J89"/>
  <c i="1" r="AN65"/>
  <c i="10" r="J41"/>
  <c i="9" r="J41"/>
  <c i="7" r="J41"/>
  <c i="1" r="AN58"/>
  <c i="4" r="J63"/>
  <c r="J41"/>
  <c i="8" r="J32"/>
  <c i="1" r="AG63"/>
  <c r="BA54"/>
  <c r="AW54"/>
  <c r="AK30"/>
  <c r="BB54"/>
  <c r="AX54"/>
  <c r="BD54"/>
  <c r="W33"/>
  <c r="AZ60"/>
  <c r="AV60"/>
  <c r="AT60"/>
  <c r="AU64"/>
  <c r="AU55"/>
  <c i="6" r="J30"/>
  <c i="1" r="AG61"/>
  <c r="AZ55"/>
  <c r="AV55"/>
  <c r="AT55"/>
  <c r="BC54"/>
  <c r="AY54"/>
  <c i="5" r="J32"/>
  <c i="1" r="AG59"/>
  <c r="AZ64"/>
  <c r="AV64"/>
  <c r="AT64"/>
  <c r="AN64"/>
  <c i="5" l="1" r="J41"/>
  <c i="8" r="J41"/>
  <c i="5" r="J63"/>
  <c i="6" r="J39"/>
  <c i="1" r="AN61"/>
  <c r="AN59"/>
  <c r="AN63"/>
  <c r="AG60"/>
  <c i="2" r="J30"/>
  <c i="1" r="AG56"/>
  <c r="AN56"/>
  <c i="11" r="J30"/>
  <c i="1" r="AG67"/>
  <c r="W31"/>
  <c r="W32"/>
  <c r="W30"/>
  <c i="3" r="J32"/>
  <c i="1" r="AG57"/>
  <c r="AN57"/>
  <c r="AU54"/>
  <c r="AZ54"/>
  <c r="AV54"/>
  <c r="AK29"/>
  <c l="1" r="AN60"/>
  <c i="3" r="J41"/>
  <c i="11" r="J39"/>
  <c i="2" r="J39"/>
  <c i="1" r="AN67"/>
  <c r="AT54"/>
  <c r="W29"/>
  <c r="AG55"/>
  <c r="AN55"/>
  <c l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<sst xmlns="http://schemas.openxmlformats.org/spreadsheetml/2006/main">
  <si>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</si>
  <si>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</si>
  <si>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</si>
  <si>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</si>
  <si>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</si>
  <si>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{49c34244-e725-4b3c-8360-bd2cd9171125}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</si>
  <si>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</si>
  <si>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</si>
  <si>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</si>
  <si>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</si>
  <si>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</si>
  <si>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</si>
  <si>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</si>
  <si>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</si>
  <si>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257_1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</si>
  <si>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</si>
  <si>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</si>
  <si>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Doplnění chybějící dopravní infrastruktury pro pěší v okolí křižovatky ulic Štramberská, Záhumenní a Nádražní</t>
  </si>
  <si>
    <t>KSO:</t>
  </si>
  <si>
    <t/>
  </si>
  <si>
    <t>CC-CZ:</t>
  </si>
  <si>
    <t>Místo:</t>
  </si>
  <si>
    <t>ul. Nádražní, Štramberská, Záhumenní</t>
  </si>
  <si>
    <t>Datum:</t>
  </si>
  <si>
    <t>5. 1. 2024</t>
  </si>
  <si>
    <t>Zadavatel:</t>
  </si>
  <si>
    <t>IČ:</t>
  </si>
  <si>
    <t>Město Kopřivnice</t>
  </si>
  <si>
    <t>DIČ:</t>
  </si>
  <si>
    <t>Uchazeč:</t>
  </si>
  <si>
    <t>Vyplň údaj</t>
  </si>
  <si>
    <t>Projektant:</t>
  </si>
  <si>
    <t>Dopravní projekce Bojko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</si>
  <si>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</si>
  <si>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</si>
  <si>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</si>
  <si>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</si>
  <si>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</si>
  <si>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</si>
  <si>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</si>
  <si>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</si>
  <si>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</si>
  <si>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</si>
  <si>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</si>
  <si>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</si>
  <si>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</si>
  <si>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</si>
  <si>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</si>
  <si>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</si>
  <si>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</si>
  <si>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</si>
  <si>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</si>
  <si>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</si>
  <si>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</si>
  <si>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</si>
  <si>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</si>
  <si>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</si>
  <si>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</si>
  <si>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</si>
  <si>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</si>
  <si>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</si>
  <si>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</si>
  <si>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</si>
  <si>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</si>
  <si>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</si>
  <si>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</si>
  <si>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</si>
  <si>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</si>
  <si>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</si>
  <si>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</si>
  <si>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</si>
  <si>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</si>
  <si>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</si>
  <si>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</si>
  <si>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</si>
  <si>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</si>
  <si>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Místní komunikace financované městem Kopřivnice</t>
  </si>
  <si>
    <t>STA</t>
  </si>
  <si>
    <t>1</t>
  </si>
  <si>
    <t>{6c458b42-237f-4e19-b7dd-b021379a83f1}</t>
  </si>
  <si>
    <t>2</t>
  </si>
  <si>
    <t>/</t>
  </si>
  <si>
    <t>Soupis</t>
  </si>
  <si>
    <t>###NOINSERT###</t>
  </si>
  <si>
    <t>SO 101.1</t>
  </si>
  <si>
    <t>Sanace podloží</t>
  </si>
  <si>
    <t>{f8072574-b80e-4ec4-998e-bc3ff8d7ea16}</t>
  </si>
  <si>
    <t>SO 101.2</t>
  </si>
  <si>
    <t>Ochrana vedení</t>
  </si>
  <si>
    <t>{559b0b5c-df7e-46c1-a585-a0e968de8e4b}</t>
  </si>
  <si>
    <t>SO 101.3</t>
  </si>
  <si>
    <t>Dopravní značení</t>
  </si>
  <si>
    <t>{1d0e8564-7a17-47f3-b8e7-b11f1eec4b26}</t>
  </si>
  <si>
    <t>SO 102</t>
  </si>
  <si>
    <t>Místní komunikace financované městem Štramberk</t>
  </si>
  <si>
    <t>{27a7037b-faef-4094-846f-9bdf2b2e818a}</t>
  </si>
  <si>
    <t>SO 102.1</t>
  </si>
  <si>
    <t>{ea7beae5-bd61-4771-a9b2-710a727ec18e}</t>
  </si>
  <si>
    <t>SO 102.3</t>
  </si>
  <si>
    <t>{e023f95d-bc49-4a81-a99d-4bc6b994df5b}</t>
  </si>
  <si>
    <t>SO 401</t>
  </si>
  <si>
    <t>Veřejné osvětlení</t>
  </si>
  <si>
    <t>{20e43488-c752-45b0-ab22-e30f328e0297}</t>
  </si>
  <si>
    <t>SO 401.1</t>
  </si>
  <si>
    <t>Veřejné osvětlení na ul. Nádražní a Štramberská</t>
  </si>
  <si>
    <t>{c5863732-8caf-4486-a2b7-92196461f8a5}</t>
  </si>
  <si>
    <t>SO 401.2</t>
  </si>
  <si>
    <t xml:space="preserve">Veřejné osvětlení ul. Záhumenní </t>
  </si>
  <si>
    <t>{7fc4cff5-983f-4058-9dce-df6460d5e109}</t>
  </si>
  <si>
    <t>VRN</t>
  </si>
  <si>
    <t>Vedlejší rozpočtové náklady</t>
  </si>
  <si>
    <t>{69be12d2-5535-4ba0-95dc-ac341280912f}</t>
  </si>
  <si>
    <t>KRYCÍ LIST SOUPISU PRACÍ</t>
  </si>
  <si>
    <t>Objekt:</t>
  </si>
  <si>
    <t>SO 101 - Místní komunikace financované městem Kopřivnice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</si>
  <si>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</si>
  <si>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</si>
  <si>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</si>
  <si>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</si>
  <si>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</si>
  <si>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</si>
  <si>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</si>
  <si>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</si>
  <si>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</si>
  <si>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</si>
  <si>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</si>
  <si>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</si>
  <si>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</si>
  <si>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</si>
  <si>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</si>
  <si>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</si>
  <si>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</si>
  <si>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</si>
  <si>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</si>
  <si>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</si>
  <si>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</si>
  <si>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</si>
  <si>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</si>
  <si>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</si>
  <si>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</si>
  <si>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</si>
  <si>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</si>
  <si>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</si>
  <si>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</si>
  <si>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</si>
  <si>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</si>
  <si>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</si>
  <si>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</si>
  <si>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</si>
  <si>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111151111</t>
  </si>
  <si>
    <t>Pokosení trávníku při souvislé ploše do 1000 m2 parterového v rovině nebo svahu do 1:5</t>
  </si>
  <si>
    <t>m2</t>
  </si>
  <si>
    <t>4</t>
  </si>
  <si>
    <t>331826938</t>
  </si>
  <si>
    <t>Online PSC</t>
  </si>
  <si>
    <t>https://podminky.urs.cz/item/CS_URS_2024_01/111151111</t>
  </si>
  <si>
    <t>P</t>
  </si>
  <si>
    <t>Poznámka k položce:_x000d_
Zatravnění terénu (první pokos osetých ploch).</t>
  </si>
  <si>
    <t>VV</t>
  </si>
  <si>
    <t>"Ohumusování a zatravnění"250</t>
  </si>
  <si>
    <t>113106162</t>
  </si>
  <si>
    <t>Rozebrání dlažeb vozovek a ploch s přemístěním hmot na skládku na vzdálenost do 3 m nebo s naložením na dopravní prostředek, s jakoukoliv výplní spár ručně z drobných kostek nebo odseků s ložem ze živice</t>
  </si>
  <si>
    <t>850028915</t>
  </si>
  <si>
    <t>https://podminky.urs.cz/item/CS_URS_2024_01/113106162</t>
  </si>
  <si>
    <t>"plocha z žulových kostek"35</t>
  </si>
  <si>
    <t>3</t>
  </si>
  <si>
    <t>113107130</t>
  </si>
  <si>
    <t>Odstranění podkladů nebo krytů ručně s přemístěním hmot na skládku na vzdálenost do 3 m nebo s naložením na dopravní prostředek z betonu prostého, o tl. vrstvy do 100 mm</t>
  </si>
  <si>
    <t>-500191342</t>
  </si>
  <si>
    <t>https://podminky.urs.cz/item/CS_URS_2024_01/113107130</t>
  </si>
  <si>
    <t>"betonová plocha chodníků"5</t>
  </si>
  <si>
    <t>113107212</t>
  </si>
  <si>
    <t>Odstranění podkladů nebo krytů strojně plochy jednotlivě přes 200 m2 s přemístěním hmot na skládku na vzdálenost do 20 m nebo s naložením na dopravní prostředek z kameniva těženého, o tl. vrstvy přes 100 do 200 mm</t>
  </si>
  <si>
    <t>-305950591</t>
  </si>
  <si>
    <t>https://podminky.urs.cz/item/CS_URS_2024_01/113107212</t>
  </si>
  <si>
    <t>"asfaltová plocha vozovek"150</t>
  </si>
  <si>
    <t>"asfaltová plocha chodníků"135</t>
  </si>
  <si>
    <t>"asfaltová plocha chodníkového přejezdu"13</t>
  </si>
  <si>
    <t>Součet</t>
  </si>
  <si>
    <t>5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</si>
  <si>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</si>
  <si>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</si>
  <si>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-1684819442</t>
  </si>
  <si>
    <t>https://podminky.urs.cz/item/CS_URS_2024_01/113107222</t>
  </si>
  <si>
    <t>6</t>
  </si>
  <si>
    <t>113107230</t>
  </si>
  <si>
    <t>Odstranění podkladů nebo krytů strojně plochy jednotlivě přes 200 m2 s přemístěním hmot na skládku na vzdálenost do 20 m nebo s naložením na dopravní prostředek z betonu prostého, o tl. vrstvy do 100 mm</t>
  </si>
  <si>
    <t>-520299976</t>
  </si>
  <si>
    <t>https://podminky.urs.cz/item/CS_URS_2024_01/113107230</t>
  </si>
  <si>
    <t>7</t>
  </si>
  <si>
    <t>113154114</t>
  </si>
  <si>
    <t>Frézování živičného podkladu nebo krytu s naložením na dopravní prostředek plochy do 500 m2 bez překážek v trase pruhu šířky do 0,5 m, tloušťky vrstvy 100 mm</t>
  </si>
  <si>
    <t>-396405253</t>
  </si>
  <si>
    <t>https://podminky.urs.cz/item/CS_URS_2024_01/113154114</t>
  </si>
  <si>
    <t>"vyfrézování asfaltové vrstvy vozovky silnice II. tř."25</t>
  </si>
  <si>
    <t>8</t>
  </si>
  <si>
    <t>113154124</t>
  </si>
  <si>
    <t>Frézování živičného podkladu nebo krytu s naložením na dopravní prostředek plochy do 500 m2 bez překážek v trase pruhu šířky přes 0,5 m do 1 m, tloušťky vrstvy 100 mm</t>
  </si>
  <si>
    <t>13857483</t>
  </si>
  <si>
    <t>https://podminky.urs.cz/item/CS_URS_2024_01/113154124</t>
  </si>
  <si>
    <t>9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</si>
  <si>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</si>
  <si>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</si>
  <si>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</si>
  <si>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-161191189</t>
  </si>
  <si>
    <t>https://podminky.urs.cz/item/CS_URS_2024_01/113202111</t>
  </si>
  <si>
    <t>"Demolice betonových obrub a odvezení na skládku"20</t>
  </si>
  <si>
    <t>"Demolice kamenných obrub a odvezení na skládku"66</t>
  </si>
  <si>
    <t>10</t>
  </si>
  <si>
    <t>119001401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</si>
  <si>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</si>
  <si>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-957528255</t>
  </si>
  <si>
    <t>https://podminky.urs.cz/item/CS_URS_2024_01/119001401</t>
  </si>
  <si>
    <t>11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</si>
  <si>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</si>
  <si>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</si>
  <si>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-1650095352</t>
  </si>
  <si>
    <t>https://podminky.urs.cz/item/CS_URS_2024_01/119001421</t>
  </si>
  <si>
    <t>121151113</t>
  </si>
  <si>
    <t>Sejmutí ornice strojně při souvislé ploše přes 100 do 500 m2, tl. vrstvy do 200 mm</t>
  </si>
  <si>
    <t>1943953789</t>
  </si>
  <si>
    <t>https://podminky.urs.cz/item/CS_URS_2024_01/121151113</t>
  </si>
  <si>
    <t>"odhumusování"290</t>
  </si>
  <si>
    <t>13</t>
  </si>
  <si>
    <t>129001101</t>
  </si>
  <si>
    <t>Příplatek k cenám vykopávek za ztížení vykopávky v blízkosti podzemního vedení nebo výbušnin v horninách jakékoliv třídy</t>
  </si>
  <si>
    <t>m3</t>
  </si>
  <si>
    <t>792612713</t>
  </si>
  <si>
    <t>https://podminky.urs.cz/item/CS_URS_2024_01/129001101</t>
  </si>
  <si>
    <t>Poznámka k položce:_x000d_
25% objemu</t>
  </si>
  <si>
    <t>"Nové vpusti - VP"2,0*1,2*1,2*4</t>
  </si>
  <si>
    <t>"Nové RŠ"1,75*1,2*1,2*2</t>
  </si>
  <si>
    <t>"Přípojky DN 200"1,8*0,8*24</t>
  </si>
  <si>
    <t>"Přípojky k vpustímDN 150"1,8*0,8*15</t>
  </si>
  <si>
    <t>"palisáda výšky 800 mm"12*0,5*0,6</t>
  </si>
  <si>
    <t>"odvodňovací žlab š. 150 mm "5,5*0,7*0,6</t>
  </si>
  <si>
    <t>78,63*0,25 "Přepočtené koeficientem množství</t>
  </si>
  <si>
    <t>14</t>
  </si>
  <si>
    <t>131213711</t>
  </si>
  <si>
    <t>Hloubení zapažených jam ručně s urovnáním dna do předepsaného profilu a spádu v hornině třídy těžitelnosti I skupiny 3 soudržných</t>
  </si>
  <si>
    <t>-598939032</t>
  </si>
  <si>
    <t>https://podminky.urs.cz/item/CS_URS_2024_01/131213711</t>
  </si>
  <si>
    <t>15</t>
  </si>
  <si>
    <t>132212121</t>
  </si>
  <si>
    <t>Hloubení zapažených rýh šířky do 800 mm ručně s urovnáním dna do předepsaného profilu a spádu v hornině třídy těžitelnosti I skupiny 3 soudržných</t>
  </si>
  <si>
    <t>-138161101</t>
  </si>
  <si>
    <t>https://podminky.urs.cz/item/CS_URS_2024_01/132212121</t>
  </si>
  <si>
    <t>"Přípojky k vpustím DN 150"1,8*0,8*15</t>
  </si>
  <si>
    <t>16</t>
  </si>
  <si>
    <t>151811132</t>
  </si>
  <si>
    <t>Zřízení pažicích boxů pro pažení a rozepření stěn rýh podzemního vedení hloubka výkopu do 4 m, šířka přes 1,2 do 2,5 m</t>
  </si>
  <si>
    <t>1731835012</t>
  </si>
  <si>
    <t>https://podminky.urs.cz/item/CS_URS_2024_01/151811132</t>
  </si>
  <si>
    <t>"Nové vpusti - VP"2,0*4*1,2*3</t>
  </si>
  <si>
    <t>"Přípojky k vpustím"1,8*2*10</t>
  </si>
  <si>
    <t>17</t>
  </si>
  <si>
    <t>151811232</t>
  </si>
  <si>
    <t>Odstranění pažicích boxů pro pažení a rozepření stěn rýh podzemního vedení hloubka výkopu do 4 m, šířka přes 1,2 do 2,5 m</t>
  </si>
  <si>
    <t>-502781124</t>
  </si>
  <si>
    <t>https://podminky.urs.cz/item/CS_URS_2024_01/151811232</t>
  </si>
  <si>
    <t>18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</si>
  <si>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</si>
  <si>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</si>
  <si>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-386457105</t>
  </si>
  <si>
    <t>https://podminky.urs.cz/item/CS_URS_2024_01/162351104</t>
  </si>
  <si>
    <t>Poznámka k položce:_x000d_
Odvoz na meziskládku.</t>
  </si>
  <si>
    <t>19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</si>
  <si>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</si>
  <si>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</si>
  <si>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629818571</t>
  </si>
  <si>
    <t>https://podminky.urs.cz/item/CS_URS_2024_01/162751117</t>
  </si>
  <si>
    <t>Poznámka k položce:_x000d_
Odvoz na skládku.</t>
  </si>
  <si>
    <t>20</t>
  </si>
  <si>
    <t>167151101</t>
  </si>
  <si>
    <t>Nakládání, skládání a překládání neulehlého výkopku nebo sypaniny strojně nakládání, množství do 100 m3, z horniny třídy těžitelnosti I, skupiny 1 až 3</t>
  </si>
  <si>
    <t>971501849</t>
  </si>
  <si>
    <t>https://podminky.urs.cz/item/CS_URS_2024_01/167151101</t>
  </si>
  <si>
    <t>Poznámka k položce:_x000d_
2 x nakládání (odvoz na meziskládku + odvoz na skládku).</t>
  </si>
  <si>
    <t>78,63*2 "Přepočtené koeficientem množství</t>
  </si>
  <si>
    <t>171201231</t>
  </si>
  <si>
    <t>Poplatek za uložení stavebního odpadu na recyklační skládce (skládkovné) zeminy a kamení zatříděného do Katalogu odpadů pod kódem 17 05 04</t>
  </si>
  <si>
    <t>t</t>
  </si>
  <si>
    <t>-1832318728</t>
  </si>
  <si>
    <t>https://podminky.urs.cz/item/CS_URS_2024_01/171201231</t>
  </si>
  <si>
    <t>Poznámka k položce:_x000d_
Koeficient 1,9 pro přepočet m3 na t.</t>
  </si>
  <si>
    <t>78,63*1,9 "Přepočtené koeficientem množství</t>
  </si>
  <si>
    <t>22</t>
  </si>
  <si>
    <t>171251201</t>
  </si>
  <si>
    <t>Uložení sypaniny na skládky nebo meziskládky bez hutnění s upravením uložené sypaniny do předepsaného tvaru</t>
  </si>
  <si>
    <t>2048791100</t>
  </si>
  <si>
    <t>https://podminky.urs.cz/item/CS_URS_2024_01/171251201</t>
  </si>
  <si>
    <t>23</t>
  </si>
  <si>
    <t>174111101</t>
  </si>
  <si>
    <t>Zásyp sypaninou z jakékoliv horniny ručně s uložením výkopku ve vrstvách se zhutněním jam, šachet, rýh nebo kolem objektů v těchto vykopávkách</t>
  </si>
  <si>
    <t>634133302</t>
  </si>
  <si>
    <t>https://podminky.urs.cz/item/CS_URS_2024_01/174111101</t>
  </si>
  <si>
    <t>250*0,15 "Přepočtené koeficientem množství</t>
  </si>
  <si>
    <t>24</t>
  </si>
  <si>
    <t>M</t>
  </si>
  <si>
    <t>10364101</t>
  </si>
  <si>
    <t>zemina pro terénní úpravy - ornice</t>
  </si>
  <si>
    <t>-429071815</t>
  </si>
  <si>
    <t>37,5*1,9 "Přepočtené koeficientem množství</t>
  </si>
  <si>
    <t>25</t>
  </si>
  <si>
    <t>174151101</t>
  </si>
  <si>
    <t>Zásyp sypaninou z jakékoliv horniny strojně s uložením výkopku ve vrstvách se zhutněním jam, šachet, rýh nebo kolem objektů v těchto vykopávkách</t>
  </si>
  <si>
    <t>1800145129</t>
  </si>
  <si>
    <t>https://podminky.urs.cz/item/CS_URS_2024_01/174151101</t>
  </si>
  <si>
    <t>Hutněný zásyp ve vrstvách.</t>
  </si>
  <si>
    <t>78,630</t>
  </si>
  <si>
    <t>mínus odpočet objemu potrubí, vč. obsypu:</t>
  </si>
  <si>
    <t>-0,8*(15+24)*(0,1+0,2+0,3)</t>
  </si>
  <si>
    <t>mínus odpočet objemu šachet:</t>
  </si>
  <si>
    <t>"Nové vpusti - VP"-(2,0*0,275*0,275*3,14)*4</t>
  </si>
  <si>
    <t>"Nové RŠ"-(1,75*0,3*0,3*2)</t>
  </si>
  <si>
    <t>26</t>
  </si>
  <si>
    <t>58343930</t>
  </si>
  <si>
    <t>kamenivo drcené hrubé frakce 16/32</t>
  </si>
  <si>
    <t>-2088081984</t>
  </si>
  <si>
    <t>Poznámka k položce:_x000d_
kamenivo přírodní těžené frakce 16/32 (nepřípustné pro zásyp jsou popílek, hlušina (haldovina), struska a recykláty)._x000d_
Koeficient 1,9 pro přepočet m3 na t.</t>
  </si>
  <si>
    <t>57,695*1,9 "Přepočtené koeficientem množství</t>
  </si>
  <si>
    <t>27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</si>
  <si>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</si>
  <si>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</si>
  <si>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1789241762</t>
  </si>
  <si>
    <t>https://podminky.urs.cz/item/CS_URS_2024_01/175111101</t>
  </si>
  <si>
    <t>Poznámka k položce:_x000d_
Hutnění materiálu ve vrstvách max. 200mm!</t>
  </si>
  <si>
    <t>0,8*15*(0,1+0,2+0,3)</t>
  </si>
  <si>
    <t>28</t>
  </si>
  <si>
    <t>58337302</t>
  </si>
  <si>
    <t>štěrkopísek frakce 0/16</t>
  </si>
  <si>
    <t>317894008</t>
  </si>
  <si>
    <t>Poznámka k položce:_x000d_
Hutněný obsyp ve vrstvách – přírodní těžené kamenivo 0-8mm._x000d_
Koeficient 1,9 pro přepočet t na m3.</t>
  </si>
  <si>
    <t>7,2*1,9 "Přepočtené koeficientem množství</t>
  </si>
  <si>
    <t>29</t>
  </si>
  <si>
    <t>181351103</t>
  </si>
  <si>
    <t>Rozprostření a urovnání ornice v rovině nebo ve svahu sklonu do 1:5 strojně při souvislé ploše přes 100 do 500 m2, tl. vrstvy do 200 mm</t>
  </si>
  <si>
    <t>550992896</t>
  </si>
  <si>
    <t>https://podminky.urs.cz/item/CS_URS_2024_01/181351103</t>
  </si>
  <si>
    <t>30</t>
  </si>
  <si>
    <t>181451131</t>
  </si>
  <si>
    <t>Založení trávníku na půdě předem připravené plochy přes 1000 m2 výsevem včetně utažení parkového v rovině nebo na svahu do 1:5</t>
  </si>
  <si>
    <t>-704776300</t>
  </si>
  <si>
    <t>https://podminky.urs.cz/item/CS_URS_2024_01/181451131</t>
  </si>
  <si>
    <t>31</t>
  </si>
  <si>
    <t>00572100</t>
  </si>
  <si>
    <t>osivo jetelotráva intenzivní víceletá</t>
  </si>
  <si>
    <t>kg</t>
  </si>
  <si>
    <t>1850395994</t>
  </si>
  <si>
    <t>250*0,05 "Přepočtené koeficientem množství</t>
  </si>
  <si>
    <t>32</t>
  </si>
  <si>
    <t>181951112</t>
  </si>
  <si>
    <t>Úprava pláně vyrovnáním výškových rozdílů strojně v hornině třídy těžitelnosti I, skupiny 1 až 3 se zhutněním</t>
  </si>
  <si>
    <t>-1139666454</t>
  </si>
  <si>
    <t>https://podminky.urs.cz/item/CS_URS_2024_01/181951112</t>
  </si>
  <si>
    <t>"Konstrukce dlážděné plochy chodníku"221</t>
  </si>
  <si>
    <t>"Konstrukce dlážděné plochy chodníkového přejezdu"13</t>
  </si>
  <si>
    <t>"Konstrukce asfaltové plochy vozovky"100</t>
  </si>
  <si>
    <t>33</t>
  </si>
  <si>
    <t>182303111</t>
  </si>
  <si>
    <t>Doplnění zeminy nebo substrátu na travnatých plochách tloušťky do 50 mm v rovině nebo na svahu do 1:5</t>
  </si>
  <si>
    <t>1056948047</t>
  </si>
  <si>
    <t>https://podminky.urs.cz/item/CS_URS_2024_01/182303111</t>
  </si>
  <si>
    <t>34</t>
  </si>
  <si>
    <t>10371500</t>
  </si>
  <si>
    <t>substrát pro trávníky VL</t>
  </si>
  <si>
    <t>-989662294</t>
  </si>
  <si>
    <t>35</t>
  </si>
  <si>
    <t>184813521</t>
  </si>
  <si>
    <t>Chemické odplevelení po založení kultury ručně postřikem na široko v rovině nebo na svahu do 1:5</t>
  </si>
  <si>
    <t>1303259360</t>
  </si>
  <si>
    <t>https://podminky.urs.cz/item/CS_URS_2024_01/184813521</t>
  </si>
  <si>
    <t>36</t>
  </si>
  <si>
    <t>185802113.R</t>
  </si>
  <si>
    <t>Hnojení půdy nebo trávníku v rovině nebo na svahu do 1:5 umělým hnojivem na široko</t>
  </si>
  <si>
    <t>1818951750</t>
  </si>
  <si>
    <t>"přihnojení 5 g dusíku na 1 m2"250*(5/1000)</t>
  </si>
  <si>
    <t>37</t>
  </si>
  <si>
    <t>25191155</t>
  </si>
  <si>
    <t>hnojivo průmyslové</t>
  </si>
  <si>
    <t>-1100860243</t>
  </si>
  <si>
    <t>1,25*1,1 "Přepočtené koeficientem množství</t>
  </si>
  <si>
    <t>38</t>
  </si>
  <si>
    <t>185803111</t>
  </si>
  <si>
    <t>Ošetření trávníku jednorázové v rovině nebo na svahu do 1:5</t>
  </si>
  <si>
    <t>1953487261</t>
  </si>
  <si>
    <t>https://podminky.urs.cz/item/CS_URS_2024_01/185803111</t>
  </si>
  <si>
    <t>39</t>
  </si>
  <si>
    <t>185803211</t>
  </si>
  <si>
    <t>Uválcování trávníku v rovině nebo na svahu do 1:5</t>
  </si>
  <si>
    <t>-424026023</t>
  </si>
  <si>
    <t>https://podminky.urs.cz/item/CS_URS_2024_01/185803211</t>
  </si>
  <si>
    <t>Zakládání</t>
  </si>
  <si>
    <t>40</t>
  </si>
  <si>
    <t>274313711</t>
  </si>
  <si>
    <t>Základy z betonu prostého pasy betonu kamenem neprokládaného tř. C 20/25</t>
  </si>
  <si>
    <t>1811705657</t>
  </si>
  <si>
    <t>https://podminky.urs.cz/item/CS_URS_2024_01/274313711</t>
  </si>
  <si>
    <t>Beton C20/25nXF3</t>
  </si>
  <si>
    <t>"nový dvouřádek z žulových kostek (ul. Nádražní)"(85*2)*0,2*0,2</t>
  </si>
  <si>
    <t>"nové KS3"113*0,45*0,35</t>
  </si>
  <si>
    <t>"nové OP 2"37*0,45*0,35</t>
  </si>
  <si>
    <t>"obrubník 80/250"100*0,2*0,2</t>
  </si>
  <si>
    <t>Svislé a kompletní konstrukce</t>
  </si>
  <si>
    <t>41</t>
  </si>
  <si>
    <t>339921132</t>
  </si>
  <si>
    <t>Osazování palisád betonových v řadě se zabetonováním výšky palisády přes 500 do 1000 mm</t>
  </si>
  <si>
    <t>1968394676</t>
  </si>
  <si>
    <t>https://podminky.urs.cz/item/CS_URS_2024_01/339921132</t>
  </si>
  <si>
    <t>42</t>
  </si>
  <si>
    <t>592290199.R01</t>
  </si>
  <si>
    <t>palisáda hranatá betonová 160x120mm v 800mm přírodní</t>
  </si>
  <si>
    <t>kus</t>
  </si>
  <si>
    <t>1726519183</t>
  </si>
  <si>
    <t>12*5,715 "Přepočtené koeficientem množství</t>
  </si>
  <si>
    <t>43</t>
  </si>
  <si>
    <t>359901211</t>
  </si>
  <si>
    <t>Monitoring stok (kamerový systém) jakékoli výšky nová kanalizace</t>
  </si>
  <si>
    <t>-1367796105</t>
  </si>
  <si>
    <t>https://podminky.urs.cz/item/CS_URS_2024_01/359901211</t>
  </si>
  <si>
    <t>"Přípojky kanal."15+24</t>
  </si>
  <si>
    <t>Vodorovné konstrukce</t>
  </si>
  <si>
    <t>44</t>
  </si>
  <si>
    <t>451572111</t>
  </si>
  <si>
    <t>Lože pod potrubí, stoky a drobné objekty v otevřeném výkopu z kameniva drobného těženého 0 až 4 mm</t>
  </si>
  <si>
    <t>947402433</t>
  </si>
  <si>
    <t>https://podminky.urs.cz/item/CS_URS_2024_01/451572111</t>
  </si>
  <si>
    <t>"Přípojky k vpustím"0,1*0,8*(15+24)</t>
  </si>
  <si>
    <t>45</t>
  </si>
  <si>
    <t>452311141</t>
  </si>
  <si>
    <t>Podkladní a zajišťovací konstrukce z betonu prostého v otevřeném výkopu bez zvýšených nároků na prostředí desky pod potrubí, stoky a drobné objekty z betonu tř. C 16/20</t>
  </si>
  <si>
    <t>230004452</t>
  </si>
  <si>
    <t>https://podminky.urs.cz/item/CS_URS_2024_01/452311141</t>
  </si>
  <si>
    <t>"Nové vpusti - VP"0,15*1,2*1,2*4</t>
  </si>
  <si>
    <t>"Nové RŠ"0,15*1,2*1,2*2</t>
  </si>
  <si>
    <t>46</t>
  </si>
  <si>
    <t>452313141</t>
  </si>
  <si>
    <t>Podkladní a zajišťovací konstrukce z betonu prostého v otevřeném výkopu bez zvýšených nároků na prostředí bloky pro potrubí z betonu tř. C 16/20</t>
  </si>
  <si>
    <t>784113842</t>
  </si>
  <si>
    <t>https://podminky.urs.cz/item/CS_URS_2024_01/452313141</t>
  </si>
  <si>
    <t>"Nové vpusti (napojení potrubí)"(4+2)*0,25</t>
  </si>
  <si>
    <t>47</t>
  </si>
  <si>
    <t>452353111</t>
  </si>
  <si>
    <t>Bednění podkladních a zajišťovacích konstrukcí v otevřeném výkopu bloků pro potrubí zřízení</t>
  </si>
  <si>
    <t>-1042409914</t>
  </si>
  <si>
    <t>https://podminky.urs.cz/item/CS_URS_2024_01/452353111</t>
  </si>
  <si>
    <t>48</t>
  </si>
  <si>
    <t>452353112</t>
  </si>
  <si>
    <t>Bednění podkladních a zajišťovacích konstrukcí v otevřeném výkopu bloků pro potrubí odstranění</t>
  </si>
  <si>
    <t>2143277493</t>
  </si>
  <si>
    <t>https://podminky.urs.cz/item/CS_URS_2024_01/452353112</t>
  </si>
  <si>
    <t>Komunikace pozemní</t>
  </si>
  <si>
    <t>49</t>
  </si>
  <si>
    <t>564201111</t>
  </si>
  <si>
    <t>Podklad nebo podsyp ze štěrkopísku ŠP s rozprostřením, vlhčením a zhutněním plochy přes 100 m2, po zhutnění tl. 40 mm</t>
  </si>
  <si>
    <t>-1340162277</t>
  </si>
  <si>
    <t>https://podminky.urs.cz/item/CS_URS_2024_01/564201111</t>
  </si>
  <si>
    <t>"vydláždění plochy u stávající uliční vpusti na ul. Záhumenní"1,5</t>
  </si>
  <si>
    <t>50</t>
  </si>
  <si>
    <t>564861011.A</t>
  </si>
  <si>
    <t>Podklad ze štěrkodrti ŠDA s rozprostřením a zhutněním plochy jednotlivě do 100 m2, po zhutnění tl. 200 mm</t>
  </si>
  <si>
    <t>-43095085</t>
  </si>
  <si>
    <t>51</t>
  </si>
  <si>
    <t>564861011.A.</t>
  </si>
  <si>
    <t>Podklad ze štěrkodrti na upravenou pláň ŠDA s rozprostřením a zhutněním plochy jednotlivě do 100 m2, po zhutnění tl. 200 mm</t>
  </si>
  <si>
    <t>-1865429547</t>
  </si>
  <si>
    <t>52</t>
  </si>
  <si>
    <t>564871111</t>
  </si>
  <si>
    <t>Podklad ze štěrkodrti ŠD s rozprostřením a zhutněním plochy přes 100 m2, po zhutnění tl. 250 mm</t>
  </si>
  <si>
    <t>427626251</t>
  </si>
  <si>
    <t>https://podminky.urs.cz/item/CS_URS_2024_01/564871111</t>
  </si>
  <si>
    <t>53</t>
  </si>
  <si>
    <t>564871016</t>
  </si>
  <si>
    <t>Podklad ze štěrkodrti ŠD s rozprostřením a zhutněním plochy jednotlivě do 100 m2, po zhutnění tl. 300 mm</t>
  </si>
  <si>
    <t>1712671267</t>
  </si>
  <si>
    <t>https://podminky.urs.cz/item/CS_URS_2024_01/564871016</t>
  </si>
  <si>
    <t>"Vydláždění plochy u stávající uliční vpusti na ul. Záhumenní"1,5</t>
  </si>
  <si>
    <t>54</t>
  </si>
  <si>
    <t>565135101.1</t>
  </si>
  <si>
    <t>Asfaltový beton vrstva podkladní ACP 16+ (obalované kamenivo střednězrnné - OKS) s rozprostřením a zhutněním v pruhu šířky do 1,5 m, po zhutnění tl. 50 mm</t>
  </si>
  <si>
    <t>1687531420</t>
  </si>
  <si>
    <t>55</t>
  </si>
  <si>
    <t>573191111</t>
  </si>
  <si>
    <t>Postřik infiltrační kationaktivní emulzí v množství 1,00 kg/m2</t>
  </si>
  <si>
    <t>1774993455</t>
  </si>
  <si>
    <t>https://podminky.urs.cz/item/CS_URS_2024_01/573191111</t>
  </si>
  <si>
    <t>56</t>
  </si>
  <si>
    <t>573231107</t>
  </si>
  <si>
    <t>Postřik spojovací PS bez posypu kamenivem ze silniční emulze, v množství 0,40 kg/m2</t>
  </si>
  <si>
    <t>-1152117851</t>
  </si>
  <si>
    <t>https://podminky.urs.cz/item/CS_URS_2024_01/573231107</t>
  </si>
  <si>
    <t>"Silnice II. tř. II/480 bude návaznost asfaltových vrstev"25</t>
  </si>
  <si>
    <t>"Konstrukce asfaltové plochy vozovky"100*2</t>
  </si>
  <si>
    <t>57</t>
  </si>
  <si>
    <t>577144031.1</t>
  </si>
  <si>
    <t>Asfaltový beton vrstva obrusná ACO 11+ (ABS) s rozprostřením a se zhutněním z modifikovaného asfaltu v pruhu šířky do 1,5 m, po zhutnění tl. 50 mm</t>
  </si>
  <si>
    <t>-2053545250</t>
  </si>
  <si>
    <t>58</t>
  </si>
  <si>
    <t>577145032.1</t>
  </si>
  <si>
    <t>Asfaltový beton vrstva ložní ACL 16+ (ABH) s rozprostřením a zhutněním z modifikovaného asfaltu v pruhu šířky do 1,5 m, po zhutnění tl. 50 mm</t>
  </si>
  <si>
    <t>1333488573</t>
  </si>
  <si>
    <t>59</t>
  </si>
  <si>
    <t>591211111</t>
  </si>
  <si>
    <t>Kladení dlažby z kostek s provedením lože do tl. 50 mm, s vyplněním spár, s dvojím beraněním a se smetením přebytečného materiálu na krajnici drobných z kamene, do lože z kameniva těženého</t>
  </si>
  <si>
    <t>-708520840</t>
  </si>
  <si>
    <t>https://podminky.urs.cz/item/CS_URS_2024_01/591211111</t>
  </si>
  <si>
    <t>60</t>
  </si>
  <si>
    <t>58381015</t>
  </si>
  <si>
    <t>kostka řezanoštípaná dlažební žula 10x10x10cm</t>
  </si>
  <si>
    <t>-1545758263</t>
  </si>
  <si>
    <t>1,5*1,1 "Přepočtené koeficientem množství</t>
  </si>
  <si>
    <t>61</t>
  </si>
  <si>
    <t>596212222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</si>
  <si>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B, pro plochy přes 100 do 300 m2</t>
  </si>
  <si>
    <t>1844954780</t>
  </si>
  <si>
    <t>https://podminky.urs.cz/item/CS_URS_2024_01/596212222</t>
  </si>
  <si>
    <t>62</t>
  </si>
  <si>
    <t>59245020</t>
  </si>
  <si>
    <t>dlažba skladebná betonová 200x100mm tl 80mm přírodní</t>
  </si>
  <si>
    <t>1778484912</t>
  </si>
  <si>
    <t>215*1,1 "Přepočtené koeficientem množství</t>
  </si>
  <si>
    <t>63</t>
  </si>
  <si>
    <t>59245226</t>
  </si>
  <si>
    <t>dlažba pro nevidomé betonová 200x100mm tl 80mm barevná</t>
  </si>
  <si>
    <t>1864893706</t>
  </si>
  <si>
    <t>19*1,1 "Přepočtené koeficientem množství</t>
  </si>
  <si>
    <t>64</t>
  </si>
  <si>
    <t>596991112</t>
  </si>
  <si>
    <t>Řezání betonové, kameninové nebo kamenné dlažby do oblouku tloušťky dlažby přes 60 do 80 mm</t>
  </si>
  <si>
    <t>-1629176152</t>
  </si>
  <si>
    <t>https://podminky.urs.cz/item/CS_URS_2024_01/596991112</t>
  </si>
  <si>
    <t>Trubní vedení</t>
  </si>
  <si>
    <t>65</t>
  </si>
  <si>
    <t>871313123</t>
  </si>
  <si>
    <t>Montáž kanalizačního potrubí z tvrdého PVC-U hladkého plnostěnného tuhost SN 12 DN 160</t>
  </si>
  <si>
    <t>-1028588691</t>
  </si>
  <si>
    <t>https://podminky.urs.cz/item/CS_URS_2024_01/871313123</t>
  </si>
  <si>
    <t>66</t>
  </si>
  <si>
    <t>28611106</t>
  </si>
  <si>
    <t>trubka kanalizační PVC-U plnostěnná jednovrstvá s rázovou odolností DN 160x6000mm SN12</t>
  </si>
  <si>
    <t>670239888</t>
  </si>
  <si>
    <t>15*1,03 "Přepočtené koeficientem množství</t>
  </si>
  <si>
    <t>67</t>
  </si>
  <si>
    <t>871353123</t>
  </si>
  <si>
    <t>Montáž kanalizačního potrubí z tvrdého PVC-U hladkého plnostěnného tuhost SN 12 DN 200</t>
  </si>
  <si>
    <t>1284480355</t>
  </si>
  <si>
    <t>https://podminky.urs.cz/item/CS_URS_2024_01/871353123</t>
  </si>
  <si>
    <t>68</t>
  </si>
  <si>
    <t>28611107</t>
  </si>
  <si>
    <t>trubka kanalizační PVC-U plnostěnná jednovrstvá s rázovou odolností DN 200x6000mm SN12</t>
  </si>
  <si>
    <t>-1340836413</t>
  </si>
  <si>
    <t>24*1,03 "Přepočtené koeficientem množství</t>
  </si>
  <si>
    <t>69</t>
  </si>
  <si>
    <t>877310310</t>
  </si>
  <si>
    <t>Montáž tvarovek na kanalizačním plastovém potrubí z PP nebo PVC-U hladkého plnostěnného kolen, víček nebo hrdlových uzávěrů DN 150</t>
  </si>
  <si>
    <t>-12546282</t>
  </si>
  <si>
    <t>https://podminky.urs.cz/item/CS_URS_2024_01/877310310</t>
  </si>
  <si>
    <t>"přesuvka"3</t>
  </si>
  <si>
    <t>"objímka"3</t>
  </si>
  <si>
    <t>"spojka"3</t>
  </si>
  <si>
    <t>70</t>
  </si>
  <si>
    <t>28612243</t>
  </si>
  <si>
    <t>přesuvka kanalizační plastová PVC KG DN 160 SN12/16</t>
  </si>
  <si>
    <t>1358333932</t>
  </si>
  <si>
    <t>71</t>
  </si>
  <si>
    <t>28614548</t>
  </si>
  <si>
    <t>fixační objímky proti rozpojení, tlakové zatížení do 2,5baru DN 160</t>
  </si>
  <si>
    <t>1088360987</t>
  </si>
  <si>
    <t>72</t>
  </si>
  <si>
    <t>55251154</t>
  </si>
  <si>
    <t>spojka pro navrtávku DN 160</t>
  </si>
  <si>
    <t>1435768886</t>
  </si>
  <si>
    <t>73</t>
  </si>
  <si>
    <t>28651067</t>
  </si>
  <si>
    <t>spojka dvouhrdlá kanalizační PVC-U plnostěnná s rázovou odolností DN 150</t>
  </si>
  <si>
    <t>1655188100</t>
  </si>
  <si>
    <t>74</t>
  </si>
  <si>
    <t>877355121</t>
  </si>
  <si>
    <t>Výřez a montáž odbočné tvarovky na potrubí z trub z tvrdého PVC DN 200</t>
  </si>
  <si>
    <t>-1625015316</t>
  </si>
  <si>
    <t>https://podminky.urs.cz/item/CS_URS_2024_01/877355121</t>
  </si>
  <si>
    <t>"Napojení na stáv. kanal."2</t>
  </si>
  <si>
    <t>75</t>
  </si>
  <si>
    <t>877355199.R01</t>
  </si>
  <si>
    <t>Jádrová navrtávka na potrubí z trub z tvrdého PVC DN 200</t>
  </si>
  <si>
    <t>944619555</t>
  </si>
  <si>
    <t>"Napojení na stáv. kanal."1</t>
  </si>
  <si>
    <t>76</t>
  </si>
  <si>
    <t>890211851</t>
  </si>
  <si>
    <t>Bourání šachet a jímek strojně velikosti obestavěného prostoru do 1,5 m3 z prostého betonu</t>
  </si>
  <si>
    <t>-637230719</t>
  </si>
  <si>
    <t>https://podminky.urs.cz/item/CS_URS_2024_01/890211851</t>
  </si>
  <si>
    <t>"Demolice uliční vpusti"1,5</t>
  </si>
  <si>
    <t>77</t>
  </si>
  <si>
    <t>894414111</t>
  </si>
  <si>
    <t>Osazení betonových nebo železobetonových dílců pro šachty skruží základových (dno)</t>
  </si>
  <si>
    <t>-1553660057</t>
  </si>
  <si>
    <t>https://podminky.urs.cz/item/CS_URS_2024_01/894414111</t>
  </si>
  <si>
    <t>Poznámka k položce:_x000d_
Poznámka k položce: Viz TZ SO 102.</t>
  </si>
  <si>
    <t>78</t>
  </si>
  <si>
    <t>59223852</t>
  </si>
  <si>
    <t>dno pro uliční vpusť s kalovou prohlubní betonové 450x300x50mm</t>
  </si>
  <si>
    <t>-1419264119</t>
  </si>
  <si>
    <t>79</t>
  </si>
  <si>
    <t>895270401</t>
  </si>
  <si>
    <t>Proplachovací a kontrolní šachta z PE-HD pro drenáže liniových staveb DN 600 užitné výšky do 750 mm šachtové dno (DN šachty/DN vedení) DN 600/250 průchozí</t>
  </si>
  <si>
    <t>1322869481</t>
  </si>
  <si>
    <t>https://podminky.urs.cz/item/CS_URS_2024_01/895270401</t>
  </si>
  <si>
    <t>80</t>
  </si>
  <si>
    <t>895270431</t>
  </si>
  <si>
    <t>Proplachovací a kontrolní šachta z PE-HD pro drenáže liniových staveb DN 600 užitné výšky do 750 mm šachtové prodloužení světlé hloubky 1000 mm</t>
  </si>
  <si>
    <t>-1180887884</t>
  </si>
  <si>
    <t>https://podminky.urs.cz/item/CS_URS_2024_01/895270431</t>
  </si>
  <si>
    <t>81</t>
  </si>
  <si>
    <t>895270451</t>
  </si>
  <si>
    <t>Proplachovací a kontrolní šachta z PE-HD pro drenáže liniových staveb DN 600 užitné výšky do 750 mm redukce DN 250/100-200</t>
  </si>
  <si>
    <t>-1090496157</t>
  </si>
  <si>
    <t>https://podminky.urs.cz/item/CS_URS_2024_01/895270451</t>
  </si>
  <si>
    <t>82</t>
  </si>
  <si>
    <t>895270514</t>
  </si>
  <si>
    <t>Proplachovací a kontrolní šachta z PE-HD pro drenáže liniových staveb DN 600 užitné výšky do 750 mm mříž bez vyrovnávacího prstence dešťová litinová včetně lapače nečístot pro třídu zatížení D 400</t>
  </si>
  <si>
    <t>440579253</t>
  </si>
  <si>
    <t>https://podminky.urs.cz/item/CS_URS_2024_01/895270514</t>
  </si>
  <si>
    <t>83</t>
  </si>
  <si>
    <t>895941313</t>
  </si>
  <si>
    <t>Osazení vpusti uliční z betonových dílců DN 450 skruž horní 295 mm</t>
  </si>
  <si>
    <t>1543259675</t>
  </si>
  <si>
    <t>https://podminky.urs.cz/item/CS_URS_2024_01/895941313</t>
  </si>
  <si>
    <t>84</t>
  </si>
  <si>
    <t>59223857</t>
  </si>
  <si>
    <t>skruž betonová horní pro uliční vpusť 450x295x50mm</t>
  </si>
  <si>
    <t>-117079029</t>
  </si>
  <si>
    <t>85</t>
  </si>
  <si>
    <t>895941331</t>
  </si>
  <si>
    <t>Osazení vpusti uliční z betonových dílců DN 450 skruž průběžná s výtokem</t>
  </si>
  <si>
    <t>-1550818385</t>
  </si>
  <si>
    <t>https://podminky.urs.cz/item/CS_URS_2024_01/895941331</t>
  </si>
  <si>
    <t>86</t>
  </si>
  <si>
    <t>59223854</t>
  </si>
  <si>
    <t>skruž betonová s odtokem 150mm PVC pro uliční vpusť 450x350x50mm</t>
  </si>
  <si>
    <t>-1607356658</t>
  </si>
  <si>
    <t>87</t>
  </si>
  <si>
    <t>895941351.R01</t>
  </si>
  <si>
    <t>Osazení vpusti uliční DN 450 z betonových dílců skruž horní</t>
  </si>
  <si>
    <t>-1704495504</t>
  </si>
  <si>
    <t>88</t>
  </si>
  <si>
    <t>59223864</t>
  </si>
  <si>
    <t>prstenec pro uliční vpusť vyrovnávací betonový 390x60x130mm</t>
  </si>
  <si>
    <t>624242754</t>
  </si>
  <si>
    <t>89</t>
  </si>
  <si>
    <t>59223858</t>
  </si>
  <si>
    <t>skruž betonová horní pro uliční vpusť 450x570x50mm</t>
  </si>
  <si>
    <t>765241856</t>
  </si>
  <si>
    <t>Poznámka k položce:_x000d_
Např.:TBV - Q 660/180</t>
  </si>
  <si>
    <t>90</t>
  </si>
  <si>
    <t>899104112</t>
  </si>
  <si>
    <t>Osazení poklopů litinových, ocelových nebo železobetonových včetně rámů pro třídu zatížení D400, E600</t>
  </si>
  <si>
    <t>1459408737</t>
  </si>
  <si>
    <t>https://podminky.urs.cz/item/CS_URS_2024_01/899104112</t>
  </si>
  <si>
    <t>91</t>
  </si>
  <si>
    <t>59224481</t>
  </si>
  <si>
    <t>mříž vtoková s rámem pro uliční vpusť 500x500, zatížení 40 tun</t>
  </si>
  <si>
    <t>1705585792</t>
  </si>
  <si>
    <t>92</t>
  </si>
  <si>
    <t>55241433</t>
  </si>
  <si>
    <t>příslušenství kompozitních poklopů - pant nerez</t>
  </si>
  <si>
    <t>-1442255163</t>
  </si>
  <si>
    <t>93</t>
  </si>
  <si>
    <t>55241001</t>
  </si>
  <si>
    <t>koš kalový pod kruhovou mříž - těžký</t>
  </si>
  <si>
    <t>-2062140226</t>
  </si>
  <si>
    <t>94</t>
  </si>
  <si>
    <t>899132121</t>
  </si>
  <si>
    <t>Výměna (výšková úprava) poklopu kanalizačního s rámem pevným s ošetřením podkladních vrstev hloubky do 25 cm</t>
  </si>
  <si>
    <t>1151324390</t>
  </si>
  <si>
    <t>https://podminky.urs.cz/item/CS_URS_2024_01/899132121</t>
  </si>
  <si>
    <t>"Výšková úprava do nové nivelety stavby - šachtice"3</t>
  </si>
  <si>
    <t>95</t>
  </si>
  <si>
    <t>55241030</t>
  </si>
  <si>
    <t>poklop šachtový litinový kruhový DN 600 bez ventilace tř D400 pro intenzivní provoz</t>
  </si>
  <si>
    <t>-2034037194</t>
  </si>
  <si>
    <t>96</t>
  </si>
  <si>
    <t>899133211</t>
  </si>
  <si>
    <t>Výměna (výšková úprava) vtokové mříže uliční vpusti na betonové skruži s použitím betonových vyrovnávacích prvků</t>
  </si>
  <si>
    <t>1256178998</t>
  </si>
  <si>
    <t>https://podminky.urs.cz/item/CS_URS_2024_01/899133211</t>
  </si>
  <si>
    <t>"Výšková úprava do nové nivelety stavby - ul. vpusť"1</t>
  </si>
  <si>
    <t>97</t>
  </si>
  <si>
    <t>-790009170</t>
  </si>
  <si>
    <t>98</t>
  </si>
  <si>
    <t>899202211</t>
  </si>
  <si>
    <t>Demontáž mříží litinových včetně rámů, hmotnosti jednotlivě přes 50 do 100 Kg</t>
  </si>
  <si>
    <t>57794867</t>
  </si>
  <si>
    <t>https://podminky.urs.cz/item/CS_URS_2024_01/899202211</t>
  </si>
  <si>
    <t>"Demolice uliční vpusti"1</t>
  </si>
  <si>
    <t>99</t>
  </si>
  <si>
    <t>899722114</t>
  </si>
  <si>
    <t>Krytí potrubí z plastů výstražnou fólií z PVC šířky přes 34 do 40 cm</t>
  </si>
  <si>
    <t>-2048277934</t>
  </si>
  <si>
    <t>https://podminky.urs.cz/item/CS_URS_2024_01/899722114</t>
  </si>
  <si>
    <t>Ostatní konstrukce a práce, bourání</t>
  </si>
  <si>
    <t>100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</si>
  <si>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</si>
  <si>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</si>
  <si>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-1331187347</t>
  </si>
  <si>
    <t>https://podminky.urs.cz/item/CS_URS_2024_01/916111123</t>
  </si>
  <si>
    <t>"nový dvouřádek z žulových kostek (ul. Nádražní)"85*2</t>
  </si>
  <si>
    <t>101</t>
  </si>
  <si>
    <t>-961857580</t>
  </si>
  <si>
    <t>170*0,11 "Přepočtené koeficientem množství</t>
  </si>
  <si>
    <t>102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</si>
  <si>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</si>
  <si>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</si>
  <si>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1343682351</t>
  </si>
  <si>
    <t>https://podminky.urs.cz/item/CS_URS_2024_01/916231213</t>
  </si>
  <si>
    <t>"obrubník 80/250"100</t>
  </si>
  <si>
    <t>103</t>
  </si>
  <si>
    <t>59217016</t>
  </si>
  <si>
    <t>obrubník betonový chodníkový 1000x80x250mm</t>
  </si>
  <si>
    <t>-323839178</t>
  </si>
  <si>
    <t>100*1,1 "Přepočtené koeficientem množství</t>
  </si>
  <si>
    <t>104</t>
  </si>
  <si>
    <t>916231292</t>
  </si>
  <si>
    <t>Osazení chodníkového obrubníku betonového se zřízením lože, s vyplněním a zatřením spár cementovou maltou Příplatek k cenám za řezání obrubníků při osazení do oblouku vnitřního poloměru do 2,5 m</t>
  </si>
  <si>
    <t>-1120489560</t>
  </si>
  <si>
    <t>https://podminky.urs.cz/item/CS_URS_2024_01/916231292</t>
  </si>
  <si>
    <t>105</t>
  </si>
  <si>
    <t>916241213</t>
  </si>
  <si>
    <t>Osazení obrubníku kamenného se zřízením lože, s vyplněním a zatřením spár cementovou maltou stojatého s boční opěrou z betonu prostého, do lože z betonu prostého</t>
  </si>
  <si>
    <t>1327795962</t>
  </si>
  <si>
    <t>https://podminky.urs.cz/item/CS_URS_2024_01/916241213</t>
  </si>
  <si>
    <t>"nové KS3"113</t>
  </si>
  <si>
    <t>"nové OP 2"37</t>
  </si>
  <si>
    <t>106</t>
  </si>
  <si>
    <t>58380001</t>
  </si>
  <si>
    <t>krajník kamenný žulový silniční 130x200x300-800mm</t>
  </si>
  <si>
    <t>1240656953</t>
  </si>
  <si>
    <t>"znovuosazení (výzisk) KS3 (30% výměna)"113*0,3</t>
  </si>
  <si>
    <t>"nové KS3"12</t>
  </si>
  <si>
    <t>45,9*1,1 "Přepočtené koeficientem množství</t>
  </si>
  <si>
    <t>107</t>
  </si>
  <si>
    <t>58380003</t>
  </si>
  <si>
    <t>obrubník kamenný žulový přímý 1000x300x200mm</t>
  </si>
  <si>
    <t>-1831054670</t>
  </si>
  <si>
    <t>37*1,1 "Přepočtené koeficientem množství</t>
  </si>
  <si>
    <t>108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</si>
  <si>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</si>
  <si>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</si>
  <si>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1293382544</t>
  </si>
  <si>
    <t>https://podminky.urs.cz/item/CS_URS_2024_01/919732211</t>
  </si>
  <si>
    <t>"řezání spáry + asfaltová zálivka"160</t>
  </si>
  <si>
    <t>109</t>
  </si>
  <si>
    <t>919735113</t>
  </si>
  <si>
    <t>Řezání stávajícího živičného krytu nebo podkladu hloubky přes 100 do 150 mm</t>
  </si>
  <si>
    <t>-700483081</t>
  </si>
  <si>
    <t>https://podminky.urs.cz/item/CS_URS_2024_01/919735113</t>
  </si>
  <si>
    <t>110</t>
  </si>
  <si>
    <t>919748111</t>
  </si>
  <si>
    <t>Provedení postřiku cementobetonového krytu nebo podkladu ochrannou emulzí</t>
  </si>
  <si>
    <t>-749336859</t>
  </si>
  <si>
    <t>https://podminky.urs.cz/item/CS_URS_2024_01/919748111</t>
  </si>
  <si>
    <t>Poznámka k položce:_x000d_
Spojovací postřik po odřezání stáv. komunikace, 10kg/m2.</t>
  </si>
  <si>
    <t>160*0,2 "Přepočtené koeficientem množství</t>
  </si>
  <si>
    <t>111</t>
  </si>
  <si>
    <t>111625530</t>
  </si>
  <si>
    <t>emulze asfaltová rychleštěpná pro tryskové vysprávky</t>
  </si>
  <si>
    <t>-403664402</t>
  </si>
  <si>
    <t>160*0,002 "Přepočtené koeficientem množství</t>
  </si>
  <si>
    <t>112</t>
  </si>
  <si>
    <t>919794441</t>
  </si>
  <si>
    <t>Úprava ploch kolem hydrantů, šoupat, kanalizačních poklopů a mříží, sloupů apod. v živičných krytech jakékoliv tloušťky, jednotlivě v půdorysné ploše do 2 m2</t>
  </si>
  <si>
    <t>-441634944</t>
  </si>
  <si>
    <t>https://podminky.urs.cz/item/CS_URS_2023_02/919794441</t>
  </si>
  <si>
    <t>113</t>
  </si>
  <si>
    <t>935113111</t>
  </si>
  <si>
    <t>Osazení odvodňovacího žlabu s krycím roštem polymerbetonového šířky do 200 mm</t>
  </si>
  <si>
    <t>2008363663</t>
  </si>
  <si>
    <t>https://podminky.urs.cz/item/CS_URS_2024_01/935113111</t>
  </si>
  <si>
    <t>114</t>
  </si>
  <si>
    <t>59227126</t>
  </si>
  <si>
    <t>žlab odvodňovací s roštem bez spádu dna monolitický z polymerbetonu pro vysoké zatížení š 150mm</t>
  </si>
  <si>
    <t>-1648164325</t>
  </si>
  <si>
    <t>5,5*1,1 "Přepočtené koeficientem množství</t>
  </si>
  <si>
    <t>115</t>
  </si>
  <si>
    <t>59227117</t>
  </si>
  <si>
    <t>díl revizní polymerbetonový předtvarovaný pro svislý odtok s můstkovým litinovým roštem š 150mm</t>
  </si>
  <si>
    <t>1941378073</t>
  </si>
  <si>
    <t>116</t>
  </si>
  <si>
    <t>59227059</t>
  </si>
  <si>
    <t>čelo s odtokem na konec odvodňovacího žlabu monolitického z polymerbetonu š 150mm</t>
  </si>
  <si>
    <t>-151126791</t>
  </si>
  <si>
    <t>117</t>
  </si>
  <si>
    <t>59227022</t>
  </si>
  <si>
    <t>čelo plné na začátek a konec odvodňovacího žlabu polymerbeton pozink hrana š 150mm</t>
  </si>
  <si>
    <t>-997249641</t>
  </si>
  <si>
    <t>118</t>
  </si>
  <si>
    <t>935923216</t>
  </si>
  <si>
    <t>Osazení odvodňovacího žlabu s krycím roštem vpusti pro žlab šířky do 200 mm</t>
  </si>
  <si>
    <t>-1826929346</t>
  </si>
  <si>
    <t>https://podminky.urs.cz/item/CS_URS_2024_01/935923216</t>
  </si>
  <si>
    <t>119</t>
  </si>
  <si>
    <t>59223075</t>
  </si>
  <si>
    <t>vpusť odtoková polymerbetonová s integrovaným těsněním a můstkovým litinovým roštem pro horizontální připojení potrubí 500x150x500</t>
  </si>
  <si>
    <t>12068248</t>
  </si>
  <si>
    <t>120</t>
  </si>
  <si>
    <t>59223259.R01</t>
  </si>
  <si>
    <t>mříž vtoková D400</t>
  </si>
  <si>
    <t>-1139075680</t>
  </si>
  <si>
    <t>121</t>
  </si>
  <si>
    <t>93890299.R</t>
  </si>
  <si>
    <t>Čištění vpusti uliční strojně tlakovou vodou D přes 500 do 1000 mm</t>
  </si>
  <si>
    <t>1691155983</t>
  </si>
  <si>
    <t>122</t>
  </si>
  <si>
    <t>961044111</t>
  </si>
  <si>
    <t>Bourání základů z betonu prostého</t>
  </si>
  <si>
    <t>-74423576</t>
  </si>
  <si>
    <t>https://podminky.urs.cz/item/CS_URS_2024_01/961044111</t>
  </si>
  <si>
    <t>"Demolice stáv. billboard – základ"(0,75*0,75*0,8)*4</t>
  </si>
  <si>
    <t>997</t>
  </si>
  <si>
    <t>Přesun sutě</t>
  </si>
  <si>
    <t>123</t>
  </si>
  <si>
    <t>997006002</t>
  </si>
  <si>
    <t>Úprava stavebního odpadu třídění strojové</t>
  </si>
  <si>
    <t>239603418</t>
  </si>
  <si>
    <t>https://podminky.urs.cz/item/CS_URS_2024_01/997006002</t>
  </si>
  <si>
    <t>124</t>
  </si>
  <si>
    <t>997006006.R01</t>
  </si>
  <si>
    <t>Úprava stavebního odpadu drcení s dopravou na vzdálenost do 100 m a naložením do drtícího zařízení</t>
  </si>
  <si>
    <t>1551811470</t>
  </si>
  <si>
    <t>Poznámka k položce:_x000d_
Připravenost k opětovnému použití, recyklaci nebo jiným druhům materiálového využití stavebního a demoličního odpadu.</t>
  </si>
  <si>
    <t>125</t>
  </si>
  <si>
    <t>997221551</t>
  </si>
  <si>
    <t>Vodorovná doprava suti bez naložení, ale se složením a s hrubým urovnáním ze sypkých materiálů, na vzdálenost do 1 km</t>
  </si>
  <si>
    <t>1529377216</t>
  </si>
  <si>
    <t>https://podminky.urs.cz/item/CS_URS_2024_01/997221551</t>
  </si>
  <si>
    <t>126</t>
  </si>
  <si>
    <t>997221559</t>
  </si>
  <si>
    <t>Vodorovná doprava suti bez naložení, ale se složením a s hrubým urovnáním Příplatek k ceně za každý další i započatý 1 km přes 1 km</t>
  </si>
  <si>
    <t>-58018952</t>
  </si>
  <si>
    <t>https://podminky.urs.cz/item/CS_URS_2024_01/997221559</t>
  </si>
  <si>
    <t>Poznámka k položce:_x000d_
Odvoz na skládku - 10km.</t>
  </si>
  <si>
    <t>386,998*10 "Přepočtené koeficientem množství</t>
  </si>
  <si>
    <t>127</t>
  </si>
  <si>
    <t>997221611</t>
  </si>
  <si>
    <t>Nakládání na dopravní prostředky pro vodorovnou dopravu suti</t>
  </si>
  <si>
    <t>-1263798569</t>
  </si>
  <si>
    <t>https://podminky.urs.cz/item/CS_URS_2024_01/997221611</t>
  </si>
  <si>
    <t>128</t>
  </si>
  <si>
    <t>997013871</t>
  </si>
  <si>
    <t>Poplatek za uložení stavebního odpadu na recyklační skládce (skládkovné) směsného stavebního a demoličního zatříděného do Katalogu odpadů pod kódem 17 09 04</t>
  </si>
  <si>
    <t>-531577186</t>
  </si>
  <si>
    <t>https://podminky.urs.cz/item/CS_URS_2024_01/997013871</t>
  </si>
  <si>
    <t>129</t>
  </si>
  <si>
    <t>997221861</t>
  </si>
  <si>
    <t>Poplatek za uložení stavebního odpadu na recyklační skládce (skládkovné) z prostého betonu zatříděného do Katalogu odpadů pod kódem 17 01 01</t>
  </si>
  <si>
    <t>2012756429</t>
  </si>
  <si>
    <t>https://podminky.urs.cz/item/CS_URS_2024_01/997221861</t>
  </si>
  <si>
    <t>130</t>
  </si>
  <si>
    <t>997221873</t>
  </si>
  <si>
    <t>932825023</t>
  </si>
  <si>
    <t>https://podminky.urs.cz/item/CS_URS_2024_01/997221873</t>
  </si>
  <si>
    <t>131</t>
  </si>
  <si>
    <t>997221875</t>
  </si>
  <si>
    <t>Poplatek za uložení stavebního odpadu na recyklační skládce (skládkovné) asfaltového bez obsahu dehtu zatříděného do Katalogu odpadů pod kódem 17 03 02</t>
  </si>
  <si>
    <t>-119458521</t>
  </si>
  <si>
    <t>https://podminky.urs.cz/item/CS_URS_2024_01/997221875</t>
  </si>
  <si>
    <t>998</t>
  </si>
  <si>
    <t>Přesun hmot</t>
  </si>
  <si>
    <t>132</t>
  </si>
  <si>
    <t>998223011</t>
  </si>
  <si>
    <t>Přesun hmot pro pozemní komunikace s krytem dlážděným dopravní vzdálenost do 200 m jakékoliv délky objektu</t>
  </si>
  <si>
    <t>1585697496</t>
  </si>
  <si>
    <t>https://podminky.urs.cz/item/CS_URS_2024_01/998223011</t>
  </si>
  <si>
    <t>PSV</t>
  </si>
  <si>
    <t>Práce a dodávky PSV</t>
  </si>
  <si>
    <t>767</t>
  </si>
  <si>
    <t>Konstrukce zámečnické</t>
  </si>
  <si>
    <t>133</t>
  </si>
  <si>
    <t>767996801</t>
  </si>
  <si>
    <t>Demontáž ostatních zámečnických konstrukcí rozebráním o hmotnosti jednotlivých dílů do 50 kg</t>
  </si>
  <si>
    <t>1610789958</t>
  </si>
  <si>
    <t>https://podminky.urs.cz/item/CS_URS_2024_01/767996801</t>
  </si>
  <si>
    <t>"Demolice stáv. billboard"350</t>
  </si>
  <si>
    <t>Soupis:</t>
  </si>
  <si>
    <t>SO 101.1 - Sanace podloží</t>
  </si>
  <si>
    <t>122452204</t>
  </si>
  <si>
    <t>Odkopávky a prokopávky nezapažené pro silnice a dálnice strojně v hornině třídy těžitelnosti II přes 100 do 500 m3</t>
  </si>
  <si>
    <t>-1513093232</t>
  </si>
  <si>
    <t>https://podminky.urs.cz/item/CS_URS_2024_01/122452204</t>
  </si>
  <si>
    <t>Poznámka k položce:_x000d_
Výměry viz Technická zpráva SO 101 -01.</t>
  </si>
  <si>
    <t>"sanační polštář tl. 0,4 m"280*0,4</t>
  </si>
  <si>
    <t>-897263914</t>
  </si>
  <si>
    <t>167151111</t>
  </si>
  <si>
    <t>Nakládání, skládání a překládání neulehlého výkopku nebo sypaniny strojně nakládání, množství přes 100 m3, z hornin třídy těžitelnosti I, skupiny 1 až 3</t>
  </si>
  <si>
    <t>-1413855036</t>
  </si>
  <si>
    <t>https://podminky.urs.cz/item/CS_URS_2024_01/167151111</t>
  </si>
  <si>
    <t>171201201</t>
  </si>
  <si>
    <t>-1219925154</t>
  </si>
  <si>
    <t>https://podminky.urs.cz/item/CS_URS_2024_01/171201201</t>
  </si>
  <si>
    <t>45604811</t>
  </si>
  <si>
    <t>Poznámka k položce:_x000d_
Koeficient 1,6 pro přepočet m3 na t.</t>
  </si>
  <si>
    <t>112*1,6 "Přepočtené koeficientem množství</t>
  </si>
  <si>
    <t>181951114</t>
  </si>
  <si>
    <t>Úprava pláně vyrovnáním výškových rozdílů strojně v hornině třídy těžitelnosti II, skupiny 4 a 5 se zhutněním</t>
  </si>
  <si>
    <t>1166495214</t>
  </si>
  <si>
    <t>https://podminky.urs.cz/item/CS_URS_2024_01/181951114</t>
  </si>
  <si>
    <t>"sanační polštář tl. 0,4 m"280</t>
  </si>
  <si>
    <t>564861111</t>
  </si>
  <si>
    <t>Podklad ze štěrkodrti ŠD s rozprostřením a zhutněním plochy přes 100 m2, po zhutnění tl. 200 mm</t>
  </si>
  <si>
    <t>-1759680531</t>
  </si>
  <si>
    <t>https://podminky.urs.cz/item/CS_URS_2024_01/564861111</t>
  </si>
  <si>
    <t>Poznámka k položce:_x000d_
Výměry viz Technická zpráva SO 101 -01. Celkem tl. 400mm.</t>
  </si>
  <si>
    <t>280*2 "Přepočtené koeficientem množství</t>
  </si>
  <si>
    <t>919726122</t>
  </si>
  <si>
    <t>Geotextilie netkaná pro ochranu, separaci nebo filtraci měrná hmotnost přes 200 do 300 g/m2</t>
  </si>
  <si>
    <t>756210358</t>
  </si>
  <si>
    <t>https://podminky.urs.cz/item/CS_URS_2024_01/919726122</t>
  </si>
  <si>
    <t>280*1,15 "Přepočtené koeficientem množství</t>
  </si>
  <si>
    <t>SO 101.2 - Ochrana vedení</t>
  </si>
  <si>
    <t>M - Práce a dodávky M</t>
  </si>
  <si>
    <t xml:space="preserve">    46-M - Zemní práce při extr.mont.pracích</t>
  </si>
  <si>
    <t>-1560442850</t>
  </si>
  <si>
    <t>"křížení silových kabelů VO se stávajícím plynovodem"(1+6+1)*0,8*0,6</t>
  </si>
  <si>
    <t>132212131</t>
  </si>
  <si>
    <t>Hloubení nezapažených rýh šířky do 800 mm ručně s urovnáním dna do předepsaného profilu a spádu v hornině třídy těžitelnosti I skupiny 3 soudržných</t>
  </si>
  <si>
    <t>-1038937598</t>
  </si>
  <si>
    <t>https://podminky.urs.cz/item/CS_URS_2024_01/132212131</t>
  </si>
  <si>
    <t>1902998375</t>
  </si>
  <si>
    <t>-1729871145</t>
  </si>
  <si>
    <t>1046982856</t>
  </si>
  <si>
    <t>3,84*1,9 "Přepočtené koeficientem množství</t>
  </si>
  <si>
    <t>1129827118</t>
  </si>
  <si>
    <t>1640144005</t>
  </si>
  <si>
    <t>Poznámka k položce:_x000d_
Zpětný zásyp rýhy.</t>
  </si>
  <si>
    <t>1191781390</t>
  </si>
  <si>
    <t>Práce a dodávky M</t>
  </si>
  <si>
    <t>46-M</t>
  </si>
  <si>
    <t>Zemní práce při extr.mont.pracích</t>
  </si>
  <si>
    <t>460010024</t>
  </si>
  <si>
    <t>Vytyčení trasy vedení kabelového (podzemního) v zastavěném prostoru</t>
  </si>
  <si>
    <t>km</t>
  </si>
  <si>
    <t>-59850492</t>
  </si>
  <si>
    <t>https://podminky.urs.cz/item/CS_URS_2024_01/460010024</t>
  </si>
  <si>
    <t>8*0,001 "Přepočtené koeficientem množství</t>
  </si>
  <si>
    <t>460421082</t>
  </si>
  <si>
    <t>Kabelové lože z písku včetně podsypu, zhutnění a urovnání povrchu pro kabely nn zakryté plastovou fólií, šířky přes 25 do 50 cm</t>
  </si>
  <si>
    <t>904463849</t>
  </si>
  <si>
    <t>https://podminky.urs.cz/item/CS_URS_2024_01/460421082</t>
  </si>
  <si>
    <t>460671113</t>
  </si>
  <si>
    <t>Výstražné prvky pro krytí kabelů včetně vyrovnání povrchu rýhy, rozvinutí a uložení fólie, šířky přes 25 do 35 cm</t>
  </si>
  <si>
    <t>-1263266652</t>
  </si>
  <si>
    <t>https://podminky.urs.cz/item/CS_URS_2024_01/460671113</t>
  </si>
  <si>
    <t>460741121</t>
  </si>
  <si>
    <t>Osazení kabelových prostupů včetně utěsnění a spárování z trub betonových do rýhy, bez výkopových prací s obsypem z písku, vnitřního průměru do 15 cm</t>
  </si>
  <si>
    <t>-1448441366</t>
  </si>
  <si>
    <t>https://podminky.urs.cz/item/CS_URS_2024_01/460741121</t>
  </si>
  <si>
    <t>59221006</t>
  </si>
  <si>
    <t>trouba betonová přímá DN 150 dl 100cm</t>
  </si>
  <si>
    <t>1363668215</t>
  </si>
  <si>
    <t>8*1,1 "Přepočtené koeficientem množství</t>
  </si>
  <si>
    <t>460762111</t>
  </si>
  <si>
    <t>Křižovatka betonového kabelového žlabu s inženýrskými sítěmi včetně úpravy dna rýhy a zakrytím žlabu bez zásypu</t>
  </si>
  <si>
    <t>2080131313</t>
  </si>
  <si>
    <t>https://podminky.urs.cz/item/CS_URS_2024_01/460762111</t>
  </si>
  <si>
    <t>SO 101.3 - Dopravní značení</t>
  </si>
  <si>
    <t>37797349</t>
  </si>
  <si>
    <t>"Nové sloupky"0,5*0,5*0,8*2</t>
  </si>
  <si>
    <t>"Přemístění značky (snesení a znovu uchycení)"0,5*0,5*0,8*4</t>
  </si>
  <si>
    <t>131213701</t>
  </si>
  <si>
    <t>Hloubení nezapažených jam ručně s urovnáním dna do předepsaného profilu a spádu v hornině třídy těžitelnosti I skupiny 3 soudržných</t>
  </si>
  <si>
    <t>573196448</t>
  </si>
  <si>
    <t>https://podminky.urs.cz/item/CS_URS_2024_01/131213701</t>
  </si>
  <si>
    <t>-1628877364</t>
  </si>
  <si>
    <t>240377180</t>
  </si>
  <si>
    <t>473242426</t>
  </si>
  <si>
    <t>1,2*1,9 "Přepočtené koeficientem množství</t>
  </si>
  <si>
    <t>-833358084</t>
  </si>
  <si>
    <t>275313611</t>
  </si>
  <si>
    <t>Základy z betonu prostého patky a bloky z betonu kamenem neprokládaného tř. C 16/20</t>
  </si>
  <si>
    <t>542130458</t>
  </si>
  <si>
    <t>https://podminky.urs.cz/item/CS_URS_2024_01/275313611</t>
  </si>
  <si>
    <t>1,2*1,1 "Přepočtené koeficientem množství</t>
  </si>
  <si>
    <t>914111111</t>
  </si>
  <si>
    <t>Montáž svislé dopravní značky základní velikosti do 1 m2 objímkami na sloupky nebo konzoly</t>
  </si>
  <si>
    <t>572475285</t>
  </si>
  <si>
    <t>https://podminky.urs.cz/item/CS_URS_2024_01/914111111</t>
  </si>
  <si>
    <t>"Nové DZ"2</t>
  </si>
  <si>
    <t>"Přemístění značky (snesení a znovu uchycení)"4</t>
  </si>
  <si>
    <t>40445623</t>
  </si>
  <si>
    <t>informativní značky provozní IP1-IP3, IP4b-IP7, IP10a, b 750x750mm retroreflexní</t>
  </si>
  <si>
    <t>603800229</t>
  </si>
  <si>
    <t>"IP6"2</t>
  </si>
  <si>
    <t>914511113</t>
  </si>
  <si>
    <t>Montáž sloupku dopravních značek délky do 3,5 m do hliníkové patky pro sloupek D 70 mm</t>
  </si>
  <si>
    <t>-1756886517</t>
  </si>
  <si>
    <t>https://podminky.urs.cz/item/CS_URS_2024_01/914511113</t>
  </si>
  <si>
    <t>"Nové sloupky"2</t>
  </si>
  <si>
    <t>404452300</t>
  </si>
  <si>
    <t>sloupek pro dopravní značku Zn D 70mm v 3,5m</t>
  </si>
  <si>
    <t>-1106415438</t>
  </si>
  <si>
    <t>40445241</t>
  </si>
  <si>
    <t>patka pro sloupek Al D 70mm</t>
  </si>
  <si>
    <t>-767999329</t>
  </si>
  <si>
    <t>40445254</t>
  </si>
  <si>
    <t>víčko plastové na sloupek D 70mm</t>
  </si>
  <si>
    <t>-1666523502</t>
  </si>
  <si>
    <t>40445257</t>
  </si>
  <si>
    <t>svorka upínací na sloupek D 70mm</t>
  </si>
  <si>
    <t>842367974</t>
  </si>
  <si>
    <t>6*2 "Přepočtené koeficientem množství</t>
  </si>
  <si>
    <t>915211111</t>
  </si>
  <si>
    <t>Vodorovné dopravní značení stříkaným plastem dělící čára šířky 125 mm souvislá bílá základní</t>
  </si>
  <si>
    <t>695922504</t>
  </si>
  <si>
    <t>https://podminky.urs.cz/item/CS_URS_2024_01/915211111</t>
  </si>
  <si>
    <t>"V1a"26</t>
  </si>
  <si>
    <t>915221111</t>
  </si>
  <si>
    <t>Vodorovné dopravní značení stříkaným plastem vodící čára bílá šířky 250 mm souvislá základní</t>
  </si>
  <si>
    <t>-745028301</t>
  </si>
  <si>
    <t>https://podminky.urs.cz/item/CS_URS_2024_01/915221111</t>
  </si>
  <si>
    <t>"V4"53</t>
  </si>
  <si>
    <t>915223111</t>
  </si>
  <si>
    <t>Orientační prvky pro nevidomé z plastu na pozemních komunikacích a komunikacích pro pěší varovný pás šířky 550 mm</t>
  </si>
  <si>
    <t>-1956273628</t>
  </si>
  <si>
    <t>https://podminky.urs.cz/item/CS_URS_2024_01/915223111</t>
  </si>
  <si>
    <t>915231111</t>
  </si>
  <si>
    <t>Vodorovné dopravní značení stříkaným plastem přechody pro chodce, šipky, symboly nápisy bílé základní</t>
  </si>
  <si>
    <t>65119628</t>
  </si>
  <si>
    <t>https://podminky.urs.cz/item/CS_URS_2024_01/915231111</t>
  </si>
  <si>
    <t>"V7a"14</t>
  </si>
  <si>
    <t>915331112</t>
  </si>
  <si>
    <t>Vodorovné značení předformovaným termoplastem čáry šířky 250 mm</t>
  </si>
  <si>
    <t>2089193677</t>
  </si>
  <si>
    <t>https://podminky.urs.cz/item/CS_URS_2024_01/915331112</t>
  </si>
  <si>
    <t>"V6b"4,5</t>
  </si>
  <si>
    <t>915351111</t>
  </si>
  <si>
    <t>Vodorovné značení předformovaným termoplastem písmena nebo číslice velikosti do 1 m</t>
  </si>
  <si>
    <t>2060653865</t>
  </si>
  <si>
    <t>https://podminky.urs.cz/item/CS_URS_2024_01/915351111</t>
  </si>
  <si>
    <t>"Nápis STOP"4</t>
  </si>
  <si>
    <t>755665925</t>
  </si>
  <si>
    <t>"Odstranění sloupku - základ"0,75*0,75*0,8*4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</si>
  <si>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</si>
  <si>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</si>
  <si>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501966732</t>
  </si>
  <si>
    <t>https://podminky.urs.cz/item/CS_URS_2024_01/966006132</t>
  </si>
  <si>
    <t>"Odstranění sloupku"4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</si>
  <si>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</si>
  <si>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</si>
  <si>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1163944936</t>
  </si>
  <si>
    <t>https://podminky.urs.cz/item/CS_URS_2024_01/966006211</t>
  </si>
  <si>
    <t>966007113</t>
  </si>
  <si>
    <t>Odstranění vodorovného dopravního značení frézováním značeného barvou plošného</t>
  </si>
  <si>
    <t>-2006167512</t>
  </si>
  <si>
    <t>https://podminky.urs.cz/item/CS_URS_2024_01/966007113</t>
  </si>
  <si>
    <t>966007121</t>
  </si>
  <si>
    <t>Odstranění vodorovného dopravního značení frézováním značeného plastem čáry šířky do 125 mm</t>
  </si>
  <si>
    <t>-381299173</t>
  </si>
  <si>
    <t>https://podminky.urs.cz/item/CS_URS_2024_01/966007121</t>
  </si>
  <si>
    <t>957017159</t>
  </si>
  <si>
    <t>Vodorovná doprava suti bez naložení, ale se složením a s hrubým urovnáním ze sypkých materiálů, na vzdálenost do 1 km</t>
  </si>
  <si>
    <t>2083083607</t>
  </si>
  <si>
    <t>Vodorovná doprava suti bez naložení, ale se složením a s hrubým urovnáním Příplatek k ceně za každý další započatý 1 km přes 1 km</t>
  </si>
  <si>
    <t>-64678996</t>
  </si>
  <si>
    <t>Poznámka k položce:_x000d_
Celkem 10km.</t>
  </si>
  <si>
    <t>3,944*9 "Přepočtené koeficientem množství</t>
  </si>
  <si>
    <t>-1091457497</t>
  </si>
  <si>
    <t>SO 102 - Místní komunikace financované městem Štramberk</t>
  </si>
  <si>
    <t xml:space="preserve">    766 - Konstrukce truhlářské</t>
  </si>
  <si>
    <t>1860665538</t>
  </si>
  <si>
    <t>"Ohumusování a zatravnění"40</t>
  </si>
  <si>
    <t>113106171</t>
  </si>
  <si>
    <t>Rozebrání dlažeb vozovek a ploch s přemístěním hmot na skládku na vzdálenost do 3 m nebo s naložením na dopravní prostředek, s jakoukoliv výplní spár ručně ze zámkové dlažby s ložem z kameniva</t>
  </si>
  <si>
    <t>645392969</t>
  </si>
  <si>
    <t>https://podminky.urs.cz/item/CS_URS_2024_01/113106171</t>
  </si>
  <si>
    <t>"dlážděná plocha chodníků"25</t>
  </si>
  <si>
    <t>113107152</t>
  </si>
  <si>
    <t>Odstranění podkladů nebo krytů strojně plochy jednotlivě přes 50 m2 do 200 m2 s přemístěním hmot na skládku na vzdálenost do 20 m nebo s naložením na dopravní prostředek z kameniva těženého, o tl. vrstvy přes 100 do 200 mm</t>
  </si>
  <si>
    <t>-1644572294</t>
  </si>
  <si>
    <t>https://podminky.urs.cz/item/CS_URS_2024_01/113107152</t>
  </si>
  <si>
    <t>"asfaltová plocha vozovek"88</t>
  </si>
  <si>
    <t>113107162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</si>
  <si>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</si>
  <si>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1605944997</t>
  </si>
  <si>
    <t>https://podminky.urs.cz/item/CS_URS_2024_01/113107162</t>
  </si>
  <si>
    <t>113107170</t>
  </si>
  <si>
    <t>Odstranění podkladů nebo krytů strojně plochy jednotlivě přes 50 m2 do 200 m2 s přemístěním hmot na skládku na vzdálenost do 20 m nebo s naložením na dopravní prostředek z betonu prostého, o tl. vrstvy do 100 mm</t>
  </si>
  <si>
    <t>-528696297</t>
  </si>
  <si>
    <t>https://podminky.urs.cz/item/CS_URS_2024_01/113107170</t>
  </si>
  <si>
    <t>565043204</t>
  </si>
  <si>
    <t>37925373</t>
  </si>
  <si>
    <t>"Demolice betonových obrub a odvezení na skládku"13</t>
  </si>
  <si>
    <t>"Demolice kamenných obrub a odvezení na skládku"35</t>
  </si>
  <si>
    <t>113203111</t>
  </si>
  <si>
    <t>Vytrhání obrub s vybouráním lože, s přemístěním hmot na skládku na vzdálenost do 3 m nebo s naložením na dopravní prostředek z dlažebních kostek</t>
  </si>
  <si>
    <t>-914768995</t>
  </si>
  <si>
    <t>https://podminky.urs.cz/item/CS_URS_2024_01/113203111</t>
  </si>
  <si>
    <t>-1913937920</t>
  </si>
  <si>
    <t>1212063323</t>
  </si>
  <si>
    <t>121151103</t>
  </si>
  <si>
    <t>Sejmutí ornice strojně při souvislé ploše do 100 m2, tl. vrstvy do 200 mm</t>
  </si>
  <si>
    <t>-1359758102</t>
  </si>
  <si>
    <t>https://podminky.urs.cz/item/CS_URS_2024_01/121151103</t>
  </si>
  <si>
    <t>"odhumusování"36</t>
  </si>
  <si>
    <t>1285101643</t>
  </si>
  <si>
    <t>"Základy pro přesun dřevěné infotabule Vítejte ve Štramberku"0,7*0,7*0,8*2</t>
  </si>
  <si>
    <t>"Demolice stáv. betonová kanalizace DN 300"41*0,6*0,8</t>
  </si>
  <si>
    <t>"Demolice stáv. vodovodní řád litina DN 150"11*0,6*0,8</t>
  </si>
  <si>
    <t>"Demolice stáv. vodovodní řád PE DN 80"5*0,6*0,8</t>
  </si>
  <si>
    <t>28,144*0,25 "Přepočtené koeficientem množství</t>
  </si>
  <si>
    <t>2070425250</t>
  </si>
  <si>
    <t>-720385271</t>
  </si>
  <si>
    <t>-1916980433</t>
  </si>
  <si>
    <t>"Demolice stáv. betonová kanalizace DN 300"41*2*0,8</t>
  </si>
  <si>
    <t>"Demolice stáv. vodovodní řád litina DN 150"11*2*0,8</t>
  </si>
  <si>
    <t>"Demolice stáv. vodovodní řád PE DN 80"5*2*0,8</t>
  </si>
  <si>
    <t>64727650</t>
  </si>
  <si>
    <t>32086294</t>
  </si>
  <si>
    <t>-1055272245</t>
  </si>
  <si>
    <t>-61974159</t>
  </si>
  <si>
    <t>28,144*2 "Přepočtené koeficientem množství</t>
  </si>
  <si>
    <t>176559425</t>
  </si>
  <si>
    <t>28,144*1,9 "Přepočtené koeficientem množství</t>
  </si>
  <si>
    <t>820461418</t>
  </si>
  <si>
    <t>394741127</t>
  </si>
  <si>
    <t>40*0,15 "Přepočtené koeficientem množství</t>
  </si>
  <si>
    <t>1782740856</t>
  </si>
  <si>
    <t>6*1,9 "Přepočtené koeficientem množství</t>
  </si>
  <si>
    <t>2040691726</t>
  </si>
  <si>
    <t>"Zásyp stáv. betonová kanalizace DN 300"41*0,6*0,8</t>
  </si>
  <si>
    <t>"Zásyp stáv. vodovodní řád litina DN 150"11*0,6*0,8</t>
  </si>
  <si>
    <t>"Zásyp stáv. vodovodní řád PE DN 80"5*0,6*0,8</t>
  </si>
  <si>
    <t>1585961413</t>
  </si>
  <si>
    <t>27,36*1,9 "Přepočtené koeficientem množství</t>
  </si>
  <si>
    <t>181351003</t>
  </si>
  <si>
    <t>Rozprostření a urovnání ornice v rovině nebo ve svahu sklonu do 1:5 strojně při souvislé ploše do 100 m2, tl. vrstvy do 200 mm</t>
  </si>
  <si>
    <t>-1013898231</t>
  </si>
  <si>
    <t>https://podminky.urs.cz/item/CS_URS_2024_01/181351003</t>
  </si>
  <si>
    <t>1301520123</t>
  </si>
  <si>
    <t>-1192356668</t>
  </si>
  <si>
    <t>40*0,05 "Přepočtené koeficientem množství</t>
  </si>
  <si>
    <t>816007337</t>
  </si>
  <si>
    <t>"Konstrukce dlážděné plochy chodníku"49</t>
  </si>
  <si>
    <t>"Konstrukce dlážděné nepochozí plochy ochranných ostrůvků"20</t>
  </si>
  <si>
    <t>"Konstrukce asfaltové plochy vozovky"40</t>
  </si>
  <si>
    <t>-434192706</t>
  </si>
  <si>
    <t>1670668725</t>
  </si>
  <si>
    <t>1326259478</t>
  </si>
  <si>
    <t>595393847</t>
  </si>
  <si>
    <t>"přihnojení 5 g dusíku na 1 m2"40*(5/1000)</t>
  </si>
  <si>
    <t>1533892403</t>
  </si>
  <si>
    <t>0,2*1,1 "Přepočtené koeficientem množství</t>
  </si>
  <si>
    <t>-1311071049</t>
  </si>
  <si>
    <t>-1768308428</t>
  </si>
  <si>
    <t>-1613731057</t>
  </si>
  <si>
    <t>"nový dvouřádek z žulových kostek"(14*2)*0,2*0,2</t>
  </si>
  <si>
    <t>"nový jednořádek z žulových kostek"30*0,15*0,15</t>
  </si>
  <si>
    <t>"obrubník 150/250"6*0,45*0,35</t>
  </si>
  <si>
    <t>"obrubník 80/250"7*0,2*0,2</t>
  </si>
  <si>
    <t>"nové OP4"80*0,45*0,35</t>
  </si>
  <si>
    <t>-1025511230</t>
  </si>
  <si>
    <t>0,784*1,1 "Přepočtené koeficientem množství</t>
  </si>
  <si>
    <t>680415789</t>
  </si>
  <si>
    <t>-1993792531</t>
  </si>
  <si>
    <t>2086174692</t>
  </si>
  <si>
    <t>-2022810912</t>
  </si>
  <si>
    <t>-635050527</t>
  </si>
  <si>
    <t>-313621236</t>
  </si>
  <si>
    <t>957571966</t>
  </si>
  <si>
    <t>"Konstrukce asfaltové plochy vozovky"40*2</t>
  </si>
  <si>
    <t>1807546207</t>
  </si>
  <si>
    <t>9328424</t>
  </si>
  <si>
    <t>340914540</t>
  </si>
  <si>
    <t>-1164133443</t>
  </si>
  <si>
    <t>53*1,1 "Přepočtené koeficientem množství</t>
  </si>
  <si>
    <t>-1862874193</t>
  </si>
  <si>
    <t>16*1,1 "Přepočtené koeficientem množství</t>
  </si>
  <si>
    <t>-709496694</t>
  </si>
  <si>
    <t>810391811</t>
  </si>
  <si>
    <t>Bourání stávajícího potrubí z betonu v otevřeném výkopu DN přes 200 do 400</t>
  </si>
  <si>
    <t>855225248</t>
  </si>
  <si>
    <t>https://podminky.urs.cz/item/CS_URS_2024_01/810391811</t>
  </si>
  <si>
    <t>"betonová kanalizace DN 300"41</t>
  </si>
  <si>
    <t>850311811</t>
  </si>
  <si>
    <t>Bourání stávajícího potrubí z trub litinových hrdlových nebo přírubových v otevřeném výkopu DN do 150</t>
  </si>
  <si>
    <t>-2067612431</t>
  </si>
  <si>
    <t>https://podminky.urs.cz/item/CS_URS_2024_01/850311811</t>
  </si>
  <si>
    <t>"vodovodní řád litina DN 150"11</t>
  </si>
  <si>
    <t>871251811</t>
  </si>
  <si>
    <t>Bourání stávajícího potrubí z polyetylenu v otevřeném výkopu D přes 50 do 90 mm</t>
  </si>
  <si>
    <t>-846720318</t>
  </si>
  <si>
    <t>https://podminky.urs.cz/item/CS_URS_2024_01/871251811</t>
  </si>
  <si>
    <t>"vodovodní řád PE DN 80"5</t>
  </si>
  <si>
    <t>899132212</t>
  </si>
  <si>
    <t>Výměna (výšková úprava) poklopu vodovodního samonivelačního nebo pevného šoupátkového</t>
  </si>
  <si>
    <t>506706619</t>
  </si>
  <si>
    <t>https://podminky.urs.cz/item/CS_URS_2024_01/899132212</t>
  </si>
  <si>
    <t>55241104</t>
  </si>
  <si>
    <t>poklop šoupátkový litinový bez ventilace tř D400 v samonivelačním rámu</t>
  </si>
  <si>
    <t>853019899</t>
  </si>
  <si>
    <t>912521121</t>
  </si>
  <si>
    <t>Montáž dopravního knoflíku zapuštěného do obrubníku</t>
  </si>
  <si>
    <t>-1356336838</t>
  </si>
  <si>
    <t>https://podminky.urs.cz/item/CS_URS_2024_01/912521121</t>
  </si>
  <si>
    <t>63437003</t>
  </si>
  <si>
    <t>knoflík pochozí zapuštěný z tvrzeného skla D 100mm</t>
  </si>
  <si>
    <t>1840103918</t>
  </si>
  <si>
    <t>-632229418</t>
  </si>
  <si>
    <t>"nový dvouřádek z žulových kostek"14*2</t>
  </si>
  <si>
    <t>"nový jednořádek z žulových kostek"30</t>
  </si>
  <si>
    <t>-1859669203</t>
  </si>
  <si>
    <t>58*0,11 "Přepočtené koeficientem množství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</si>
  <si>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</si>
  <si>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</si>
  <si>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-1102792389</t>
  </si>
  <si>
    <t>https://podminky.urs.cz/item/CS_URS_2024_01/916131213</t>
  </si>
  <si>
    <t>59217076</t>
  </si>
  <si>
    <t>obrubník silniční betonový přechodový 1000x150x250mm</t>
  </si>
  <si>
    <t>325410965</t>
  </si>
  <si>
    <t>"1 x levý + 1x pravý"1+1</t>
  </si>
  <si>
    <t>2*1,1 "Přepočtené koeficientem množství</t>
  </si>
  <si>
    <t>59217099.R01</t>
  </si>
  <si>
    <t>obrubník silniční betonový nájezdový 1000x150x250mm</t>
  </si>
  <si>
    <t>590989389</t>
  </si>
  <si>
    <t>4*1,1 "Přepočtené koeficientem množství</t>
  </si>
  <si>
    <t>1126040533</t>
  </si>
  <si>
    <t>"obrubník 80/250"7</t>
  </si>
  <si>
    <t>630267067</t>
  </si>
  <si>
    <t>10*1,1 "Přepočtené koeficientem množství</t>
  </si>
  <si>
    <t>1104726959</t>
  </si>
  <si>
    <t>-594215863</t>
  </si>
  <si>
    <t>"nové OP4"80</t>
  </si>
  <si>
    <t>58380005</t>
  </si>
  <si>
    <t>obrubník kamenný žulový přímý 1000x200x250mm</t>
  </si>
  <si>
    <t>-65078018</t>
  </si>
  <si>
    <t>55*1,1 "Přepočtené koeficientem množství</t>
  </si>
  <si>
    <t>58380416</t>
  </si>
  <si>
    <t>obrubník kamenný žulový obloukový R 0,5-1m 200x250mm</t>
  </si>
  <si>
    <t>-1931754889</t>
  </si>
  <si>
    <t>15*1,1 "Přepočtené koeficientem množství</t>
  </si>
  <si>
    <t>58380426</t>
  </si>
  <si>
    <t>obrubník kamenný žulový obloukový R 1-3m 200x250mm</t>
  </si>
  <si>
    <t>-2138376279</t>
  </si>
  <si>
    <t>-244342243</t>
  </si>
  <si>
    <t>"řezání spáry + asfaltová zálivka"82</t>
  </si>
  <si>
    <t>667520540</t>
  </si>
  <si>
    <t>-875348636</t>
  </si>
  <si>
    <t>82*0,2 "Přepočtené koeficientem množství</t>
  </si>
  <si>
    <t>872780884</t>
  </si>
  <si>
    <t>82*0,002 "Přepočtené koeficientem množství</t>
  </si>
  <si>
    <t>519418880</t>
  </si>
  <si>
    <t>-509901335</t>
  </si>
  <si>
    <t>1650132548</t>
  </si>
  <si>
    <t>"Přesun dřevěné infotabule Vítejte ve Štramberku"0,7*0,7*0,8*2</t>
  </si>
  <si>
    <t>"demolice bet. základu oplocení"1,5</t>
  </si>
  <si>
    <t>361216983</t>
  </si>
  <si>
    <t>1020495190</t>
  </si>
  <si>
    <t>423890713</t>
  </si>
  <si>
    <t>1783100045</t>
  </si>
  <si>
    <t>144,654*10 "Přepočtené koeficientem množství</t>
  </si>
  <si>
    <t>-1035936063</t>
  </si>
  <si>
    <t>-1066374928</t>
  </si>
  <si>
    <t>-77540404</t>
  </si>
  <si>
    <t>1091591561</t>
  </si>
  <si>
    <t>1535348204</t>
  </si>
  <si>
    <t>860989149</t>
  </si>
  <si>
    <t>766</t>
  </si>
  <si>
    <t>Konstrukce truhlářské</t>
  </si>
  <si>
    <t>766231199.R01</t>
  </si>
  <si>
    <t>Montáž ostatních truhlářských konstrukcí o hmotnosti jednotlivých dílů do 50 kg</t>
  </si>
  <si>
    <t>1175246266</t>
  </si>
  <si>
    <t>"Přesun dřevěné infotabule Vítejte ve Štramberku"1</t>
  </si>
  <si>
    <t>766231899.D01</t>
  </si>
  <si>
    <t>Demontáž ostatních truhlářských konstrukcí rozebráním o hmotnosti jednotlivých dílů do 50 kg</t>
  </si>
  <si>
    <t>-34583098</t>
  </si>
  <si>
    <t>766624999.O.01</t>
  </si>
  <si>
    <t>Oprava ostatních truhlářských konstrukcí o hmotnosti jednotlivých dílů do 50 kg</t>
  </si>
  <si>
    <t>608640019</t>
  </si>
  <si>
    <t>"Přesun dřevěné infotabule Vítejte ve Štramberku - nezbytné opravy (nový nátěr, doplnění latěk)"1</t>
  </si>
  <si>
    <t>SO 102.1 - Sanace podloží</t>
  </si>
  <si>
    <t>122452203</t>
  </si>
  <si>
    <t>Odkopávky a prokopávky nezapažené pro silnice a dálnice strojně v hornině třídy těžitelnosti II do 100 m3</t>
  </si>
  <si>
    <t>-291972954</t>
  </si>
  <si>
    <t>https://podminky.urs.cz/item/CS_URS_2024_01/122452203</t>
  </si>
  <si>
    <t>"sanační polštář tl. 0,4 m"69*0,4</t>
  </si>
  <si>
    <t>-1336765045</t>
  </si>
  <si>
    <t>167151102</t>
  </si>
  <si>
    <t>Nakládání, skládání a překládání neulehlého výkopku nebo sypaniny strojně nakládání, množství do 100 m3, z horniny třídy těžitelnosti II, skupiny 4 a 5</t>
  </si>
  <si>
    <t>1526602008</t>
  </si>
  <si>
    <t>https://podminky.urs.cz/item/CS_URS_2024_01/167151102</t>
  </si>
  <si>
    <t>405716954</t>
  </si>
  <si>
    <t>1709901934</t>
  </si>
  <si>
    <t>27,6*1,6 "Přepočtené koeficientem množství</t>
  </si>
  <si>
    <t>-739177317</t>
  </si>
  <si>
    <t>"sanační polštář tl. 0,4 m"69</t>
  </si>
  <si>
    <t>564861011</t>
  </si>
  <si>
    <t>Podklad ze štěrkodrti ŠD s rozprostřením a zhutněním plochy jednotlivě do 100 m2, po zhutnění tl. 200 mm</t>
  </si>
  <si>
    <t>-1437110671</t>
  </si>
  <si>
    <t>https://podminky.urs.cz/item/CS_URS_2024_01/564861011</t>
  </si>
  <si>
    <t>69*2 "Přepočtené koeficientem množství</t>
  </si>
  <si>
    <t>-890535362</t>
  </si>
  <si>
    <t>69*1,15 "Přepočtené koeficientem množství</t>
  </si>
  <si>
    <t>SO 102.3 - Dopravní značení</t>
  </si>
  <si>
    <t>-1181298663</t>
  </si>
  <si>
    <t>"Nové sloupky"0,5*0,5*0,8*11</t>
  </si>
  <si>
    <t>"Přemístění značky (snesení a znovu uchycení)"0,5*0,5*0,8*1</t>
  </si>
  <si>
    <t>"Přemístění informačního směrníku )"0,5*0,5*0,8*1</t>
  </si>
  <si>
    <t>-1264471044</t>
  </si>
  <si>
    <t>1843589042</t>
  </si>
  <si>
    <t>1405765711</t>
  </si>
  <si>
    <t>1170056772</t>
  </si>
  <si>
    <t>2,6*1,9 "Přepočtené koeficientem množství</t>
  </si>
  <si>
    <t>-1401944447</t>
  </si>
  <si>
    <t>1039923523</t>
  </si>
  <si>
    <t>2,6*1,1 "Přepočtené koeficientem množství</t>
  </si>
  <si>
    <t>-1603716008</t>
  </si>
  <si>
    <t>"Nové DZ"14</t>
  </si>
  <si>
    <t>"Přemístění značky (snesení a znovu uchycení)"2</t>
  </si>
  <si>
    <t>"Přemístění informačního směrníku )"1</t>
  </si>
  <si>
    <t>240158519</t>
  </si>
  <si>
    <t>"IP6"6</t>
  </si>
  <si>
    <t>40445647</t>
  </si>
  <si>
    <t>dodatkové tabulky E1, E2a,b , E6, E9, E10 E12c, E17 500x500mm</t>
  </si>
  <si>
    <t>-150065054</t>
  </si>
  <si>
    <t>"E2b"3</t>
  </si>
  <si>
    <t>40445620</t>
  </si>
  <si>
    <t>zákazové, příkazové dopravní značky B1-B34, C1-15 700mm</t>
  </si>
  <si>
    <t>1043858159</t>
  </si>
  <si>
    <t>"C4a"3</t>
  </si>
  <si>
    <t>"C4b"1</t>
  </si>
  <si>
    <t>"C4c"1</t>
  </si>
  <si>
    <t>-597996465</t>
  </si>
  <si>
    <t>"Nové sloupky"11</t>
  </si>
  <si>
    <t>"Přemístění značky (snesení a znovu uchycení)"1</t>
  </si>
  <si>
    <t>-1726062892</t>
  </si>
  <si>
    <t>-538152036</t>
  </si>
  <si>
    <t>-437760507</t>
  </si>
  <si>
    <t>-794161574</t>
  </si>
  <si>
    <t>13*2 "Přepočtené koeficientem množství</t>
  </si>
  <si>
    <t>321324500</t>
  </si>
  <si>
    <t>"V1a"135</t>
  </si>
  <si>
    <t>915211121</t>
  </si>
  <si>
    <t>Vodorovné dopravní značení stříkaným plastem dělící čára šířky 125 mm přerušovaná bílá základní</t>
  </si>
  <si>
    <t>-1139106084</t>
  </si>
  <si>
    <t>https://podminky.urs.cz/item/CS_URS_2024_01/915211121</t>
  </si>
  <si>
    <t>"V2b"16</t>
  </si>
  <si>
    <t>-2128352935</t>
  </si>
  <si>
    <t>"V4"197</t>
  </si>
  <si>
    <t>1082474423</t>
  </si>
  <si>
    <t>"V7a"46</t>
  </si>
  <si>
    <t>"V13"6</t>
  </si>
  <si>
    <t>-650048097</t>
  </si>
  <si>
    <t>"Odstranění sloupku - základ"0,75*0,75*0,8*2</t>
  </si>
  <si>
    <t>-1832440889</t>
  </si>
  <si>
    <t>"Odstranění sloupku"1+1</t>
  </si>
  <si>
    <t>-1382654044</t>
  </si>
  <si>
    <t>"Rušené značení"3</t>
  </si>
  <si>
    <t>1062269309</t>
  </si>
  <si>
    <t>-2072914309</t>
  </si>
  <si>
    <t>401382473</t>
  </si>
  <si>
    <t>2018719771</t>
  </si>
  <si>
    <t>2,07*9 "Přepočtené koeficientem množství</t>
  </si>
  <si>
    <t>395179314</t>
  </si>
  <si>
    <t>SO 401 - Veřejné osvětlení</t>
  </si>
  <si>
    <t>SO 401.1 - Veřejné osvětlení na ul. Nádražní a Štramberská</t>
  </si>
  <si>
    <t>Ing. Karel Vach, Ing.Ondřej Bojko</t>
  </si>
  <si>
    <t>D1 - Montáž</t>
  </si>
  <si>
    <t>D2 - Nosný materiál</t>
  </si>
  <si>
    <t>D3 - Zemní práce 846-9</t>
  </si>
  <si>
    <t>D4 - Ostatní práce</t>
  </si>
  <si>
    <t>D1</t>
  </si>
  <si>
    <t>Montáž</t>
  </si>
  <si>
    <t>Pol1</t>
  </si>
  <si>
    <t>Kabel CYKY3Jx2,5mm2, v.u.</t>
  </si>
  <si>
    <t>-209900786</t>
  </si>
  <si>
    <t>Pol2</t>
  </si>
  <si>
    <t>Kabel CYKY4Jx16mm2, v.u.</t>
  </si>
  <si>
    <t>-1239756583</t>
  </si>
  <si>
    <t>Pol3</t>
  </si>
  <si>
    <t>Ukončení kabelu do 4x25mm2</t>
  </si>
  <si>
    <t>ks</t>
  </si>
  <si>
    <t>1085597896</t>
  </si>
  <si>
    <t>Pol4</t>
  </si>
  <si>
    <t>Montáž uličního LED svít.</t>
  </si>
  <si>
    <t>654370345</t>
  </si>
  <si>
    <t>Pol5</t>
  </si>
  <si>
    <t>Osv. stožár BM8, žárově zn</t>
  </si>
  <si>
    <t>2145799325</t>
  </si>
  <si>
    <t>Pol6</t>
  </si>
  <si>
    <t>Výložník 1-ram typu VUD1/2000</t>
  </si>
  <si>
    <t>-383444949</t>
  </si>
  <si>
    <t>Pol7</t>
  </si>
  <si>
    <t>Výložník 1-ram typu VUD1/500</t>
  </si>
  <si>
    <t>1306456319</t>
  </si>
  <si>
    <t>Pol8</t>
  </si>
  <si>
    <t>Výložník 2-ram atyp VUD/2/500/2500</t>
  </si>
  <si>
    <t>-764097903</t>
  </si>
  <si>
    <t>Pol9</t>
  </si>
  <si>
    <t>Elektrovýzbr. Stož. SR 721-27ZCu</t>
  </si>
  <si>
    <t>1720461093</t>
  </si>
  <si>
    <t>Pol10</t>
  </si>
  <si>
    <t>Elektrovýzbr. Stož. SR 722-27ZCu</t>
  </si>
  <si>
    <t>-1875290557</t>
  </si>
  <si>
    <t>Pol11</t>
  </si>
  <si>
    <t>Kryt svorkovníce KS56</t>
  </si>
  <si>
    <t>498380987</t>
  </si>
  <si>
    <t>Pol12</t>
  </si>
  <si>
    <t>Pásek FeZn 30/4mm</t>
  </si>
  <si>
    <t>-1755930686</t>
  </si>
  <si>
    <t>Pol13</t>
  </si>
  <si>
    <t>Trubka ohebná typu 23, 36mm</t>
  </si>
  <si>
    <t>-1554474664</t>
  </si>
  <si>
    <t>D2</t>
  </si>
  <si>
    <t>Nosný materiál</t>
  </si>
  <si>
    <t>Pol14</t>
  </si>
  <si>
    <t>Kabel CYKY3Jx2,5mm2 + 5% prořez</t>
  </si>
  <si>
    <t>1146493133</t>
  </si>
  <si>
    <t>Poznámka k položce:_x000d_
viz. tech. zp.</t>
  </si>
  <si>
    <t>Pol15</t>
  </si>
  <si>
    <t>Kabel CYKY4Jx16mm2 + 5% prořez</t>
  </si>
  <si>
    <t>1433676466</t>
  </si>
  <si>
    <t>Poznámka k položce:_x000d_
viz. situace</t>
  </si>
  <si>
    <t>Pol16</t>
  </si>
  <si>
    <t>Inovativní LED svit.1/30 LED/5369BL/NW 740/47W</t>
  </si>
  <si>
    <t>1891850583</t>
  </si>
  <si>
    <t xml:space="preserve">Poznámka k položce:_x000d_
Silniční LED svítidlo, s vysoký výkon, technická inovace jednoduché na montáž i údržbu. Svítidlo  poskytuje výkonné osvětlení, rychlou a jednoduchou instalaci, snadnou správu sítě osvětlení._x000d_
</t>
  </si>
  <si>
    <t>Pol17</t>
  </si>
  <si>
    <t>Osv. stožár BM8, žár. zn.</t>
  </si>
  <si>
    <t>1953708662</t>
  </si>
  <si>
    <t>Pol18</t>
  </si>
  <si>
    <t>Elektrovýzbroj stož. SR 721-27ZCu</t>
  </si>
  <si>
    <t>463172259</t>
  </si>
  <si>
    <t>Pol19</t>
  </si>
  <si>
    <t>Elektrovýzbroj stož. SR 722-27ZCu</t>
  </si>
  <si>
    <t>245116091</t>
  </si>
  <si>
    <t>Pol20</t>
  </si>
  <si>
    <t>Kryt svorkovnice KS56</t>
  </si>
  <si>
    <t>901187793</t>
  </si>
  <si>
    <t>Pol21</t>
  </si>
  <si>
    <t>Pásek FeZn 30/4mm, 0,95kg/m + 5% prořez</t>
  </si>
  <si>
    <t>-749529956</t>
  </si>
  <si>
    <t>Pol22</t>
  </si>
  <si>
    <t>Trubka ohebná typu 23, 36mm + 5% prořez</t>
  </si>
  <si>
    <t>-757318271</t>
  </si>
  <si>
    <t>Pol23</t>
  </si>
  <si>
    <t>Výložník 1-ram VUD1/500, ž.z.</t>
  </si>
  <si>
    <t>538273851</t>
  </si>
  <si>
    <t>Pol24</t>
  </si>
  <si>
    <t>Výložník 1-ram. VUD1/2000, ž.z.</t>
  </si>
  <si>
    <t>-178176914</t>
  </si>
  <si>
    <t>Pol25</t>
  </si>
  <si>
    <t>Výložník 2-ram. VUD2/500/2500, 180°, ž.z.</t>
  </si>
  <si>
    <t>1789283897</t>
  </si>
  <si>
    <t>D3</t>
  </si>
  <si>
    <t>Zemní práce 846-9</t>
  </si>
  <si>
    <t>Pol26</t>
  </si>
  <si>
    <t>Vytýčení kabel. Trasy</t>
  </si>
  <si>
    <t>882001390</t>
  </si>
  <si>
    <t>Pol27</t>
  </si>
  <si>
    <t>Výkop jámy pro stožár v zem. Tř. 3</t>
  </si>
  <si>
    <t>1721464493</t>
  </si>
  <si>
    <t>Pol29</t>
  </si>
  <si>
    <t>Výkop kab. Rýhy 350x600, řez B-B´, tř. 3</t>
  </si>
  <si>
    <t>-533067219</t>
  </si>
  <si>
    <t>Pol30</t>
  </si>
  <si>
    <t>Protlak pod komunikací, řez C-C´, tř. 3</t>
  </si>
  <si>
    <t>481325654</t>
  </si>
  <si>
    <t>Pol32</t>
  </si>
  <si>
    <t>Zához kab. Rýhy 350x600, řez B-B´, tř. 3</t>
  </si>
  <si>
    <t>-1377372695</t>
  </si>
  <si>
    <t>Pol33</t>
  </si>
  <si>
    <t>Beton. Roura o pr. 100mm pro ochr. Při křížení s plyn. Potrubím</t>
  </si>
  <si>
    <t>-1810241611</t>
  </si>
  <si>
    <t>Pol34</t>
  </si>
  <si>
    <t>Plast trubka AR50, řez A-A´- sit.</t>
  </si>
  <si>
    <t>1683346114</t>
  </si>
  <si>
    <t>Pol35</t>
  </si>
  <si>
    <t>Úprava povrchu rýhy zhutněním</t>
  </si>
  <si>
    <t>722325852</t>
  </si>
  <si>
    <t>Pol36</t>
  </si>
  <si>
    <t>Beton základ stožárů, beton tř. III</t>
  </si>
  <si>
    <t>-1395339525</t>
  </si>
  <si>
    <t>Pol37</t>
  </si>
  <si>
    <t>Plast. Roura pr. 200mm do zákl. stožáru</t>
  </si>
  <si>
    <t>-511466547</t>
  </si>
  <si>
    <t>Pol38</t>
  </si>
  <si>
    <t>Zakrytí plast. Folií š. 330mm</t>
  </si>
  <si>
    <t>-1880899796</t>
  </si>
  <si>
    <t>Pol39</t>
  </si>
  <si>
    <t>Pískové lože kabelu tl. 150mm, řezy A-A´, B-B</t>
  </si>
  <si>
    <t>584017094</t>
  </si>
  <si>
    <t>Pol40</t>
  </si>
  <si>
    <t>Odvoz zbylých hmot na skládku do 1km</t>
  </si>
  <si>
    <t>-1470324664</t>
  </si>
  <si>
    <t>Pol41</t>
  </si>
  <si>
    <t>Příplatek za každý další 1km</t>
  </si>
  <si>
    <t>1932969963</t>
  </si>
  <si>
    <t>Pol42</t>
  </si>
  <si>
    <t>Beton. Dlaždice 0,5x0,5x0,05m pro oddělení pásku od plyn. Potrubí</t>
  </si>
  <si>
    <t>-1638233523</t>
  </si>
  <si>
    <t>Pol43</t>
  </si>
  <si>
    <t>Plast. roura DVK110mm, řez C-C´,</t>
  </si>
  <si>
    <t>116701005</t>
  </si>
  <si>
    <t>D4</t>
  </si>
  <si>
    <t>Ostatní práce</t>
  </si>
  <si>
    <t>Pol44</t>
  </si>
  <si>
    <t>Zajištění beznapěťového stavu</t>
  </si>
  <si>
    <t>kompl.</t>
  </si>
  <si>
    <t>93822717</t>
  </si>
  <si>
    <t>Pol45</t>
  </si>
  <si>
    <t>Výchozí revize</t>
  </si>
  <si>
    <t>-839495154</t>
  </si>
  <si>
    <t>Pol46</t>
  </si>
  <si>
    <t>Světelnětechnické měření soustavy</t>
  </si>
  <si>
    <t>1226126987</t>
  </si>
  <si>
    <t>Pol47</t>
  </si>
  <si>
    <t>Digitální fotodokumentace nových stožárů</t>
  </si>
  <si>
    <t>-426233547</t>
  </si>
  <si>
    <t>Pol48</t>
  </si>
  <si>
    <t>Demontáže</t>
  </si>
  <si>
    <t>-180758177</t>
  </si>
  <si>
    <t>Pol49</t>
  </si>
  <si>
    <t>Mechanismy - jeřáb, plošina, …</t>
  </si>
  <si>
    <t>-642444374</t>
  </si>
  <si>
    <t xml:space="preserve">SO 401.2 - Veřejné osvětlení ul. Záhumenní </t>
  </si>
  <si>
    <t>B. - Montáž</t>
  </si>
  <si>
    <t>C. - Nosný materiál</t>
  </si>
  <si>
    <t>D1 - Zemní práce 846-9</t>
  </si>
  <si>
    <t>D2 - Ostatní práce</t>
  </si>
  <si>
    <t>B.</t>
  </si>
  <si>
    <t>pol1</t>
  </si>
  <si>
    <t>-337099992</t>
  </si>
  <si>
    <t>70-50</t>
  </si>
  <si>
    <t>1744952268</t>
  </si>
  <si>
    <t>216-80</t>
  </si>
  <si>
    <t>-1085550219</t>
  </si>
  <si>
    <t>16-12</t>
  </si>
  <si>
    <t>1910311848</t>
  </si>
  <si>
    <t>8-6</t>
  </si>
  <si>
    <t>369199257</t>
  </si>
  <si>
    <t>1147161107</t>
  </si>
  <si>
    <t>4-3</t>
  </si>
  <si>
    <t>51211526</t>
  </si>
  <si>
    <t>2-1</t>
  </si>
  <si>
    <t>849994802</t>
  </si>
  <si>
    <t>6-4</t>
  </si>
  <si>
    <t>2051845717</t>
  </si>
  <si>
    <t>7-5</t>
  </si>
  <si>
    <t>-1271406547</t>
  </si>
  <si>
    <t>196-70</t>
  </si>
  <si>
    <t>-806314365</t>
  </si>
  <si>
    <t>32-22</t>
  </si>
  <si>
    <t>C.</t>
  </si>
  <si>
    <t>pol14</t>
  </si>
  <si>
    <t>1182498065</t>
  </si>
  <si>
    <t>73,5-52,5</t>
  </si>
  <si>
    <t>pol15</t>
  </si>
  <si>
    <t>-724610874</t>
  </si>
  <si>
    <t>226,8-84</t>
  </si>
  <si>
    <t>pol16</t>
  </si>
  <si>
    <t>Inovativní LED svit. 1/30 LED/5369BL/NW 740/47W</t>
  </si>
  <si>
    <t>1259571137</t>
  </si>
  <si>
    <t xml:space="preserve">Poznámka k položce:_x000d_
Silniční LED svítidlo, s vysoký výkon, technická inovace jednoduché na montáž i údržbu. Svítidlo  poskytuje výkonné osvětlení, rychlou a jednoduchou instalaci, snadnou správu sítě osvětlení.</t>
  </si>
  <si>
    <t>pol17</t>
  </si>
  <si>
    <t>1583696562</t>
  </si>
  <si>
    <t>pol18</t>
  </si>
  <si>
    <t>-1903847013</t>
  </si>
  <si>
    <t>pol20</t>
  </si>
  <si>
    <t>1182844554</t>
  </si>
  <si>
    <t>pol21</t>
  </si>
  <si>
    <t>-633556508</t>
  </si>
  <si>
    <t>196-88,2</t>
  </si>
  <si>
    <t>pol22</t>
  </si>
  <si>
    <t>-1046411694</t>
  </si>
  <si>
    <t>33,6-23,10</t>
  </si>
  <si>
    <t>pol23</t>
  </si>
  <si>
    <t>783227943</t>
  </si>
  <si>
    <t>pol24</t>
  </si>
  <si>
    <t>-1687373490</t>
  </si>
  <si>
    <t>-1738269948</t>
  </si>
  <si>
    <t>0,20-0,13</t>
  </si>
  <si>
    <t>pol27</t>
  </si>
  <si>
    <t>-675148856</t>
  </si>
  <si>
    <t>Pol28</t>
  </si>
  <si>
    <t>Výkop kab. Rýhy 350x800, řez A-A´, tř. 3</t>
  </si>
  <si>
    <t>324009505</t>
  </si>
  <si>
    <t>-1005159149</t>
  </si>
  <si>
    <t>105-75</t>
  </si>
  <si>
    <t>1355712272</t>
  </si>
  <si>
    <t>41-9</t>
  </si>
  <si>
    <t>Pol31</t>
  </si>
  <si>
    <t>Zához kab. Rýhy 350x800, řez A-A´, tř. 3</t>
  </si>
  <si>
    <t>2093482733</t>
  </si>
  <si>
    <t>1604573278</t>
  </si>
  <si>
    <t>-976208635</t>
  </si>
  <si>
    <t>-1729033414</t>
  </si>
  <si>
    <t>196-95</t>
  </si>
  <si>
    <t>-1862192714</t>
  </si>
  <si>
    <t>62-31,5</t>
  </si>
  <si>
    <t>1811725811</t>
  </si>
  <si>
    <t>6,4-4,8</t>
  </si>
  <si>
    <t>2101523058</t>
  </si>
  <si>
    <t>14-10</t>
  </si>
  <si>
    <t>-1275174868</t>
  </si>
  <si>
    <t>1786410625</t>
  </si>
  <si>
    <t>155-75</t>
  </si>
  <si>
    <t>232621061</t>
  </si>
  <si>
    <t>36-14</t>
  </si>
  <si>
    <t>pol41</t>
  </si>
  <si>
    <t>-1263450054</t>
  </si>
  <si>
    <t>-622608379</t>
  </si>
  <si>
    <t>3-2</t>
  </si>
  <si>
    <t>-1315951708</t>
  </si>
  <si>
    <t>Výkop startovacích jam k protlaku, tř. 3</t>
  </si>
  <si>
    <t>1000970681</t>
  </si>
  <si>
    <t>Zához startovacích jam k protlaku, tř. 3</t>
  </si>
  <si>
    <t>1419721434</t>
  </si>
  <si>
    <t>278412121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</si>
  <si>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</si>
  <si>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</si>
  <si>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</si>
  <si>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</si>
  <si>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</si>
  <si>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119003227</t>
  </si>
  <si>
    <t>Pomocné konstrukce při zabezpečení výkopu svislé ocelové mobilní oplocení, výšky přes 1,5 do 2,2 m panely vyplněné dráty zřízení</t>
  </si>
  <si>
    <t>-1330249512</t>
  </si>
  <si>
    <t>https://podminky.urs.cz/item/CS_URS_2024_01/119003227</t>
  </si>
  <si>
    <t>Poznámka k položce:_x000d_
Včetně bezpečnostních tabulek.</t>
  </si>
  <si>
    <t>119003228</t>
  </si>
  <si>
    <t>Pomocné konstrukce při zabezpečení výkopu svislé ocelové mobilní oplocení, výšky přes 1,5 do 2,2 m panely vyplněné dráty odstranění</t>
  </si>
  <si>
    <t>-1580420505</t>
  </si>
  <si>
    <t>https://podminky.urs.cz/item/CS_URS_2024_01/119003228</t>
  </si>
  <si>
    <t>184818234</t>
  </si>
  <si>
    <t>Ochrana kmene bedněním před poškozením stavebním provozem zřízení včetně odstranění výšky bednění do 2 m průměru kmene přes 700 do 900 mm</t>
  </si>
  <si>
    <t>-79017334</t>
  </si>
  <si>
    <t>https://podminky.urs.cz/item/CS_URS_2024_01/184818234</t>
  </si>
  <si>
    <t>938908411</t>
  </si>
  <si>
    <t>Čištění vozovek splachováním vodou povrchu podkladu nebo krytu živičného, betonového nebo dlážděného</t>
  </si>
  <si>
    <t>1981472470</t>
  </si>
  <si>
    <t>https://podminky.urs.cz/item/CS_URS_2023_02/938908411</t>
  </si>
  <si>
    <t>Poznámka k položce:_x000d_
Průběžné čištěn příjezdové komunikace.</t>
  </si>
  <si>
    <t>VRN1</t>
  </si>
  <si>
    <t>Průzkumné, geodetické a projektové práce</t>
  </si>
  <si>
    <t>011114000</t>
  </si>
  <si>
    <t>Inženýrsko-geologický průzkum</t>
  </si>
  <si>
    <t>komplet</t>
  </si>
  <si>
    <t>1024</t>
  </si>
  <si>
    <t>-698556627</t>
  </si>
  <si>
    <t>Poznámka k položce:_x000d_
Posudek autorizovaného geologa</t>
  </si>
  <si>
    <t>011503002</t>
  </si>
  <si>
    <t>Vytyčení trasy inženýrských sítí</t>
  </si>
  <si>
    <t>-1053505247</t>
  </si>
  <si>
    <t>011503003</t>
  </si>
  <si>
    <t>Vytyčení stavby včetně fotodokumentace</t>
  </si>
  <si>
    <t>1140566652</t>
  </si>
  <si>
    <t>011514000</t>
  </si>
  <si>
    <t>Stavebně-technický průzkum - kopané kontrolní sondy</t>
  </si>
  <si>
    <t>554897492</t>
  </si>
  <si>
    <t>https://podminky.urs.cz/item/CS_URS_2024_01/011514000</t>
  </si>
  <si>
    <t>Poznámka k položce:_x000d_
Kopané kontrolní sondy pro stanovení hloubky a přesné pozice inženýrských sítí. Kontrolní sonda na ověření uložení stávajícího vedení.</t>
  </si>
  <si>
    <t>012103000</t>
  </si>
  <si>
    <t>Geodetické práce před výstavbou</t>
  </si>
  <si>
    <t>-581452988</t>
  </si>
  <si>
    <t>Poznámka k položce:_x000d_
Včetně geometrického plánu pro zřízení věcného břemene.</t>
  </si>
  <si>
    <t>012303000</t>
  </si>
  <si>
    <t>Geodetické práce po výstavbě</t>
  </si>
  <si>
    <t>971625879</t>
  </si>
  <si>
    <t>Poznámka k položce:_x000d_
V rozsahu dle požadavků investora.</t>
  </si>
  <si>
    <t>013254000.1</t>
  </si>
  <si>
    <t>Zaměření skutečného provedení stavby</t>
  </si>
  <si>
    <t>-405130639</t>
  </si>
  <si>
    <t>013254000.2</t>
  </si>
  <si>
    <t>Geometrické plány stavby pro vklad do KN</t>
  </si>
  <si>
    <t>1254592983</t>
  </si>
  <si>
    <t>013254000.3</t>
  </si>
  <si>
    <t>Aktualizace dokladových částí projektové dokumentace</t>
  </si>
  <si>
    <t>-386110953</t>
  </si>
  <si>
    <t>013254000.4</t>
  </si>
  <si>
    <t>Kompletní dokumentace ke kolaudaci stavby – provozní řády, revize a ostatní nutné podklady dle požadavků investora</t>
  </si>
  <si>
    <t>333319930</t>
  </si>
  <si>
    <t>013254001</t>
  </si>
  <si>
    <t>Dokumentace skutečného provedení stavby</t>
  </si>
  <si>
    <t>-955148078</t>
  </si>
  <si>
    <t>Poznámka k položce:_x000d_
Ve formátech a rozsahu dle SoD.</t>
  </si>
  <si>
    <t>013274000</t>
  </si>
  <si>
    <t>Pasportizace Území před zahájením stavby dle požadavků investora</t>
  </si>
  <si>
    <t>-304216843</t>
  </si>
  <si>
    <t>VRN2</t>
  </si>
  <si>
    <t>Příprava staveniště</t>
  </si>
  <si>
    <t>024003007</t>
  </si>
  <si>
    <t>Administrativní činnost pro zajištění záborů pozemků, uzavírek komunikací a dopravních opatření</t>
  </si>
  <si>
    <t>-1631663146</t>
  </si>
  <si>
    <t>VRN3</t>
  </si>
  <si>
    <t>Zařízení staveniště</t>
  </si>
  <si>
    <t>011.1</t>
  </si>
  <si>
    <t>Náklady na zajištění bezpečnosti silničního provozu</t>
  </si>
  <si>
    <t>-1921614418</t>
  </si>
  <si>
    <t>Poznámka k položce:_x000d_
Náklady na zajištění bezpečnosti silničního provozu.</t>
  </si>
  <si>
    <t>011.2</t>
  </si>
  <si>
    <t>Vyznačení objízdné trasy</t>
  </si>
  <si>
    <t>1698748351</t>
  </si>
  <si>
    <t>012.1</t>
  </si>
  <si>
    <t>Dočasné dopravní značení a zajištění příkazu trvalého DZ</t>
  </si>
  <si>
    <t>-2019415377</t>
  </si>
  <si>
    <t xml:space="preserve">Poznámka k položce:_x000d_
Zřízení a instalace dočasného dopravního značení včetně případné aktualizace  projektu (dočasného dopravního značení). Součástí prací je zajištění provozu zařízení pro dočasné značení po dobu stavby a následná likvidace dočasného dopravního značení._x000d_
Včetně průběžného čištění značení po dobu realizace stavby.</t>
  </si>
  <si>
    <t>032103000</t>
  </si>
  <si>
    <t>Náklady na stavební buňky</t>
  </si>
  <si>
    <t>-2053403137</t>
  </si>
  <si>
    <t>Poznámka k položce:_x000d_
montáž, pronájem po celou dobu výstavby, demontáž</t>
  </si>
  <si>
    <t>032103000.1</t>
  </si>
  <si>
    <t>Náklady na stavební buňky - chemické WC</t>
  </si>
  <si>
    <t>-671475751</t>
  </si>
  <si>
    <t>032503000</t>
  </si>
  <si>
    <t>Skládky na staveništi</t>
  </si>
  <si>
    <t>-2016531871</t>
  </si>
  <si>
    <t>032903000</t>
  </si>
  <si>
    <t>Náklady na provoz a údržbu vybavení staveniště</t>
  </si>
  <si>
    <t>-1952644802</t>
  </si>
  <si>
    <t>033203000</t>
  </si>
  <si>
    <t>Náklady na veškeré energie související s realizací stavby</t>
  </si>
  <si>
    <t>811751263</t>
  </si>
  <si>
    <t>034503000</t>
  </si>
  <si>
    <t>Informační tabule na staveništi s údaji o stavbě (1,5 x 1,0 m)</t>
  </si>
  <si>
    <t>125689206</t>
  </si>
  <si>
    <t>Poznámka k položce:_x000d_
Dle grafického návrhu investora</t>
  </si>
  <si>
    <t>039103000</t>
  </si>
  <si>
    <t>Rozebrání, bourání a odvoz zařízení staveniště</t>
  </si>
  <si>
    <t>-1861449726</t>
  </si>
  <si>
    <t>039103001</t>
  </si>
  <si>
    <t>Zábory cizích pozemků (veřejných i soukromých)</t>
  </si>
  <si>
    <t>-93908100</t>
  </si>
  <si>
    <t>039103003</t>
  </si>
  <si>
    <t>Dočasné zajištění podzemních sítí proti poškození</t>
  </si>
  <si>
    <t>496767501</t>
  </si>
  <si>
    <t>VRN4</t>
  </si>
  <si>
    <t>Inženýrská činnost</t>
  </si>
  <si>
    <t>043134000</t>
  </si>
  <si>
    <t>Zkoušky zatěžovací</t>
  </si>
  <si>
    <t>2054933489</t>
  </si>
  <si>
    <t>Poznámka k položce:_x000d_
Statická zátěžová zkouška dle ČSN 72 1006 (3kus).</t>
  </si>
  <si>
    <t>045303000</t>
  </si>
  <si>
    <t>Koordinační a kompletační činnost dodavatele</t>
  </si>
  <si>
    <t>-269808258</t>
  </si>
  <si>
    <t>045303000.02</t>
  </si>
  <si>
    <t>Koordinační činnost při výkupu pozemků</t>
  </si>
  <si>
    <t>1778617374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</si>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</sst>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23" xfId="0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9003227" TargetMode="External" /><Relationship Id="rId2" Type="http://schemas.openxmlformats.org/officeDocument/2006/relationships/hyperlink" Target="https://podminky.urs.cz/item/CS_URS_2024_01/119003228" TargetMode="External" /><Relationship Id="rId3" Type="http://schemas.openxmlformats.org/officeDocument/2006/relationships/hyperlink" Target="https://podminky.urs.cz/item/CS_URS_2024_01/184818234" TargetMode="External" /><Relationship Id="rId4" Type="http://schemas.openxmlformats.org/officeDocument/2006/relationships/hyperlink" Target="https://podminky.urs.cz/item/CS_URS_2023_02/938908411" TargetMode="External" /><Relationship Id="rId5" Type="http://schemas.openxmlformats.org/officeDocument/2006/relationships/hyperlink" Target="https://podminky.urs.cz/item/CS_URS_2024_01/011514000" TargetMode="External" /><Relationship Id="rId6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51111" TargetMode="External" /><Relationship Id="rId2" Type="http://schemas.openxmlformats.org/officeDocument/2006/relationships/hyperlink" Target="https://podminky.urs.cz/item/CS_URS_2024_01/113106162" TargetMode="External" /><Relationship Id="rId3" Type="http://schemas.openxmlformats.org/officeDocument/2006/relationships/hyperlink" Target="https://podminky.urs.cz/item/CS_URS_2024_01/113107130" TargetMode="External" /><Relationship Id="rId4" Type="http://schemas.openxmlformats.org/officeDocument/2006/relationships/hyperlink" Target="https://podminky.urs.cz/item/CS_URS_2024_01/113107212" TargetMode="External" /><Relationship Id="rId5" Type="http://schemas.openxmlformats.org/officeDocument/2006/relationships/hyperlink" Target="https://podminky.urs.cz/item/CS_URS_2024_01/113107222" TargetMode="External" /><Relationship Id="rId6" Type="http://schemas.openxmlformats.org/officeDocument/2006/relationships/hyperlink" Target="https://podminky.urs.cz/item/CS_URS_2024_01/113107230" TargetMode="External" /><Relationship Id="rId7" Type="http://schemas.openxmlformats.org/officeDocument/2006/relationships/hyperlink" Target="https://podminky.urs.cz/item/CS_URS_2024_01/113154114" TargetMode="External" /><Relationship Id="rId8" Type="http://schemas.openxmlformats.org/officeDocument/2006/relationships/hyperlink" Target="https://podminky.urs.cz/item/CS_URS_2024_01/113154124" TargetMode="External" /><Relationship Id="rId9" Type="http://schemas.openxmlformats.org/officeDocument/2006/relationships/hyperlink" Target="https://podminky.urs.cz/item/CS_URS_2024_01/113202111" TargetMode="External" /><Relationship Id="rId10" Type="http://schemas.openxmlformats.org/officeDocument/2006/relationships/hyperlink" Target="https://podminky.urs.cz/item/CS_URS_2024_01/119001401" TargetMode="External" /><Relationship Id="rId11" Type="http://schemas.openxmlformats.org/officeDocument/2006/relationships/hyperlink" Target="https://podminky.urs.cz/item/CS_URS_2024_01/119001421" TargetMode="External" /><Relationship Id="rId12" Type="http://schemas.openxmlformats.org/officeDocument/2006/relationships/hyperlink" Target="https://podminky.urs.cz/item/CS_URS_2024_01/121151113" TargetMode="External" /><Relationship Id="rId13" Type="http://schemas.openxmlformats.org/officeDocument/2006/relationships/hyperlink" Target="https://podminky.urs.cz/item/CS_URS_2024_01/129001101" TargetMode="External" /><Relationship Id="rId14" Type="http://schemas.openxmlformats.org/officeDocument/2006/relationships/hyperlink" Target="https://podminky.urs.cz/item/CS_URS_2024_01/131213711" TargetMode="External" /><Relationship Id="rId15" Type="http://schemas.openxmlformats.org/officeDocument/2006/relationships/hyperlink" Target="https://podminky.urs.cz/item/CS_URS_2024_01/132212121" TargetMode="External" /><Relationship Id="rId16" Type="http://schemas.openxmlformats.org/officeDocument/2006/relationships/hyperlink" Target="https://podminky.urs.cz/item/CS_URS_2024_01/151811132" TargetMode="External" /><Relationship Id="rId17" Type="http://schemas.openxmlformats.org/officeDocument/2006/relationships/hyperlink" Target="https://podminky.urs.cz/item/CS_URS_2024_01/151811232" TargetMode="External" /><Relationship Id="rId18" Type="http://schemas.openxmlformats.org/officeDocument/2006/relationships/hyperlink" Target="https://podminky.urs.cz/item/CS_URS_2024_01/162351104" TargetMode="External" /><Relationship Id="rId19" Type="http://schemas.openxmlformats.org/officeDocument/2006/relationships/hyperlink" Target="https://podminky.urs.cz/item/CS_URS_2024_01/162751117" TargetMode="External" /><Relationship Id="rId20" Type="http://schemas.openxmlformats.org/officeDocument/2006/relationships/hyperlink" Target="https://podminky.urs.cz/item/CS_URS_2024_01/167151101" TargetMode="External" /><Relationship Id="rId21" Type="http://schemas.openxmlformats.org/officeDocument/2006/relationships/hyperlink" Target="https://podminky.urs.cz/item/CS_URS_2024_01/171201231" TargetMode="External" /><Relationship Id="rId22" Type="http://schemas.openxmlformats.org/officeDocument/2006/relationships/hyperlink" Target="https://podminky.urs.cz/item/CS_URS_2024_01/171251201" TargetMode="External" /><Relationship Id="rId23" Type="http://schemas.openxmlformats.org/officeDocument/2006/relationships/hyperlink" Target="https://podminky.urs.cz/item/CS_URS_2024_01/174111101" TargetMode="External" /><Relationship Id="rId24" Type="http://schemas.openxmlformats.org/officeDocument/2006/relationships/hyperlink" Target="https://podminky.urs.cz/item/CS_URS_2024_01/174151101" TargetMode="External" /><Relationship Id="rId25" Type="http://schemas.openxmlformats.org/officeDocument/2006/relationships/hyperlink" Target="https://podminky.urs.cz/item/CS_URS_2024_01/175111101" TargetMode="External" /><Relationship Id="rId26" Type="http://schemas.openxmlformats.org/officeDocument/2006/relationships/hyperlink" Target="https://podminky.urs.cz/item/CS_URS_2024_01/181351103" TargetMode="External" /><Relationship Id="rId27" Type="http://schemas.openxmlformats.org/officeDocument/2006/relationships/hyperlink" Target="https://podminky.urs.cz/item/CS_URS_2024_01/181451131" TargetMode="External" /><Relationship Id="rId28" Type="http://schemas.openxmlformats.org/officeDocument/2006/relationships/hyperlink" Target="https://podminky.urs.cz/item/CS_URS_2024_01/181951112" TargetMode="External" /><Relationship Id="rId29" Type="http://schemas.openxmlformats.org/officeDocument/2006/relationships/hyperlink" Target="https://podminky.urs.cz/item/CS_URS_2024_01/182303111" TargetMode="External" /><Relationship Id="rId30" Type="http://schemas.openxmlformats.org/officeDocument/2006/relationships/hyperlink" Target="https://podminky.urs.cz/item/CS_URS_2024_01/184813521" TargetMode="External" /><Relationship Id="rId31" Type="http://schemas.openxmlformats.org/officeDocument/2006/relationships/hyperlink" Target="https://podminky.urs.cz/item/CS_URS_2024_01/185803111" TargetMode="External" /><Relationship Id="rId32" Type="http://schemas.openxmlformats.org/officeDocument/2006/relationships/hyperlink" Target="https://podminky.urs.cz/item/CS_URS_2024_01/185803211" TargetMode="External" /><Relationship Id="rId33" Type="http://schemas.openxmlformats.org/officeDocument/2006/relationships/hyperlink" Target="https://podminky.urs.cz/item/CS_URS_2024_01/274313711" TargetMode="External" /><Relationship Id="rId34" Type="http://schemas.openxmlformats.org/officeDocument/2006/relationships/hyperlink" Target="https://podminky.urs.cz/item/CS_URS_2024_01/339921132" TargetMode="External" /><Relationship Id="rId35" Type="http://schemas.openxmlformats.org/officeDocument/2006/relationships/hyperlink" Target="https://podminky.urs.cz/item/CS_URS_2024_01/359901211" TargetMode="External" /><Relationship Id="rId36" Type="http://schemas.openxmlformats.org/officeDocument/2006/relationships/hyperlink" Target="https://podminky.urs.cz/item/CS_URS_2024_01/451572111" TargetMode="External" /><Relationship Id="rId37" Type="http://schemas.openxmlformats.org/officeDocument/2006/relationships/hyperlink" Target="https://podminky.urs.cz/item/CS_URS_2024_01/452311141" TargetMode="External" /><Relationship Id="rId38" Type="http://schemas.openxmlformats.org/officeDocument/2006/relationships/hyperlink" Target="https://podminky.urs.cz/item/CS_URS_2024_01/452313141" TargetMode="External" /><Relationship Id="rId39" Type="http://schemas.openxmlformats.org/officeDocument/2006/relationships/hyperlink" Target="https://podminky.urs.cz/item/CS_URS_2024_01/452353111" TargetMode="External" /><Relationship Id="rId40" Type="http://schemas.openxmlformats.org/officeDocument/2006/relationships/hyperlink" Target="https://podminky.urs.cz/item/CS_URS_2024_01/452353112" TargetMode="External" /><Relationship Id="rId41" Type="http://schemas.openxmlformats.org/officeDocument/2006/relationships/hyperlink" Target="https://podminky.urs.cz/item/CS_URS_2024_01/564201111" TargetMode="External" /><Relationship Id="rId42" Type="http://schemas.openxmlformats.org/officeDocument/2006/relationships/hyperlink" Target="https://podminky.urs.cz/item/CS_URS_2024_01/564871111" TargetMode="External" /><Relationship Id="rId43" Type="http://schemas.openxmlformats.org/officeDocument/2006/relationships/hyperlink" Target="https://podminky.urs.cz/item/CS_URS_2024_01/564871016" TargetMode="External" /><Relationship Id="rId44" Type="http://schemas.openxmlformats.org/officeDocument/2006/relationships/hyperlink" Target="https://podminky.urs.cz/item/CS_URS_2024_01/573191111" TargetMode="External" /><Relationship Id="rId45" Type="http://schemas.openxmlformats.org/officeDocument/2006/relationships/hyperlink" Target="https://podminky.urs.cz/item/CS_URS_2024_01/573231107" TargetMode="External" /><Relationship Id="rId46" Type="http://schemas.openxmlformats.org/officeDocument/2006/relationships/hyperlink" Target="https://podminky.urs.cz/item/CS_URS_2024_01/591211111" TargetMode="External" /><Relationship Id="rId47" Type="http://schemas.openxmlformats.org/officeDocument/2006/relationships/hyperlink" Target="https://podminky.urs.cz/item/CS_URS_2024_01/596212222" TargetMode="External" /><Relationship Id="rId48" Type="http://schemas.openxmlformats.org/officeDocument/2006/relationships/hyperlink" Target="https://podminky.urs.cz/item/CS_URS_2024_01/596991112" TargetMode="External" /><Relationship Id="rId49" Type="http://schemas.openxmlformats.org/officeDocument/2006/relationships/hyperlink" Target="https://podminky.urs.cz/item/CS_URS_2024_01/871313123" TargetMode="External" /><Relationship Id="rId50" Type="http://schemas.openxmlformats.org/officeDocument/2006/relationships/hyperlink" Target="https://podminky.urs.cz/item/CS_URS_2024_01/871353123" TargetMode="External" /><Relationship Id="rId51" Type="http://schemas.openxmlformats.org/officeDocument/2006/relationships/hyperlink" Target="https://podminky.urs.cz/item/CS_URS_2024_01/877310310" TargetMode="External" /><Relationship Id="rId52" Type="http://schemas.openxmlformats.org/officeDocument/2006/relationships/hyperlink" Target="https://podminky.urs.cz/item/CS_URS_2024_01/877355121" TargetMode="External" /><Relationship Id="rId53" Type="http://schemas.openxmlformats.org/officeDocument/2006/relationships/hyperlink" Target="https://podminky.urs.cz/item/CS_URS_2024_01/890211851" TargetMode="External" /><Relationship Id="rId54" Type="http://schemas.openxmlformats.org/officeDocument/2006/relationships/hyperlink" Target="https://podminky.urs.cz/item/CS_URS_2024_01/894414111" TargetMode="External" /><Relationship Id="rId55" Type="http://schemas.openxmlformats.org/officeDocument/2006/relationships/hyperlink" Target="https://podminky.urs.cz/item/CS_URS_2024_01/895270401" TargetMode="External" /><Relationship Id="rId56" Type="http://schemas.openxmlformats.org/officeDocument/2006/relationships/hyperlink" Target="https://podminky.urs.cz/item/CS_URS_2024_01/895270431" TargetMode="External" /><Relationship Id="rId57" Type="http://schemas.openxmlformats.org/officeDocument/2006/relationships/hyperlink" Target="https://podminky.urs.cz/item/CS_URS_2024_01/895270451" TargetMode="External" /><Relationship Id="rId58" Type="http://schemas.openxmlformats.org/officeDocument/2006/relationships/hyperlink" Target="https://podminky.urs.cz/item/CS_URS_2024_01/895270514" TargetMode="External" /><Relationship Id="rId59" Type="http://schemas.openxmlformats.org/officeDocument/2006/relationships/hyperlink" Target="https://podminky.urs.cz/item/CS_URS_2024_01/895941313" TargetMode="External" /><Relationship Id="rId60" Type="http://schemas.openxmlformats.org/officeDocument/2006/relationships/hyperlink" Target="https://podminky.urs.cz/item/CS_URS_2024_01/895941331" TargetMode="External" /><Relationship Id="rId61" Type="http://schemas.openxmlformats.org/officeDocument/2006/relationships/hyperlink" Target="https://podminky.urs.cz/item/CS_URS_2024_01/899104112" TargetMode="External" /><Relationship Id="rId62" Type="http://schemas.openxmlformats.org/officeDocument/2006/relationships/hyperlink" Target="https://podminky.urs.cz/item/CS_URS_2024_01/899132121" TargetMode="External" /><Relationship Id="rId63" Type="http://schemas.openxmlformats.org/officeDocument/2006/relationships/hyperlink" Target="https://podminky.urs.cz/item/CS_URS_2024_01/899133211" TargetMode="External" /><Relationship Id="rId64" Type="http://schemas.openxmlformats.org/officeDocument/2006/relationships/hyperlink" Target="https://podminky.urs.cz/item/CS_URS_2024_01/899202211" TargetMode="External" /><Relationship Id="rId65" Type="http://schemas.openxmlformats.org/officeDocument/2006/relationships/hyperlink" Target="https://podminky.urs.cz/item/CS_URS_2024_01/899722114" TargetMode="External" /><Relationship Id="rId66" Type="http://schemas.openxmlformats.org/officeDocument/2006/relationships/hyperlink" Target="https://podminky.urs.cz/item/CS_URS_2024_01/916111123" TargetMode="External" /><Relationship Id="rId67" Type="http://schemas.openxmlformats.org/officeDocument/2006/relationships/hyperlink" Target="https://podminky.urs.cz/item/CS_URS_2024_01/916231213" TargetMode="External" /><Relationship Id="rId68" Type="http://schemas.openxmlformats.org/officeDocument/2006/relationships/hyperlink" Target="https://podminky.urs.cz/item/CS_URS_2024_01/916231292" TargetMode="External" /><Relationship Id="rId69" Type="http://schemas.openxmlformats.org/officeDocument/2006/relationships/hyperlink" Target="https://podminky.urs.cz/item/CS_URS_2024_01/916241213" TargetMode="External" /><Relationship Id="rId70" Type="http://schemas.openxmlformats.org/officeDocument/2006/relationships/hyperlink" Target="https://podminky.urs.cz/item/CS_URS_2024_01/919732211" TargetMode="External" /><Relationship Id="rId71" Type="http://schemas.openxmlformats.org/officeDocument/2006/relationships/hyperlink" Target="https://podminky.urs.cz/item/CS_URS_2024_01/919735113" TargetMode="External" /><Relationship Id="rId72" Type="http://schemas.openxmlformats.org/officeDocument/2006/relationships/hyperlink" Target="https://podminky.urs.cz/item/CS_URS_2024_01/919748111" TargetMode="External" /><Relationship Id="rId73" Type="http://schemas.openxmlformats.org/officeDocument/2006/relationships/hyperlink" Target="https://podminky.urs.cz/item/CS_URS_2023_02/919794441" TargetMode="External" /><Relationship Id="rId74" Type="http://schemas.openxmlformats.org/officeDocument/2006/relationships/hyperlink" Target="https://podminky.urs.cz/item/CS_URS_2024_01/935113111" TargetMode="External" /><Relationship Id="rId75" Type="http://schemas.openxmlformats.org/officeDocument/2006/relationships/hyperlink" Target="https://podminky.urs.cz/item/CS_URS_2024_01/935923216" TargetMode="External" /><Relationship Id="rId76" Type="http://schemas.openxmlformats.org/officeDocument/2006/relationships/hyperlink" Target="https://podminky.urs.cz/item/CS_URS_2024_01/961044111" TargetMode="External" /><Relationship Id="rId77" Type="http://schemas.openxmlformats.org/officeDocument/2006/relationships/hyperlink" Target="https://podminky.urs.cz/item/CS_URS_2024_01/997006002" TargetMode="External" /><Relationship Id="rId78" Type="http://schemas.openxmlformats.org/officeDocument/2006/relationships/hyperlink" Target="https://podminky.urs.cz/item/CS_URS_2024_01/997221551" TargetMode="External" /><Relationship Id="rId79" Type="http://schemas.openxmlformats.org/officeDocument/2006/relationships/hyperlink" Target="https://podminky.urs.cz/item/CS_URS_2024_01/997221559" TargetMode="External" /><Relationship Id="rId80" Type="http://schemas.openxmlformats.org/officeDocument/2006/relationships/hyperlink" Target="https://podminky.urs.cz/item/CS_URS_2024_01/997221611" TargetMode="External" /><Relationship Id="rId81" Type="http://schemas.openxmlformats.org/officeDocument/2006/relationships/hyperlink" Target="https://podminky.urs.cz/item/CS_URS_2024_01/997013871" TargetMode="External" /><Relationship Id="rId82" Type="http://schemas.openxmlformats.org/officeDocument/2006/relationships/hyperlink" Target="https://podminky.urs.cz/item/CS_URS_2024_01/997221861" TargetMode="External" /><Relationship Id="rId83" Type="http://schemas.openxmlformats.org/officeDocument/2006/relationships/hyperlink" Target="https://podminky.urs.cz/item/CS_URS_2024_01/997221873" TargetMode="External" /><Relationship Id="rId84" Type="http://schemas.openxmlformats.org/officeDocument/2006/relationships/hyperlink" Target="https://podminky.urs.cz/item/CS_URS_2024_01/997221875" TargetMode="External" /><Relationship Id="rId85" Type="http://schemas.openxmlformats.org/officeDocument/2006/relationships/hyperlink" Target="https://podminky.urs.cz/item/CS_URS_2024_01/998223011" TargetMode="External" /><Relationship Id="rId86" Type="http://schemas.openxmlformats.org/officeDocument/2006/relationships/hyperlink" Target="https://podminky.urs.cz/item/CS_URS_2024_01/767996801" TargetMode="External" /><Relationship Id="rId8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2452204" TargetMode="External" /><Relationship Id="rId2" Type="http://schemas.openxmlformats.org/officeDocument/2006/relationships/hyperlink" Target="https://podminky.urs.cz/item/CS_URS_2024_01/162751117" TargetMode="External" /><Relationship Id="rId3" Type="http://schemas.openxmlformats.org/officeDocument/2006/relationships/hyperlink" Target="https://podminky.urs.cz/item/CS_URS_2024_01/167151111" TargetMode="External" /><Relationship Id="rId4" Type="http://schemas.openxmlformats.org/officeDocument/2006/relationships/hyperlink" Target="https://podminky.urs.cz/item/CS_URS_2024_01/171201201" TargetMode="External" /><Relationship Id="rId5" Type="http://schemas.openxmlformats.org/officeDocument/2006/relationships/hyperlink" Target="https://podminky.urs.cz/item/CS_URS_2024_01/171201231" TargetMode="External" /><Relationship Id="rId6" Type="http://schemas.openxmlformats.org/officeDocument/2006/relationships/hyperlink" Target="https://podminky.urs.cz/item/CS_URS_2024_01/181951114" TargetMode="External" /><Relationship Id="rId7" Type="http://schemas.openxmlformats.org/officeDocument/2006/relationships/hyperlink" Target="https://podminky.urs.cz/item/CS_URS_2024_01/564861111" TargetMode="External" /><Relationship Id="rId8" Type="http://schemas.openxmlformats.org/officeDocument/2006/relationships/hyperlink" Target="https://podminky.urs.cz/item/CS_URS_2024_01/919726122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9001101" TargetMode="External" /><Relationship Id="rId2" Type="http://schemas.openxmlformats.org/officeDocument/2006/relationships/hyperlink" Target="https://podminky.urs.cz/item/CS_URS_2024_01/132212131" TargetMode="External" /><Relationship Id="rId3" Type="http://schemas.openxmlformats.org/officeDocument/2006/relationships/hyperlink" Target="https://podminky.urs.cz/item/CS_URS_2024_01/162751117" TargetMode="External" /><Relationship Id="rId4" Type="http://schemas.openxmlformats.org/officeDocument/2006/relationships/hyperlink" Target="https://podminky.urs.cz/item/CS_URS_2024_01/167151101" TargetMode="External" /><Relationship Id="rId5" Type="http://schemas.openxmlformats.org/officeDocument/2006/relationships/hyperlink" Target="https://podminky.urs.cz/item/CS_URS_2024_01/171201231" TargetMode="External" /><Relationship Id="rId6" Type="http://schemas.openxmlformats.org/officeDocument/2006/relationships/hyperlink" Target="https://podminky.urs.cz/item/CS_URS_2024_01/171251201" TargetMode="External" /><Relationship Id="rId7" Type="http://schemas.openxmlformats.org/officeDocument/2006/relationships/hyperlink" Target="https://podminky.urs.cz/item/CS_URS_2024_01/174111101" TargetMode="External" /><Relationship Id="rId8" Type="http://schemas.openxmlformats.org/officeDocument/2006/relationships/hyperlink" Target="https://podminky.urs.cz/item/CS_URS_2024_01/460010024" TargetMode="External" /><Relationship Id="rId9" Type="http://schemas.openxmlformats.org/officeDocument/2006/relationships/hyperlink" Target="https://podminky.urs.cz/item/CS_URS_2024_01/460421082" TargetMode="External" /><Relationship Id="rId10" Type="http://schemas.openxmlformats.org/officeDocument/2006/relationships/hyperlink" Target="https://podminky.urs.cz/item/CS_URS_2024_01/460671113" TargetMode="External" /><Relationship Id="rId11" Type="http://schemas.openxmlformats.org/officeDocument/2006/relationships/hyperlink" Target="https://podminky.urs.cz/item/CS_URS_2024_01/460741121" TargetMode="External" /><Relationship Id="rId12" Type="http://schemas.openxmlformats.org/officeDocument/2006/relationships/hyperlink" Target="https://podminky.urs.cz/item/CS_URS_2024_01/460762111" TargetMode="External" /><Relationship Id="rId1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9001101" TargetMode="External" /><Relationship Id="rId2" Type="http://schemas.openxmlformats.org/officeDocument/2006/relationships/hyperlink" Target="https://podminky.urs.cz/item/CS_URS_2024_01/131213701" TargetMode="External" /><Relationship Id="rId3" Type="http://schemas.openxmlformats.org/officeDocument/2006/relationships/hyperlink" Target="https://podminky.urs.cz/item/CS_URS_2024_01/162751117" TargetMode="External" /><Relationship Id="rId4" Type="http://schemas.openxmlformats.org/officeDocument/2006/relationships/hyperlink" Target="https://podminky.urs.cz/item/CS_URS_2024_01/167151101" TargetMode="External" /><Relationship Id="rId5" Type="http://schemas.openxmlformats.org/officeDocument/2006/relationships/hyperlink" Target="https://podminky.urs.cz/item/CS_URS_2024_01/171201231" TargetMode="External" /><Relationship Id="rId6" Type="http://schemas.openxmlformats.org/officeDocument/2006/relationships/hyperlink" Target="https://podminky.urs.cz/item/CS_URS_2024_01/171251201" TargetMode="External" /><Relationship Id="rId7" Type="http://schemas.openxmlformats.org/officeDocument/2006/relationships/hyperlink" Target="https://podminky.urs.cz/item/CS_URS_2024_01/275313611" TargetMode="External" /><Relationship Id="rId8" Type="http://schemas.openxmlformats.org/officeDocument/2006/relationships/hyperlink" Target="https://podminky.urs.cz/item/CS_URS_2024_01/914111111" TargetMode="External" /><Relationship Id="rId9" Type="http://schemas.openxmlformats.org/officeDocument/2006/relationships/hyperlink" Target="https://podminky.urs.cz/item/CS_URS_2024_01/914511113" TargetMode="External" /><Relationship Id="rId10" Type="http://schemas.openxmlformats.org/officeDocument/2006/relationships/hyperlink" Target="https://podminky.urs.cz/item/CS_URS_2024_01/915211111" TargetMode="External" /><Relationship Id="rId11" Type="http://schemas.openxmlformats.org/officeDocument/2006/relationships/hyperlink" Target="https://podminky.urs.cz/item/CS_URS_2024_01/915221111" TargetMode="External" /><Relationship Id="rId12" Type="http://schemas.openxmlformats.org/officeDocument/2006/relationships/hyperlink" Target="https://podminky.urs.cz/item/CS_URS_2024_01/915223111" TargetMode="External" /><Relationship Id="rId13" Type="http://schemas.openxmlformats.org/officeDocument/2006/relationships/hyperlink" Target="https://podminky.urs.cz/item/CS_URS_2024_01/915231111" TargetMode="External" /><Relationship Id="rId14" Type="http://schemas.openxmlformats.org/officeDocument/2006/relationships/hyperlink" Target="https://podminky.urs.cz/item/CS_URS_2024_01/915331112" TargetMode="External" /><Relationship Id="rId15" Type="http://schemas.openxmlformats.org/officeDocument/2006/relationships/hyperlink" Target="https://podminky.urs.cz/item/CS_URS_2024_01/915351111" TargetMode="External" /><Relationship Id="rId16" Type="http://schemas.openxmlformats.org/officeDocument/2006/relationships/hyperlink" Target="https://podminky.urs.cz/item/CS_URS_2024_01/961044111" TargetMode="External" /><Relationship Id="rId17" Type="http://schemas.openxmlformats.org/officeDocument/2006/relationships/hyperlink" Target="https://podminky.urs.cz/item/CS_URS_2024_01/966006132" TargetMode="External" /><Relationship Id="rId18" Type="http://schemas.openxmlformats.org/officeDocument/2006/relationships/hyperlink" Target="https://podminky.urs.cz/item/CS_URS_2024_01/966006211" TargetMode="External" /><Relationship Id="rId19" Type="http://schemas.openxmlformats.org/officeDocument/2006/relationships/hyperlink" Target="https://podminky.urs.cz/item/CS_URS_2024_01/966007113" TargetMode="External" /><Relationship Id="rId20" Type="http://schemas.openxmlformats.org/officeDocument/2006/relationships/hyperlink" Target="https://podminky.urs.cz/item/CS_URS_2024_01/966007121" TargetMode="External" /><Relationship Id="rId21" Type="http://schemas.openxmlformats.org/officeDocument/2006/relationships/hyperlink" Target="https://podminky.urs.cz/item/CS_URS_2024_01/997013871" TargetMode="External" /><Relationship Id="rId22" Type="http://schemas.openxmlformats.org/officeDocument/2006/relationships/hyperlink" Target="https://podminky.urs.cz/item/CS_URS_2024_01/997221551" TargetMode="External" /><Relationship Id="rId23" Type="http://schemas.openxmlformats.org/officeDocument/2006/relationships/hyperlink" Target="https://podminky.urs.cz/item/CS_URS_2024_01/997221559" TargetMode="External" /><Relationship Id="rId24" Type="http://schemas.openxmlformats.org/officeDocument/2006/relationships/hyperlink" Target="https://podminky.urs.cz/item/CS_URS_2024_01/997221611" TargetMode="External" /><Relationship Id="rId2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51111" TargetMode="External" /><Relationship Id="rId2" Type="http://schemas.openxmlformats.org/officeDocument/2006/relationships/hyperlink" Target="https://podminky.urs.cz/item/CS_URS_2024_01/113106171" TargetMode="External" /><Relationship Id="rId3" Type="http://schemas.openxmlformats.org/officeDocument/2006/relationships/hyperlink" Target="https://podminky.urs.cz/item/CS_URS_2024_01/113107152" TargetMode="External" /><Relationship Id="rId4" Type="http://schemas.openxmlformats.org/officeDocument/2006/relationships/hyperlink" Target="https://podminky.urs.cz/item/CS_URS_2024_01/113107162" TargetMode="External" /><Relationship Id="rId5" Type="http://schemas.openxmlformats.org/officeDocument/2006/relationships/hyperlink" Target="https://podminky.urs.cz/item/CS_URS_2024_01/113107170" TargetMode="External" /><Relationship Id="rId6" Type="http://schemas.openxmlformats.org/officeDocument/2006/relationships/hyperlink" Target="https://podminky.urs.cz/item/CS_URS_2024_01/113154124" TargetMode="External" /><Relationship Id="rId7" Type="http://schemas.openxmlformats.org/officeDocument/2006/relationships/hyperlink" Target="https://podminky.urs.cz/item/CS_URS_2024_01/113202111" TargetMode="External" /><Relationship Id="rId8" Type="http://schemas.openxmlformats.org/officeDocument/2006/relationships/hyperlink" Target="https://podminky.urs.cz/item/CS_URS_2024_01/113203111" TargetMode="External" /><Relationship Id="rId9" Type="http://schemas.openxmlformats.org/officeDocument/2006/relationships/hyperlink" Target="https://podminky.urs.cz/item/CS_URS_2024_01/119001401" TargetMode="External" /><Relationship Id="rId10" Type="http://schemas.openxmlformats.org/officeDocument/2006/relationships/hyperlink" Target="https://podminky.urs.cz/item/CS_URS_2024_01/119001421" TargetMode="External" /><Relationship Id="rId11" Type="http://schemas.openxmlformats.org/officeDocument/2006/relationships/hyperlink" Target="https://podminky.urs.cz/item/CS_URS_2024_01/121151103" TargetMode="External" /><Relationship Id="rId12" Type="http://schemas.openxmlformats.org/officeDocument/2006/relationships/hyperlink" Target="https://podminky.urs.cz/item/CS_URS_2024_01/129001101" TargetMode="External" /><Relationship Id="rId13" Type="http://schemas.openxmlformats.org/officeDocument/2006/relationships/hyperlink" Target="https://podminky.urs.cz/item/CS_URS_2024_01/131213711" TargetMode="External" /><Relationship Id="rId14" Type="http://schemas.openxmlformats.org/officeDocument/2006/relationships/hyperlink" Target="https://podminky.urs.cz/item/CS_URS_2024_01/132212121" TargetMode="External" /><Relationship Id="rId15" Type="http://schemas.openxmlformats.org/officeDocument/2006/relationships/hyperlink" Target="https://podminky.urs.cz/item/CS_URS_2024_01/151811132" TargetMode="External" /><Relationship Id="rId16" Type="http://schemas.openxmlformats.org/officeDocument/2006/relationships/hyperlink" Target="https://podminky.urs.cz/item/CS_URS_2024_01/151811232" TargetMode="External" /><Relationship Id="rId17" Type="http://schemas.openxmlformats.org/officeDocument/2006/relationships/hyperlink" Target="https://podminky.urs.cz/item/CS_URS_2024_01/162351104" TargetMode="External" /><Relationship Id="rId18" Type="http://schemas.openxmlformats.org/officeDocument/2006/relationships/hyperlink" Target="https://podminky.urs.cz/item/CS_URS_2024_01/162751117" TargetMode="External" /><Relationship Id="rId19" Type="http://schemas.openxmlformats.org/officeDocument/2006/relationships/hyperlink" Target="https://podminky.urs.cz/item/CS_URS_2024_01/167151101" TargetMode="External" /><Relationship Id="rId20" Type="http://schemas.openxmlformats.org/officeDocument/2006/relationships/hyperlink" Target="https://podminky.urs.cz/item/CS_URS_2024_01/171201231" TargetMode="External" /><Relationship Id="rId21" Type="http://schemas.openxmlformats.org/officeDocument/2006/relationships/hyperlink" Target="https://podminky.urs.cz/item/CS_URS_2024_01/171251201" TargetMode="External" /><Relationship Id="rId22" Type="http://schemas.openxmlformats.org/officeDocument/2006/relationships/hyperlink" Target="https://podminky.urs.cz/item/CS_URS_2024_01/174111101" TargetMode="External" /><Relationship Id="rId23" Type="http://schemas.openxmlformats.org/officeDocument/2006/relationships/hyperlink" Target="https://podminky.urs.cz/item/CS_URS_2024_01/174151101" TargetMode="External" /><Relationship Id="rId24" Type="http://schemas.openxmlformats.org/officeDocument/2006/relationships/hyperlink" Target="https://podminky.urs.cz/item/CS_URS_2024_01/181351003" TargetMode="External" /><Relationship Id="rId25" Type="http://schemas.openxmlformats.org/officeDocument/2006/relationships/hyperlink" Target="https://podminky.urs.cz/item/CS_URS_2024_01/181451131" TargetMode="External" /><Relationship Id="rId26" Type="http://schemas.openxmlformats.org/officeDocument/2006/relationships/hyperlink" Target="https://podminky.urs.cz/item/CS_URS_2024_01/181951112" TargetMode="External" /><Relationship Id="rId27" Type="http://schemas.openxmlformats.org/officeDocument/2006/relationships/hyperlink" Target="https://podminky.urs.cz/item/CS_URS_2024_01/182303111" TargetMode="External" /><Relationship Id="rId28" Type="http://schemas.openxmlformats.org/officeDocument/2006/relationships/hyperlink" Target="https://podminky.urs.cz/item/CS_URS_2024_01/184813521" TargetMode="External" /><Relationship Id="rId29" Type="http://schemas.openxmlformats.org/officeDocument/2006/relationships/hyperlink" Target="https://podminky.urs.cz/item/CS_URS_2024_01/185803111" TargetMode="External" /><Relationship Id="rId30" Type="http://schemas.openxmlformats.org/officeDocument/2006/relationships/hyperlink" Target="https://podminky.urs.cz/item/CS_URS_2024_01/185803211" TargetMode="External" /><Relationship Id="rId31" Type="http://schemas.openxmlformats.org/officeDocument/2006/relationships/hyperlink" Target="https://podminky.urs.cz/item/CS_URS_2024_01/274313711" TargetMode="External" /><Relationship Id="rId32" Type="http://schemas.openxmlformats.org/officeDocument/2006/relationships/hyperlink" Target="https://podminky.urs.cz/item/CS_URS_2024_01/275313611" TargetMode="External" /><Relationship Id="rId33" Type="http://schemas.openxmlformats.org/officeDocument/2006/relationships/hyperlink" Target="https://podminky.urs.cz/item/CS_URS_2024_01/564201111" TargetMode="External" /><Relationship Id="rId34" Type="http://schemas.openxmlformats.org/officeDocument/2006/relationships/hyperlink" Target="https://podminky.urs.cz/item/CS_URS_2024_01/564871111" TargetMode="External" /><Relationship Id="rId35" Type="http://schemas.openxmlformats.org/officeDocument/2006/relationships/hyperlink" Target="https://podminky.urs.cz/item/CS_URS_2024_01/573191111" TargetMode="External" /><Relationship Id="rId36" Type="http://schemas.openxmlformats.org/officeDocument/2006/relationships/hyperlink" Target="https://podminky.urs.cz/item/CS_URS_2024_01/573231107" TargetMode="External" /><Relationship Id="rId37" Type="http://schemas.openxmlformats.org/officeDocument/2006/relationships/hyperlink" Target="https://podminky.urs.cz/item/CS_URS_2024_01/596212222" TargetMode="External" /><Relationship Id="rId38" Type="http://schemas.openxmlformats.org/officeDocument/2006/relationships/hyperlink" Target="https://podminky.urs.cz/item/CS_URS_2024_01/596991112" TargetMode="External" /><Relationship Id="rId39" Type="http://schemas.openxmlformats.org/officeDocument/2006/relationships/hyperlink" Target="https://podminky.urs.cz/item/CS_URS_2024_01/810391811" TargetMode="External" /><Relationship Id="rId40" Type="http://schemas.openxmlformats.org/officeDocument/2006/relationships/hyperlink" Target="https://podminky.urs.cz/item/CS_URS_2024_01/850311811" TargetMode="External" /><Relationship Id="rId41" Type="http://schemas.openxmlformats.org/officeDocument/2006/relationships/hyperlink" Target="https://podminky.urs.cz/item/CS_URS_2024_01/871251811" TargetMode="External" /><Relationship Id="rId42" Type="http://schemas.openxmlformats.org/officeDocument/2006/relationships/hyperlink" Target="https://podminky.urs.cz/item/CS_URS_2024_01/899132212" TargetMode="External" /><Relationship Id="rId43" Type="http://schemas.openxmlformats.org/officeDocument/2006/relationships/hyperlink" Target="https://podminky.urs.cz/item/CS_URS_2024_01/912521121" TargetMode="External" /><Relationship Id="rId44" Type="http://schemas.openxmlformats.org/officeDocument/2006/relationships/hyperlink" Target="https://podminky.urs.cz/item/CS_URS_2024_01/916111123" TargetMode="External" /><Relationship Id="rId45" Type="http://schemas.openxmlformats.org/officeDocument/2006/relationships/hyperlink" Target="https://podminky.urs.cz/item/CS_URS_2024_01/916131213" TargetMode="External" /><Relationship Id="rId46" Type="http://schemas.openxmlformats.org/officeDocument/2006/relationships/hyperlink" Target="https://podminky.urs.cz/item/CS_URS_2024_01/916231213" TargetMode="External" /><Relationship Id="rId47" Type="http://schemas.openxmlformats.org/officeDocument/2006/relationships/hyperlink" Target="https://podminky.urs.cz/item/CS_URS_2024_01/916231292" TargetMode="External" /><Relationship Id="rId48" Type="http://schemas.openxmlformats.org/officeDocument/2006/relationships/hyperlink" Target="https://podminky.urs.cz/item/CS_URS_2024_01/916241213" TargetMode="External" /><Relationship Id="rId49" Type="http://schemas.openxmlformats.org/officeDocument/2006/relationships/hyperlink" Target="https://podminky.urs.cz/item/CS_URS_2024_01/919732211" TargetMode="External" /><Relationship Id="rId50" Type="http://schemas.openxmlformats.org/officeDocument/2006/relationships/hyperlink" Target="https://podminky.urs.cz/item/CS_URS_2024_01/919735113" TargetMode="External" /><Relationship Id="rId51" Type="http://schemas.openxmlformats.org/officeDocument/2006/relationships/hyperlink" Target="https://podminky.urs.cz/item/CS_URS_2024_01/919748111" TargetMode="External" /><Relationship Id="rId52" Type="http://schemas.openxmlformats.org/officeDocument/2006/relationships/hyperlink" Target="https://podminky.urs.cz/item/CS_URS_2023_02/919794441" TargetMode="External" /><Relationship Id="rId53" Type="http://schemas.openxmlformats.org/officeDocument/2006/relationships/hyperlink" Target="https://podminky.urs.cz/item/CS_URS_2024_01/961044111" TargetMode="External" /><Relationship Id="rId54" Type="http://schemas.openxmlformats.org/officeDocument/2006/relationships/hyperlink" Target="https://podminky.urs.cz/item/CS_URS_2024_01/997006002" TargetMode="External" /><Relationship Id="rId55" Type="http://schemas.openxmlformats.org/officeDocument/2006/relationships/hyperlink" Target="https://podminky.urs.cz/item/CS_URS_2024_01/997221551" TargetMode="External" /><Relationship Id="rId56" Type="http://schemas.openxmlformats.org/officeDocument/2006/relationships/hyperlink" Target="https://podminky.urs.cz/item/CS_URS_2024_01/997221559" TargetMode="External" /><Relationship Id="rId57" Type="http://schemas.openxmlformats.org/officeDocument/2006/relationships/hyperlink" Target="https://podminky.urs.cz/item/CS_URS_2024_01/997221611" TargetMode="External" /><Relationship Id="rId58" Type="http://schemas.openxmlformats.org/officeDocument/2006/relationships/hyperlink" Target="https://podminky.urs.cz/item/CS_URS_2024_01/997013871" TargetMode="External" /><Relationship Id="rId59" Type="http://schemas.openxmlformats.org/officeDocument/2006/relationships/hyperlink" Target="https://podminky.urs.cz/item/CS_URS_2024_01/997221861" TargetMode="External" /><Relationship Id="rId60" Type="http://schemas.openxmlformats.org/officeDocument/2006/relationships/hyperlink" Target="https://podminky.urs.cz/item/CS_URS_2024_01/997221873" TargetMode="External" /><Relationship Id="rId61" Type="http://schemas.openxmlformats.org/officeDocument/2006/relationships/hyperlink" Target="https://podminky.urs.cz/item/CS_URS_2024_01/997221875" TargetMode="External" /><Relationship Id="rId62" Type="http://schemas.openxmlformats.org/officeDocument/2006/relationships/hyperlink" Target="https://podminky.urs.cz/item/CS_URS_2024_01/998223011" TargetMode="External" /><Relationship Id="rId6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2452203" TargetMode="External" /><Relationship Id="rId2" Type="http://schemas.openxmlformats.org/officeDocument/2006/relationships/hyperlink" Target="https://podminky.urs.cz/item/CS_URS_2024_01/162751117" TargetMode="External" /><Relationship Id="rId3" Type="http://schemas.openxmlformats.org/officeDocument/2006/relationships/hyperlink" Target="https://podminky.urs.cz/item/CS_URS_2024_01/167151102" TargetMode="External" /><Relationship Id="rId4" Type="http://schemas.openxmlformats.org/officeDocument/2006/relationships/hyperlink" Target="https://podminky.urs.cz/item/CS_URS_2024_01/171201201" TargetMode="External" /><Relationship Id="rId5" Type="http://schemas.openxmlformats.org/officeDocument/2006/relationships/hyperlink" Target="https://podminky.urs.cz/item/CS_URS_2024_01/171201231" TargetMode="External" /><Relationship Id="rId6" Type="http://schemas.openxmlformats.org/officeDocument/2006/relationships/hyperlink" Target="https://podminky.urs.cz/item/CS_URS_2024_01/181951114" TargetMode="External" /><Relationship Id="rId7" Type="http://schemas.openxmlformats.org/officeDocument/2006/relationships/hyperlink" Target="https://podminky.urs.cz/item/CS_URS_2024_01/564861011" TargetMode="External" /><Relationship Id="rId8" Type="http://schemas.openxmlformats.org/officeDocument/2006/relationships/hyperlink" Target="https://podminky.urs.cz/item/CS_URS_2024_01/919726122" TargetMode="External" /><Relationship Id="rId9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9001101" TargetMode="External" /><Relationship Id="rId2" Type="http://schemas.openxmlformats.org/officeDocument/2006/relationships/hyperlink" Target="https://podminky.urs.cz/item/CS_URS_2024_01/131213701" TargetMode="External" /><Relationship Id="rId3" Type="http://schemas.openxmlformats.org/officeDocument/2006/relationships/hyperlink" Target="https://podminky.urs.cz/item/CS_URS_2024_01/162751117" TargetMode="External" /><Relationship Id="rId4" Type="http://schemas.openxmlformats.org/officeDocument/2006/relationships/hyperlink" Target="https://podminky.urs.cz/item/CS_URS_2024_01/167151101" TargetMode="External" /><Relationship Id="rId5" Type="http://schemas.openxmlformats.org/officeDocument/2006/relationships/hyperlink" Target="https://podminky.urs.cz/item/CS_URS_2024_01/171201231" TargetMode="External" /><Relationship Id="rId6" Type="http://schemas.openxmlformats.org/officeDocument/2006/relationships/hyperlink" Target="https://podminky.urs.cz/item/CS_URS_2024_01/171251201" TargetMode="External" /><Relationship Id="rId7" Type="http://schemas.openxmlformats.org/officeDocument/2006/relationships/hyperlink" Target="https://podminky.urs.cz/item/CS_URS_2024_01/275313611" TargetMode="External" /><Relationship Id="rId8" Type="http://schemas.openxmlformats.org/officeDocument/2006/relationships/hyperlink" Target="https://podminky.urs.cz/item/CS_URS_2024_01/914111111" TargetMode="External" /><Relationship Id="rId9" Type="http://schemas.openxmlformats.org/officeDocument/2006/relationships/hyperlink" Target="https://podminky.urs.cz/item/CS_URS_2024_01/914511113" TargetMode="External" /><Relationship Id="rId10" Type="http://schemas.openxmlformats.org/officeDocument/2006/relationships/hyperlink" Target="https://podminky.urs.cz/item/CS_URS_2024_01/915211111" TargetMode="External" /><Relationship Id="rId11" Type="http://schemas.openxmlformats.org/officeDocument/2006/relationships/hyperlink" Target="https://podminky.urs.cz/item/CS_URS_2024_01/915211121" TargetMode="External" /><Relationship Id="rId12" Type="http://schemas.openxmlformats.org/officeDocument/2006/relationships/hyperlink" Target="https://podminky.urs.cz/item/CS_URS_2024_01/915221111" TargetMode="External" /><Relationship Id="rId13" Type="http://schemas.openxmlformats.org/officeDocument/2006/relationships/hyperlink" Target="https://podminky.urs.cz/item/CS_URS_2024_01/915231111" TargetMode="External" /><Relationship Id="rId14" Type="http://schemas.openxmlformats.org/officeDocument/2006/relationships/hyperlink" Target="https://podminky.urs.cz/item/CS_URS_2024_01/961044111" TargetMode="External" /><Relationship Id="rId15" Type="http://schemas.openxmlformats.org/officeDocument/2006/relationships/hyperlink" Target="https://podminky.urs.cz/item/CS_URS_2024_01/966006132" TargetMode="External" /><Relationship Id="rId16" Type="http://schemas.openxmlformats.org/officeDocument/2006/relationships/hyperlink" Target="https://podminky.urs.cz/item/CS_URS_2024_01/966006211" TargetMode="External" /><Relationship Id="rId17" Type="http://schemas.openxmlformats.org/officeDocument/2006/relationships/hyperlink" Target="https://podminky.urs.cz/item/CS_URS_2024_01/966007121" TargetMode="External" /><Relationship Id="rId18" Type="http://schemas.openxmlformats.org/officeDocument/2006/relationships/hyperlink" Target="https://podminky.urs.cz/item/CS_URS_2024_01/997013871" TargetMode="External" /><Relationship Id="rId19" Type="http://schemas.openxmlformats.org/officeDocument/2006/relationships/hyperlink" Target="https://podminky.urs.cz/item/CS_URS_2024_01/997221551" TargetMode="External" /><Relationship Id="rId20" Type="http://schemas.openxmlformats.org/officeDocument/2006/relationships/hyperlink" Target="https://podminky.urs.cz/item/CS_URS_2024_01/997221559" TargetMode="External" /><Relationship Id="rId21" Type="http://schemas.openxmlformats.org/officeDocument/2006/relationships/hyperlink" Target="https://podminky.urs.cz/item/CS_URS_2024_01/997221611" TargetMode="External" /><Relationship Id="rId22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257_1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Doplnění chybějící dopravní infrastruktury pro pěší v okolí křižovatky ulic Štramberská, Záhumenní a Nádražní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ul. Nádražní, Štramberská, Záhumenní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5. 1. 2024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Kopřivnice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Dopravní projekce Bojko s.r.o.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Dopravní projekce Bojko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ROUND(AG55+AG60+AG64+AG67,2)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ROUND(AS55+AS60+AS64+AS67,2)</f>
        <v>0</v>
      </c>
      <c r="AT54" s="108">
        <f>ROUND(SUM(AV54:AW54),2)</f>
        <v>0</v>
      </c>
      <c r="AU54" s="109">
        <f>ROUND(AU55+AU60+AU64+AU67,5)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ROUND(AZ55+AZ60+AZ64+AZ67,2)</f>
        <v>0</v>
      </c>
      <c r="BA54" s="108">
        <f>ROUND(BA55+BA60+BA64+BA67,2)</f>
        <v>0</v>
      </c>
      <c r="BB54" s="108">
        <f>ROUND(BB55+BB60+BB64+BB67,2)</f>
        <v>0</v>
      </c>
      <c r="BC54" s="108">
        <f>ROUND(BC55+BC60+BC64+BC67,2)</f>
        <v>0</v>
      </c>
      <c r="BD54" s="110">
        <f>ROUND(BD55+BD60+BD64+BD67,2)</f>
        <v>0</v>
      </c>
      <c r="BE54" s="6"/>
      <c r="BS54" s="111" t="s">
        <v>70</v>
      </c>
      <c r="BT54" s="111" t="s">
        <v>71</v>
      </c>
      <c r="BU54" s="112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24.75" customHeight="1">
      <c r="A55" s="7"/>
      <c r="B55" s="113"/>
      <c r="C55" s="114"/>
      <c r="D55" s="115" t="s">
        <v>75</v>
      </c>
      <c r="E55" s="115"/>
      <c r="F55" s="115"/>
      <c r="G55" s="115"/>
      <c r="H55" s="115"/>
      <c r="I55" s="116"/>
      <c r="J55" s="115" t="s">
        <v>76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ROUND(SUM(AG56:AG59),2)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77</v>
      </c>
      <c r="AR55" s="120"/>
      <c r="AS55" s="121">
        <f>ROUND(SUM(AS56:AS59),2)</f>
        <v>0</v>
      </c>
      <c r="AT55" s="122">
        <f>ROUND(SUM(AV55:AW55),2)</f>
        <v>0</v>
      </c>
      <c r="AU55" s="123">
        <f>ROUND(SUM(AU56:AU59),5)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ROUND(SUM(AZ56:AZ59),2)</f>
        <v>0</v>
      </c>
      <c r="BA55" s="122">
        <f>ROUND(SUM(BA56:BA59),2)</f>
        <v>0</v>
      </c>
      <c r="BB55" s="122">
        <f>ROUND(SUM(BB56:BB59),2)</f>
        <v>0</v>
      </c>
      <c r="BC55" s="122">
        <f>ROUND(SUM(BC56:BC59),2)</f>
        <v>0</v>
      </c>
      <c r="BD55" s="124">
        <f>ROUND(SUM(BD56:BD59),2)</f>
        <v>0</v>
      </c>
      <c r="BE55" s="7"/>
      <c r="BS55" s="125" t="s">
        <v>70</v>
      </c>
      <c r="BT55" s="125" t="s">
        <v>78</v>
      </c>
      <c r="BV55" s="125" t="s">
        <v>73</v>
      </c>
      <c r="BW55" s="125" t="s">
        <v>79</v>
      </c>
      <c r="BX55" s="125" t="s">
        <v>5</v>
      </c>
      <c r="CL55" s="125" t="s">
        <v>19</v>
      </c>
      <c r="CM55" s="125" t="s">
        <v>80</v>
      </c>
    </row>
    <row r="56" s="4" customFormat="1" ht="23.25" customHeight="1">
      <c r="A56" s="126" t="s">
        <v>81</v>
      </c>
      <c r="B56" s="65"/>
      <c r="C56" s="127"/>
      <c r="D56" s="127"/>
      <c r="E56" s="128" t="s">
        <v>75</v>
      </c>
      <c r="F56" s="128"/>
      <c r="G56" s="128"/>
      <c r="H56" s="128"/>
      <c r="I56" s="128"/>
      <c r="J56" s="127"/>
      <c r="K56" s="128" t="s">
        <v>76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101 - Místní komunikac...'!J30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82</v>
      </c>
      <c r="AR56" s="67"/>
      <c r="AS56" s="131">
        <v>0</v>
      </c>
      <c r="AT56" s="132">
        <f>ROUND(SUM(AV56:AW56),2)</f>
        <v>0</v>
      </c>
      <c r="AU56" s="133">
        <f>'SO 101 - Místní komunikac...'!P91</f>
        <v>0</v>
      </c>
      <c r="AV56" s="132">
        <f>'SO 101 - Místní komunikac...'!J33</f>
        <v>0</v>
      </c>
      <c r="AW56" s="132">
        <f>'SO 101 - Místní komunikac...'!J34</f>
        <v>0</v>
      </c>
      <c r="AX56" s="132">
        <f>'SO 101 - Místní komunikac...'!J35</f>
        <v>0</v>
      </c>
      <c r="AY56" s="132">
        <f>'SO 101 - Místní komunikac...'!J36</f>
        <v>0</v>
      </c>
      <c r="AZ56" s="132">
        <f>'SO 101 - Místní komunikac...'!F33</f>
        <v>0</v>
      </c>
      <c r="BA56" s="132">
        <f>'SO 101 - Místní komunikac...'!F34</f>
        <v>0</v>
      </c>
      <c r="BB56" s="132">
        <f>'SO 101 - Místní komunikac...'!F35</f>
        <v>0</v>
      </c>
      <c r="BC56" s="132">
        <f>'SO 101 - Místní komunikac...'!F36</f>
        <v>0</v>
      </c>
      <c r="BD56" s="134">
        <f>'SO 101 - Místní komunikac...'!F37</f>
        <v>0</v>
      </c>
      <c r="BE56" s="4"/>
      <c r="BT56" s="135" t="s">
        <v>80</v>
      </c>
      <c r="BU56" s="135" t="s">
        <v>83</v>
      </c>
      <c r="BV56" s="135" t="s">
        <v>73</v>
      </c>
      <c r="BW56" s="135" t="s">
        <v>79</v>
      </c>
      <c r="BX56" s="135" t="s">
        <v>5</v>
      </c>
      <c r="CL56" s="135" t="s">
        <v>19</v>
      </c>
      <c r="CM56" s="135" t="s">
        <v>80</v>
      </c>
    </row>
    <row r="57" s="4" customFormat="1" ht="23.25" customHeight="1">
      <c r="A57" s="126" t="s">
        <v>81</v>
      </c>
      <c r="B57" s="65"/>
      <c r="C57" s="127"/>
      <c r="D57" s="127"/>
      <c r="E57" s="128" t="s">
        <v>84</v>
      </c>
      <c r="F57" s="128"/>
      <c r="G57" s="128"/>
      <c r="H57" s="128"/>
      <c r="I57" s="128"/>
      <c r="J57" s="127"/>
      <c r="K57" s="128" t="s">
        <v>85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'SO 101.1 - Sanace podloží'!J32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82</v>
      </c>
      <c r="AR57" s="67"/>
      <c r="AS57" s="131">
        <v>0</v>
      </c>
      <c r="AT57" s="132">
        <f>ROUND(SUM(AV57:AW57),2)</f>
        <v>0</v>
      </c>
      <c r="AU57" s="133">
        <f>'SO 101.1 - Sanace podloží'!P89</f>
        <v>0</v>
      </c>
      <c r="AV57" s="132">
        <f>'SO 101.1 - Sanace podloží'!J35</f>
        <v>0</v>
      </c>
      <c r="AW57" s="132">
        <f>'SO 101.1 - Sanace podloží'!J36</f>
        <v>0</v>
      </c>
      <c r="AX57" s="132">
        <f>'SO 101.1 - Sanace podloží'!J37</f>
        <v>0</v>
      </c>
      <c r="AY57" s="132">
        <f>'SO 101.1 - Sanace podloží'!J38</f>
        <v>0</v>
      </c>
      <c r="AZ57" s="132">
        <f>'SO 101.1 - Sanace podloží'!F35</f>
        <v>0</v>
      </c>
      <c r="BA57" s="132">
        <f>'SO 101.1 - Sanace podloží'!F36</f>
        <v>0</v>
      </c>
      <c r="BB57" s="132">
        <f>'SO 101.1 - Sanace podloží'!F37</f>
        <v>0</v>
      </c>
      <c r="BC57" s="132">
        <f>'SO 101.1 - Sanace podloží'!F38</f>
        <v>0</v>
      </c>
      <c r="BD57" s="134">
        <f>'SO 101.1 - Sanace podloží'!F39</f>
        <v>0</v>
      </c>
      <c r="BE57" s="4"/>
      <c r="BT57" s="135" t="s">
        <v>80</v>
      </c>
      <c r="BV57" s="135" t="s">
        <v>73</v>
      </c>
      <c r="BW57" s="135" t="s">
        <v>86</v>
      </c>
      <c r="BX57" s="135" t="s">
        <v>79</v>
      </c>
      <c r="CL57" s="135" t="s">
        <v>19</v>
      </c>
    </row>
    <row r="58" s="4" customFormat="1" ht="23.25" customHeight="1">
      <c r="A58" s="126" t="s">
        <v>81</v>
      </c>
      <c r="B58" s="65"/>
      <c r="C58" s="127"/>
      <c r="D58" s="127"/>
      <c r="E58" s="128" t="s">
        <v>87</v>
      </c>
      <c r="F58" s="128"/>
      <c r="G58" s="128"/>
      <c r="H58" s="128"/>
      <c r="I58" s="128"/>
      <c r="J58" s="127"/>
      <c r="K58" s="128" t="s">
        <v>88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'SO 101.2 - Ochrana vedení'!J32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82</v>
      </c>
      <c r="AR58" s="67"/>
      <c r="AS58" s="131">
        <v>0</v>
      </c>
      <c r="AT58" s="132">
        <f>ROUND(SUM(AV58:AW58),2)</f>
        <v>0</v>
      </c>
      <c r="AU58" s="133">
        <f>'SO 101.2 - Ochrana vedení'!P89</f>
        <v>0</v>
      </c>
      <c r="AV58" s="132">
        <f>'SO 101.2 - Ochrana vedení'!J35</f>
        <v>0</v>
      </c>
      <c r="AW58" s="132">
        <f>'SO 101.2 - Ochrana vedení'!J36</f>
        <v>0</v>
      </c>
      <c r="AX58" s="132">
        <f>'SO 101.2 - Ochrana vedení'!J37</f>
        <v>0</v>
      </c>
      <c r="AY58" s="132">
        <f>'SO 101.2 - Ochrana vedení'!J38</f>
        <v>0</v>
      </c>
      <c r="AZ58" s="132">
        <f>'SO 101.2 - Ochrana vedení'!F35</f>
        <v>0</v>
      </c>
      <c r="BA58" s="132">
        <f>'SO 101.2 - Ochrana vedení'!F36</f>
        <v>0</v>
      </c>
      <c r="BB58" s="132">
        <f>'SO 101.2 - Ochrana vedení'!F37</f>
        <v>0</v>
      </c>
      <c r="BC58" s="132">
        <f>'SO 101.2 - Ochrana vedení'!F38</f>
        <v>0</v>
      </c>
      <c r="BD58" s="134">
        <f>'SO 101.2 - Ochrana vedení'!F39</f>
        <v>0</v>
      </c>
      <c r="BE58" s="4"/>
      <c r="BT58" s="135" t="s">
        <v>80</v>
      </c>
      <c r="BV58" s="135" t="s">
        <v>73</v>
      </c>
      <c r="BW58" s="135" t="s">
        <v>89</v>
      </c>
      <c r="BX58" s="135" t="s">
        <v>79</v>
      </c>
      <c r="CL58" s="135" t="s">
        <v>19</v>
      </c>
    </row>
    <row r="59" s="4" customFormat="1" ht="23.25" customHeight="1">
      <c r="A59" s="126" t="s">
        <v>81</v>
      </c>
      <c r="B59" s="65"/>
      <c r="C59" s="127"/>
      <c r="D59" s="127"/>
      <c r="E59" s="128" t="s">
        <v>90</v>
      </c>
      <c r="F59" s="128"/>
      <c r="G59" s="128"/>
      <c r="H59" s="128"/>
      <c r="I59" s="128"/>
      <c r="J59" s="127"/>
      <c r="K59" s="128" t="s">
        <v>91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'SO 101.3 - Dopravní značení'!J32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82</v>
      </c>
      <c r="AR59" s="67"/>
      <c r="AS59" s="131">
        <v>0</v>
      </c>
      <c r="AT59" s="132">
        <f>ROUND(SUM(AV59:AW59),2)</f>
        <v>0</v>
      </c>
      <c r="AU59" s="133">
        <f>'SO 101.3 - Dopravní značení'!P89</f>
        <v>0</v>
      </c>
      <c r="AV59" s="132">
        <f>'SO 101.3 - Dopravní značení'!J35</f>
        <v>0</v>
      </c>
      <c r="AW59" s="132">
        <f>'SO 101.3 - Dopravní značení'!J36</f>
        <v>0</v>
      </c>
      <c r="AX59" s="132">
        <f>'SO 101.3 - Dopravní značení'!J37</f>
        <v>0</v>
      </c>
      <c r="AY59" s="132">
        <f>'SO 101.3 - Dopravní značení'!J38</f>
        <v>0</v>
      </c>
      <c r="AZ59" s="132">
        <f>'SO 101.3 - Dopravní značení'!F35</f>
        <v>0</v>
      </c>
      <c r="BA59" s="132">
        <f>'SO 101.3 - Dopravní značení'!F36</f>
        <v>0</v>
      </c>
      <c r="BB59" s="132">
        <f>'SO 101.3 - Dopravní značení'!F37</f>
        <v>0</v>
      </c>
      <c r="BC59" s="132">
        <f>'SO 101.3 - Dopravní značení'!F38</f>
        <v>0</v>
      </c>
      <c r="BD59" s="134">
        <f>'SO 101.3 - Dopravní značení'!F39</f>
        <v>0</v>
      </c>
      <c r="BE59" s="4"/>
      <c r="BT59" s="135" t="s">
        <v>80</v>
      </c>
      <c r="BV59" s="135" t="s">
        <v>73</v>
      </c>
      <c r="BW59" s="135" t="s">
        <v>92</v>
      </c>
      <c r="BX59" s="135" t="s">
        <v>79</v>
      </c>
      <c r="CL59" s="135" t="s">
        <v>19</v>
      </c>
    </row>
    <row r="60" s="7" customFormat="1" ht="24.75" customHeight="1">
      <c r="A60" s="7"/>
      <c r="B60" s="113"/>
      <c r="C60" s="114"/>
      <c r="D60" s="115" t="s">
        <v>93</v>
      </c>
      <c r="E60" s="115"/>
      <c r="F60" s="115"/>
      <c r="G60" s="115"/>
      <c r="H60" s="115"/>
      <c r="I60" s="116"/>
      <c r="J60" s="115" t="s">
        <v>94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ROUND(SUM(AG61:AG63),2)</f>
        <v>0</v>
      </c>
      <c r="AH60" s="116"/>
      <c r="AI60" s="116"/>
      <c r="AJ60" s="116"/>
      <c r="AK60" s="116"/>
      <c r="AL60" s="116"/>
      <c r="AM60" s="116"/>
      <c r="AN60" s="118">
        <f>SUM(AG60,AT60)</f>
        <v>0</v>
      </c>
      <c r="AO60" s="116"/>
      <c r="AP60" s="116"/>
      <c r="AQ60" s="119" t="s">
        <v>77</v>
      </c>
      <c r="AR60" s="120"/>
      <c r="AS60" s="121">
        <f>ROUND(SUM(AS61:AS63),2)</f>
        <v>0</v>
      </c>
      <c r="AT60" s="122">
        <f>ROUND(SUM(AV60:AW60),2)</f>
        <v>0</v>
      </c>
      <c r="AU60" s="123">
        <f>ROUND(SUM(AU61:AU63),5)</f>
        <v>0</v>
      </c>
      <c r="AV60" s="122">
        <f>ROUND(AZ60*L29,2)</f>
        <v>0</v>
      </c>
      <c r="AW60" s="122">
        <f>ROUND(BA60*L30,2)</f>
        <v>0</v>
      </c>
      <c r="AX60" s="122">
        <f>ROUND(BB60*L29,2)</f>
        <v>0</v>
      </c>
      <c r="AY60" s="122">
        <f>ROUND(BC60*L30,2)</f>
        <v>0</v>
      </c>
      <c r="AZ60" s="122">
        <f>ROUND(SUM(AZ61:AZ63),2)</f>
        <v>0</v>
      </c>
      <c r="BA60" s="122">
        <f>ROUND(SUM(BA61:BA63),2)</f>
        <v>0</v>
      </c>
      <c r="BB60" s="122">
        <f>ROUND(SUM(BB61:BB63),2)</f>
        <v>0</v>
      </c>
      <c r="BC60" s="122">
        <f>ROUND(SUM(BC61:BC63),2)</f>
        <v>0</v>
      </c>
      <c r="BD60" s="124">
        <f>ROUND(SUM(BD61:BD63),2)</f>
        <v>0</v>
      </c>
      <c r="BE60" s="7"/>
      <c r="BS60" s="125" t="s">
        <v>70</v>
      </c>
      <c r="BT60" s="125" t="s">
        <v>78</v>
      </c>
      <c r="BV60" s="125" t="s">
        <v>73</v>
      </c>
      <c r="BW60" s="125" t="s">
        <v>95</v>
      </c>
      <c r="BX60" s="125" t="s">
        <v>5</v>
      </c>
      <c r="CL60" s="125" t="s">
        <v>19</v>
      </c>
      <c r="CM60" s="125" t="s">
        <v>80</v>
      </c>
    </row>
    <row r="61" s="4" customFormat="1" ht="23.25" customHeight="1">
      <c r="A61" s="126" t="s">
        <v>81</v>
      </c>
      <c r="B61" s="65"/>
      <c r="C61" s="127"/>
      <c r="D61" s="127"/>
      <c r="E61" s="128" t="s">
        <v>93</v>
      </c>
      <c r="F61" s="128"/>
      <c r="G61" s="128"/>
      <c r="H61" s="128"/>
      <c r="I61" s="128"/>
      <c r="J61" s="127"/>
      <c r="K61" s="128" t="s">
        <v>94</v>
      </c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'SO 102 - Místní komunikac...'!J30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82</v>
      </c>
      <c r="AR61" s="67"/>
      <c r="AS61" s="131">
        <v>0</v>
      </c>
      <c r="AT61" s="132">
        <f>ROUND(SUM(AV61:AW61),2)</f>
        <v>0</v>
      </c>
      <c r="AU61" s="133">
        <f>'SO 102 - Místní komunikac...'!P89</f>
        <v>0</v>
      </c>
      <c r="AV61" s="132">
        <f>'SO 102 - Místní komunikac...'!J33</f>
        <v>0</v>
      </c>
      <c r="AW61" s="132">
        <f>'SO 102 - Místní komunikac...'!J34</f>
        <v>0</v>
      </c>
      <c r="AX61" s="132">
        <f>'SO 102 - Místní komunikac...'!J35</f>
        <v>0</v>
      </c>
      <c r="AY61" s="132">
        <f>'SO 102 - Místní komunikac...'!J36</f>
        <v>0</v>
      </c>
      <c r="AZ61" s="132">
        <f>'SO 102 - Místní komunikac...'!F33</f>
        <v>0</v>
      </c>
      <c r="BA61" s="132">
        <f>'SO 102 - Místní komunikac...'!F34</f>
        <v>0</v>
      </c>
      <c r="BB61" s="132">
        <f>'SO 102 - Místní komunikac...'!F35</f>
        <v>0</v>
      </c>
      <c r="BC61" s="132">
        <f>'SO 102 - Místní komunikac...'!F36</f>
        <v>0</v>
      </c>
      <c r="BD61" s="134">
        <f>'SO 102 - Místní komunikac...'!F37</f>
        <v>0</v>
      </c>
      <c r="BE61" s="4"/>
      <c r="BT61" s="135" t="s">
        <v>80</v>
      </c>
      <c r="BU61" s="135" t="s">
        <v>83</v>
      </c>
      <c r="BV61" s="135" t="s">
        <v>73</v>
      </c>
      <c r="BW61" s="135" t="s">
        <v>95</v>
      </c>
      <c r="BX61" s="135" t="s">
        <v>5</v>
      </c>
      <c r="CL61" s="135" t="s">
        <v>19</v>
      </c>
      <c r="CM61" s="135" t="s">
        <v>80</v>
      </c>
    </row>
    <row r="62" s="4" customFormat="1" ht="23.25" customHeight="1">
      <c r="A62" s="126" t="s">
        <v>81</v>
      </c>
      <c r="B62" s="65"/>
      <c r="C62" s="127"/>
      <c r="D62" s="127"/>
      <c r="E62" s="128" t="s">
        <v>96</v>
      </c>
      <c r="F62" s="128"/>
      <c r="G62" s="128"/>
      <c r="H62" s="128"/>
      <c r="I62" s="128"/>
      <c r="J62" s="127"/>
      <c r="K62" s="128" t="s">
        <v>85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'SO 102.1 - Sanace podloží'!J32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82</v>
      </c>
      <c r="AR62" s="67"/>
      <c r="AS62" s="131">
        <v>0</v>
      </c>
      <c r="AT62" s="132">
        <f>ROUND(SUM(AV62:AW62),2)</f>
        <v>0</v>
      </c>
      <c r="AU62" s="133">
        <f>'SO 102.1 - Sanace podloží'!P89</f>
        <v>0</v>
      </c>
      <c r="AV62" s="132">
        <f>'SO 102.1 - Sanace podloží'!J35</f>
        <v>0</v>
      </c>
      <c r="AW62" s="132">
        <f>'SO 102.1 - Sanace podloží'!J36</f>
        <v>0</v>
      </c>
      <c r="AX62" s="132">
        <f>'SO 102.1 - Sanace podloží'!J37</f>
        <v>0</v>
      </c>
      <c r="AY62" s="132">
        <f>'SO 102.1 - Sanace podloží'!J38</f>
        <v>0</v>
      </c>
      <c r="AZ62" s="132">
        <f>'SO 102.1 - Sanace podloží'!F35</f>
        <v>0</v>
      </c>
      <c r="BA62" s="132">
        <f>'SO 102.1 - Sanace podloží'!F36</f>
        <v>0</v>
      </c>
      <c r="BB62" s="132">
        <f>'SO 102.1 - Sanace podloží'!F37</f>
        <v>0</v>
      </c>
      <c r="BC62" s="132">
        <f>'SO 102.1 - Sanace podloží'!F38</f>
        <v>0</v>
      </c>
      <c r="BD62" s="134">
        <f>'SO 102.1 - Sanace podloží'!F39</f>
        <v>0</v>
      </c>
      <c r="BE62" s="4"/>
      <c r="BT62" s="135" t="s">
        <v>80</v>
      </c>
      <c r="BV62" s="135" t="s">
        <v>73</v>
      </c>
      <c r="BW62" s="135" t="s">
        <v>97</v>
      </c>
      <c r="BX62" s="135" t="s">
        <v>95</v>
      </c>
      <c r="CL62" s="135" t="s">
        <v>19</v>
      </c>
    </row>
    <row r="63" s="4" customFormat="1" ht="23.25" customHeight="1">
      <c r="A63" s="126" t="s">
        <v>81</v>
      </c>
      <c r="B63" s="65"/>
      <c r="C63" s="127"/>
      <c r="D63" s="127"/>
      <c r="E63" s="128" t="s">
        <v>98</v>
      </c>
      <c r="F63" s="128"/>
      <c r="G63" s="128"/>
      <c r="H63" s="128"/>
      <c r="I63" s="128"/>
      <c r="J63" s="127"/>
      <c r="K63" s="128" t="s">
        <v>91</v>
      </c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9">
        <f>'SO 102.3 - Dopravní značení'!J32</f>
        <v>0</v>
      </c>
      <c r="AH63" s="127"/>
      <c r="AI63" s="127"/>
      <c r="AJ63" s="127"/>
      <c r="AK63" s="127"/>
      <c r="AL63" s="127"/>
      <c r="AM63" s="127"/>
      <c r="AN63" s="129">
        <f>SUM(AG63,AT63)</f>
        <v>0</v>
      </c>
      <c r="AO63" s="127"/>
      <c r="AP63" s="127"/>
      <c r="AQ63" s="130" t="s">
        <v>82</v>
      </c>
      <c r="AR63" s="67"/>
      <c r="AS63" s="131">
        <v>0</v>
      </c>
      <c r="AT63" s="132">
        <f>ROUND(SUM(AV63:AW63),2)</f>
        <v>0</v>
      </c>
      <c r="AU63" s="133">
        <f>'SO 102.3 - Dopravní značení'!P89</f>
        <v>0</v>
      </c>
      <c r="AV63" s="132">
        <f>'SO 102.3 - Dopravní značení'!J35</f>
        <v>0</v>
      </c>
      <c r="AW63" s="132">
        <f>'SO 102.3 - Dopravní značení'!J36</f>
        <v>0</v>
      </c>
      <c r="AX63" s="132">
        <f>'SO 102.3 - Dopravní značení'!J37</f>
        <v>0</v>
      </c>
      <c r="AY63" s="132">
        <f>'SO 102.3 - Dopravní značení'!J38</f>
        <v>0</v>
      </c>
      <c r="AZ63" s="132">
        <f>'SO 102.3 - Dopravní značení'!F35</f>
        <v>0</v>
      </c>
      <c r="BA63" s="132">
        <f>'SO 102.3 - Dopravní značení'!F36</f>
        <v>0</v>
      </c>
      <c r="BB63" s="132">
        <f>'SO 102.3 - Dopravní značení'!F37</f>
        <v>0</v>
      </c>
      <c r="BC63" s="132">
        <f>'SO 102.3 - Dopravní značení'!F38</f>
        <v>0</v>
      </c>
      <c r="BD63" s="134">
        <f>'SO 102.3 - Dopravní značení'!F39</f>
        <v>0</v>
      </c>
      <c r="BE63" s="4"/>
      <c r="BT63" s="135" t="s">
        <v>80</v>
      </c>
      <c r="BV63" s="135" t="s">
        <v>73</v>
      </c>
      <c r="BW63" s="135" t="s">
        <v>99</v>
      </c>
      <c r="BX63" s="135" t="s">
        <v>95</v>
      </c>
      <c r="CL63" s="135" t="s">
        <v>19</v>
      </c>
    </row>
    <row r="64" s="7" customFormat="1" ht="16.5" customHeight="1">
      <c r="A64" s="7"/>
      <c r="B64" s="113"/>
      <c r="C64" s="114"/>
      <c r="D64" s="115" t="s">
        <v>100</v>
      </c>
      <c r="E64" s="115"/>
      <c r="F64" s="115"/>
      <c r="G64" s="115"/>
      <c r="H64" s="115"/>
      <c r="I64" s="116"/>
      <c r="J64" s="115" t="s">
        <v>101</v>
      </c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7">
        <f>ROUND(SUM(AG65:AG66),2)</f>
        <v>0</v>
      </c>
      <c r="AH64" s="116"/>
      <c r="AI64" s="116"/>
      <c r="AJ64" s="116"/>
      <c r="AK64" s="116"/>
      <c r="AL64" s="116"/>
      <c r="AM64" s="116"/>
      <c r="AN64" s="118">
        <f>SUM(AG64,AT64)</f>
        <v>0</v>
      </c>
      <c r="AO64" s="116"/>
      <c r="AP64" s="116"/>
      <c r="AQ64" s="119" t="s">
        <v>77</v>
      </c>
      <c r="AR64" s="120"/>
      <c r="AS64" s="121">
        <f>ROUND(SUM(AS65:AS66),2)</f>
        <v>0</v>
      </c>
      <c r="AT64" s="122">
        <f>ROUND(SUM(AV64:AW64),2)</f>
        <v>0</v>
      </c>
      <c r="AU64" s="123">
        <f>ROUND(SUM(AU65:AU66),5)</f>
        <v>0</v>
      </c>
      <c r="AV64" s="122">
        <f>ROUND(AZ64*L29,2)</f>
        <v>0</v>
      </c>
      <c r="AW64" s="122">
        <f>ROUND(BA64*L30,2)</f>
        <v>0</v>
      </c>
      <c r="AX64" s="122">
        <f>ROUND(BB64*L29,2)</f>
        <v>0</v>
      </c>
      <c r="AY64" s="122">
        <f>ROUND(BC64*L30,2)</f>
        <v>0</v>
      </c>
      <c r="AZ64" s="122">
        <f>ROUND(SUM(AZ65:AZ66),2)</f>
        <v>0</v>
      </c>
      <c r="BA64" s="122">
        <f>ROUND(SUM(BA65:BA66),2)</f>
        <v>0</v>
      </c>
      <c r="BB64" s="122">
        <f>ROUND(SUM(BB65:BB66),2)</f>
        <v>0</v>
      </c>
      <c r="BC64" s="122">
        <f>ROUND(SUM(BC65:BC66),2)</f>
        <v>0</v>
      </c>
      <c r="BD64" s="124">
        <f>ROUND(SUM(BD65:BD66),2)</f>
        <v>0</v>
      </c>
      <c r="BE64" s="7"/>
      <c r="BS64" s="125" t="s">
        <v>70</v>
      </c>
      <c r="BT64" s="125" t="s">
        <v>78</v>
      </c>
      <c r="BU64" s="125" t="s">
        <v>72</v>
      </c>
      <c r="BV64" s="125" t="s">
        <v>73</v>
      </c>
      <c r="BW64" s="125" t="s">
        <v>102</v>
      </c>
      <c r="BX64" s="125" t="s">
        <v>5</v>
      </c>
      <c r="CL64" s="125" t="s">
        <v>19</v>
      </c>
      <c r="CM64" s="125" t="s">
        <v>80</v>
      </c>
    </row>
    <row r="65" s="4" customFormat="1" ht="23.25" customHeight="1">
      <c r="A65" s="126" t="s">
        <v>81</v>
      </c>
      <c r="B65" s="65"/>
      <c r="C65" s="127"/>
      <c r="D65" s="127"/>
      <c r="E65" s="128" t="s">
        <v>103</v>
      </c>
      <c r="F65" s="128"/>
      <c r="G65" s="128"/>
      <c r="H65" s="128"/>
      <c r="I65" s="128"/>
      <c r="J65" s="127"/>
      <c r="K65" s="128" t="s">
        <v>104</v>
      </c>
      <c r="L65" s="128"/>
      <c r="M65" s="128"/>
      <c r="N65" s="128"/>
      <c r="O65" s="128"/>
      <c r="P65" s="128"/>
      <c r="Q65" s="128"/>
      <c r="R65" s="128"/>
      <c r="S65" s="128"/>
      <c r="T65" s="128"/>
      <c r="U65" s="128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29">
        <f>'SO 401.1 - Veřejné osvětl...'!J32</f>
        <v>0</v>
      </c>
      <c r="AH65" s="127"/>
      <c r="AI65" s="127"/>
      <c r="AJ65" s="127"/>
      <c r="AK65" s="127"/>
      <c r="AL65" s="127"/>
      <c r="AM65" s="127"/>
      <c r="AN65" s="129">
        <f>SUM(AG65,AT65)</f>
        <v>0</v>
      </c>
      <c r="AO65" s="127"/>
      <c r="AP65" s="127"/>
      <c r="AQ65" s="130" t="s">
        <v>82</v>
      </c>
      <c r="AR65" s="67"/>
      <c r="AS65" s="131">
        <v>0</v>
      </c>
      <c r="AT65" s="132">
        <f>ROUND(SUM(AV65:AW65),2)</f>
        <v>0</v>
      </c>
      <c r="AU65" s="133">
        <f>'SO 401.1 - Veřejné osvětl...'!P89</f>
        <v>0</v>
      </c>
      <c r="AV65" s="132">
        <f>'SO 401.1 - Veřejné osvětl...'!J35</f>
        <v>0</v>
      </c>
      <c r="AW65" s="132">
        <f>'SO 401.1 - Veřejné osvětl...'!J36</f>
        <v>0</v>
      </c>
      <c r="AX65" s="132">
        <f>'SO 401.1 - Veřejné osvětl...'!J37</f>
        <v>0</v>
      </c>
      <c r="AY65" s="132">
        <f>'SO 401.1 - Veřejné osvětl...'!J38</f>
        <v>0</v>
      </c>
      <c r="AZ65" s="132">
        <f>'SO 401.1 - Veřejné osvětl...'!F35</f>
        <v>0</v>
      </c>
      <c r="BA65" s="132">
        <f>'SO 401.1 - Veřejné osvětl...'!F36</f>
        <v>0</v>
      </c>
      <c r="BB65" s="132">
        <f>'SO 401.1 - Veřejné osvětl...'!F37</f>
        <v>0</v>
      </c>
      <c r="BC65" s="132">
        <f>'SO 401.1 - Veřejné osvětl...'!F38</f>
        <v>0</v>
      </c>
      <c r="BD65" s="134">
        <f>'SO 401.1 - Veřejné osvětl...'!F39</f>
        <v>0</v>
      </c>
      <c r="BE65" s="4"/>
      <c r="BT65" s="135" t="s">
        <v>80</v>
      </c>
      <c r="BV65" s="135" t="s">
        <v>73</v>
      </c>
      <c r="BW65" s="135" t="s">
        <v>105</v>
      </c>
      <c r="BX65" s="135" t="s">
        <v>102</v>
      </c>
      <c r="CL65" s="135" t="s">
        <v>19</v>
      </c>
    </row>
    <row r="66" s="4" customFormat="1" ht="23.25" customHeight="1">
      <c r="A66" s="126" t="s">
        <v>81</v>
      </c>
      <c r="B66" s="65"/>
      <c r="C66" s="127"/>
      <c r="D66" s="127"/>
      <c r="E66" s="128" t="s">
        <v>106</v>
      </c>
      <c r="F66" s="128"/>
      <c r="G66" s="128"/>
      <c r="H66" s="128"/>
      <c r="I66" s="128"/>
      <c r="J66" s="127"/>
      <c r="K66" s="128" t="s">
        <v>107</v>
      </c>
      <c r="L66" s="128"/>
      <c r="M66" s="128"/>
      <c r="N66" s="128"/>
      <c r="O66" s="128"/>
      <c r="P66" s="128"/>
      <c r="Q66" s="128"/>
      <c r="R66" s="128"/>
      <c r="S66" s="128"/>
      <c r="T66" s="128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9">
        <f>'SO 401.2 - Veřejné osvětl...'!J32</f>
        <v>0</v>
      </c>
      <c r="AH66" s="127"/>
      <c r="AI66" s="127"/>
      <c r="AJ66" s="127"/>
      <c r="AK66" s="127"/>
      <c r="AL66" s="127"/>
      <c r="AM66" s="127"/>
      <c r="AN66" s="129">
        <f>SUM(AG66,AT66)</f>
        <v>0</v>
      </c>
      <c r="AO66" s="127"/>
      <c r="AP66" s="127"/>
      <c r="AQ66" s="130" t="s">
        <v>82</v>
      </c>
      <c r="AR66" s="67"/>
      <c r="AS66" s="131">
        <v>0</v>
      </c>
      <c r="AT66" s="132">
        <f>ROUND(SUM(AV66:AW66),2)</f>
        <v>0</v>
      </c>
      <c r="AU66" s="133">
        <f>'SO 401.2 - Veřejné osvětl...'!P89</f>
        <v>0</v>
      </c>
      <c r="AV66" s="132">
        <f>'SO 401.2 - Veřejné osvětl...'!J35</f>
        <v>0</v>
      </c>
      <c r="AW66" s="132">
        <f>'SO 401.2 - Veřejné osvětl...'!J36</f>
        <v>0</v>
      </c>
      <c r="AX66" s="132">
        <f>'SO 401.2 - Veřejné osvětl...'!J37</f>
        <v>0</v>
      </c>
      <c r="AY66" s="132">
        <f>'SO 401.2 - Veřejné osvětl...'!J38</f>
        <v>0</v>
      </c>
      <c r="AZ66" s="132">
        <f>'SO 401.2 - Veřejné osvětl...'!F35</f>
        <v>0</v>
      </c>
      <c r="BA66" s="132">
        <f>'SO 401.2 - Veřejné osvětl...'!F36</f>
        <v>0</v>
      </c>
      <c r="BB66" s="132">
        <f>'SO 401.2 - Veřejné osvětl...'!F37</f>
        <v>0</v>
      </c>
      <c r="BC66" s="132">
        <f>'SO 401.2 - Veřejné osvětl...'!F38</f>
        <v>0</v>
      </c>
      <c r="BD66" s="134">
        <f>'SO 401.2 - Veřejné osvětl...'!F39</f>
        <v>0</v>
      </c>
      <c r="BE66" s="4"/>
      <c r="BT66" s="135" t="s">
        <v>80</v>
      </c>
      <c r="BV66" s="135" t="s">
        <v>73</v>
      </c>
      <c r="BW66" s="135" t="s">
        <v>108</v>
      </c>
      <c r="BX66" s="135" t="s">
        <v>102</v>
      </c>
      <c r="CL66" s="135" t="s">
        <v>19</v>
      </c>
    </row>
    <row r="67" s="7" customFormat="1" ht="16.5" customHeight="1">
      <c r="A67" s="126" t="s">
        <v>81</v>
      </c>
      <c r="B67" s="113"/>
      <c r="C67" s="114"/>
      <c r="D67" s="115" t="s">
        <v>109</v>
      </c>
      <c r="E67" s="115"/>
      <c r="F67" s="115"/>
      <c r="G67" s="115"/>
      <c r="H67" s="115"/>
      <c r="I67" s="116"/>
      <c r="J67" s="115" t="s">
        <v>110</v>
      </c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8">
        <f>'VRN - Vedlejší rozpočtové...'!J30</f>
        <v>0</v>
      </c>
      <c r="AH67" s="116"/>
      <c r="AI67" s="116"/>
      <c r="AJ67" s="116"/>
      <c r="AK67" s="116"/>
      <c r="AL67" s="116"/>
      <c r="AM67" s="116"/>
      <c r="AN67" s="118">
        <f>SUM(AG67,AT67)</f>
        <v>0</v>
      </c>
      <c r="AO67" s="116"/>
      <c r="AP67" s="116"/>
      <c r="AQ67" s="119" t="s">
        <v>77</v>
      </c>
      <c r="AR67" s="120"/>
      <c r="AS67" s="136">
        <v>0</v>
      </c>
      <c r="AT67" s="137">
        <f>ROUND(SUM(AV67:AW67),2)</f>
        <v>0</v>
      </c>
      <c r="AU67" s="138">
        <f>'VRN - Vedlejší rozpočtové...'!P87</f>
        <v>0</v>
      </c>
      <c r="AV67" s="137">
        <f>'VRN - Vedlejší rozpočtové...'!J33</f>
        <v>0</v>
      </c>
      <c r="AW67" s="137">
        <f>'VRN - Vedlejší rozpočtové...'!J34</f>
        <v>0</v>
      </c>
      <c r="AX67" s="137">
        <f>'VRN - Vedlejší rozpočtové...'!J35</f>
        <v>0</v>
      </c>
      <c r="AY67" s="137">
        <f>'VRN - Vedlejší rozpočtové...'!J36</f>
        <v>0</v>
      </c>
      <c r="AZ67" s="137">
        <f>'VRN - Vedlejší rozpočtové...'!F33</f>
        <v>0</v>
      </c>
      <c r="BA67" s="137">
        <f>'VRN - Vedlejší rozpočtové...'!F34</f>
        <v>0</v>
      </c>
      <c r="BB67" s="137">
        <f>'VRN - Vedlejší rozpočtové...'!F35</f>
        <v>0</v>
      </c>
      <c r="BC67" s="137">
        <f>'VRN - Vedlejší rozpočtové...'!F36</f>
        <v>0</v>
      </c>
      <c r="BD67" s="139">
        <f>'VRN - Vedlejší rozpočtové...'!F37</f>
        <v>0</v>
      </c>
      <c r="BE67" s="7"/>
      <c r="BT67" s="125" t="s">
        <v>78</v>
      </c>
      <c r="BV67" s="125" t="s">
        <v>73</v>
      </c>
      <c r="BW67" s="125" t="s">
        <v>111</v>
      </c>
      <c r="BX67" s="125" t="s">
        <v>5</v>
      </c>
      <c r="CL67" s="125" t="s">
        <v>19</v>
      </c>
      <c r="CM67" s="125" t="s">
        <v>80</v>
      </c>
    </row>
    <row r="68" s="2" customFormat="1" ht="30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6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46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</row>
  </sheetData>
  <sheetProtection sheet="1" formatColumns="0" formatRows="0" objects="1" scenarios="1" spinCount="100000" saltValue="O9M6mFEkv25HTQ5beoqzXRnRw9UgNlmSVe9LBHYDKAHu626jkSnaw5vQAsoSn4itgrC4c7qHmsqmo0wUoeEI9w==" hashValue="Nvs9GlKeBh2Vfa254BBsxlPaFIZUpXL5iskMZmKTmtPA4MyPkdoPfll7eLi/1s91pj6qnQBs12xAeuhUEMrzsA==" algorithmName="SHA-512" password="CC35"/>
  <mergeCells count="90">
    <mergeCell ref="C52:G52"/>
    <mergeCell ref="D64:H64"/>
    <mergeCell ref="D60:H60"/>
    <mergeCell ref="D55:H55"/>
    <mergeCell ref="E58:I58"/>
    <mergeCell ref="E56:I56"/>
    <mergeCell ref="E59:I59"/>
    <mergeCell ref="E61:I61"/>
    <mergeCell ref="E57:I57"/>
    <mergeCell ref="E62:I62"/>
    <mergeCell ref="E63:I63"/>
    <mergeCell ref="I52:AF52"/>
    <mergeCell ref="J55:AF55"/>
    <mergeCell ref="J64:AF64"/>
    <mergeCell ref="J60:AF60"/>
    <mergeCell ref="K61:AF61"/>
    <mergeCell ref="K57:AF57"/>
    <mergeCell ref="K62:AF62"/>
    <mergeCell ref="K63:AF63"/>
    <mergeCell ref="K59:AF59"/>
    <mergeCell ref="K56:AF56"/>
    <mergeCell ref="K58:AF58"/>
    <mergeCell ref="L45:AO45"/>
    <mergeCell ref="E65:I65"/>
    <mergeCell ref="K65:AF65"/>
    <mergeCell ref="E66:I66"/>
    <mergeCell ref="K66:AF66"/>
    <mergeCell ref="D67:H67"/>
    <mergeCell ref="J67:AF67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8:AM58"/>
    <mergeCell ref="AG63:AM63"/>
    <mergeCell ref="AG62:AM62"/>
    <mergeCell ref="AG52:AM52"/>
    <mergeCell ref="AG57:AM57"/>
    <mergeCell ref="AG60:AM60"/>
    <mergeCell ref="AG55:AM55"/>
    <mergeCell ref="AG61:AM61"/>
    <mergeCell ref="AG59:AM59"/>
    <mergeCell ref="AG56:AM56"/>
    <mergeCell ref="AG64:AM64"/>
    <mergeCell ref="AM47:AN47"/>
    <mergeCell ref="AM49:AP49"/>
    <mergeCell ref="AM50:AP50"/>
    <mergeCell ref="AN58:AP58"/>
    <mergeCell ref="AN52:AP52"/>
    <mergeCell ref="AN62:AP62"/>
    <mergeCell ref="AN55:AP55"/>
    <mergeCell ref="AN60:AP60"/>
    <mergeCell ref="AN59:AP59"/>
    <mergeCell ref="AN57:AP57"/>
    <mergeCell ref="AN63:AP63"/>
    <mergeCell ref="AN64:AP64"/>
    <mergeCell ref="AN61:AP61"/>
    <mergeCell ref="AN56:AP56"/>
    <mergeCell ref="AS49:AT51"/>
    <mergeCell ref="AN65:AP65"/>
    <mergeCell ref="AG65:AM65"/>
    <mergeCell ref="AN66:AP66"/>
    <mergeCell ref="AG66:AM66"/>
    <mergeCell ref="AN67:AP67"/>
    <mergeCell ref="AG67:AM67"/>
    <mergeCell ref="AN54:AP54"/>
  </mergeCells>
  <hyperlinks>
    <hyperlink ref="A56" location="'SO 101 - Místní komunikac...'!C2" display="/"/>
    <hyperlink ref="A57" location="'SO 101.1 - Sanace podloží'!C2" display="/"/>
    <hyperlink ref="A58" location="'SO 101.2 - Ochrana vedení'!C2" display="/"/>
    <hyperlink ref="A59" location="'SO 101.3 - Dopravní značení'!C2" display="/"/>
    <hyperlink ref="A61" location="'SO 102 - Místní komunikac...'!C2" display="/"/>
    <hyperlink ref="A62" location="'SO 102.1 - Sanace podloží'!C2" display="/"/>
    <hyperlink ref="A63" location="'SO 102.3 - Dopravní značení'!C2" display="/"/>
    <hyperlink ref="A65" location="'SO 401.1 - Veřejné osvětl...'!C2" display="/"/>
    <hyperlink ref="A66" location="'SO 401.2 - Veřejné osvětl...'!C2" display="/"/>
    <hyperlink ref="A67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112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26.25" customHeight="1">
      <c r="B7" s="22"/>
      <c r="E7" s="145" t="str">
        <f>'Rekapitulace stavby'!K6</f>
        <v>Doplnění chybějící dopravní infrastruktury pro pěší v okolí křižovatky ulic Štramberská, Záhumenní a Nádražní</v>
      </c>
      <c r="F7" s="144"/>
      <c r="G7" s="144"/>
      <c r="H7" s="144"/>
      <c r="L7" s="22"/>
    </row>
    <row r="8" s="1" customFormat="1" ht="12" customHeight="1">
      <c r="B8" s="22"/>
      <c r="D8" s="144" t="s">
        <v>113</v>
      </c>
      <c r="L8" s="22"/>
    </row>
    <row r="9" s="2" customFormat="1" ht="16.5" customHeight="1">
      <c r="A9" s="40"/>
      <c r="B9" s="46"/>
      <c r="C9" s="40"/>
      <c r="D9" s="40"/>
      <c r="E9" s="145" t="s">
        <v>1362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883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1523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5. 1. 2024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1364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ROUND((SUM(BE89:BE182)),  2)</f>
        <v>0</v>
      </c>
      <c r="G35" s="40"/>
      <c r="H35" s="40"/>
      <c r="I35" s="159">
        <v>0.20999999999999999</v>
      </c>
      <c r="J35" s="158">
        <f>ROUND(((SUM(BE89:BE182))*I35),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ROUND((SUM(BF89:BF182)),  2)</f>
        <v>0</v>
      </c>
      <c r="G36" s="40"/>
      <c r="H36" s="40"/>
      <c r="I36" s="159">
        <v>0.12</v>
      </c>
      <c r="J36" s="158">
        <f>ROUND(((SUM(BF89:BF182))*I36),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ROUND((SUM(BG89:BG182)),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ROUND((SUM(BH89:BH182)),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ROUND((SUM(BI89:BI182)),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115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1" t="str">
        <f>E7</f>
        <v>Doplnění chybějící dopravní infrastruktury pro pěší v okolí křižovatky ulic Štramberská, Záhumenní a Nádražní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113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1362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883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 xml:space="preserve">SO 401.2 - Veřejné osvětlení ul. Záhumenní 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ul. Nádražní, Štramberská, Záhumenní</v>
      </c>
      <c r="G56" s="42"/>
      <c r="H56" s="42"/>
      <c r="I56" s="34" t="s">
        <v>23</v>
      </c>
      <c r="J56" s="74" t="str">
        <f>IF(J14="","",J14)</f>
        <v>5. 1. 2024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Město Kopřivnice</v>
      </c>
      <c r="G58" s="42"/>
      <c r="H58" s="42"/>
      <c r="I58" s="34" t="s">
        <v>31</v>
      </c>
      <c r="J58" s="38" t="str">
        <f>E23</f>
        <v>Dopravní projekce Bojko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 Karel Vach, Ing.Ondřej Bojko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116</v>
      </c>
      <c r="D61" s="173"/>
      <c r="E61" s="173"/>
      <c r="F61" s="173"/>
      <c r="G61" s="173"/>
      <c r="H61" s="173"/>
      <c r="I61" s="173"/>
      <c r="J61" s="174" t="s">
        <v>117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118</v>
      </c>
    </row>
    <row r="64" s="9" customFormat="1" ht="24.96" customHeight="1">
      <c r="A64" s="9"/>
      <c r="B64" s="176"/>
      <c r="C64" s="177"/>
      <c r="D64" s="178" t="s">
        <v>1524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1525</v>
      </c>
      <c r="E65" s="179"/>
      <c r="F65" s="179"/>
      <c r="G65" s="179"/>
      <c r="H65" s="179"/>
      <c r="I65" s="179"/>
      <c r="J65" s="180">
        <f>J113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1526</v>
      </c>
      <c r="E66" s="179"/>
      <c r="F66" s="179"/>
      <c r="G66" s="179"/>
      <c r="H66" s="179"/>
      <c r="I66" s="179"/>
      <c r="J66" s="180">
        <f>J144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1527</v>
      </c>
      <c r="E67" s="179"/>
      <c r="F67" s="179"/>
      <c r="G67" s="179"/>
      <c r="H67" s="179"/>
      <c r="I67" s="179"/>
      <c r="J67" s="180">
        <f>J181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131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6.25" customHeight="1">
      <c r="A77" s="40"/>
      <c r="B77" s="41"/>
      <c r="C77" s="42"/>
      <c r="D77" s="42"/>
      <c r="E77" s="171" t="str">
        <f>E7</f>
        <v>Doplnění chybějící dopravní infrastruktury pro pěší v okolí křižovatky ulic Štramberská, Záhumenní a Nádražní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113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1" t="s">
        <v>1362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883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 xml:space="preserve">SO 401.2 - Veřejné osvětlení ul. Záhumenní 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>ul. Nádražní, Štramberská, Záhumenní</v>
      </c>
      <c r="G83" s="42"/>
      <c r="H83" s="42"/>
      <c r="I83" s="34" t="s">
        <v>23</v>
      </c>
      <c r="J83" s="74" t="str">
        <f>IF(J14="","",J14)</f>
        <v>5. 1. 2024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4" t="s">
        <v>25</v>
      </c>
      <c r="D85" s="42"/>
      <c r="E85" s="42"/>
      <c r="F85" s="29" t="str">
        <f>E17</f>
        <v>Město Kopřivnice</v>
      </c>
      <c r="G85" s="42"/>
      <c r="H85" s="42"/>
      <c r="I85" s="34" t="s">
        <v>31</v>
      </c>
      <c r="J85" s="38" t="str">
        <f>E23</f>
        <v>Dopravní projekce Bojko s.r.o.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29</v>
      </c>
      <c r="D86" s="42"/>
      <c r="E86" s="42"/>
      <c r="F86" s="29" t="str">
        <f>IF(E20="","",E20)</f>
        <v>Vyplň údaj</v>
      </c>
      <c r="G86" s="42"/>
      <c r="H86" s="42"/>
      <c r="I86" s="34" t="s">
        <v>34</v>
      </c>
      <c r="J86" s="38" t="str">
        <f>E26</f>
        <v>Ing. Karel Vach, Ing.Ondřej Bojko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132</v>
      </c>
      <c r="D88" s="190" t="s">
        <v>56</v>
      </c>
      <c r="E88" s="190" t="s">
        <v>52</v>
      </c>
      <c r="F88" s="190" t="s">
        <v>53</v>
      </c>
      <c r="G88" s="190" t="s">
        <v>133</v>
      </c>
      <c r="H88" s="190" t="s">
        <v>134</v>
      </c>
      <c r="I88" s="190" t="s">
        <v>135</v>
      </c>
      <c r="J88" s="191" t="s">
        <v>117</v>
      </c>
      <c r="K88" s="192" t="s">
        <v>136</v>
      </c>
      <c r="L88" s="193"/>
      <c r="M88" s="94" t="s">
        <v>19</v>
      </c>
      <c r="N88" s="95" t="s">
        <v>41</v>
      </c>
      <c r="O88" s="95" t="s">
        <v>137</v>
      </c>
      <c r="P88" s="95" t="s">
        <v>138</v>
      </c>
      <c r="Q88" s="95" t="s">
        <v>139</v>
      </c>
      <c r="R88" s="95" t="s">
        <v>140</v>
      </c>
      <c r="S88" s="95" t="s">
        <v>141</v>
      </c>
      <c r="T88" s="96" t="s">
        <v>142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143</v>
      </c>
      <c r="D89" s="42"/>
      <c r="E89" s="42"/>
      <c r="F89" s="42"/>
      <c r="G89" s="42"/>
      <c r="H89" s="42"/>
      <c r="I89" s="42"/>
      <c r="J89" s="194">
        <f>BK89</f>
        <v>0</v>
      </c>
      <c r="K89" s="42"/>
      <c r="L89" s="46"/>
      <c r="M89" s="97"/>
      <c r="N89" s="195"/>
      <c r="O89" s="98"/>
      <c r="P89" s="196">
        <f>P90+P113+P144+P181</f>
        <v>0</v>
      </c>
      <c r="Q89" s="98"/>
      <c r="R89" s="196">
        <f>R90+R113+R144+R181</f>
        <v>0</v>
      </c>
      <c r="S89" s="98"/>
      <c r="T89" s="197">
        <f>T90+T113+T144+T181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70</v>
      </c>
      <c r="AU89" s="19" t="s">
        <v>118</v>
      </c>
      <c r="BK89" s="198">
        <f>BK90+BK113+BK144+BK181</f>
        <v>0</v>
      </c>
    </row>
    <row r="90" s="12" customFormat="1" ht="25.92" customHeight="1">
      <c r="A90" s="12"/>
      <c r="B90" s="199"/>
      <c r="C90" s="200"/>
      <c r="D90" s="201" t="s">
        <v>70</v>
      </c>
      <c r="E90" s="202" t="s">
        <v>1528</v>
      </c>
      <c r="F90" s="202" t="s">
        <v>1370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SUM(P91:P112)</f>
        <v>0</v>
      </c>
      <c r="Q90" s="207"/>
      <c r="R90" s="208">
        <f>SUM(R91:R112)</f>
        <v>0</v>
      </c>
      <c r="S90" s="207"/>
      <c r="T90" s="209">
        <f>SUM(T91:T112)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78</v>
      </c>
      <c r="AT90" s="211" t="s">
        <v>70</v>
      </c>
      <c r="AU90" s="211" t="s">
        <v>71</v>
      </c>
      <c r="AY90" s="210" t="s">
        <v>146</v>
      </c>
      <c r="BK90" s="212">
        <f>SUM(BK91:BK112)</f>
        <v>0</v>
      </c>
    </row>
    <row r="91" s="2" customFormat="1" ht="16.5" customHeight="1">
      <c r="A91" s="40"/>
      <c r="B91" s="41"/>
      <c r="C91" s="215" t="s">
        <v>78</v>
      </c>
      <c r="D91" s="215" t="s">
        <v>148</v>
      </c>
      <c r="E91" s="216" t="s">
        <v>1529</v>
      </c>
      <c r="F91" s="217" t="s">
        <v>1372</v>
      </c>
      <c r="G91" s="218" t="s">
        <v>203</v>
      </c>
      <c r="H91" s="219">
        <v>20</v>
      </c>
      <c r="I91" s="220"/>
      <c r="J91" s="221">
        <f>ROUND(I91*H91,2)</f>
        <v>0</v>
      </c>
      <c r="K91" s="222"/>
      <c r="L91" s="46"/>
      <c r="M91" s="223" t="s">
        <v>19</v>
      </c>
      <c r="N91" s="224" t="s">
        <v>42</v>
      </c>
      <c r="O91" s="86"/>
      <c r="P91" s="225">
        <f>O91*H91</f>
        <v>0</v>
      </c>
      <c r="Q91" s="225">
        <v>0</v>
      </c>
      <c r="R91" s="225">
        <f>Q91*H91</f>
        <v>0</v>
      </c>
      <c r="S91" s="225">
        <v>0</v>
      </c>
      <c r="T91" s="22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7" t="s">
        <v>152</v>
      </c>
      <c r="AT91" s="227" t="s">
        <v>148</v>
      </c>
      <c r="AU91" s="227" t="s">
        <v>78</v>
      </c>
      <c r="AY91" s="19" t="s">
        <v>146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9" t="s">
        <v>78</v>
      </c>
      <c r="BK91" s="228">
        <f>ROUND(I91*H91,2)</f>
        <v>0</v>
      </c>
      <c r="BL91" s="19" t="s">
        <v>152</v>
      </c>
      <c r="BM91" s="227" t="s">
        <v>1530</v>
      </c>
    </row>
    <row r="92" s="13" customFormat="1">
      <c r="A92" s="13"/>
      <c r="B92" s="236"/>
      <c r="C92" s="237"/>
      <c r="D92" s="234" t="s">
        <v>158</v>
      </c>
      <c r="E92" s="238" t="s">
        <v>19</v>
      </c>
      <c r="F92" s="239" t="s">
        <v>1531</v>
      </c>
      <c r="G92" s="237"/>
      <c r="H92" s="240">
        <v>20</v>
      </c>
      <c r="I92" s="241"/>
      <c r="J92" s="237"/>
      <c r="K92" s="237"/>
      <c r="L92" s="242"/>
      <c r="M92" s="243"/>
      <c r="N92" s="244"/>
      <c r="O92" s="244"/>
      <c r="P92" s="244"/>
      <c r="Q92" s="244"/>
      <c r="R92" s="244"/>
      <c r="S92" s="244"/>
      <c r="T92" s="24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6" t="s">
        <v>158</v>
      </c>
      <c r="AU92" s="246" t="s">
        <v>78</v>
      </c>
      <c r="AV92" s="13" t="s">
        <v>80</v>
      </c>
      <c r="AW92" s="13" t="s">
        <v>33</v>
      </c>
      <c r="AX92" s="13" t="s">
        <v>78</v>
      </c>
      <c r="AY92" s="246" t="s">
        <v>146</v>
      </c>
    </row>
    <row r="93" s="2" customFormat="1" ht="16.5" customHeight="1">
      <c r="A93" s="40"/>
      <c r="B93" s="41"/>
      <c r="C93" s="215" t="s">
        <v>80</v>
      </c>
      <c r="D93" s="215" t="s">
        <v>148</v>
      </c>
      <c r="E93" s="216" t="s">
        <v>1374</v>
      </c>
      <c r="F93" s="217" t="s">
        <v>1375</v>
      </c>
      <c r="G93" s="218" t="s">
        <v>203</v>
      </c>
      <c r="H93" s="219">
        <v>136</v>
      </c>
      <c r="I93" s="220"/>
      <c r="J93" s="221">
        <f>ROUND(I93*H93,2)</f>
        <v>0</v>
      </c>
      <c r="K93" s="222"/>
      <c r="L93" s="46"/>
      <c r="M93" s="223" t="s">
        <v>19</v>
      </c>
      <c r="N93" s="224" t="s">
        <v>42</v>
      </c>
      <c r="O93" s="86"/>
      <c r="P93" s="225">
        <f>O93*H93</f>
        <v>0</v>
      </c>
      <c r="Q93" s="225">
        <v>0</v>
      </c>
      <c r="R93" s="225">
        <f>Q93*H93</f>
        <v>0</v>
      </c>
      <c r="S93" s="225">
        <v>0</v>
      </c>
      <c r="T93" s="22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7" t="s">
        <v>152</v>
      </c>
      <c r="AT93" s="227" t="s">
        <v>148</v>
      </c>
      <c r="AU93" s="227" t="s">
        <v>78</v>
      </c>
      <c r="AY93" s="19" t="s">
        <v>146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9" t="s">
        <v>78</v>
      </c>
      <c r="BK93" s="228">
        <f>ROUND(I93*H93,2)</f>
        <v>0</v>
      </c>
      <c r="BL93" s="19" t="s">
        <v>152</v>
      </c>
      <c r="BM93" s="227" t="s">
        <v>1532</v>
      </c>
    </row>
    <row r="94" s="13" customFormat="1">
      <c r="A94" s="13"/>
      <c r="B94" s="236"/>
      <c r="C94" s="237"/>
      <c r="D94" s="234" t="s">
        <v>158</v>
      </c>
      <c r="E94" s="238" t="s">
        <v>19</v>
      </c>
      <c r="F94" s="239" t="s">
        <v>1533</v>
      </c>
      <c r="G94" s="237"/>
      <c r="H94" s="240">
        <v>136</v>
      </c>
      <c r="I94" s="241"/>
      <c r="J94" s="237"/>
      <c r="K94" s="237"/>
      <c r="L94" s="242"/>
      <c r="M94" s="243"/>
      <c r="N94" s="244"/>
      <c r="O94" s="244"/>
      <c r="P94" s="244"/>
      <c r="Q94" s="244"/>
      <c r="R94" s="244"/>
      <c r="S94" s="244"/>
      <c r="T94" s="24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6" t="s">
        <v>158</v>
      </c>
      <c r="AU94" s="246" t="s">
        <v>78</v>
      </c>
      <c r="AV94" s="13" t="s">
        <v>80</v>
      </c>
      <c r="AW94" s="13" t="s">
        <v>33</v>
      </c>
      <c r="AX94" s="13" t="s">
        <v>78</v>
      </c>
      <c r="AY94" s="246" t="s">
        <v>146</v>
      </c>
    </row>
    <row r="95" s="2" customFormat="1" ht="16.5" customHeight="1">
      <c r="A95" s="40"/>
      <c r="B95" s="41"/>
      <c r="C95" s="215" t="s">
        <v>165</v>
      </c>
      <c r="D95" s="215" t="s">
        <v>148</v>
      </c>
      <c r="E95" s="216" t="s">
        <v>1377</v>
      </c>
      <c r="F95" s="217" t="s">
        <v>1378</v>
      </c>
      <c r="G95" s="218" t="s">
        <v>1379</v>
      </c>
      <c r="H95" s="219">
        <v>4</v>
      </c>
      <c r="I95" s="220"/>
      <c r="J95" s="221">
        <f>ROUND(I95*H95,2)</f>
        <v>0</v>
      </c>
      <c r="K95" s="222"/>
      <c r="L95" s="46"/>
      <c r="M95" s="223" t="s">
        <v>19</v>
      </c>
      <c r="N95" s="224" t="s">
        <v>42</v>
      </c>
      <c r="O95" s="86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7" t="s">
        <v>152</v>
      </c>
      <c r="AT95" s="227" t="s">
        <v>148</v>
      </c>
      <c r="AU95" s="227" t="s">
        <v>78</v>
      </c>
      <c r="AY95" s="19" t="s">
        <v>146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9" t="s">
        <v>78</v>
      </c>
      <c r="BK95" s="228">
        <f>ROUND(I95*H95,2)</f>
        <v>0</v>
      </c>
      <c r="BL95" s="19" t="s">
        <v>152</v>
      </c>
      <c r="BM95" s="227" t="s">
        <v>1534</v>
      </c>
    </row>
    <row r="96" s="13" customFormat="1">
      <c r="A96" s="13"/>
      <c r="B96" s="236"/>
      <c r="C96" s="237"/>
      <c r="D96" s="234" t="s">
        <v>158</v>
      </c>
      <c r="E96" s="238" t="s">
        <v>19</v>
      </c>
      <c r="F96" s="239" t="s">
        <v>1535</v>
      </c>
      <c r="G96" s="237"/>
      <c r="H96" s="240">
        <v>4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6" t="s">
        <v>158</v>
      </c>
      <c r="AU96" s="246" t="s">
        <v>78</v>
      </c>
      <c r="AV96" s="13" t="s">
        <v>80</v>
      </c>
      <c r="AW96" s="13" t="s">
        <v>33</v>
      </c>
      <c r="AX96" s="13" t="s">
        <v>78</v>
      </c>
      <c r="AY96" s="246" t="s">
        <v>146</v>
      </c>
    </row>
    <row r="97" s="2" customFormat="1" ht="16.5" customHeight="1">
      <c r="A97" s="40"/>
      <c r="B97" s="41"/>
      <c r="C97" s="215" t="s">
        <v>152</v>
      </c>
      <c r="D97" s="215" t="s">
        <v>148</v>
      </c>
      <c r="E97" s="216" t="s">
        <v>1381</v>
      </c>
      <c r="F97" s="217" t="s">
        <v>1382</v>
      </c>
      <c r="G97" s="218" t="s">
        <v>1379</v>
      </c>
      <c r="H97" s="219">
        <v>2</v>
      </c>
      <c r="I97" s="220"/>
      <c r="J97" s="221">
        <f>ROUND(I97*H97,2)</f>
        <v>0</v>
      </c>
      <c r="K97" s="222"/>
      <c r="L97" s="46"/>
      <c r="M97" s="223" t="s">
        <v>19</v>
      </c>
      <c r="N97" s="224" t="s">
        <v>42</v>
      </c>
      <c r="O97" s="86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152</v>
      </c>
      <c r="AT97" s="227" t="s">
        <v>148</v>
      </c>
      <c r="AU97" s="227" t="s">
        <v>78</v>
      </c>
      <c r="AY97" s="19" t="s">
        <v>146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9" t="s">
        <v>78</v>
      </c>
      <c r="BK97" s="228">
        <f>ROUND(I97*H97,2)</f>
        <v>0</v>
      </c>
      <c r="BL97" s="19" t="s">
        <v>152</v>
      </c>
      <c r="BM97" s="227" t="s">
        <v>1536</v>
      </c>
    </row>
    <row r="98" s="13" customFormat="1">
      <c r="A98" s="13"/>
      <c r="B98" s="236"/>
      <c r="C98" s="237"/>
      <c r="D98" s="234" t="s">
        <v>158</v>
      </c>
      <c r="E98" s="238" t="s">
        <v>19</v>
      </c>
      <c r="F98" s="239" t="s">
        <v>1537</v>
      </c>
      <c r="G98" s="237"/>
      <c r="H98" s="240">
        <v>2</v>
      </c>
      <c r="I98" s="241"/>
      <c r="J98" s="237"/>
      <c r="K98" s="237"/>
      <c r="L98" s="242"/>
      <c r="M98" s="243"/>
      <c r="N98" s="244"/>
      <c r="O98" s="244"/>
      <c r="P98" s="244"/>
      <c r="Q98" s="244"/>
      <c r="R98" s="244"/>
      <c r="S98" s="244"/>
      <c r="T98" s="24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6" t="s">
        <v>158</v>
      </c>
      <c r="AU98" s="246" t="s">
        <v>78</v>
      </c>
      <c r="AV98" s="13" t="s">
        <v>80</v>
      </c>
      <c r="AW98" s="13" t="s">
        <v>33</v>
      </c>
      <c r="AX98" s="13" t="s">
        <v>78</v>
      </c>
      <c r="AY98" s="246" t="s">
        <v>146</v>
      </c>
    </row>
    <row r="99" s="2" customFormat="1" ht="16.5" customHeight="1">
      <c r="A99" s="40"/>
      <c r="B99" s="41"/>
      <c r="C99" s="215" t="s">
        <v>179</v>
      </c>
      <c r="D99" s="215" t="s">
        <v>148</v>
      </c>
      <c r="E99" s="216" t="s">
        <v>1384</v>
      </c>
      <c r="F99" s="217" t="s">
        <v>1385</v>
      </c>
      <c r="G99" s="218" t="s">
        <v>1379</v>
      </c>
      <c r="H99" s="219">
        <v>2</v>
      </c>
      <c r="I99" s="220"/>
      <c r="J99" s="221">
        <f>ROUND(I99*H99,2)</f>
        <v>0</v>
      </c>
      <c r="K99" s="222"/>
      <c r="L99" s="46"/>
      <c r="M99" s="223" t="s">
        <v>19</v>
      </c>
      <c r="N99" s="224" t="s">
        <v>42</v>
      </c>
      <c r="O99" s="86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152</v>
      </c>
      <c r="AT99" s="227" t="s">
        <v>148</v>
      </c>
      <c r="AU99" s="227" t="s">
        <v>78</v>
      </c>
      <c r="AY99" s="19" t="s">
        <v>146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78</v>
      </c>
      <c r="BK99" s="228">
        <f>ROUND(I99*H99,2)</f>
        <v>0</v>
      </c>
      <c r="BL99" s="19" t="s">
        <v>152</v>
      </c>
      <c r="BM99" s="227" t="s">
        <v>1538</v>
      </c>
    </row>
    <row r="100" s="13" customFormat="1">
      <c r="A100" s="13"/>
      <c r="B100" s="236"/>
      <c r="C100" s="237"/>
      <c r="D100" s="234" t="s">
        <v>158</v>
      </c>
      <c r="E100" s="238" t="s">
        <v>19</v>
      </c>
      <c r="F100" s="239" t="s">
        <v>1537</v>
      </c>
      <c r="G100" s="237"/>
      <c r="H100" s="240">
        <v>2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6" t="s">
        <v>158</v>
      </c>
      <c r="AU100" s="246" t="s">
        <v>78</v>
      </c>
      <c r="AV100" s="13" t="s">
        <v>80</v>
      </c>
      <c r="AW100" s="13" t="s">
        <v>33</v>
      </c>
      <c r="AX100" s="13" t="s">
        <v>78</v>
      </c>
      <c r="AY100" s="246" t="s">
        <v>146</v>
      </c>
    </row>
    <row r="101" s="2" customFormat="1" ht="16.5" customHeight="1">
      <c r="A101" s="40"/>
      <c r="B101" s="41"/>
      <c r="C101" s="215" t="s">
        <v>184</v>
      </c>
      <c r="D101" s="215" t="s">
        <v>148</v>
      </c>
      <c r="E101" s="216" t="s">
        <v>1387</v>
      </c>
      <c r="F101" s="217" t="s">
        <v>1388</v>
      </c>
      <c r="G101" s="218" t="s">
        <v>1379</v>
      </c>
      <c r="H101" s="219">
        <v>1</v>
      </c>
      <c r="I101" s="220"/>
      <c r="J101" s="221">
        <f>ROUND(I101*H101,2)</f>
        <v>0</v>
      </c>
      <c r="K101" s="222"/>
      <c r="L101" s="46"/>
      <c r="M101" s="223" t="s">
        <v>19</v>
      </c>
      <c r="N101" s="224" t="s">
        <v>42</v>
      </c>
      <c r="O101" s="86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7" t="s">
        <v>152</v>
      </c>
      <c r="AT101" s="227" t="s">
        <v>148</v>
      </c>
      <c r="AU101" s="227" t="s">
        <v>78</v>
      </c>
      <c r="AY101" s="19" t="s">
        <v>146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9" t="s">
        <v>78</v>
      </c>
      <c r="BK101" s="228">
        <f>ROUND(I101*H101,2)</f>
        <v>0</v>
      </c>
      <c r="BL101" s="19" t="s">
        <v>152</v>
      </c>
      <c r="BM101" s="227" t="s">
        <v>1539</v>
      </c>
    </row>
    <row r="102" s="13" customFormat="1">
      <c r="A102" s="13"/>
      <c r="B102" s="236"/>
      <c r="C102" s="237"/>
      <c r="D102" s="234" t="s">
        <v>158</v>
      </c>
      <c r="E102" s="238" t="s">
        <v>19</v>
      </c>
      <c r="F102" s="239" t="s">
        <v>1540</v>
      </c>
      <c r="G102" s="237"/>
      <c r="H102" s="240">
        <v>1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6" t="s">
        <v>158</v>
      </c>
      <c r="AU102" s="246" t="s">
        <v>78</v>
      </c>
      <c r="AV102" s="13" t="s">
        <v>80</v>
      </c>
      <c r="AW102" s="13" t="s">
        <v>33</v>
      </c>
      <c r="AX102" s="13" t="s">
        <v>78</v>
      </c>
      <c r="AY102" s="246" t="s">
        <v>146</v>
      </c>
    </row>
    <row r="103" s="2" customFormat="1" ht="16.5" customHeight="1">
      <c r="A103" s="40"/>
      <c r="B103" s="41"/>
      <c r="C103" s="215" t="s">
        <v>189</v>
      </c>
      <c r="D103" s="215" t="s">
        <v>148</v>
      </c>
      <c r="E103" s="216" t="s">
        <v>1390</v>
      </c>
      <c r="F103" s="217" t="s">
        <v>1391</v>
      </c>
      <c r="G103" s="218" t="s">
        <v>1379</v>
      </c>
      <c r="H103" s="219">
        <v>1</v>
      </c>
      <c r="I103" s="220"/>
      <c r="J103" s="221">
        <f>ROUND(I103*H103,2)</f>
        <v>0</v>
      </c>
      <c r="K103" s="222"/>
      <c r="L103" s="46"/>
      <c r="M103" s="223" t="s">
        <v>19</v>
      </c>
      <c r="N103" s="224" t="s">
        <v>42</v>
      </c>
      <c r="O103" s="86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7" t="s">
        <v>152</v>
      </c>
      <c r="AT103" s="227" t="s">
        <v>148</v>
      </c>
      <c r="AU103" s="227" t="s">
        <v>78</v>
      </c>
      <c r="AY103" s="19" t="s">
        <v>146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9" t="s">
        <v>78</v>
      </c>
      <c r="BK103" s="228">
        <f>ROUND(I103*H103,2)</f>
        <v>0</v>
      </c>
      <c r="BL103" s="19" t="s">
        <v>152</v>
      </c>
      <c r="BM103" s="227" t="s">
        <v>1541</v>
      </c>
    </row>
    <row r="104" s="13" customFormat="1">
      <c r="A104" s="13"/>
      <c r="B104" s="236"/>
      <c r="C104" s="237"/>
      <c r="D104" s="234" t="s">
        <v>158</v>
      </c>
      <c r="E104" s="238" t="s">
        <v>19</v>
      </c>
      <c r="F104" s="239" t="s">
        <v>1542</v>
      </c>
      <c r="G104" s="237"/>
      <c r="H104" s="240">
        <v>1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6" t="s">
        <v>158</v>
      </c>
      <c r="AU104" s="246" t="s">
        <v>78</v>
      </c>
      <c r="AV104" s="13" t="s">
        <v>80</v>
      </c>
      <c r="AW104" s="13" t="s">
        <v>33</v>
      </c>
      <c r="AX104" s="13" t="s">
        <v>78</v>
      </c>
      <c r="AY104" s="246" t="s">
        <v>146</v>
      </c>
    </row>
    <row r="105" s="2" customFormat="1" ht="16.5" customHeight="1">
      <c r="A105" s="40"/>
      <c r="B105" s="41"/>
      <c r="C105" s="215" t="s">
        <v>200</v>
      </c>
      <c r="D105" s="215" t="s">
        <v>148</v>
      </c>
      <c r="E105" s="216" t="s">
        <v>1396</v>
      </c>
      <c r="F105" s="217" t="s">
        <v>1397</v>
      </c>
      <c r="G105" s="218" t="s">
        <v>1379</v>
      </c>
      <c r="H105" s="219">
        <v>2</v>
      </c>
      <c r="I105" s="220"/>
      <c r="J105" s="221">
        <f>ROUND(I105*H105,2)</f>
        <v>0</v>
      </c>
      <c r="K105" s="222"/>
      <c r="L105" s="46"/>
      <c r="M105" s="223" t="s">
        <v>19</v>
      </c>
      <c r="N105" s="224" t="s">
        <v>42</v>
      </c>
      <c r="O105" s="8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152</v>
      </c>
      <c r="AT105" s="227" t="s">
        <v>148</v>
      </c>
      <c r="AU105" s="227" t="s">
        <v>78</v>
      </c>
      <c r="AY105" s="19" t="s">
        <v>146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78</v>
      </c>
      <c r="BK105" s="228">
        <f>ROUND(I105*H105,2)</f>
        <v>0</v>
      </c>
      <c r="BL105" s="19" t="s">
        <v>152</v>
      </c>
      <c r="BM105" s="227" t="s">
        <v>1543</v>
      </c>
    </row>
    <row r="106" s="13" customFormat="1">
      <c r="A106" s="13"/>
      <c r="B106" s="236"/>
      <c r="C106" s="237"/>
      <c r="D106" s="234" t="s">
        <v>158</v>
      </c>
      <c r="E106" s="238" t="s">
        <v>19</v>
      </c>
      <c r="F106" s="239" t="s">
        <v>1544</v>
      </c>
      <c r="G106" s="237"/>
      <c r="H106" s="240">
        <v>2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6" t="s">
        <v>158</v>
      </c>
      <c r="AU106" s="246" t="s">
        <v>78</v>
      </c>
      <c r="AV106" s="13" t="s">
        <v>80</v>
      </c>
      <c r="AW106" s="13" t="s">
        <v>33</v>
      </c>
      <c r="AX106" s="13" t="s">
        <v>78</v>
      </c>
      <c r="AY106" s="246" t="s">
        <v>146</v>
      </c>
    </row>
    <row r="107" s="2" customFormat="1" ht="16.5" customHeight="1">
      <c r="A107" s="40"/>
      <c r="B107" s="41"/>
      <c r="C107" s="215" t="s">
        <v>213</v>
      </c>
      <c r="D107" s="215" t="s">
        <v>148</v>
      </c>
      <c r="E107" s="216" t="s">
        <v>1402</v>
      </c>
      <c r="F107" s="217" t="s">
        <v>1403</v>
      </c>
      <c r="G107" s="218" t="s">
        <v>1379</v>
      </c>
      <c r="H107" s="219">
        <v>2</v>
      </c>
      <c r="I107" s="220"/>
      <c r="J107" s="221">
        <f>ROUND(I107*H107,2)</f>
        <v>0</v>
      </c>
      <c r="K107" s="222"/>
      <c r="L107" s="46"/>
      <c r="M107" s="223" t="s">
        <v>19</v>
      </c>
      <c r="N107" s="224" t="s">
        <v>42</v>
      </c>
      <c r="O107" s="86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7" t="s">
        <v>152</v>
      </c>
      <c r="AT107" s="227" t="s">
        <v>148</v>
      </c>
      <c r="AU107" s="227" t="s">
        <v>78</v>
      </c>
      <c r="AY107" s="19" t="s">
        <v>146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9" t="s">
        <v>78</v>
      </c>
      <c r="BK107" s="228">
        <f>ROUND(I107*H107,2)</f>
        <v>0</v>
      </c>
      <c r="BL107" s="19" t="s">
        <v>152</v>
      </c>
      <c r="BM107" s="227" t="s">
        <v>1545</v>
      </c>
    </row>
    <row r="108" s="13" customFormat="1">
      <c r="A108" s="13"/>
      <c r="B108" s="236"/>
      <c r="C108" s="237"/>
      <c r="D108" s="234" t="s">
        <v>158</v>
      </c>
      <c r="E108" s="238" t="s">
        <v>19</v>
      </c>
      <c r="F108" s="239" t="s">
        <v>1546</v>
      </c>
      <c r="G108" s="237"/>
      <c r="H108" s="240">
        <v>2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158</v>
      </c>
      <c r="AU108" s="246" t="s">
        <v>78</v>
      </c>
      <c r="AV108" s="13" t="s">
        <v>80</v>
      </c>
      <c r="AW108" s="13" t="s">
        <v>33</v>
      </c>
      <c r="AX108" s="13" t="s">
        <v>78</v>
      </c>
      <c r="AY108" s="246" t="s">
        <v>146</v>
      </c>
    </row>
    <row r="109" s="2" customFormat="1" ht="16.5" customHeight="1">
      <c r="A109" s="40"/>
      <c r="B109" s="41"/>
      <c r="C109" s="215" t="s">
        <v>8</v>
      </c>
      <c r="D109" s="215" t="s">
        <v>148</v>
      </c>
      <c r="E109" s="216" t="s">
        <v>1405</v>
      </c>
      <c r="F109" s="217" t="s">
        <v>1406</v>
      </c>
      <c r="G109" s="218" t="s">
        <v>203</v>
      </c>
      <c r="H109" s="219">
        <v>126</v>
      </c>
      <c r="I109" s="220"/>
      <c r="J109" s="221">
        <f>ROUND(I109*H109,2)</f>
        <v>0</v>
      </c>
      <c r="K109" s="222"/>
      <c r="L109" s="46"/>
      <c r="M109" s="223" t="s">
        <v>19</v>
      </c>
      <c r="N109" s="224" t="s">
        <v>42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152</v>
      </c>
      <c r="AT109" s="227" t="s">
        <v>148</v>
      </c>
      <c r="AU109" s="227" t="s">
        <v>78</v>
      </c>
      <c r="AY109" s="19" t="s">
        <v>146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78</v>
      </c>
      <c r="BK109" s="228">
        <f>ROUND(I109*H109,2)</f>
        <v>0</v>
      </c>
      <c r="BL109" s="19" t="s">
        <v>152</v>
      </c>
      <c r="BM109" s="227" t="s">
        <v>1547</v>
      </c>
    </row>
    <row r="110" s="13" customFormat="1">
      <c r="A110" s="13"/>
      <c r="B110" s="236"/>
      <c r="C110" s="237"/>
      <c r="D110" s="234" t="s">
        <v>158</v>
      </c>
      <c r="E110" s="238" t="s">
        <v>19</v>
      </c>
      <c r="F110" s="239" t="s">
        <v>1548</v>
      </c>
      <c r="G110" s="237"/>
      <c r="H110" s="240">
        <v>126</v>
      </c>
      <c r="I110" s="241"/>
      <c r="J110" s="237"/>
      <c r="K110" s="237"/>
      <c r="L110" s="242"/>
      <c r="M110" s="243"/>
      <c r="N110" s="244"/>
      <c r="O110" s="244"/>
      <c r="P110" s="244"/>
      <c r="Q110" s="244"/>
      <c r="R110" s="244"/>
      <c r="S110" s="244"/>
      <c r="T110" s="24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6" t="s">
        <v>158</v>
      </c>
      <c r="AU110" s="246" t="s">
        <v>78</v>
      </c>
      <c r="AV110" s="13" t="s">
        <v>80</v>
      </c>
      <c r="AW110" s="13" t="s">
        <v>33</v>
      </c>
      <c r="AX110" s="13" t="s">
        <v>78</v>
      </c>
      <c r="AY110" s="246" t="s">
        <v>146</v>
      </c>
    </row>
    <row r="111" s="2" customFormat="1" ht="16.5" customHeight="1">
      <c r="A111" s="40"/>
      <c r="B111" s="41"/>
      <c r="C111" s="215" t="s">
        <v>223</v>
      </c>
      <c r="D111" s="215" t="s">
        <v>148</v>
      </c>
      <c r="E111" s="216" t="s">
        <v>1408</v>
      </c>
      <c r="F111" s="217" t="s">
        <v>1409</v>
      </c>
      <c r="G111" s="218" t="s">
        <v>203</v>
      </c>
      <c r="H111" s="219">
        <v>10</v>
      </c>
      <c r="I111" s="220"/>
      <c r="J111" s="221">
        <f>ROUND(I111*H111,2)</f>
        <v>0</v>
      </c>
      <c r="K111" s="222"/>
      <c r="L111" s="46"/>
      <c r="M111" s="223" t="s">
        <v>19</v>
      </c>
      <c r="N111" s="224" t="s">
        <v>42</v>
      </c>
      <c r="O111" s="86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7" t="s">
        <v>152</v>
      </c>
      <c r="AT111" s="227" t="s">
        <v>148</v>
      </c>
      <c r="AU111" s="227" t="s">
        <v>78</v>
      </c>
      <c r="AY111" s="19" t="s">
        <v>146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9" t="s">
        <v>78</v>
      </c>
      <c r="BK111" s="228">
        <f>ROUND(I111*H111,2)</f>
        <v>0</v>
      </c>
      <c r="BL111" s="19" t="s">
        <v>152</v>
      </c>
      <c r="BM111" s="227" t="s">
        <v>1549</v>
      </c>
    </row>
    <row r="112" s="13" customFormat="1">
      <c r="A112" s="13"/>
      <c r="B112" s="236"/>
      <c r="C112" s="237"/>
      <c r="D112" s="234" t="s">
        <v>158</v>
      </c>
      <c r="E112" s="238" t="s">
        <v>19</v>
      </c>
      <c r="F112" s="239" t="s">
        <v>1550</v>
      </c>
      <c r="G112" s="237"/>
      <c r="H112" s="240">
        <v>10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6" t="s">
        <v>158</v>
      </c>
      <c r="AU112" s="246" t="s">
        <v>78</v>
      </c>
      <c r="AV112" s="13" t="s">
        <v>80</v>
      </c>
      <c r="AW112" s="13" t="s">
        <v>33</v>
      </c>
      <c r="AX112" s="13" t="s">
        <v>78</v>
      </c>
      <c r="AY112" s="246" t="s">
        <v>146</v>
      </c>
    </row>
    <row r="113" s="12" customFormat="1" ht="25.92" customHeight="1">
      <c r="A113" s="12"/>
      <c r="B113" s="199"/>
      <c r="C113" s="200"/>
      <c r="D113" s="201" t="s">
        <v>70</v>
      </c>
      <c r="E113" s="202" t="s">
        <v>1551</v>
      </c>
      <c r="F113" s="202" t="s">
        <v>1412</v>
      </c>
      <c r="G113" s="200"/>
      <c r="H113" s="200"/>
      <c r="I113" s="203"/>
      <c r="J113" s="204">
        <f>BK113</f>
        <v>0</v>
      </c>
      <c r="K113" s="200"/>
      <c r="L113" s="205"/>
      <c r="M113" s="206"/>
      <c r="N113" s="207"/>
      <c r="O113" s="207"/>
      <c r="P113" s="208">
        <f>SUM(P114:P143)</f>
        <v>0</v>
      </c>
      <c r="Q113" s="207"/>
      <c r="R113" s="208">
        <f>SUM(R114:R143)</f>
        <v>0</v>
      </c>
      <c r="S113" s="207"/>
      <c r="T113" s="209">
        <f>SUM(T114:T143)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0" t="s">
        <v>78</v>
      </c>
      <c r="AT113" s="211" t="s">
        <v>70</v>
      </c>
      <c r="AU113" s="211" t="s">
        <v>71</v>
      </c>
      <c r="AY113" s="210" t="s">
        <v>146</v>
      </c>
      <c r="BK113" s="212">
        <f>SUM(BK114:BK143)</f>
        <v>0</v>
      </c>
    </row>
    <row r="114" s="2" customFormat="1" ht="16.5" customHeight="1">
      <c r="A114" s="40"/>
      <c r="B114" s="41"/>
      <c r="C114" s="215" t="s">
        <v>237</v>
      </c>
      <c r="D114" s="215" t="s">
        <v>148</v>
      </c>
      <c r="E114" s="216" t="s">
        <v>1552</v>
      </c>
      <c r="F114" s="217" t="s">
        <v>1414</v>
      </c>
      <c r="G114" s="218" t="s">
        <v>203</v>
      </c>
      <c r="H114" s="219">
        <v>21</v>
      </c>
      <c r="I114" s="220"/>
      <c r="J114" s="221">
        <f>ROUND(I114*H114,2)</f>
        <v>0</v>
      </c>
      <c r="K114" s="222"/>
      <c r="L114" s="46"/>
      <c r="M114" s="223" t="s">
        <v>19</v>
      </c>
      <c r="N114" s="224" t="s">
        <v>42</v>
      </c>
      <c r="O114" s="86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7" t="s">
        <v>152</v>
      </c>
      <c r="AT114" s="227" t="s">
        <v>148</v>
      </c>
      <c r="AU114" s="227" t="s">
        <v>78</v>
      </c>
      <c r="AY114" s="19" t="s">
        <v>146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9" t="s">
        <v>78</v>
      </c>
      <c r="BK114" s="228">
        <f>ROUND(I114*H114,2)</f>
        <v>0</v>
      </c>
      <c r="BL114" s="19" t="s">
        <v>152</v>
      </c>
      <c r="BM114" s="227" t="s">
        <v>1553</v>
      </c>
    </row>
    <row r="115" s="2" customFormat="1">
      <c r="A115" s="40"/>
      <c r="B115" s="41"/>
      <c r="C115" s="42"/>
      <c r="D115" s="234" t="s">
        <v>156</v>
      </c>
      <c r="E115" s="42"/>
      <c r="F115" s="235" t="s">
        <v>1416</v>
      </c>
      <c r="G115" s="42"/>
      <c r="H115" s="42"/>
      <c r="I115" s="231"/>
      <c r="J115" s="42"/>
      <c r="K115" s="42"/>
      <c r="L115" s="46"/>
      <c r="M115" s="232"/>
      <c r="N115" s="23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156</v>
      </c>
      <c r="AU115" s="19" t="s">
        <v>78</v>
      </c>
    </row>
    <row r="116" s="13" customFormat="1">
      <c r="A116" s="13"/>
      <c r="B116" s="236"/>
      <c r="C116" s="237"/>
      <c r="D116" s="234" t="s">
        <v>158</v>
      </c>
      <c r="E116" s="238" t="s">
        <v>19</v>
      </c>
      <c r="F116" s="239" t="s">
        <v>1554</v>
      </c>
      <c r="G116" s="237"/>
      <c r="H116" s="240">
        <v>21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6" t="s">
        <v>158</v>
      </c>
      <c r="AU116" s="246" t="s">
        <v>78</v>
      </c>
      <c r="AV116" s="13" t="s">
        <v>80</v>
      </c>
      <c r="AW116" s="13" t="s">
        <v>33</v>
      </c>
      <c r="AX116" s="13" t="s">
        <v>78</v>
      </c>
      <c r="AY116" s="246" t="s">
        <v>146</v>
      </c>
    </row>
    <row r="117" s="2" customFormat="1" ht="16.5" customHeight="1">
      <c r="A117" s="40"/>
      <c r="B117" s="41"/>
      <c r="C117" s="215" t="s">
        <v>242</v>
      </c>
      <c r="D117" s="215" t="s">
        <v>148</v>
      </c>
      <c r="E117" s="216" t="s">
        <v>1555</v>
      </c>
      <c r="F117" s="217" t="s">
        <v>1418</v>
      </c>
      <c r="G117" s="218" t="s">
        <v>203</v>
      </c>
      <c r="H117" s="219">
        <v>142.80000000000001</v>
      </c>
      <c r="I117" s="220"/>
      <c r="J117" s="221">
        <f>ROUND(I117*H117,2)</f>
        <v>0</v>
      </c>
      <c r="K117" s="222"/>
      <c r="L117" s="46"/>
      <c r="M117" s="223" t="s">
        <v>19</v>
      </c>
      <c r="N117" s="224" t="s">
        <v>42</v>
      </c>
      <c r="O117" s="86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7" t="s">
        <v>152</v>
      </c>
      <c r="AT117" s="227" t="s">
        <v>148</v>
      </c>
      <c r="AU117" s="227" t="s">
        <v>78</v>
      </c>
      <c r="AY117" s="19" t="s">
        <v>146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9" t="s">
        <v>78</v>
      </c>
      <c r="BK117" s="228">
        <f>ROUND(I117*H117,2)</f>
        <v>0</v>
      </c>
      <c r="BL117" s="19" t="s">
        <v>152</v>
      </c>
      <c r="BM117" s="227" t="s">
        <v>1556</v>
      </c>
    </row>
    <row r="118" s="2" customFormat="1">
      <c r="A118" s="40"/>
      <c r="B118" s="41"/>
      <c r="C118" s="42"/>
      <c r="D118" s="234" t="s">
        <v>156</v>
      </c>
      <c r="E118" s="42"/>
      <c r="F118" s="235" t="s">
        <v>1420</v>
      </c>
      <c r="G118" s="42"/>
      <c r="H118" s="42"/>
      <c r="I118" s="231"/>
      <c r="J118" s="42"/>
      <c r="K118" s="42"/>
      <c r="L118" s="46"/>
      <c r="M118" s="232"/>
      <c r="N118" s="23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156</v>
      </c>
      <c r="AU118" s="19" t="s">
        <v>78</v>
      </c>
    </row>
    <row r="119" s="13" customFormat="1">
      <c r="A119" s="13"/>
      <c r="B119" s="236"/>
      <c r="C119" s="237"/>
      <c r="D119" s="234" t="s">
        <v>158</v>
      </c>
      <c r="E119" s="238" t="s">
        <v>19</v>
      </c>
      <c r="F119" s="239" t="s">
        <v>1557</v>
      </c>
      <c r="G119" s="237"/>
      <c r="H119" s="240">
        <v>142.80000000000001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6" t="s">
        <v>158</v>
      </c>
      <c r="AU119" s="246" t="s">
        <v>78</v>
      </c>
      <c r="AV119" s="13" t="s">
        <v>80</v>
      </c>
      <c r="AW119" s="13" t="s">
        <v>33</v>
      </c>
      <c r="AX119" s="13" t="s">
        <v>71</v>
      </c>
      <c r="AY119" s="246" t="s">
        <v>146</v>
      </c>
    </row>
    <row r="120" s="14" customFormat="1">
      <c r="A120" s="14"/>
      <c r="B120" s="247"/>
      <c r="C120" s="248"/>
      <c r="D120" s="234" t="s">
        <v>158</v>
      </c>
      <c r="E120" s="249" t="s">
        <v>19</v>
      </c>
      <c r="F120" s="250" t="s">
        <v>178</v>
      </c>
      <c r="G120" s="248"/>
      <c r="H120" s="251">
        <v>142.80000000000001</v>
      </c>
      <c r="I120" s="252"/>
      <c r="J120" s="248"/>
      <c r="K120" s="248"/>
      <c r="L120" s="253"/>
      <c r="M120" s="254"/>
      <c r="N120" s="255"/>
      <c r="O120" s="255"/>
      <c r="P120" s="255"/>
      <c r="Q120" s="255"/>
      <c r="R120" s="255"/>
      <c r="S120" s="255"/>
      <c r="T120" s="25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7" t="s">
        <v>158</v>
      </c>
      <c r="AU120" s="257" t="s">
        <v>78</v>
      </c>
      <c r="AV120" s="14" t="s">
        <v>152</v>
      </c>
      <c r="AW120" s="14" t="s">
        <v>33</v>
      </c>
      <c r="AX120" s="14" t="s">
        <v>78</v>
      </c>
      <c r="AY120" s="257" t="s">
        <v>146</v>
      </c>
    </row>
    <row r="121" s="2" customFormat="1" ht="16.5" customHeight="1">
      <c r="A121" s="40"/>
      <c r="B121" s="41"/>
      <c r="C121" s="215" t="s">
        <v>248</v>
      </c>
      <c r="D121" s="215" t="s">
        <v>148</v>
      </c>
      <c r="E121" s="216" t="s">
        <v>1558</v>
      </c>
      <c r="F121" s="217" t="s">
        <v>1559</v>
      </c>
      <c r="G121" s="218" t="s">
        <v>1379</v>
      </c>
      <c r="H121" s="219">
        <v>2</v>
      </c>
      <c r="I121" s="220"/>
      <c r="J121" s="221">
        <f>ROUND(I121*H121,2)</f>
        <v>0</v>
      </c>
      <c r="K121" s="222"/>
      <c r="L121" s="46"/>
      <c r="M121" s="223" t="s">
        <v>19</v>
      </c>
      <c r="N121" s="224" t="s">
        <v>42</v>
      </c>
      <c r="O121" s="86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7" t="s">
        <v>152</v>
      </c>
      <c r="AT121" s="227" t="s">
        <v>148</v>
      </c>
      <c r="AU121" s="227" t="s">
        <v>78</v>
      </c>
      <c r="AY121" s="19" t="s">
        <v>146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9" t="s">
        <v>78</v>
      </c>
      <c r="BK121" s="228">
        <f>ROUND(I121*H121,2)</f>
        <v>0</v>
      </c>
      <c r="BL121" s="19" t="s">
        <v>152</v>
      </c>
      <c r="BM121" s="227" t="s">
        <v>1560</v>
      </c>
    </row>
    <row r="122" s="2" customFormat="1">
      <c r="A122" s="40"/>
      <c r="B122" s="41"/>
      <c r="C122" s="42"/>
      <c r="D122" s="234" t="s">
        <v>156</v>
      </c>
      <c r="E122" s="42"/>
      <c r="F122" s="235" t="s">
        <v>1561</v>
      </c>
      <c r="G122" s="42"/>
      <c r="H122" s="42"/>
      <c r="I122" s="231"/>
      <c r="J122" s="42"/>
      <c r="K122" s="42"/>
      <c r="L122" s="46"/>
      <c r="M122" s="232"/>
      <c r="N122" s="23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156</v>
      </c>
      <c r="AU122" s="19" t="s">
        <v>78</v>
      </c>
    </row>
    <row r="123" s="13" customFormat="1">
      <c r="A123" s="13"/>
      <c r="B123" s="236"/>
      <c r="C123" s="237"/>
      <c r="D123" s="234" t="s">
        <v>158</v>
      </c>
      <c r="E123" s="238" t="s">
        <v>19</v>
      </c>
      <c r="F123" s="239" t="s">
        <v>1537</v>
      </c>
      <c r="G123" s="237"/>
      <c r="H123" s="240">
        <v>2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158</v>
      </c>
      <c r="AU123" s="246" t="s">
        <v>78</v>
      </c>
      <c r="AV123" s="13" t="s">
        <v>80</v>
      </c>
      <c r="AW123" s="13" t="s">
        <v>33</v>
      </c>
      <c r="AX123" s="13" t="s">
        <v>78</v>
      </c>
      <c r="AY123" s="246" t="s">
        <v>146</v>
      </c>
    </row>
    <row r="124" s="2" customFormat="1" ht="16.5" customHeight="1">
      <c r="A124" s="40"/>
      <c r="B124" s="41"/>
      <c r="C124" s="215" t="s">
        <v>255</v>
      </c>
      <c r="D124" s="215" t="s">
        <v>148</v>
      </c>
      <c r="E124" s="216" t="s">
        <v>1562</v>
      </c>
      <c r="F124" s="217" t="s">
        <v>1426</v>
      </c>
      <c r="G124" s="218" t="s">
        <v>1379</v>
      </c>
      <c r="H124" s="219">
        <v>2</v>
      </c>
      <c r="I124" s="220"/>
      <c r="J124" s="221">
        <f>ROUND(I124*H124,2)</f>
        <v>0</v>
      </c>
      <c r="K124" s="222"/>
      <c r="L124" s="46"/>
      <c r="M124" s="223" t="s">
        <v>19</v>
      </c>
      <c r="N124" s="224" t="s">
        <v>42</v>
      </c>
      <c r="O124" s="86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7" t="s">
        <v>152</v>
      </c>
      <c r="AT124" s="227" t="s">
        <v>148</v>
      </c>
      <c r="AU124" s="227" t="s">
        <v>78</v>
      </c>
      <c r="AY124" s="19" t="s">
        <v>146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9" t="s">
        <v>78</v>
      </c>
      <c r="BK124" s="228">
        <f>ROUND(I124*H124,2)</f>
        <v>0</v>
      </c>
      <c r="BL124" s="19" t="s">
        <v>152</v>
      </c>
      <c r="BM124" s="227" t="s">
        <v>1563</v>
      </c>
    </row>
    <row r="125" s="2" customFormat="1">
      <c r="A125" s="40"/>
      <c r="B125" s="41"/>
      <c r="C125" s="42"/>
      <c r="D125" s="234" t="s">
        <v>156</v>
      </c>
      <c r="E125" s="42"/>
      <c r="F125" s="235" t="s">
        <v>1420</v>
      </c>
      <c r="G125" s="42"/>
      <c r="H125" s="42"/>
      <c r="I125" s="231"/>
      <c r="J125" s="42"/>
      <c r="K125" s="42"/>
      <c r="L125" s="46"/>
      <c r="M125" s="232"/>
      <c r="N125" s="23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156</v>
      </c>
      <c r="AU125" s="19" t="s">
        <v>78</v>
      </c>
    </row>
    <row r="126" s="13" customFormat="1">
      <c r="A126" s="13"/>
      <c r="B126" s="236"/>
      <c r="C126" s="237"/>
      <c r="D126" s="234" t="s">
        <v>158</v>
      </c>
      <c r="E126" s="238" t="s">
        <v>19</v>
      </c>
      <c r="F126" s="239" t="s">
        <v>1546</v>
      </c>
      <c r="G126" s="237"/>
      <c r="H126" s="240">
        <v>2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158</v>
      </c>
      <c r="AU126" s="246" t="s">
        <v>78</v>
      </c>
      <c r="AV126" s="13" t="s">
        <v>80</v>
      </c>
      <c r="AW126" s="13" t="s">
        <v>33</v>
      </c>
      <c r="AX126" s="13" t="s">
        <v>78</v>
      </c>
      <c r="AY126" s="246" t="s">
        <v>146</v>
      </c>
    </row>
    <row r="127" s="2" customFormat="1" ht="16.5" customHeight="1">
      <c r="A127" s="40"/>
      <c r="B127" s="41"/>
      <c r="C127" s="215" t="s">
        <v>260</v>
      </c>
      <c r="D127" s="215" t="s">
        <v>148</v>
      </c>
      <c r="E127" s="216" t="s">
        <v>1564</v>
      </c>
      <c r="F127" s="217" t="s">
        <v>1429</v>
      </c>
      <c r="G127" s="218" t="s">
        <v>1379</v>
      </c>
      <c r="H127" s="219">
        <v>2</v>
      </c>
      <c r="I127" s="220"/>
      <c r="J127" s="221">
        <f>ROUND(I127*H127,2)</f>
        <v>0</v>
      </c>
      <c r="K127" s="222"/>
      <c r="L127" s="46"/>
      <c r="M127" s="223" t="s">
        <v>19</v>
      </c>
      <c r="N127" s="224" t="s">
        <v>42</v>
      </c>
      <c r="O127" s="86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7" t="s">
        <v>152</v>
      </c>
      <c r="AT127" s="227" t="s">
        <v>148</v>
      </c>
      <c r="AU127" s="227" t="s">
        <v>78</v>
      </c>
      <c r="AY127" s="19" t="s">
        <v>146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9" t="s">
        <v>78</v>
      </c>
      <c r="BK127" s="228">
        <f>ROUND(I127*H127,2)</f>
        <v>0</v>
      </c>
      <c r="BL127" s="19" t="s">
        <v>152</v>
      </c>
      <c r="BM127" s="227" t="s">
        <v>1565</v>
      </c>
    </row>
    <row r="128" s="2" customFormat="1">
      <c r="A128" s="40"/>
      <c r="B128" s="41"/>
      <c r="C128" s="42"/>
      <c r="D128" s="234" t="s">
        <v>156</v>
      </c>
      <c r="E128" s="42"/>
      <c r="F128" s="235" t="s">
        <v>1420</v>
      </c>
      <c r="G128" s="42"/>
      <c r="H128" s="42"/>
      <c r="I128" s="231"/>
      <c r="J128" s="42"/>
      <c r="K128" s="42"/>
      <c r="L128" s="46"/>
      <c r="M128" s="232"/>
      <c r="N128" s="23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156</v>
      </c>
      <c r="AU128" s="19" t="s">
        <v>78</v>
      </c>
    </row>
    <row r="129" s="13" customFormat="1">
      <c r="A129" s="13"/>
      <c r="B129" s="236"/>
      <c r="C129" s="237"/>
      <c r="D129" s="234" t="s">
        <v>158</v>
      </c>
      <c r="E129" s="238" t="s">
        <v>19</v>
      </c>
      <c r="F129" s="239" t="s">
        <v>1544</v>
      </c>
      <c r="G129" s="237"/>
      <c r="H129" s="240">
        <v>2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158</v>
      </c>
      <c r="AU129" s="246" t="s">
        <v>78</v>
      </c>
      <c r="AV129" s="13" t="s">
        <v>80</v>
      </c>
      <c r="AW129" s="13" t="s">
        <v>33</v>
      </c>
      <c r="AX129" s="13" t="s">
        <v>78</v>
      </c>
      <c r="AY129" s="246" t="s">
        <v>146</v>
      </c>
    </row>
    <row r="130" s="2" customFormat="1" ht="16.5" customHeight="1">
      <c r="A130" s="40"/>
      <c r="B130" s="41"/>
      <c r="C130" s="215" t="s">
        <v>272</v>
      </c>
      <c r="D130" s="215" t="s">
        <v>148</v>
      </c>
      <c r="E130" s="216" t="s">
        <v>1566</v>
      </c>
      <c r="F130" s="217" t="s">
        <v>1435</v>
      </c>
      <c r="G130" s="218" t="s">
        <v>1379</v>
      </c>
      <c r="H130" s="219">
        <v>2</v>
      </c>
      <c r="I130" s="220"/>
      <c r="J130" s="221">
        <f>ROUND(I130*H130,2)</f>
        <v>0</v>
      </c>
      <c r="K130" s="222"/>
      <c r="L130" s="46"/>
      <c r="M130" s="223" t="s">
        <v>19</v>
      </c>
      <c r="N130" s="224" t="s">
        <v>42</v>
      </c>
      <c r="O130" s="86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7" t="s">
        <v>152</v>
      </c>
      <c r="AT130" s="227" t="s">
        <v>148</v>
      </c>
      <c r="AU130" s="227" t="s">
        <v>78</v>
      </c>
      <c r="AY130" s="19" t="s">
        <v>146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9" t="s">
        <v>78</v>
      </c>
      <c r="BK130" s="228">
        <f>ROUND(I130*H130,2)</f>
        <v>0</v>
      </c>
      <c r="BL130" s="19" t="s">
        <v>152</v>
      </c>
      <c r="BM130" s="227" t="s">
        <v>1567</v>
      </c>
    </row>
    <row r="131" s="2" customFormat="1">
      <c r="A131" s="40"/>
      <c r="B131" s="41"/>
      <c r="C131" s="42"/>
      <c r="D131" s="234" t="s">
        <v>156</v>
      </c>
      <c r="E131" s="42"/>
      <c r="F131" s="235" t="s">
        <v>1420</v>
      </c>
      <c r="G131" s="42"/>
      <c r="H131" s="42"/>
      <c r="I131" s="231"/>
      <c r="J131" s="42"/>
      <c r="K131" s="42"/>
      <c r="L131" s="46"/>
      <c r="M131" s="232"/>
      <c r="N131" s="23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156</v>
      </c>
      <c r="AU131" s="19" t="s">
        <v>78</v>
      </c>
    </row>
    <row r="132" s="13" customFormat="1">
      <c r="A132" s="13"/>
      <c r="B132" s="236"/>
      <c r="C132" s="237"/>
      <c r="D132" s="234" t="s">
        <v>158</v>
      </c>
      <c r="E132" s="238" t="s">
        <v>19</v>
      </c>
      <c r="F132" s="239" t="s">
        <v>1546</v>
      </c>
      <c r="G132" s="237"/>
      <c r="H132" s="240">
        <v>2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158</v>
      </c>
      <c r="AU132" s="246" t="s">
        <v>78</v>
      </c>
      <c r="AV132" s="13" t="s">
        <v>80</v>
      </c>
      <c r="AW132" s="13" t="s">
        <v>33</v>
      </c>
      <c r="AX132" s="13" t="s">
        <v>78</v>
      </c>
      <c r="AY132" s="246" t="s">
        <v>146</v>
      </c>
    </row>
    <row r="133" s="2" customFormat="1" ht="16.5" customHeight="1">
      <c r="A133" s="40"/>
      <c r="B133" s="41"/>
      <c r="C133" s="215" t="s">
        <v>7</v>
      </c>
      <c r="D133" s="215" t="s">
        <v>148</v>
      </c>
      <c r="E133" s="216" t="s">
        <v>1568</v>
      </c>
      <c r="F133" s="217" t="s">
        <v>1438</v>
      </c>
      <c r="G133" s="218" t="s">
        <v>347</v>
      </c>
      <c r="H133" s="219">
        <v>107.8</v>
      </c>
      <c r="I133" s="220"/>
      <c r="J133" s="221">
        <f>ROUND(I133*H133,2)</f>
        <v>0</v>
      </c>
      <c r="K133" s="222"/>
      <c r="L133" s="46"/>
      <c r="M133" s="223" t="s">
        <v>19</v>
      </c>
      <c r="N133" s="224" t="s">
        <v>42</v>
      </c>
      <c r="O133" s="86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7" t="s">
        <v>152</v>
      </c>
      <c r="AT133" s="227" t="s">
        <v>148</v>
      </c>
      <c r="AU133" s="227" t="s">
        <v>78</v>
      </c>
      <c r="AY133" s="19" t="s">
        <v>146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9" t="s">
        <v>78</v>
      </c>
      <c r="BK133" s="228">
        <f>ROUND(I133*H133,2)</f>
        <v>0</v>
      </c>
      <c r="BL133" s="19" t="s">
        <v>152</v>
      </c>
      <c r="BM133" s="227" t="s">
        <v>1569</v>
      </c>
    </row>
    <row r="134" s="2" customFormat="1">
      <c r="A134" s="40"/>
      <c r="B134" s="41"/>
      <c r="C134" s="42"/>
      <c r="D134" s="234" t="s">
        <v>156</v>
      </c>
      <c r="E134" s="42"/>
      <c r="F134" s="235" t="s">
        <v>1420</v>
      </c>
      <c r="G134" s="42"/>
      <c r="H134" s="42"/>
      <c r="I134" s="231"/>
      <c r="J134" s="42"/>
      <c r="K134" s="42"/>
      <c r="L134" s="46"/>
      <c r="M134" s="232"/>
      <c r="N134" s="23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156</v>
      </c>
      <c r="AU134" s="19" t="s">
        <v>78</v>
      </c>
    </row>
    <row r="135" s="13" customFormat="1">
      <c r="A135" s="13"/>
      <c r="B135" s="236"/>
      <c r="C135" s="237"/>
      <c r="D135" s="234" t="s">
        <v>158</v>
      </c>
      <c r="E135" s="238" t="s">
        <v>19</v>
      </c>
      <c r="F135" s="239" t="s">
        <v>1570</v>
      </c>
      <c r="G135" s="237"/>
      <c r="H135" s="240">
        <v>107.8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158</v>
      </c>
      <c r="AU135" s="246" t="s">
        <v>78</v>
      </c>
      <c r="AV135" s="13" t="s">
        <v>80</v>
      </c>
      <c r="AW135" s="13" t="s">
        <v>33</v>
      </c>
      <c r="AX135" s="13" t="s">
        <v>78</v>
      </c>
      <c r="AY135" s="246" t="s">
        <v>146</v>
      </c>
    </row>
    <row r="136" s="2" customFormat="1" ht="16.5" customHeight="1">
      <c r="A136" s="40"/>
      <c r="B136" s="41"/>
      <c r="C136" s="215" t="s">
        <v>286</v>
      </c>
      <c r="D136" s="215" t="s">
        <v>148</v>
      </c>
      <c r="E136" s="216" t="s">
        <v>1571</v>
      </c>
      <c r="F136" s="217" t="s">
        <v>1441</v>
      </c>
      <c r="G136" s="218" t="s">
        <v>203</v>
      </c>
      <c r="H136" s="219">
        <v>10.5</v>
      </c>
      <c r="I136" s="220"/>
      <c r="J136" s="221">
        <f>ROUND(I136*H136,2)</f>
        <v>0</v>
      </c>
      <c r="K136" s="222"/>
      <c r="L136" s="46"/>
      <c r="M136" s="223" t="s">
        <v>19</v>
      </c>
      <c r="N136" s="224" t="s">
        <v>42</v>
      </c>
      <c r="O136" s="86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7" t="s">
        <v>152</v>
      </c>
      <c r="AT136" s="227" t="s">
        <v>148</v>
      </c>
      <c r="AU136" s="227" t="s">
        <v>78</v>
      </c>
      <c r="AY136" s="19" t="s">
        <v>146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9" t="s">
        <v>78</v>
      </c>
      <c r="BK136" s="228">
        <f>ROUND(I136*H136,2)</f>
        <v>0</v>
      </c>
      <c r="BL136" s="19" t="s">
        <v>152</v>
      </c>
      <c r="BM136" s="227" t="s">
        <v>1572</v>
      </c>
    </row>
    <row r="137" s="2" customFormat="1">
      <c r="A137" s="40"/>
      <c r="B137" s="41"/>
      <c r="C137" s="42"/>
      <c r="D137" s="234" t="s">
        <v>156</v>
      </c>
      <c r="E137" s="42"/>
      <c r="F137" s="235" t="s">
        <v>1416</v>
      </c>
      <c r="G137" s="42"/>
      <c r="H137" s="42"/>
      <c r="I137" s="231"/>
      <c r="J137" s="42"/>
      <c r="K137" s="42"/>
      <c r="L137" s="46"/>
      <c r="M137" s="232"/>
      <c r="N137" s="23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156</v>
      </c>
      <c r="AU137" s="19" t="s">
        <v>78</v>
      </c>
    </row>
    <row r="138" s="13" customFormat="1">
      <c r="A138" s="13"/>
      <c r="B138" s="236"/>
      <c r="C138" s="237"/>
      <c r="D138" s="234" t="s">
        <v>158</v>
      </c>
      <c r="E138" s="238" t="s">
        <v>19</v>
      </c>
      <c r="F138" s="239" t="s">
        <v>1573</v>
      </c>
      <c r="G138" s="237"/>
      <c r="H138" s="240">
        <v>10.5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158</v>
      </c>
      <c r="AU138" s="246" t="s">
        <v>78</v>
      </c>
      <c r="AV138" s="13" t="s">
        <v>80</v>
      </c>
      <c r="AW138" s="13" t="s">
        <v>33</v>
      </c>
      <c r="AX138" s="13" t="s">
        <v>78</v>
      </c>
      <c r="AY138" s="246" t="s">
        <v>146</v>
      </c>
    </row>
    <row r="139" s="2" customFormat="1" ht="16.5" customHeight="1">
      <c r="A139" s="40"/>
      <c r="B139" s="41"/>
      <c r="C139" s="215" t="s">
        <v>291</v>
      </c>
      <c r="D139" s="215" t="s">
        <v>148</v>
      </c>
      <c r="E139" s="216" t="s">
        <v>1574</v>
      </c>
      <c r="F139" s="217" t="s">
        <v>1444</v>
      </c>
      <c r="G139" s="218" t="s">
        <v>1379</v>
      </c>
      <c r="H139" s="219">
        <v>1</v>
      </c>
      <c r="I139" s="220"/>
      <c r="J139" s="221">
        <f>ROUND(I139*H139,2)</f>
        <v>0</v>
      </c>
      <c r="K139" s="222"/>
      <c r="L139" s="46"/>
      <c r="M139" s="223" t="s">
        <v>19</v>
      </c>
      <c r="N139" s="224" t="s">
        <v>42</v>
      </c>
      <c r="O139" s="86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7" t="s">
        <v>152</v>
      </c>
      <c r="AT139" s="227" t="s">
        <v>148</v>
      </c>
      <c r="AU139" s="227" t="s">
        <v>78</v>
      </c>
      <c r="AY139" s="19" t="s">
        <v>146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9" t="s">
        <v>78</v>
      </c>
      <c r="BK139" s="228">
        <f>ROUND(I139*H139,2)</f>
        <v>0</v>
      </c>
      <c r="BL139" s="19" t="s">
        <v>152</v>
      </c>
      <c r="BM139" s="227" t="s">
        <v>1575</v>
      </c>
    </row>
    <row r="140" s="2" customFormat="1">
      <c r="A140" s="40"/>
      <c r="B140" s="41"/>
      <c r="C140" s="42"/>
      <c r="D140" s="234" t="s">
        <v>156</v>
      </c>
      <c r="E140" s="42"/>
      <c r="F140" s="235" t="s">
        <v>1416</v>
      </c>
      <c r="G140" s="42"/>
      <c r="H140" s="42"/>
      <c r="I140" s="231"/>
      <c r="J140" s="42"/>
      <c r="K140" s="42"/>
      <c r="L140" s="46"/>
      <c r="M140" s="232"/>
      <c r="N140" s="23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156</v>
      </c>
      <c r="AU140" s="19" t="s">
        <v>78</v>
      </c>
    </row>
    <row r="141" s="13" customFormat="1">
      <c r="A141" s="13"/>
      <c r="B141" s="236"/>
      <c r="C141" s="237"/>
      <c r="D141" s="234" t="s">
        <v>158</v>
      </c>
      <c r="E141" s="238" t="s">
        <v>19</v>
      </c>
      <c r="F141" s="239" t="s">
        <v>1542</v>
      </c>
      <c r="G141" s="237"/>
      <c r="H141" s="240">
        <v>1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158</v>
      </c>
      <c r="AU141" s="246" t="s">
        <v>78</v>
      </c>
      <c r="AV141" s="13" t="s">
        <v>80</v>
      </c>
      <c r="AW141" s="13" t="s">
        <v>33</v>
      </c>
      <c r="AX141" s="13" t="s">
        <v>78</v>
      </c>
      <c r="AY141" s="246" t="s">
        <v>146</v>
      </c>
    </row>
    <row r="142" s="2" customFormat="1" ht="16.5" customHeight="1">
      <c r="A142" s="40"/>
      <c r="B142" s="41"/>
      <c r="C142" s="215" t="s">
        <v>297</v>
      </c>
      <c r="D142" s="215" t="s">
        <v>148</v>
      </c>
      <c r="E142" s="216" t="s">
        <v>1576</v>
      </c>
      <c r="F142" s="217" t="s">
        <v>1447</v>
      </c>
      <c r="G142" s="218" t="s">
        <v>1379</v>
      </c>
      <c r="H142" s="219">
        <v>1</v>
      </c>
      <c r="I142" s="220"/>
      <c r="J142" s="221">
        <f>ROUND(I142*H142,2)</f>
        <v>0</v>
      </c>
      <c r="K142" s="222"/>
      <c r="L142" s="46"/>
      <c r="M142" s="223" t="s">
        <v>19</v>
      </c>
      <c r="N142" s="224" t="s">
        <v>42</v>
      </c>
      <c r="O142" s="86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7" t="s">
        <v>152</v>
      </c>
      <c r="AT142" s="227" t="s">
        <v>148</v>
      </c>
      <c r="AU142" s="227" t="s">
        <v>78</v>
      </c>
      <c r="AY142" s="19" t="s">
        <v>146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9" t="s">
        <v>78</v>
      </c>
      <c r="BK142" s="228">
        <f>ROUND(I142*H142,2)</f>
        <v>0</v>
      </c>
      <c r="BL142" s="19" t="s">
        <v>152</v>
      </c>
      <c r="BM142" s="227" t="s">
        <v>1577</v>
      </c>
    </row>
    <row r="143" s="13" customFormat="1">
      <c r="A143" s="13"/>
      <c r="B143" s="236"/>
      <c r="C143" s="237"/>
      <c r="D143" s="234" t="s">
        <v>158</v>
      </c>
      <c r="E143" s="238" t="s">
        <v>19</v>
      </c>
      <c r="F143" s="239" t="s">
        <v>1540</v>
      </c>
      <c r="G143" s="237"/>
      <c r="H143" s="240">
        <v>1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158</v>
      </c>
      <c r="AU143" s="246" t="s">
        <v>78</v>
      </c>
      <c r="AV143" s="13" t="s">
        <v>80</v>
      </c>
      <c r="AW143" s="13" t="s">
        <v>33</v>
      </c>
      <c r="AX143" s="13" t="s">
        <v>78</v>
      </c>
      <c r="AY143" s="246" t="s">
        <v>146</v>
      </c>
    </row>
    <row r="144" s="12" customFormat="1" ht="25.92" customHeight="1">
      <c r="A144" s="12"/>
      <c r="B144" s="199"/>
      <c r="C144" s="200"/>
      <c r="D144" s="201" t="s">
        <v>70</v>
      </c>
      <c r="E144" s="202" t="s">
        <v>1369</v>
      </c>
      <c r="F144" s="202" t="s">
        <v>1453</v>
      </c>
      <c r="G144" s="200"/>
      <c r="H144" s="200"/>
      <c r="I144" s="203"/>
      <c r="J144" s="204">
        <f>BK144</f>
        <v>0</v>
      </c>
      <c r="K144" s="200"/>
      <c r="L144" s="205"/>
      <c r="M144" s="206"/>
      <c r="N144" s="207"/>
      <c r="O144" s="207"/>
      <c r="P144" s="208">
        <f>SUM(P145:P180)</f>
        <v>0</v>
      </c>
      <c r="Q144" s="207"/>
      <c r="R144" s="208">
        <f>SUM(R145:R180)</f>
        <v>0</v>
      </c>
      <c r="S144" s="207"/>
      <c r="T144" s="209">
        <f>SUM(T145:T180)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0" t="s">
        <v>78</v>
      </c>
      <c r="AT144" s="211" t="s">
        <v>70</v>
      </c>
      <c r="AU144" s="211" t="s">
        <v>71</v>
      </c>
      <c r="AY144" s="210" t="s">
        <v>146</v>
      </c>
      <c r="BK144" s="212">
        <f>SUM(BK145:BK180)</f>
        <v>0</v>
      </c>
    </row>
    <row r="145" s="2" customFormat="1" ht="16.5" customHeight="1">
      <c r="A145" s="40"/>
      <c r="B145" s="41"/>
      <c r="C145" s="215" t="s">
        <v>315</v>
      </c>
      <c r="D145" s="215" t="s">
        <v>148</v>
      </c>
      <c r="E145" s="216" t="s">
        <v>1454</v>
      </c>
      <c r="F145" s="217" t="s">
        <v>1455</v>
      </c>
      <c r="G145" s="218" t="s">
        <v>940</v>
      </c>
      <c r="H145" s="219">
        <v>0.070000000000000007</v>
      </c>
      <c r="I145" s="220"/>
      <c r="J145" s="221">
        <f>ROUND(I145*H145,2)</f>
        <v>0</v>
      </c>
      <c r="K145" s="222"/>
      <c r="L145" s="46"/>
      <c r="M145" s="223" t="s">
        <v>19</v>
      </c>
      <c r="N145" s="224" t="s">
        <v>42</v>
      </c>
      <c r="O145" s="86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7" t="s">
        <v>152</v>
      </c>
      <c r="AT145" s="227" t="s">
        <v>148</v>
      </c>
      <c r="AU145" s="227" t="s">
        <v>78</v>
      </c>
      <c r="AY145" s="19" t="s">
        <v>146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9" t="s">
        <v>78</v>
      </c>
      <c r="BK145" s="228">
        <f>ROUND(I145*H145,2)</f>
        <v>0</v>
      </c>
      <c r="BL145" s="19" t="s">
        <v>152</v>
      </c>
      <c r="BM145" s="227" t="s">
        <v>1578</v>
      </c>
    </row>
    <row r="146" s="13" customFormat="1">
      <c r="A146" s="13"/>
      <c r="B146" s="236"/>
      <c r="C146" s="237"/>
      <c r="D146" s="234" t="s">
        <v>158</v>
      </c>
      <c r="E146" s="238" t="s">
        <v>19</v>
      </c>
      <c r="F146" s="239" t="s">
        <v>1579</v>
      </c>
      <c r="G146" s="237"/>
      <c r="H146" s="240">
        <v>0.070000000000000007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158</v>
      </c>
      <c r="AU146" s="246" t="s">
        <v>78</v>
      </c>
      <c r="AV146" s="13" t="s">
        <v>80</v>
      </c>
      <c r="AW146" s="13" t="s">
        <v>33</v>
      </c>
      <c r="AX146" s="13" t="s">
        <v>78</v>
      </c>
      <c r="AY146" s="246" t="s">
        <v>146</v>
      </c>
    </row>
    <row r="147" s="2" customFormat="1" ht="16.5" customHeight="1">
      <c r="A147" s="40"/>
      <c r="B147" s="41"/>
      <c r="C147" s="215" t="s">
        <v>321</v>
      </c>
      <c r="D147" s="215" t="s">
        <v>148</v>
      </c>
      <c r="E147" s="216" t="s">
        <v>1580</v>
      </c>
      <c r="F147" s="217" t="s">
        <v>1458</v>
      </c>
      <c r="G147" s="218" t="s">
        <v>1379</v>
      </c>
      <c r="H147" s="219">
        <v>2</v>
      </c>
      <c r="I147" s="220"/>
      <c r="J147" s="221">
        <f>ROUND(I147*H147,2)</f>
        <v>0</v>
      </c>
      <c r="K147" s="222"/>
      <c r="L147" s="46"/>
      <c r="M147" s="223" t="s">
        <v>19</v>
      </c>
      <c r="N147" s="224" t="s">
        <v>42</v>
      </c>
      <c r="O147" s="86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7" t="s">
        <v>152</v>
      </c>
      <c r="AT147" s="227" t="s">
        <v>148</v>
      </c>
      <c r="AU147" s="227" t="s">
        <v>78</v>
      </c>
      <c r="AY147" s="19" t="s">
        <v>146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9" t="s">
        <v>78</v>
      </c>
      <c r="BK147" s="228">
        <f>ROUND(I147*H147,2)</f>
        <v>0</v>
      </c>
      <c r="BL147" s="19" t="s">
        <v>152</v>
      </c>
      <c r="BM147" s="227" t="s">
        <v>1581</v>
      </c>
    </row>
    <row r="148" s="13" customFormat="1">
      <c r="A148" s="13"/>
      <c r="B148" s="236"/>
      <c r="C148" s="237"/>
      <c r="D148" s="234" t="s">
        <v>158</v>
      </c>
      <c r="E148" s="238" t="s">
        <v>19</v>
      </c>
      <c r="F148" s="239" t="s">
        <v>1537</v>
      </c>
      <c r="G148" s="237"/>
      <c r="H148" s="240">
        <v>2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158</v>
      </c>
      <c r="AU148" s="246" t="s">
        <v>78</v>
      </c>
      <c r="AV148" s="13" t="s">
        <v>80</v>
      </c>
      <c r="AW148" s="13" t="s">
        <v>33</v>
      </c>
      <c r="AX148" s="13" t="s">
        <v>78</v>
      </c>
      <c r="AY148" s="246" t="s">
        <v>146</v>
      </c>
    </row>
    <row r="149" s="2" customFormat="1" ht="16.5" customHeight="1">
      <c r="A149" s="40"/>
      <c r="B149" s="41"/>
      <c r="C149" s="215" t="s">
        <v>328</v>
      </c>
      <c r="D149" s="215" t="s">
        <v>148</v>
      </c>
      <c r="E149" s="216" t="s">
        <v>1582</v>
      </c>
      <c r="F149" s="217" t="s">
        <v>1583</v>
      </c>
      <c r="G149" s="218" t="s">
        <v>203</v>
      </c>
      <c r="H149" s="219">
        <v>50</v>
      </c>
      <c r="I149" s="220"/>
      <c r="J149" s="221">
        <f>ROUND(I149*H149,2)</f>
        <v>0</v>
      </c>
      <c r="K149" s="222"/>
      <c r="L149" s="46"/>
      <c r="M149" s="223" t="s">
        <v>19</v>
      </c>
      <c r="N149" s="224" t="s">
        <v>42</v>
      </c>
      <c r="O149" s="86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7" t="s">
        <v>152</v>
      </c>
      <c r="AT149" s="227" t="s">
        <v>148</v>
      </c>
      <c r="AU149" s="227" t="s">
        <v>78</v>
      </c>
      <c r="AY149" s="19" t="s">
        <v>146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9" t="s">
        <v>78</v>
      </c>
      <c r="BK149" s="228">
        <f>ROUND(I149*H149,2)</f>
        <v>0</v>
      </c>
      <c r="BL149" s="19" t="s">
        <v>152</v>
      </c>
      <c r="BM149" s="227" t="s">
        <v>1584</v>
      </c>
    </row>
    <row r="150" s="2" customFormat="1" ht="16.5" customHeight="1">
      <c r="A150" s="40"/>
      <c r="B150" s="41"/>
      <c r="C150" s="215" t="s">
        <v>334</v>
      </c>
      <c r="D150" s="215" t="s">
        <v>148</v>
      </c>
      <c r="E150" s="216" t="s">
        <v>1460</v>
      </c>
      <c r="F150" s="217" t="s">
        <v>1461</v>
      </c>
      <c r="G150" s="218" t="s">
        <v>203</v>
      </c>
      <c r="H150" s="219">
        <v>30</v>
      </c>
      <c r="I150" s="220"/>
      <c r="J150" s="221">
        <f>ROUND(I150*H150,2)</f>
        <v>0</v>
      </c>
      <c r="K150" s="222"/>
      <c r="L150" s="46"/>
      <c r="M150" s="223" t="s">
        <v>19</v>
      </c>
      <c r="N150" s="224" t="s">
        <v>42</v>
      </c>
      <c r="O150" s="86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7" t="s">
        <v>152</v>
      </c>
      <c r="AT150" s="227" t="s">
        <v>148</v>
      </c>
      <c r="AU150" s="227" t="s">
        <v>78</v>
      </c>
      <c r="AY150" s="19" t="s">
        <v>146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9" t="s">
        <v>78</v>
      </c>
      <c r="BK150" s="228">
        <f>ROUND(I150*H150,2)</f>
        <v>0</v>
      </c>
      <c r="BL150" s="19" t="s">
        <v>152</v>
      </c>
      <c r="BM150" s="227" t="s">
        <v>1585</v>
      </c>
    </row>
    <row r="151" s="13" customFormat="1">
      <c r="A151" s="13"/>
      <c r="B151" s="236"/>
      <c r="C151" s="237"/>
      <c r="D151" s="234" t="s">
        <v>158</v>
      </c>
      <c r="E151" s="238" t="s">
        <v>19</v>
      </c>
      <c r="F151" s="239" t="s">
        <v>1586</v>
      </c>
      <c r="G151" s="237"/>
      <c r="H151" s="240">
        <v>30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158</v>
      </c>
      <c r="AU151" s="246" t="s">
        <v>78</v>
      </c>
      <c r="AV151" s="13" t="s">
        <v>80</v>
      </c>
      <c r="AW151" s="13" t="s">
        <v>33</v>
      </c>
      <c r="AX151" s="13" t="s">
        <v>78</v>
      </c>
      <c r="AY151" s="246" t="s">
        <v>146</v>
      </c>
    </row>
    <row r="152" s="2" customFormat="1" ht="16.5" customHeight="1">
      <c r="A152" s="40"/>
      <c r="B152" s="41"/>
      <c r="C152" s="215" t="s">
        <v>339</v>
      </c>
      <c r="D152" s="215" t="s">
        <v>148</v>
      </c>
      <c r="E152" s="216" t="s">
        <v>1463</v>
      </c>
      <c r="F152" s="217" t="s">
        <v>1464</v>
      </c>
      <c r="G152" s="218" t="s">
        <v>203</v>
      </c>
      <c r="H152" s="219">
        <v>32</v>
      </c>
      <c r="I152" s="220"/>
      <c r="J152" s="221">
        <f>ROUND(I152*H152,2)</f>
        <v>0</v>
      </c>
      <c r="K152" s="222"/>
      <c r="L152" s="46"/>
      <c r="M152" s="223" t="s">
        <v>19</v>
      </c>
      <c r="N152" s="224" t="s">
        <v>42</v>
      </c>
      <c r="O152" s="86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7" t="s">
        <v>152</v>
      </c>
      <c r="AT152" s="227" t="s">
        <v>148</v>
      </c>
      <c r="AU152" s="227" t="s">
        <v>78</v>
      </c>
      <c r="AY152" s="19" t="s">
        <v>146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9" t="s">
        <v>78</v>
      </c>
      <c r="BK152" s="228">
        <f>ROUND(I152*H152,2)</f>
        <v>0</v>
      </c>
      <c r="BL152" s="19" t="s">
        <v>152</v>
      </c>
      <c r="BM152" s="227" t="s">
        <v>1587</v>
      </c>
    </row>
    <row r="153" s="13" customFormat="1">
      <c r="A153" s="13"/>
      <c r="B153" s="236"/>
      <c r="C153" s="237"/>
      <c r="D153" s="234" t="s">
        <v>158</v>
      </c>
      <c r="E153" s="238" t="s">
        <v>19</v>
      </c>
      <c r="F153" s="239" t="s">
        <v>1588</v>
      </c>
      <c r="G153" s="237"/>
      <c r="H153" s="240">
        <v>32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158</v>
      </c>
      <c r="AU153" s="246" t="s">
        <v>78</v>
      </c>
      <c r="AV153" s="13" t="s">
        <v>80</v>
      </c>
      <c r="AW153" s="13" t="s">
        <v>33</v>
      </c>
      <c r="AX153" s="13" t="s">
        <v>78</v>
      </c>
      <c r="AY153" s="246" t="s">
        <v>146</v>
      </c>
    </row>
    <row r="154" s="2" customFormat="1" ht="16.5" customHeight="1">
      <c r="A154" s="40"/>
      <c r="B154" s="41"/>
      <c r="C154" s="215" t="s">
        <v>344</v>
      </c>
      <c r="D154" s="215" t="s">
        <v>148</v>
      </c>
      <c r="E154" s="216" t="s">
        <v>1589</v>
      </c>
      <c r="F154" s="217" t="s">
        <v>1590</v>
      </c>
      <c r="G154" s="218" t="s">
        <v>203</v>
      </c>
      <c r="H154" s="219">
        <v>50</v>
      </c>
      <c r="I154" s="220"/>
      <c r="J154" s="221">
        <f>ROUND(I154*H154,2)</f>
        <v>0</v>
      </c>
      <c r="K154" s="222"/>
      <c r="L154" s="46"/>
      <c r="M154" s="223" t="s">
        <v>19</v>
      </c>
      <c r="N154" s="224" t="s">
        <v>42</v>
      </c>
      <c r="O154" s="86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7" t="s">
        <v>152</v>
      </c>
      <c r="AT154" s="227" t="s">
        <v>148</v>
      </c>
      <c r="AU154" s="227" t="s">
        <v>78</v>
      </c>
      <c r="AY154" s="19" t="s">
        <v>146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9" t="s">
        <v>78</v>
      </c>
      <c r="BK154" s="228">
        <f>ROUND(I154*H154,2)</f>
        <v>0</v>
      </c>
      <c r="BL154" s="19" t="s">
        <v>152</v>
      </c>
      <c r="BM154" s="227" t="s">
        <v>1591</v>
      </c>
    </row>
    <row r="155" s="2" customFormat="1" ht="16.5" customHeight="1">
      <c r="A155" s="40"/>
      <c r="B155" s="41"/>
      <c r="C155" s="215" t="s">
        <v>350</v>
      </c>
      <c r="D155" s="215" t="s">
        <v>148</v>
      </c>
      <c r="E155" s="216" t="s">
        <v>1466</v>
      </c>
      <c r="F155" s="217" t="s">
        <v>1467</v>
      </c>
      <c r="G155" s="218" t="s">
        <v>203</v>
      </c>
      <c r="H155" s="219">
        <v>30</v>
      </c>
      <c r="I155" s="220"/>
      <c r="J155" s="221">
        <f>ROUND(I155*H155,2)</f>
        <v>0</v>
      </c>
      <c r="K155" s="222"/>
      <c r="L155" s="46"/>
      <c r="M155" s="223" t="s">
        <v>19</v>
      </c>
      <c r="N155" s="224" t="s">
        <v>42</v>
      </c>
      <c r="O155" s="86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7" t="s">
        <v>152</v>
      </c>
      <c r="AT155" s="227" t="s">
        <v>148</v>
      </c>
      <c r="AU155" s="227" t="s">
        <v>78</v>
      </c>
      <c r="AY155" s="19" t="s">
        <v>146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9" t="s">
        <v>78</v>
      </c>
      <c r="BK155" s="228">
        <f>ROUND(I155*H155,2)</f>
        <v>0</v>
      </c>
      <c r="BL155" s="19" t="s">
        <v>152</v>
      </c>
      <c r="BM155" s="227" t="s">
        <v>1592</v>
      </c>
    </row>
    <row r="156" s="13" customFormat="1">
      <c r="A156" s="13"/>
      <c r="B156" s="236"/>
      <c r="C156" s="237"/>
      <c r="D156" s="234" t="s">
        <v>158</v>
      </c>
      <c r="E156" s="238" t="s">
        <v>19</v>
      </c>
      <c r="F156" s="239" t="s">
        <v>1586</v>
      </c>
      <c r="G156" s="237"/>
      <c r="H156" s="240">
        <v>30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158</v>
      </c>
      <c r="AU156" s="246" t="s">
        <v>78</v>
      </c>
      <c r="AV156" s="13" t="s">
        <v>80</v>
      </c>
      <c r="AW156" s="13" t="s">
        <v>33</v>
      </c>
      <c r="AX156" s="13" t="s">
        <v>78</v>
      </c>
      <c r="AY156" s="246" t="s">
        <v>146</v>
      </c>
    </row>
    <row r="157" s="2" customFormat="1" ht="16.5" customHeight="1">
      <c r="A157" s="40"/>
      <c r="B157" s="41"/>
      <c r="C157" s="215" t="s">
        <v>358</v>
      </c>
      <c r="D157" s="215" t="s">
        <v>148</v>
      </c>
      <c r="E157" s="216" t="s">
        <v>1469</v>
      </c>
      <c r="F157" s="217" t="s">
        <v>1470</v>
      </c>
      <c r="G157" s="218" t="s">
        <v>203</v>
      </c>
      <c r="H157" s="219">
        <v>2</v>
      </c>
      <c r="I157" s="220"/>
      <c r="J157" s="221">
        <f>ROUND(I157*H157,2)</f>
        <v>0</v>
      </c>
      <c r="K157" s="222"/>
      <c r="L157" s="46"/>
      <c r="M157" s="223" t="s">
        <v>19</v>
      </c>
      <c r="N157" s="224" t="s">
        <v>42</v>
      </c>
      <c r="O157" s="86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7" t="s">
        <v>152</v>
      </c>
      <c r="AT157" s="227" t="s">
        <v>148</v>
      </c>
      <c r="AU157" s="227" t="s">
        <v>78</v>
      </c>
      <c r="AY157" s="19" t="s">
        <v>146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9" t="s">
        <v>78</v>
      </c>
      <c r="BK157" s="228">
        <f>ROUND(I157*H157,2)</f>
        <v>0</v>
      </c>
      <c r="BL157" s="19" t="s">
        <v>152</v>
      </c>
      <c r="BM157" s="227" t="s">
        <v>1593</v>
      </c>
    </row>
    <row r="158" s="13" customFormat="1">
      <c r="A158" s="13"/>
      <c r="B158" s="236"/>
      <c r="C158" s="237"/>
      <c r="D158" s="234" t="s">
        <v>158</v>
      </c>
      <c r="E158" s="238" t="s">
        <v>19</v>
      </c>
      <c r="F158" s="239" t="s">
        <v>1544</v>
      </c>
      <c r="G158" s="237"/>
      <c r="H158" s="240">
        <v>2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158</v>
      </c>
      <c r="AU158" s="246" t="s">
        <v>78</v>
      </c>
      <c r="AV158" s="13" t="s">
        <v>80</v>
      </c>
      <c r="AW158" s="13" t="s">
        <v>33</v>
      </c>
      <c r="AX158" s="13" t="s">
        <v>78</v>
      </c>
      <c r="AY158" s="246" t="s">
        <v>146</v>
      </c>
    </row>
    <row r="159" s="2" customFormat="1" ht="16.5" customHeight="1">
      <c r="A159" s="40"/>
      <c r="B159" s="41"/>
      <c r="C159" s="215" t="s">
        <v>363</v>
      </c>
      <c r="D159" s="215" t="s">
        <v>148</v>
      </c>
      <c r="E159" s="216" t="s">
        <v>1472</v>
      </c>
      <c r="F159" s="217" t="s">
        <v>1473</v>
      </c>
      <c r="G159" s="218" t="s">
        <v>203</v>
      </c>
      <c r="H159" s="219">
        <v>101</v>
      </c>
      <c r="I159" s="220"/>
      <c r="J159" s="221">
        <f>ROUND(I159*H159,2)</f>
        <v>0</v>
      </c>
      <c r="K159" s="222"/>
      <c r="L159" s="46"/>
      <c r="M159" s="223" t="s">
        <v>19</v>
      </c>
      <c r="N159" s="224" t="s">
        <v>42</v>
      </c>
      <c r="O159" s="86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7" t="s">
        <v>152</v>
      </c>
      <c r="AT159" s="227" t="s">
        <v>148</v>
      </c>
      <c r="AU159" s="227" t="s">
        <v>78</v>
      </c>
      <c r="AY159" s="19" t="s">
        <v>146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9" t="s">
        <v>78</v>
      </c>
      <c r="BK159" s="228">
        <f>ROUND(I159*H159,2)</f>
        <v>0</v>
      </c>
      <c r="BL159" s="19" t="s">
        <v>152</v>
      </c>
      <c r="BM159" s="227" t="s">
        <v>1594</v>
      </c>
    </row>
    <row r="160" s="13" customFormat="1">
      <c r="A160" s="13"/>
      <c r="B160" s="236"/>
      <c r="C160" s="237"/>
      <c r="D160" s="234" t="s">
        <v>158</v>
      </c>
      <c r="E160" s="238" t="s">
        <v>19</v>
      </c>
      <c r="F160" s="239" t="s">
        <v>1595</v>
      </c>
      <c r="G160" s="237"/>
      <c r="H160" s="240">
        <v>101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158</v>
      </c>
      <c r="AU160" s="246" t="s">
        <v>78</v>
      </c>
      <c r="AV160" s="13" t="s">
        <v>80</v>
      </c>
      <c r="AW160" s="13" t="s">
        <v>33</v>
      </c>
      <c r="AX160" s="13" t="s">
        <v>78</v>
      </c>
      <c r="AY160" s="246" t="s">
        <v>146</v>
      </c>
    </row>
    <row r="161" s="2" customFormat="1" ht="16.5" customHeight="1">
      <c r="A161" s="40"/>
      <c r="B161" s="41"/>
      <c r="C161" s="215" t="s">
        <v>367</v>
      </c>
      <c r="D161" s="215" t="s">
        <v>148</v>
      </c>
      <c r="E161" s="216" t="s">
        <v>1475</v>
      </c>
      <c r="F161" s="217" t="s">
        <v>1476</v>
      </c>
      <c r="G161" s="218" t="s">
        <v>151</v>
      </c>
      <c r="H161" s="219">
        <v>30.5</v>
      </c>
      <c r="I161" s="220"/>
      <c r="J161" s="221">
        <f>ROUND(I161*H161,2)</f>
        <v>0</v>
      </c>
      <c r="K161" s="222"/>
      <c r="L161" s="46"/>
      <c r="M161" s="223" t="s">
        <v>19</v>
      </c>
      <c r="N161" s="224" t="s">
        <v>42</v>
      </c>
      <c r="O161" s="86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7" t="s">
        <v>152</v>
      </c>
      <c r="AT161" s="227" t="s">
        <v>148</v>
      </c>
      <c r="AU161" s="227" t="s">
        <v>78</v>
      </c>
      <c r="AY161" s="19" t="s">
        <v>146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9" t="s">
        <v>78</v>
      </c>
      <c r="BK161" s="228">
        <f>ROUND(I161*H161,2)</f>
        <v>0</v>
      </c>
      <c r="BL161" s="19" t="s">
        <v>152</v>
      </c>
      <c r="BM161" s="227" t="s">
        <v>1596</v>
      </c>
    </row>
    <row r="162" s="13" customFormat="1">
      <c r="A162" s="13"/>
      <c r="B162" s="236"/>
      <c r="C162" s="237"/>
      <c r="D162" s="234" t="s">
        <v>158</v>
      </c>
      <c r="E162" s="238" t="s">
        <v>19</v>
      </c>
      <c r="F162" s="239" t="s">
        <v>1597</v>
      </c>
      <c r="G162" s="237"/>
      <c r="H162" s="240">
        <v>30.5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158</v>
      </c>
      <c r="AU162" s="246" t="s">
        <v>78</v>
      </c>
      <c r="AV162" s="13" t="s">
        <v>80</v>
      </c>
      <c r="AW162" s="13" t="s">
        <v>33</v>
      </c>
      <c r="AX162" s="13" t="s">
        <v>78</v>
      </c>
      <c r="AY162" s="246" t="s">
        <v>146</v>
      </c>
    </row>
    <row r="163" s="2" customFormat="1" ht="16.5" customHeight="1">
      <c r="A163" s="40"/>
      <c r="B163" s="41"/>
      <c r="C163" s="215" t="s">
        <v>372</v>
      </c>
      <c r="D163" s="215" t="s">
        <v>148</v>
      </c>
      <c r="E163" s="216" t="s">
        <v>1478</v>
      </c>
      <c r="F163" s="217" t="s">
        <v>1479</v>
      </c>
      <c r="G163" s="218" t="s">
        <v>226</v>
      </c>
      <c r="H163" s="219">
        <v>1.6000000000000001</v>
      </c>
      <c r="I163" s="220"/>
      <c r="J163" s="221">
        <f>ROUND(I163*H163,2)</f>
        <v>0</v>
      </c>
      <c r="K163" s="222"/>
      <c r="L163" s="46"/>
      <c r="M163" s="223" t="s">
        <v>19</v>
      </c>
      <c r="N163" s="224" t="s">
        <v>42</v>
      </c>
      <c r="O163" s="86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7" t="s">
        <v>152</v>
      </c>
      <c r="AT163" s="227" t="s">
        <v>148</v>
      </c>
      <c r="AU163" s="227" t="s">
        <v>78</v>
      </c>
      <c r="AY163" s="19" t="s">
        <v>146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9" t="s">
        <v>78</v>
      </c>
      <c r="BK163" s="228">
        <f>ROUND(I163*H163,2)</f>
        <v>0</v>
      </c>
      <c r="BL163" s="19" t="s">
        <v>152</v>
      </c>
      <c r="BM163" s="227" t="s">
        <v>1598</v>
      </c>
    </row>
    <row r="164" s="13" customFormat="1">
      <c r="A164" s="13"/>
      <c r="B164" s="236"/>
      <c r="C164" s="237"/>
      <c r="D164" s="234" t="s">
        <v>158</v>
      </c>
      <c r="E164" s="238" t="s">
        <v>19</v>
      </c>
      <c r="F164" s="239" t="s">
        <v>1599</v>
      </c>
      <c r="G164" s="237"/>
      <c r="H164" s="240">
        <v>1.6000000000000001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158</v>
      </c>
      <c r="AU164" s="246" t="s">
        <v>78</v>
      </c>
      <c r="AV164" s="13" t="s">
        <v>80</v>
      </c>
      <c r="AW164" s="13" t="s">
        <v>33</v>
      </c>
      <c r="AX164" s="13" t="s">
        <v>78</v>
      </c>
      <c r="AY164" s="246" t="s">
        <v>146</v>
      </c>
    </row>
    <row r="165" s="2" customFormat="1" ht="16.5" customHeight="1">
      <c r="A165" s="40"/>
      <c r="B165" s="41"/>
      <c r="C165" s="215" t="s">
        <v>377</v>
      </c>
      <c r="D165" s="215" t="s">
        <v>148</v>
      </c>
      <c r="E165" s="216" t="s">
        <v>1481</v>
      </c>
      <c r="F165" s="217" t="s">
        <v>1482</v>
      </c>
      <c r="G165" s="218" t="s">
        <v>203</v>
      </c>
      <c r="H165" s="219">
        <v>4</v>
      </c>
      <c r="I165" s="220"/>
      <c r="J165" s="221">
        <f>ROUND(I165*H165,2)</f>
        <v>0</v>
      </c>
      <c r="K165" s="222"/>
      <c r="L165" s="46"/>
      <c r="M165" s="223" t="s">
        <v>19</v>
      </c>
      <c r="N165" s="224" t="s">
        <v>42</v>
      </c>
      <c r="O165" s="86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7" t="s">
        <v>152</v>
      </c>
      <c r="AT165" s="227" t="s">
        <v>148</v>
      </c>
      <c r="AU165" s="227" t="s">
        <v>78</v>
      </c>
      <c r="AY165" s="19" t="s">
        <v>146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9" t="s">
        <v>78</v>
      </c>
      <c r="BK165" s="228">
        <f>ROUND(I165*H165,2)</f>
        <v>0</v>
      </c>
      <c r="BL165" s="19" t="s">
        <v>152</v>
      </c>
      <c r="BM165" s="227" t="s">
        <v>1600</v>
      </c>
    </row>
    <row r="166" s="13" customFormat="1">
      <c r="A166" s="13"/>
      <c r="B166" s="236"/>
      <c r="C166" s="237"/>
      <c r="D166" s="234" t="s">
        <v>158</v>
      </c>
      <c r="E166" s="238" t="s">
        <v>19</v>
      </c>
      <c r="F166" s="239" t="s">
        <v>1601</v>
      </c>
      <c r="G166" s="237"/>
      <c r="H166" s="240">
        <v>4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158</v>
      </c>
      <c r="AU166" s="246" t="s">
        <v>78</v>
      </c>
      <c r="AV166" s="13" t="s">
        <v>80</v>
      </c>
      <c r="AW166" s="13" t="s">
        <v>33</v>
      </c>
      <c r="AX166" s="13" t="s">
        <v>78</v>
      </c>
      <c r="AY166" s="246" t="s">
        <v>146</v>
      </c>
    </row>
    <row r="167" s="2" customFormat="1" ht="16.5" customHeight="1">
      <c r="A167" s="40"/>
      <c r="B167" s="41"/>
      <c r="C167" s="215" t="s">
        <v>382</v>
      </c>
      <c r="D167" s="215" t="s">
        <v>148</v>
      </c>
      <c r="E167" s="216" t="s">
        <v>1484</v>
      </c>
      <c r="F167" s="217" t="s">
        <v>1485</v>
      </c>
      <c r="G167" s="218" t="s">
        <v>203</v>
      </c>
      <c r="H167" s="219">
        <v>101</v>
      </c>
      <c r="I167" s="220"/>
      <c r="J167" s="221">
        <f>ROUND(I167*H167,2)</f>
        <v>0</v>
      </c>
      <c r="K167" s="222"/>
      <c r="L167" s="46"/>
      <c r="M167" s="223" t="s">
        <v>19</v>
      </c>
      <c r="N167" s="224" t="s">
        <v>42</v>
      </c>
      <c r="O167" s="86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7" t="s">
        <v>152</v>
      </c>
      <c r="AT167" s="227" t="s">
        <v>148</v>
      </c>
      <c r="AU167" s="227" t="s">
        <v>78</v>
      </c>
      <c r="AY167" s="19" t="s">
        <v>146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9" t="s">
        <v>78</v>
      </c>
      <c r="BK167" s="228">
        <f>ROUND(I167*H167,2)</f>
        <v>0</v>
      </c>
      <c r="BL167" s="19" t="s">
        <v>152</v>
      </c>
      <c r="BM167" s="227" t="s">
        <v>1602</v>
      </c>
    </row>
    <row r="168" s="13" customFormat="1">
      <c r="A168" s="13"/>
      <c r="B168" s="236"/>
      <c r="C168" s="237"/>
      <c r="D168" s="234" t="s">
        <v>158</v>
      </c>
      <c r="E168" s="238" t="s">
        <v>19</v>
      </c>
      <c r="F168" s="239" t="s">
        <v>1595</v>
      </c>
      <c r="G168" s="237"/>
      <c r="H168" s="240">
        <v>101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158</v>
      </c>
      <c r="AU168" s="246" t="s">
        <v>78</v>
      </c>
      <c r="AV168" s="13" t="s">
        <v>80</v>
      </c>
      <c r="AW168" s="13" t="s">
        <v>33</v>
      </c>
      <c r="AX168" s="13" t="s">
        <v>78</v>
      </c>
      <c r="AY168" s="246" t="s">
        <v>146</v>
      </c>
    </row>
    <row r="169" s="2" customFormat="1" ht="16.5" customHeight="1">
      <c r="A169" s="40"/>
      <c r="B169" s="41"/>
      <c r="C169" s="215" t="s">
        <v>387</v>
      </c>
      <c r="D169" s="215" t="s">
        <v>148</v>
      </c>
      <c r="E169" s="216" t="s">
        <v>1487</v>
      </c>
      <c r="F169" s="217" t="s">
        <v>1488</v>
      </c>
      <c r="G169" s="218" t="s">
        <v>203</v>
      </c>
      <c r="H169" s="219">
        <v>80</v>
      </c>
      <c r="I169" s="220"/>
      <c r="J169" s="221">
        <f>ROUND(I169*H169,2)</f>
        <v>0</v>
      </c>
      <c r="K169" s="222"/>
      <c r="L169" s="46"/>
      <c r="M169" s="223" t="s">
        <v>19</v>
      </c>
      <c r="N169" s="224" t="s">
        <v>42</v>
      </c>
      <c r="O169" s="86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7" t="s">
        <v>152</v>
      </c>
      <c r="AT169" s="227" t="s">
        <v>148</v>
      </c>
      <c r="AU169" s="227" t="s">
        <v>78</v>
      </c>
      <c r="AY169" s="19" t="s">
        <v>146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9" t="s">
        <v>78</v>
      </c>
      <c r="BK169" s="228">
        <f>ROUND(I169*H169,2)</f>
        <v>0</v>
      </c>
      <c r="BL169" s="19" t="s">
        <v>152</v>
      </c>
      <c r="BM169" s="227" t="s">
        <v>1603</v>
      </c>
    </row>
    <row r="170" s="13" customFormat="1">
      <c r="A170" s="13"/>
      <c r="B170" s="236"/>
      <c r="C170" s="237"/>
      <c r="D170" s="234" t="s">
        <v>158</v>
      </c>
      <c r="E170" s="238" t="s">
        <v>19</v>
      </c>
      <c r="F170" s="239" t="s">
        <v>1604</v>
      </c>
      <c r="G170" s="237"/>
      <c r="H170" s="240">
        <v>80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158</v>
      </c>
      <c r="AU170" s="246" t="s">
        <v>78</v>
      </c>
      <c r="AV170" s="13" t="s">
        <v>80</v>
      </c>
      <c r="AW170" s="13" t="s">
        <v>33</v>
      </c>
      <c r="AX170" s="13" t="s">
        <v>78</v>
      </c>
      <c r="AY170" s="246" t="s">
        <v>146</v>
      </c>
    </row>
    <row r="171" s="2" customFormat="1" ht="16.5" customHeight="1">
      <c r="A171" s="40"/>
      <c r="B171" s="41"/>
      <c r="C171" s="215" t="s">
        <v>393</v>
      </c>
      <c r="D171" s="215" t="s">
        <v>148</v>
      </c>
      <c r="E171" s="216" t="s">
        <v>1490</v>
      </c>
      <c r="F171" s="217" t="s">
        <v>1491</v>
      </c>
      <c r="G171" s="218" t="s">
        <v>281</v>
      </c>
      <c r="H171" s="219">
        <v>22</v>
      </c>
      <c r="I171" s="220"/>
      <c r="J171" s="221">
        <f>ROUND(I171*H171,2)</f>
        <v>0</v>
      </c>
      <c r="K171" s="222"/>
      <c r="L171" s="46"/>
      <c r="M171" s="223" t="s">
        <v>19</v>
      </c>
      <c r="N171" s="224" t="s">
        <v>42</v>
      </c>
      <c r="O171" s="86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7" t="s">
        <v>152</v>
      </c>
      <c r="AT171" s="227" t="s">
        <v>148</v>
      </c>
      <c r="AU171" s="227" t="s">
        <v>78</v>
      </c>
      <c r="AY171" s="19" t="s">
        <v>146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9" t="s">
        <v>78</v>
      </c>
      <c r="BK171" s="228">
        <f>ROUND(I171*H171,2)</f>
        <v>0</v>
      </c>
      <c r="BL171" s="19" t="s">
        <v>152</v>
      </c>
      <c r="BM171" s="227" t="s">
        <v>1605</v>
      </c>
    </row>
    <row r="172" s="13" customFormat="1">
      <c r="A172" s="13"/>
      <c r="B172" s="236"/>
      <c r="C172" s="237"/>
      <c r="D172" s="234" t="s">
        <v>158</v>
      </c>
      <c r="E172" s="238" t="s">
        <v>19</v>
      </c>
      <c r="F172" s="239" t="s">
        <v>1606</v>
      </c>
      <c r="G172" s="237"/>
      <c r="H172" s="240">
        <v>22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158</v>
      </c>
      <c r="AU172" s="246" t="s">
        <v>78</v>
      </c>
      <c r="AV172" s="13" t="s">
        <v>80</v>
      </c>
      <c r="AW172" s="13" t="s">
        <v>33</v>
      </c>
      <c r="AX172" s="13" t="s">
        <v>78</v>
      </c>
      <c r="AY172" s="246" t="s">
        <v>146</v>
      </c>
    </row>
    <row r="173" s="2" customFormat="1" ht="16.5" customHeight="1">
      <c r="A173" s="40"/>
      <c r="B173" s="41"/>
      <c r="C173" s="215" t="s">
        <v>404</v>
      </c>
      <c r="D173" s="215" t="s">
        <v>148</v>
      </c>
      <c r="E173" s="216" t="s">
        <v>1607</v>
      </c>
      <c r="F173" s="217" t="s">
        <v>1494</v>
      </c>
      <c r="G173" s="218" t="s">
        <v>281</v>
      </c>
      <c r="H173" s="219">
        <v>22</v>
      </c>
      <c r="I173" s="220"/>
      <c r="J173" s="221">
        <f>ROUND(I173*H173,2)</f>
        <v>0</v>
      </c>
      <c r="K173" s="222"/>
      <c r="L173" s="46"/>
      <c r="M173" s="223" t="s">
        <v>19</v>
      </c>
      <c r="N173" s="224" t="s">
        <v>42</v>
      </c>
      <c r="O173" s="86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7" t="s">
        <v>152</v>
      </c>
      <c r="AT173" s="227" t="s">
        <v>148</v>
      </c>
      <c r="AU173" s="227" t="s">
        <v>78</v>
      </c>
      <c r="AY173" s="19" t="s">
        <v>146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9" t="s">
        <v>78</v>
      </c>
      <c r="BK173" s="228">
        <f>ROUND(I173*H173,2)</f>
        <v>0</v>
      </c>
      <c r="BL173" s="19" t="s">
        <v>152</v>
      </c>
      <c r="BM173" s="227" t="s">
        <v>1608</v>
      </c>
    </row>
    <row r="174" s="13" customFormat="1">
      <c r="A174" s="13"/>
      <c r="B174" s="236"/>
      <c r="C174" s="237"/>
      <c r="D174" s="234" t="s">
        <v>158</v>
      </c>
      <c r="E174" s="238" t="s">
        <v>19</v>
      </c>
      <c r="F174" s="239" t="s">
        <v>1606</v>
      </c>
      <c r="G174" s="237"/>
      <c r="H174" s="240">
        <v>22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158</v>
      </c>
      <c r="AU174" s="246" t="s">
        <v>78</v>
      </c>
      <c r="AV174" s="13" t="s">
        <v>80</v>
      </c>
      <c r="AW174" s="13" t="s">
        <v>33</v>
      </c>
      <c r="AX174" s="13" t="s">
        <v>78</v>
      </c>
      <c r="AY174" s="246" t="s">
        <v>146</v>
      </c>
    </row>
    <row r="175" s="2" customFormat="1" ht="16.5" customHeight="1">
      <c r="A175" s="40"/>
      <c r="B175" s="41"/>
      <c r="C175" s="215" t="s">
        <v>409</v>
      </c>
      <c r="D175" s="215" t="s">
        <v>148</v>
      </c>
      <c r="E175" s="216" t="s">
        <v>1496</v>
      </c>
      <c r="F175" s="217" t="s">
        <v>1497</v>
      </c>
      <c r="G175" s="218" t="s">
        <v>1379</v>
      </c>
      <c r="H175" s="219">
        <v>1</v>
      </c>
      <c r="I175" s="220"/>
      <c r="J175" s="221">
        <f>ROUND(I175*H175,2)</f>
        <v>0</v>
      </c>
      <c r="K175" s="222"/>
      <c r="L175" s="46"/>
      <c r="M175" s="223" t="s">
        <v>19</v>
      </c>
      <c r="N175" s="224" t="s">
        <v>42</v>
      </c>
      <c r="O175" s="86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7" t="s">
        <v>152</v>
      </c>
      <c r="AT175" s="227" t="s">
        <v>148</v>
      </c>
      <c r="AU175" s="227" t="s">
        <v>78</v>
      </c>
      <c r="AY175" s="19" t="s">
        <v>146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9" t="s">
        <v>78</v>
      </c>
      <c r="BK175" s="228">
        <f>ROUND(I175*H175,2)</f>
        <v>0</v>
      </c>
      <c r="BL175" s="19" t="s">
        <v>152</v>
      </c>
      <c r="BM175" s="227" t="s">
        <v>1609</v>
      </c>
    </row>
    <row r="176" s="13" customFormat="1">
      <c r="A176" s="13"/>
      <c r="B176" s="236"/>
      <c r="C176" s="237"/>
      <c r="D176" s="234" t="s">
        <v>158</v>
      </c>
      <c r="E176" s="238" t="s">
        <v>19</v>
      </c>
      <c r="F176" s="239" t="s">
        <v>1610</v>
      </c>
      <c r="G176" s="237"/>
      <c r="H176" s="240">
        <v>1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158</v>
      </c>
      <c r="AU176" s="246" t="s">
        <v>78</v>
      </c>
      <c r="AV176" s="13" t="s">
        <v>80</v>
      </c>
      <c r="AW176" s="13" t="s">
        <v>33</v>
      </c>
      <c r="AX176" s="13" t="s">
        <v>78</v>
      </c>
      <c r="AY176" s="246" t="s">
        <v>146</v>
      </c>
    </row>
    <row r="177" s="2" customFormat="1" ht="16.5" customHeight="1">
      <c r="A177" s="40"/>
      <c r="B177" s="41"/>
      <c r="C177" s="215" t="s">
        <v>415</v>
      </c>
      <c r="D177" s="215" t="s">
        <v>148</v>
      </c>
      <c r="E177" s="216" t="s">
        <v>1499</v>
      </c>
      <c r="F177" s="217" t="s">
        <v>1500</v>
      </c>
      <c r="G177" s="218" t="s">
        <v>203</v>
      </c>
      <c r="H177" s="219">
        <v>32</v>
      </c>
      <c r="I177" s="220"/>
      <c r="J177" s="221">
        <f>ROUND(I177*H177,2)</f>
        <v>0</v>
      </c>
      <c r="K177" s="222"/>
      <c r="L177" s="46"/>
      <c r="M177" s="223" t="s">
        <v>19</v>
      </c>
      <c r="N177" s="224" t="s">
        <v>42</v>
      </c>
      <c r="O177" s="86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7" t="s">
        <v>152</v>
      </c>
      <c r="AT177" s="227" t="s">
        <v>148</v>
      </c>
      <c r="AU177" s="227" t="s">
        <v>78</v>
      </c>
      <c r="AY177" s="19" t="s">
        <v>146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9" t="s">
        <v>78</v>
      </c>
      <c r="BK177" s="228">
        <f>ROUND(I177*H177,2)</f>
        <v>0</v>
      </c>
      <c r="BL177" s="19" t="s">
        <v>152</v>
      </c>
      <c r="BM177" s="227" t="s">
        <v>1611</v>
      </c>
    </row>
    <row r="178" s="13" customFormat="1">
      <c r="A178" s="13"/>
      <c r="B178" s="236"/>
      <c r="C178" s="237"/>
      <c r="D178" s="234" t="s">
        <v>158</v>
      </c>
      <c r="E178" s="238" t="s">
        <v>19</v>
      </c>
      <c r="F178" s="239" t="s">
        <v>1588</v>
      </c>
      <c r="G178" s="237"/>
      <c r="H178" s="240">
        <v>32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158</v>
      </c>
      <c r="AU178" s="246" t="s">
        <v>78</v>
      </c>
      <c r="AV178" s="13" t="s">
        <v>80</v>
      </c>
      <c r="AW178" s="13" t="s">
        <v>33</v>
      </c>
      <c r="AX178" s="13" t="s">
        <v>78</v>
      </c>
      <c r="AY178" s="246" t="s">
        <v>146</v>
      </c>
    </row>
    <row r="179" s="2" customFormat="1" ht="16.5" customHeight="1">
      <c r="A179" s="40"/>
      <c r="B179" s="41"/>
      <c r="C179" s="215" t="s">
        <v>422</v>
      </c>
      <c r="D179" s="215" t="s">
        <v>148</v>
      </c>
      <c r="E179" s="216" t="s">
        <v>1504</v>
      </c>
      <c r="F179" s="217" t="s">
        <v>1612</v>
      </c>
      <c r="G179" s="218" t="s">
        <v>226</v>
      </c>
      <c r="H179" s="219">
        <v>36</v>
      </c>
      <c r="I179" s="220"/>
      <c r="J179" s="221">
        <f>ROUND(I179*H179,2)</f>
        <v>0</v>
      </c>
      <c r="K179" s="222"/>
      <c r="L179" s="46"/>
      <c r="M179" s="223" t="s">
        <v>19</v>
      </c>
      <c r="N179" s="224" t="s">
        <v>42</v>
      </c>
      <c r="O179" s="86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7" t="s">
        <v>152</v>
      </c>
      <c r="AT179" s="227" t="s">
        <v>148</v>
      </c>
      <c r="AU179" s="227" t="s">
        <v>78</v>
      </c>
      <c r="AY179" s="19" t="s">
        <v>146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9" t="s">
        <v>78</v>
      </c>
      <c r="BK179" s="228">
        <f>ROUND(I179*H179,2)</f>
        <v>0</v>
      </c>
      <c r="BL179" s="19" t="s">
        <v>152</v>
      </c>
      <c r="BM179" s="227" t="s">
        <v>1613</v>
      </c>
    </row>
    <row r="180" s="2" customFormat="1" ht="16.5" customHeight="1">
      <c r="A180" s="40"/>
      <c r="B180" s="41"/>
      <c r="C180" s="215" t="s">
        <v>428</v>
      </c>
      <c r="D180" s="215" t="s">
        <v>148</v>
      </c>
      <c r="E180" s="216" t="s">
        <v>1508</v>
      </c>
      <c r="F180" s="217" t="s">
        <v>1614</v>
      </c>
      <c r="G180" s="218" t="s">
        <v>226</v>
      </c>
      <c r="H180" s="219">
        <v>36</v>
      </c>
      <c r="I180" s="220"/>
      <c r="J180" s="221">
        <f>ROUND(I180*H180,2)</f>
        <v>0</v>
      </c>
      <c r="K180" s="222"/>
      <c r="L180" s="46"/>
      <c r="M180" s="223" t="s">
        <v>19</v>
      </c>
      <c r="N180" s="224" t="s">
        <v>42</v>
      </c>
      <c r="O180" s="86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7" t="s">
        <v>152</v>
      </c>
      <c r="AT180" s="227" t="s">
        <v>148</v>
      </c>
      <c r="AU180" s="227" t="s">
        <v>78</v>
      </c>
      <c r="AY180" s="19" t="s">
        <v>146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9" t="s">
        <v>78</v>
      </c>
      <c r="BK180" s="228">
        <f>ROUND(I180*H180,2)</f>
        <v>0</v>
      </c>
      <c r="BL180" s="19" t="s">
        <v>152</v>
      </c>
      <c r="BM180" s="227" t="s">
        <v>1615</v>
      </c>
    </row>
    <row r="181" s="12" customFormat="1" ht="25.92" customHeight="1">
      <c r="A181" s="12"/>
      <c r="B181" s="199"/>
      <c r="C181" s="200"/>
      <c r="D181" s="201" t="s">
        <v>70</v>
      </c>
      <c r="E181" s="202" t="s">
        <v>1411</v>
      </c>
      <c r="F181" s="202" t="s">
        <v>1503</v>
      </c>
      <c r="G181" s="200"/>
      <c r="H181" s="200"/>
      <c r="I181" s="203"/>
      <c r="J181" s="204">
        <f>BK181</f>
        <v>0</v>
      </c>
      <c r="K181" s="200"/>
      <c r="L181" s="205"/>
      <c r="M181" s="206"/>
      <c r="N181" s="207"/>
      <c r="O181" s="207"/>
      <c r="P181" s="208">
        <f>P182</f>
        <v>0</v>
      </c>
      <c r="Q181" s="207"/>
      <c r="R181" s="208">
        <f>R182</f>
        <v>0</v>
      </c>
      <c r="S181" s="207"/>
      <c r="T181" s="209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0" t="s">
        <v>78</v>
      </c>
      <c r="AT181" s="211" t="s">
        <v>70</v>
      </c>
      <c r="AU181" s="211" t="s">
        <v>71</v>
      </c>
      <c r="AY181" s="210" t="s">
        <v>146</v>
      </c>
      <c r="BK181" s="212">
        <f>BK182</f>
        <v>0</v>
      </c>
    </row>
    <row r="182" s="2" customFormat="1" ht="16.5" customHeight="1">
      <c r="A182" s="40"/>
      <c r="B182" s="41"/>
      <c r="C182" s="215" t="s">
        <v>462</v>
      </c>
      <c r="D182" s="215" t="s">
        <v>148</v>
      </c>
      <c r="E182" s="216" t="s">
        <v>1520</v>
      </c>
      <c r="F182" s="217" t="s">
        <v>1521</v>
      </c>
      <c r="G182" s="218" t="s">
        <v>1506</v>
      </c>
      <c r="H182" s="219">
        <v>1</v>
      </c>
      <c r="I182" s="220"/>
      <c r="J182" s="221">
        <f>ROUND(I182*H182,2)</f>
        <v>0</v>
      </c>
      <c r="K182" s="222"/>
      <c r="L182" s="46"/>
      <c r="M182" s="286" t="s">
        <v>19</v>
      </c>
      <c r="N182" s="287" t="s">
        <v>42</v>
      </c>
      <c r="O182" s="284"/>
      <c r="P182" s="288">
        <f>O182*H182</f>
        <v>0</v>
      </c>
      <c r="Q182" s="288">
        <v>0</v>
      </c>
      <c r="R182" s="288">
        <f>Q182*H182</f>
        <v>0</v>
      </c>
      <c r="S182" s="288">
        <v>0</v>
      </c>
      <c r="T182" s="289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7" t="s">
        <v>152</v>
      </c>
      <c r="AT182" s="227" t="s">
        <v>148</v>
      </c>
      <c r="AU182" s="227" t="s">
        <v>78</v>
      </c>
      <c r="AY182" s="19" t="s">
        <v>146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9" t="s">
        <v>78</v>
      </c>
      <c r="BK182" s="228">
        <f>ROUND(I182*H182,2)</f>
        <v>0</v>
      </c>
      <c r="BL182" s="19" t="s">
        <v>152</v>
      </c>
      <c r="BM182" s="227" t="s">
        <v>1616</v>
      </c>
    </row>
    <row r="183" s="2" customFormat="1" ht="6.96" customHeight="1">
      <c r="A183" s="40"/>
      <c r="B183" s="61"/>
      <c r="C183" s="62"/>
      <c r="D183" s="62"/>
      <c r="E183" s="62"/>
      <c r="F183" s="62"/>
      <c r="G183" s="62"/>
      <c r="H183" s="62"/>
      <c r="I183" s="62"/>
      <c r="J183" s="62"/>
      <c r="K183" s="62"/>
      <c r="L183" s="46"/>
      <c r="M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</row>
  </sheetData>
  <sheetProtection sheet="1" autoFilter="0" formatColumns="0" formatRows="0" objects="1" scenarios="1" spinCount="100000" saltValue="ysSn1V1yIYzaDoYLPOxa4JYRwbIDqM380eKuTdBDc5c773MR65ReBjJfAWXhE+zaFK/nBIPmaRXgp7AyL3H1vw==" hashValue="X462CsU2DrgcrUHtEw+fk2v3MdRN66Q+LsXSaNWKBL7k/YL/ZzFCIl5IZuF1rhExPM5MiwZjCXMl1aThpqAd9A==" algorithmName="SHA-512" password="CC35"/>
  <autoFilter ref="C88:K18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112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26.25" customHeight="1">
      <c r="B7" s="22"/>
      <c r="E7" s="145" t="str">
        <f>'Rekapitulace stavby'!K6</f>
        <v>Doplnění chybějící dopravní infrastruktury pro pěší v okolí křižovatky ulic Štramberská, Záhumenní a Nádražní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113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1617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5. 1. 2024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32</v>
      </c>
      <c r="F24" s="40"/>
      <c r="G24" s="40"/>
      <c r="H24" s="40"/>
      <c r="I24" s="144" t="s">
        <v>28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9"/>
      <c r="B27" s="150"/>
      <c r="C27" s="149"/>
      <c r="D27" s="149"/>
      <c r="E27" s="151" t="s">
        <v>36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ROUND(J87,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ROUND((SUM(BE87:BE146)),  2)</f>
        <v>0</v>
      </c>
      <c r="G33" s="40"/>
      <c r="H33" s="40"/>
      <c r="I33" s="159">
        <v>0.20999999999999999</v>
      </c>
      <c r="J33" s="158">
        <f>ROUND(((SUM(BE87:BE146))*I33),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ROUND((SUM(BF87:BF146)),  2)</f>
        <v>0</v>
      </c>
      <c r="G34" s="40"/>
      <c r="H34" s="40"/>
      <c r="I34" s="159">
        <v>0.12</v>
      </c>
      <c r="J34" s="158">
        <f>ROUND(((SUM(BF87:BF146))*I34),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ROUND((SUM(BG87:BG146)),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ROUND((SUM(BH87:BH146)),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ROUND((SUM(BI87:BI146)),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115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71" t="str">
        <f>E7</f>
        <v>Doplnění chybějící dopravní infrastruktury pro pěší v okolí křižovatky ulic Štramberská, Záhumenní a Nádražní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113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ul. Nádražní, Štramberská, Záhumenní</v>
      </c>
      <c r="G52" s="42"/>
      <c r="H52" s="42"/>
      <c r="I52" s="34" t="s">
        <v>23</v>
      </c>
      <c r="J52" s="74" t="str">
        <f>IF(J12="","",J12)</f>
        <v>5. 1. 2024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Město Kopřivnice</v>
      </c>
      <c r="G54" s="42"/>
      <c r="H54" s="42"/>
      <c r="I54" s="34" t="s">
        <v>31</v>
      </c>
      <c r="J54" s="38" t="str">
        <f>E21</f>
        <v>Dopravní projekce Bojko s.r.o.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Dopravní projekce Bojko s.r.o.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116</v>
      </c>
      <c r="D57" s="173"/>
      <c r="E57" s="173"/>
      <c r="F57" s="173"/>
      <c r="G57" s="173"/>
      <c r="H57" s="173"/>
      <c r="I57" s="173"/>
      <c r="J57" s="174" t="s">
        <v>117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118</v>
      </c>
    </row>
    <row r="60" s="9" customFormat="1" ht="24.96" customHeight="1">
      <c r="A60" s="9"/>
      <c r="B60" s="176"/>
      <c r="C60" s="177"/>
      <c r="D60" s="178" t="s">
        <v>119</v>
      </c>
      <c r="E60" s="179"/>
      <c r="F60" s="179"/>
      <c r="G60" s="179"/>
      <c r="H60" s="179"/>
      <c r="I60" s="179"/>
      <c r="J60" s="180">
        <f>J88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120</v>
      </c>
      <c r="E61" s="184"/>
      <c r="F61" s="184"/>
      <c r="G61" s="184"/>
      <c r="H61" s="184"/>
      <c r="I61" s="184"/>
      <c r="J61" s="185">
        <f>J89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126</v>
      </c>
      <c r="E62" s="184"/>
      <c r="F62" s="184"/>
      <c r="G62" s="184"/>
      <c r="H62" s="184"/>
      <c r="I62" s="184"/>
      <c r="J62" s="185">
        <f>J97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76"/>
      <c r="C63" s="177"/>
      <c r="D63" s="178" t="s">
        <v>1617</v>
      </c>
      <c r="E63" s="179"/>
      <c r="F63" s="179"/>
      <c r="G63" s="179"/>
      <c r="H63" s="179"/>
      <c r="I63" s="179"/>
      <c r="J63" s="180">
        <f>J101</f>
        <v>0</v>
      </c>
      <c r="K63" s="177"/>
      <c r="L63" s="18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82"/>
      <c r="C64" s="127"/>
      <c r="D64" s="183" t="s">
        <v>1618</v>
      </c>
      <c r="E64" s="184"/>
      <c r="F64" s="184"/>
      <c r="G64" s="184"/>
      <c r="H64" s="184"/>
      <c r="I64" s="184"/>
      <c r="J64" s="185">
        <f>J102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1619</v>
      </c>
      <c r="E65" s="184"/>
      <c r="F65" s="184"/>
      <c r="G65" s="184"/>
      <c r="H65" s="184"/>
      <c r="I65" s="184"/>
      <c r="J65" s="185">
        <f>J122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1620</v>
      </c>
      <c r="E66" s="184"/>
      <c r="F66" s="184"/>
      <c r="G66" s="184"/>
      <c r="H66" s="184"/>
      <c r="I66" s="184"/>
      <c r="J66" s="185">
        <f>J124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1621</v>
      </c>
      <c r="E67" s="184"/>
      <c r="F67" s="184"/>
      <c r="G67" s="184"/>
      <c r="H67" s="184"/>
      <c r="I67" s="184"/>
      <c r="J67" s="185">
        <f>J142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131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6.25" customHeight="1">
      <c r="A77" s="40"/>
      <c r="B77" s="41"/>
      <c r="C77" s="42"/>
      <c r="D77" s="42"/>
      <c r="E77" s="171" t="str">
        <f>E7</f>
        <v>Doplnění chybějící dopravní infrastruktury pro pěší v okolí křižovatky ulic Štramberská, Záhumenní a Nádražní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113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VRN - Vedlejší rozpočtové náklady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ul. Nádražní, Štramberská, Záhumenní</v>
      </c>
      <c r="G81" s="42"/>
      <c r="H81" s="42"/>
      <c r="I81" s="34" t="s">
        <v>23</v>
      </c>
      <c r="J81" s="74" t="str">
        <f>IF(J12="","",J12)</f>
        <v>5. 1. 2024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25</v>
      </c>
      <c r="D83" s="42"/>
      <c r="E83" s="42"/>
      <c r="F83" s="29" t="str">
        <f>E15</f>
        <v>Město Kopřivnice</v>
      </c>
      <c r="G83" s="42"/>
      <c r="H83" s="42"/>
      <c r="I83" s="34" t="s">
        <v>31</v>
      </c>
      <c r="J83" s="38" t="str">
        <f>E21</f>
        <v>Dopravní projekce Bojko s.r.o.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4" t="s">
        <v>29</v>
      </c>
      <c r="D84" s="42"/>
      <c r="E84" s="42"/>
      <c r="F84" s="29" t="str">
        <f>IF(E18="","",E18)</f>
        <v>Vyplň údaj</v>
      </c>
      <c r="G84" s="42"/>
      <c r="H84" s="42"/>
      <c r="I84" s="34" t="s">
        <v>34</v>
      </c>
      <c r="J84" s="38" t="str">
        <f>E24</f>
        <v>Dopravní projekce Bojko s.r.o.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132</v>
      </c>
      <c r="D86" s="190" t="s">
        <v>56</v>
      </c>
      <c r="E86" s="190" t="s">
        <v>52</v>
      </c>
      <c r="F86" s="190" t="s">
        <v>53</v>
      </c>
      <c r="G86" s="190" t="s">
        <v>133</v>
      </c>
      <c r="H86" s="190" t="s">
        <v>134</v>
      </c>
      <c r="I86" s="190" t="s">
        <v>135</v>
      </c>
      <c r="J86" s="191" t="s">
        <v>117</v>
      </c>
      <c r="K86" s="192" t="s">
        <v>136</v>
      </c>
      <c r="L86" s="193"/>
      <c r="M86" s="94" t="s">
        <v>19</v>
      </c>
      <c r="N86" s="95" t="s">
        <v>41</v>
      </c>
      <c r="O86" s="95" t="s">
        <v>137</v>
      </c>
      <c r="P86" s="95" t="s">
        <v>138</v>
      </c>
      <c r="Q86" s="95" t="s">
        <v>139</v>
      </c>
      <c r="R86" s="95" t="s">
        <v>140</v>
      </c>
      <c r="S86" s="95" t="s">
        <v>141</v>
      </c>
      <c r="T86" s="96" t="s">
        <v>142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143</v>
      </c>
      <c r="D87" s="42"/>
      <c r="E87" s="42"/>
      <c r="F87" s="42"/>
      <c r="G87" s="42"/>
      <c r="H87" s="42"/>
      <c r="I87" s="42"/>
      <c r="J87" s="194">
        <f>BK87</f>
        <v>0</v>
      </c>
      <c r="K87" s="42"/>
      <c r="L87" s="46"/>
      <c r="M87" s="97"/>
      <c r="N87" s="195"/>
      <c r="O87" s="98"/>
      <c r="P87" s="196">
        <f>P88+P101</f>
        <v>0</v>
      </c>
      <c r="Q87" s="98"/>
      <c r="R87" s="196">
        <f>R88+R101</f>
        <v>0.16779</v>
      </c>
      <c r="S87" s="98"/>
      <c r="T87" s="197">
        <f>T88+T101</f>
        <v>50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70</v>
      </c>
      <c r="AU87" s="19" t="s">
        <v>118</v>
      </c>
      <c r="BK87" s="198">
        <f>BK88+BK101</f>
        <v>0</v>
      </c>
    </row>
    <row r="88" s="12" customFormat="1" ht="25.92" customHeight="1">
      <c r="A88" s="12"/>
      <c r="B88" s="199"/>
      <c r="C88" s="200"/>
      <c r="D88" s="201" t="s">
        <v>70</v>
      </c>
      <c r="E88" s="202" t="s">
        <v>144</v>
      </c>
      <c r="F88" s="202" t="s">
        <v>145</v>
      </c>
      <c r="G88" s="200"/>
      <c r="H88" s="200"/>
      <c r="I88" s="203"/>
      <c r="J88" s="204">
        <f>BK88</f>
        <v>0</v>
      </c>
      <c r="K88" s="200"/>
      <c r="L88" s="205"/>
      <c r="M88" s="206"/>
      <c r="N88" s="207"/>
      <c r="O88" s="207"/>
      <c r="P88" s="208">
        <f>P89+P97</f>
        <v>0</v>
      </c>
      <c r="Q88" s="207"/>
      <c r="R88" s="208">
        <f>R89+R97</f>
        <v>0.16779</v>
      </c>
      <c r="S88" s="207"/>
      <c r="T88" s="209">
        <f>T89+T97</f>
        <v>50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0" t="s">
        <v>78</v>
      </c>
      <c r="AT88" s="211" t="s">
        <v>70</v>
      </c>
      <c r="AU88" s="211" t="s">
        <v>71</v>
      </c>
      <c r="AY88" s="210" t="s">
        <v>146</v>
      </c>
      <c r="BK88" s="212">
        <f>BK89+BK97</f>
        <v>0</v>
      </c>
    </row>
    <row r="89" s="12" customFormat="1" ht="22.8" customHeight="1">
      <c r="A89" s="12"/>
      <c r="B89" s="199"/>
      <c r="C89" s="200"/>
      <c r="D89" s="201" t="s">
        <v>70</v>
      </c>
      <c r="E89" s="213" t="s">
        <v>78</v>
      </c>
      <c r="F89" s="213" t="s">
        <v>147</v>
      </c>
      <c r="G89" s="200"/>
      <c r="H89" s="200"/>
      <c r="I89" s="203"/>
      <c r="J89" s="214">
        <f>BK89</f>
        <v>0</v>
      </c>
      <c r="K89" s="200"/>
      <c r="L89" s="205"/>
      <c r="M89" s="206"/>
      <c r="N89" s="207"/>
      <c r="O89" s="207"/>
      <c r="P89" s="208">
        <f>SUM(P90:P96)</f>
        <v>0</v>
      </c>
      <c r="Q89" s="207"/>
      <c r="R89" s="208">
        <f>SUM(R90:R96)</f>
        <v>0.16779</v>
      </c>
      <c r="S89" s="207"/>
      <c r="T89" s="209">
        <f>SUM(T90:T96)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78</v>
      </c>
      <c r="AT89" s="211" t="s">
        <v>70</v>
      </c>
      <c r="AU89" s="211" t="s">
        <v>78</v>
      </c>
      <c r="AY89" s="210" t="s">
        <v>146</v>
      </c>
      <c r="BK89" s="212">
        <f>SUM(BK90:BK96)</f>
        <v>0</v>
      </c>
    </row>
    <row r="90" s="2" customFormat="1" ht="24.15" customHeight="1">
      <c r="A90" s="40"/>
      <c r="B90" s="41"/>
      <c r="C90" s="215" t="s">
        <v>78</v>
      </c>
      <c r="D90" s="215" t="s">
        <v>148</v>
      </c>
      <c r="E90" s="216" t="s">
        <v>1622</v>
      </c>
      <c r="F90" s="217" t="s">
        <v>1623</v>
      </c>
      <c r="G90" s="218" t="s">
        <v>203</v>
      </c>
      <c r="H90" s="219">
        <v>350</v>
      </c>
      <c r="I90" s="220"/>
      <c r="J90" s="221">
        <f>ROUND(I90*H90,2)</f>
        <v>0</v>
      </c>
      <c r="K90" s="222"/>
      <c r="L90" s="46"/>
      <c r="M90" s="223" t="s">
        <v>19</v>
      </c>
      <c r="N90" s="224" t="s">
        <v>42</v>
      </c>
      <c r="O90" s="86"/>
      <c r="P90" s="225">
        <f>O90*H90</f>
        <v>0</v>
      </c>
      <c r="Q90" s="225">
        <v>0.00014999999999999999</v>
      </c>
      <c r="R90" s="225">
        <f>Q90*H90</f>
        <v>0.052499999999999998</v>
      </c>
      <c r="S90" s="225">
        <v>0</v>
      </c>
      <c r="T90" s="22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7" t="s">
        <v>152</v>
      </c>
      <c r="AT90" s="227" t="s">
        <v>148</v>
      </c>
      <c r="AU90" s="227" t="s">
        <v>80</v>
      </c>
      <c r="AY90" s="19" t="s">
        <v>146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9" t="s">
        <v>78</v>
      </c>
      <c r="BK90" s="228">
        <f>ROUND(I90*H90,2)</f>
        <v>0</v>
      </c>
      <c r="BL90" s="19" t="s">
        <v>152</v>
      </c>
      <c r="BM90" s="227" t="s">
        <v>1624</v>
      </c>
    </row>
    <row r="91" s="2" customFormat="1">
      <c r="A91" s="40"/>
      <c r="B91" s="41"/>
      <c r="C91" s="42"/>
      <c r="D91" s="229" t="s">
        <v>154</v>
      </c>
      <c r="E91" s="42"/>
      <c r="F91" s="230" t="s">
        <v>1625</v>
      </c>
      <c r="G91" s="42"/>
      <c r="H91" s="42"/>
      <c r="I91" s="231"/>
      <c r="J91" s="42"/>
      <c r="K91" s="42"/>
      <c r="L91" s="46"/>
      <c r="M91" s="232"/>
      <c r="N91" s="23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154</v>
      </c>
      <c r="AU91" s="19" t="s">
        <v>80</v>
      </c>
    </row>
    <row r="92" s="2" customFormat="1">
      <c r="A92" s="40"/>
      <c r="B92" s="41"/>
      <c r="C92" s="42"/>
      <c r="D92" s="234" t="s">
        <v>156</v>
      </c>
      <c r="E92" s="42"/>
      <c r="F92" s="235" t="s">
        <v>1626</v>
      </c>
      <c r="G92" s="42"/>
      <c r="H92" s="42"/>
      <c r="I92" s="231"/>
      <c r="J92" s="42"/>
      <c r="K92" s="42"/>
      <c r="L92" s="46"/>
      <c r="M92" s="232"/>
      <c r="N92" s="23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156</v>
      </c>
      <c r="AU92" s="19" t="s">
        <v>80</v>
      </c>
    </row>
    <row r="93" s="2" customFormat="1" ht="24.15" customHeight="1">
      <c r="A93" s="40"/>
      <c r="B93" s="41"/>
      <c r="C93" s="215" t="s">
        <v>80</v>
      </c>
      <c r="D93" s="215" t="s">
        <v>148</v>
      </c>
      <c r="E93" s="216" t="s">
        <v>1627</v>
      </c>
      <c r="F93" s="217" t="s">
        <v>1628</v>
      </c>
      <c r="G93" s="218" t="s">
        <v>203</v>
      </c>
      <c r="H93" s="219">
        <v>350</v>
      </c>
      <c r="I93" s="220"/>
      <c r="J93" s="221">
        <f>ROUND(I93*H93,2)</f>
        <v>0</v>
      </c>
      <c r="K93" s="222"/>
      <c r="L93" s="46"/>
      <c r="M93" s="223" t="s">
        <v>19</v>
      </c>
      <c r="N93" s="224" t="s">
        <v>42</v>
      </c>
      <c r="O93" s="86"/>
      <c r="P93" s="225">
        <f>O93*H93</f>
        <v>0</v>
      </c>
      <c r="Q93" s="225">
        <v>0</v>
      </c>
      <c r="R93" s="225">
        <f>Q93*H93</f>
        <v>0</v>
      </c>
      <c r="S93" s="225">
        <v>0</v>
      </c>
      <c r="T93" s="22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7" t="s">
        <v>152</v>
      </c>
      <c r="AT93" s="227" t="s">
        <v>148</v>
      </c>
      <c r="AU93" s="227" t="s">
        <v>80</v>
      </c>
      <c r="AY93" s="19" t="s">
        <v>146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9" t="s">
        <v>78</v>
      </c>
      <c r="BK93" s="228">
        <f>ROUND(I93*H93,2)</f>
        <v>0</v>
      </c>
      <c r="BL93" s="19" t="s">
        <v>152</v>
      </c>
      <c r="BM93" s="227" t="s">
        <v>1629</v>
      </c>
    </row>
    <row r="94" s="2" customFormat="1">
      <c r="A94" s="40"/>
      <c r="B94" s="41"/>
      <c r="C94" s="42"/>
      <c r="D94" s="229" t="s">
        <v>154</v>
      </c>
      <c r="E94" s="42"/>
      <c r="F94" s="230" t="s">
        <v>1630</v>
      </c>
      <c r="G94" s="42"/>
      <c r="H94" s="42"/>
      <c r="I94" s="231"/>
      <c r="J94" s="42"/>
      <c r="K94" s="42"/>
      <c r="L94" s="46"/>
      <c r="M94" s="232"/>
      <c r="N94" s="23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154</v>
      </c>
      <c r="AU94" s="19" t="s">
        <v>80</v>
      </c>
    </row>
    <row r="95" s="2" customFormat="1" ht="24.15" customHeight="1">
      <c r="A95" s="40"/>
      <c r="B95" s="41"/>
      <c r="C95" s="215" t="s">
        <v>165</v>
      </c>
      <c r="D95" s="215" t="s">
        <v>148</v>
      </c>
      <c r="E95" s="216" t="s">
        <v>1631</v>
      </c>
      <c r="F95" s="217" t="s">
        <v>1632</v>
      </c>
      <c r="G95" s="218" t="s">
        <v>412</v>
      </c>
      <c r="H95" s="219">
        <v>3</v>
      </c>
      <c r="I95" s="220"/>
      <c r="J95" s="221">
        <f>ROUND(I95*H95,2)</f>
        <v>0</v>
      </c>
      <c r="K95" s="222"/>
      <c r="L95" s="46"/>
      <c r="M95" s="223" t="s">
        <v>19</v>
      </c>
      <c r="N95" s="224" t="s">
        <v>42</v>
      </c>
      <c r="O95" s="86"/>
      <c r="P95" s="225">
        <f>O95*H95</f>
        <v>0</v>
      </c>
      <c r="Q95" s="225">
        <v>0.038429999999999999</v>
      </c>
      <c r="R95" s="225">
        <f>Q95*H95</f>
        <v>0.11529</v>
      </c>
      <c r="S95" s="225">
        <v>0</v>
      </c>
      <c r="T95" s="22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7" t="s">
        <v>152</v>
      </c>
      <c r="AT95" s="227" t="s">
        <v>148</v>
      </c>
      <c r="AU95" s="227" t="s">
        <v>80</v>
      </c>
      <c r="AY95" s="19" t="s">
        <v>146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9" t="s">
        <v>78</v>
      </c>
      <c r="BK95" s="228">
        <f>ROUND(I95*H95,2)</f>
        <v>0</v>
      </c>
      <c r="BL95" s="19" t="s">
        <v>152</v>
      </c>
      <c r="BM95" s="227" t="s">
        <v>1633</v>
      </c>
    </row>
    <row r="96" s="2" customFormat="1">
      <c r="A96" s="40"/>
      <c r="B96" s="41"/>
      <c r="C96" s="42"/>
      <c r="D96" s="229" t="s">
        <v>154</v>
      </c>
      <c r="E96" s="42"/>
      <c r="F96" s="230" t="s">
        <v>1634</v>
      </c>
      <c r="G96" s="42"/>
      <c r="H96" s="42"/>
      <c r="I96" s="231"/>
      <c r="J96" s="42"/>
      <c r="K96" s="42"/>
      <c r="L96" s="46"/>
      <c r="M96" s="232"/>
      <c r="N96" s="23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154</v>
      </c>
      <c r="AU96" s="19" t="s">
        <v>80</v>
      </c>
    </row>
    <row r="97" s="12" customFormat="1" ht="22.8" customHeight="1">
      <c r="A97" s="12"/>
      <c r="B97" s="199"/>
      <c r="C97" s="200"/>
      <c r="D97" s="201" t="s">
        <v>70</v>
      </c>
      <c r="E97" s="213" t="s">
        <v>200</v>
      </c>
      <c r="F97" s="213" t="s">
        <v>700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SUM(P98:P100)</f>
        <v>0</v>
      </c>
      <c r="Q97" s="207"/>
      <c r="R97" s="208">
        <f>SUM(R98:R100)</f>
        <v>0</v>
      </c>
      <c r="S97" s="207"/>
      <c r="T97" s="209">
        <f>SUM(T98:T100)</f>
        <v>50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78</v>
      </c>
      <c r="AT97" s="211" t="s">
        <v>70</v>
      </c>
      <c r="AU97" s="211" t="s">
        <v>78</v>
      </c>
      <c r="AY97" s="210" t="s">
        <v>146</v>
      </c>
      <c r="BK97" s="212">
        <f>SUM(BK98:BK100)</f>
        <v>0</v>
      </c>
    </row>
    <row r="98" s="2" customFormat="1" ht="21.75" customHeight="1">
      <c r="A98" s="40"/>
      <c r="B98" s="41"/>
      <c r="C98" s="215" t="s">
        <v>152</v>
      </c>
      <c r="D98" s="215" t="s">
        <v>148</v>
      </c>
      <c r="E98" s="216" t="s">
        <v>1635</v>
      </c>
      <c r="F98" s="217" t="s">
        <v>1636</v>
      </c>
      <c r="G98" s="218" t="s">
        <v>151</v>
      </c>
      <c r="H98" s="219">
        <v>5000</v>
      </c>
      <c r="I98" s="220"/>
      <c r="J98" s="221">
        <f>ROUND(I98*H98,2)</f>
        <v>0</v>
      </c>
      <c r="K98" s="222"/>
      <c r="L98" s="46"/>
      <c r="M98" s="223" t="s">
        <v>19</v>
      </c>
      <c r="N98" s="224" t="s">
        <v>42</v>
      </c>
      <c r="O98" s="86"/>
      <c r="P98" s="225">
        <f>O98*H98</f>
        <v>0</v>
      </c>
      <c r="Q98" s="225">
        <v>0</v>
      </c>
      <c r="R98" s="225">
        <f>Q98*H98</f>
        <v>0</v>
      </c>
      <c r="S98" s="225">
        <v>0.01</v>
      </c>
      <c r="T98" s="226">
        <f>S98*H98</f>
        <v>50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7" t="s">
        <v>152</v>
      </c>
      <c r="AT98" s="227" t="s">
        <v>148</v>
      </c>
      <c r="AU98" s="227" t="s">
        <v>80</v>
      </c>
      <c r="AY98" s="19" t="s">
        <v>146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9" t="s">
        <v>78</v>
      </c>
      <c r="BK98" s="228">
        <f>ROUND(I98*H98,2)</f>
        <v>0</v>
      </c>
      <c r="BL98" s="19" t="s">
        <v>152</v>
      </c>
      <c r="BM98" s="227" t="s">
        <v>1637</v>
      </c>
    </row>
    <row r="99" s="2" customFormat="1">
      <c r="A99" s="40"/>
      <c r="B99" s="41"/>
      <c r="C99" s="42"/>
      <c r="D99" s="229" t="s">
        <v>154</v>
      </c>
      <c r="E99" s="42"/>
      <c r="F99" s="230" t="s">
        <v>1638</v>
      </c>
      <c r="G99" s="42"/>
      <c r="H99" s="42"/>
      <c r="I99" s="231"/>
      <c r="J99" s="42"/>
      <c r="K99" s="42"/>
      <c r="L99" s="46"/>
      <c r="M99" s="232"/>
      <c r="N99" s="23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154</v>
      </c>
      <c r="AU99" s="19" t="s">
        <v>80</v>
      </c>
    </row>
    <row r="100" s="2" customFormat="1">
      <c r="A100" s="40"/>
      <c r="B100" s="41"/>
      <c r="C100" s="42"/>
      <c r="D100" s="234" t="s">
        <v>156</v>
      </c>
      <c r="E100" s="42"/>
      <c r="F100" s="235" t="s">
        <v>1639</v>
      </c>
      <c r="G100" s="42"/>
      <c r="H100" s="42"/>
      <c r="I100" s="231"/>
      <c r="J100" s="42"/>
      <c r="K100" s="42"/>
      <c r="L100" s="46"/>
      <c r="M100" s="232"/>
      <c r="N100" s="23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156</v>
      </c>
      <c r="AU100" s="19" t="s">
        <v>80</v>
      </c>
    </row>
    <row r="101" s="12" customFormat="1" ht="25.92" customHeight="1">
      <c r="A101" s="12"/>
      <c r="B101" s="199"/>
      <c r="C101" s="200"/>
      <c r="D101" s="201" t="s">
        <v>70</v>
      </c>
      <c r="E101" s="202" t="s">
        <v>109</v>
      </c>
      <c r="F101" s="202" t="s">
        <v>110</v>
      </c>
      <c r="G101" s="200"/>
      <c r="H101" s="200"/>
      <c r="I101" s="203"/>
      <c r="J101" s="204">
        <f>BK101</f>
        <v>0</v>
      </c>
      <c r="K101" s="200"/>
      <c r="L101" s="205"/>
      <c r="M101" s="206"/>
      <c r="N101" s="207"/>
      <c r="O101" s="207"/>
      <c r="P101" s="208">
        <f>P102+P122+P124+P142</f>
        <v>0</v>
      </c>
      <c r="Q101" s="207"/>
      <c r="R101" s="208">
        <f>R102+R122+R124+R142</f>
        <v>0</v>
      </c>
      <c r="S101" s="207"/>
      <c r="T101" s="209">
        <f>T102+T122+T124+T142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0" t="s">
        <v>179</v>
      </c>
      <c r="AT101" s="211" t="s">
        <v>70</v>
      </c>
      <c r="AU101" s="211" t="s">
        <v>71</v>
      </c>
      <c r="AY101" s="210" t="s">
        <v>146</v>
      </c>
      <c r="BK101" s="212">
        <f>BK102+BK122+BK124+BK142</f>
        <v>0</v>
      </c>
    </row>
    <row r="102" s="12" customFormat="1" ht="22.8" customHeight="1">
      <c r="A102" s="12"/>
      <c r="B102" s="199"/>
      <c r="C102" s="200"/>
      <c r="D102" s="201" t="s">
        <v>70</v>
      </c>
      <c r="E102" s="213" t="s">
        <v>1640</v>
      </c>
      <c r="F102" s="213" t="s">
        <v>1641</v>
      </c>
      <c r="G102" s="200"/>
      <c r="H102" s="200"/>
      <c r="I102" s="203"/>
      <c r="J102" s="214">
        <f>BK102</f>
        <v>0</v>
      </c>
      <c r="K102" s="200"/>
      <c r="L102" s="205"/>
      <c r="M102" s="206"/>
      <c r="N102" s="207"/>
      <c r="O102" s="207"/>
      <c r="P102" s="208">
        <f>SUM(P103:P121)</f>
        <v>0</v>
      </c>
      <c r="Q102" s="207"/>
      <c r="R102" s="208">
        <f>SUM(R103:R121)</f>
        <v>0</v>
      </c>
      <c r="S102" s="207"/>
      <c r="T102" s="209">
        <f>SUM(T103:T121)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0" t="s">
        <v>179</v>
      </c>
      <c r="AT102" s="211" t="s">
        <v>70</v>
      </c>
      <c r="AU102" s="211" t="s">
        <v>78</v>
      </c>
      <c r="AY102" s="210" t="s">
        <v>146</v>
      </c>
      <c r="BK102" s="212">
        <f>SUM(BK103:BK121)</f>
        <v>0</v>
      </c>
    </row>
    <row r="103" s="2" customFormat="1" ht="16.5" customHeight="1">
      <c r="A103" s="40"/>
      <c r="B103" s="41"/>
      <c r="C103" s="215" t="s">
        <v>179</v>
      </c>
      <c r="D103" s="215" t="s">
        <v>148</v>
      </c>
      <c r="E103" s="216" t="s">
        <v>1642</v>
      </c>
      <c r="F103" s="217" t="s">
        <v>1643</v>
      </c>
      <c r="G103" s="218" t="s">
        <v>1644</v>
      </c>
      <c r="H103" s="219">
        <v>1</v>
      </c>
      <c r="I103" s="220"/>
      <c r="J103" s="221">
        <f>ROUND(I103*H103,2)</f>
        <v>0</v>
      </c>
      <c r="K103" s="222"/>
      <c r="L103" s="46"/>
      <c r="M103" s="223" t="s">
        <v>19</v>
      </c>
      <c r="N103" s="224" t="s">
        <v>42</v>
      </c>
      <c r="O103" s="86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7" t="s">
        <v>1645</v>
      </c>
      <c r="AT103" s="227" t="s">
        <v>148</v>
      </c>
      <c r="AU103" s="227" t="s">
        <v>80</v>
      </c>
      <c r="AY103" s="19" t="s">
        <v>146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9" t="s">
        <v>78</v>
      </c>
      <c r="BK103" s="228">
        <f>ROUND(I103*H103,2)</f>
        <v>0</v>
      </c>
      <c r="BL103" s="19" t="s">
        <v>1645</v>
      </c>
      <c r="BM103" s="227" t="s">
        <v>1646</v>
      </c>
    </row>
    <row r="104" s="2" customFormat="1">
      <c r="A104" s="40"/>
      <c r="B104" s="41"/>
      <c r="C104" s="42"/>
      <c r="D104" s="234" t="s">
        <v>156</v>
      </c>
      <c r="E104" s="42"/>
      <c r="F104" s="235" t="s">
        <v>1647</v>
      </c>
      <c r="G104" s="42"/>
      <c r="H104" s="42"/>
      <c r="I104" s="231"/>
      <c r="J104" s="42"/>
      <c r="K104" s="42"/>
      <c r="L104" s="46"/>
      <c r="M104" s="232"/>
      <c r="N104" s="23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156</v>
      </c>
      <c r="AU104" s="19" t="s">
        <v>80</v>
      </c>
    </row>
    <row r="105" s="2" customFormat="1" ht="16.5" customHeight="1">
      <c r="A105" s="40"/>
      <c r="B105" s="41"/>
      <c r="C105" s="215" t="s">
        <v>184</v>
      </c>
      <c r="D105" s="215" t="s">
        <v>148</v>
      </c>
      <c r="E105" s="216" t="s">
        <v>1648</v>
      </c>
      <c r="F105" s="217" t="s">
        <v>1649</v>
      </c>
      <c r="G105" s="218" t="s">
        <v>1644</v>
      </c>
      <c r="H105" s="219">
        <v>1</v>
      </c>
      <c r="I105" s="220"/>
      <c r="J105" s="221">
        <f>ROUND(I105*H105,2)</f>
        <v>0</v>
      </c>
      <c r="K105" s="222"/>
      <c r="L105" s="46"/>
      <c r="M105" s="223" t="s">
        <v>19</v>
      </c>
      <c r="N105" s="224" t="s">
        <v>42</v>
      </c>
      <c r="O105" s="8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1645</v>
      </c>
      <c r="AT105" s="227" t="s">
        <v>148</v>
      </c>
      <c r="AU105" s="227" t="s">
        <v>80</v>
      </c>
      <c r="AY105" s="19" t="s">
        <v>146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78</v>
      </c>
      <c r="BK105" s="228">
        <f>ROUND(I105*H105,2)</f>
        <v>0</v>
      </c>
      <c r="BL105" s="19" t="s">
        <v>1645</v>
      </c>
      <c r="BM105" s="227" t="s">
        <v>1650</v>
      </c>
    </row>
    <row r="106" s="2" customFormat="1" ht="16.5" customHeight="1">
      <c r="A106" s="40"/>
      <c r="B106" s="41"/>
      <c r="C106" s="215" t="s">
        <v>189</v>
      </c>
      <c r="D106" s="215" t="s">
        <v>148</v>
      </c>
      <c r="E106" s="216" t="s">
        <v>1651</v>
      </c>
      <c r="F106" s="217" t="s">
        <v>1652</v>
      </c>
      <c r="G106" s="218" t="s">
        <v>1644</v>
      </c>
      <c r="H106" s="219">
        <v>1</v>
      </c>
      <c r="I106" s="220"/>
      <c r="J106" s="221">
        <f>ROUND(I106*H106,2)</f>
        <v>0</v>
      </c>
      <c r="K106" s="222"/>
      <c r="L106" s="46"/>
      <c r="M106" s="223" t="s">
        <v>19</v>
      </c>
      <c r="N106" s="224" t="s">
        <v>42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1645</v>
      </c>
      <c r="AT106" s="227" t="s">
        <v>148</v>
      </c>
      <c r="AU106" s="227" t="s">
        <v>80</v>
      </c>
      <c r="AY106" s="19" t="s">
        <v>146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78</v>
      </c>
      <c r="BK106" s="228">
        <f>ROUND(I106*H106,2)</f>
        <v>0</v>
      </c>
      <c r="BL106" s="19" t="s">
        <v>1645</v>
      </c>
      <c r="BM106" s="227" t="s">
        <v>1653</v>
      </c>
    </row>
    <row r="107" s="2" customFormat="1" ht="16.5" customHeight="1">
      <c r="A107" s="40"/>
      <c r="B107" s="41"/>
      <c r="C107" s="215" t="s">
        <v>195</v>
      </c>
      <c r="D107" s="215" t="s">
        <v>148</v>
      </c>
      <c r="E107" s="216" t="s">
        <v>1654</v>
      </c>
      <c r="F107" s="217" t="s">
        <v>1655</v>
      </c>
      <c r="G107" s="218" t="s">
        <v>412</v>
      </c>
      <c r="H107" s="219">
        <v>5</v>
      </c>
      <c r="I107" s="220"/>
      <c r="J107" s="221">
        <f>ROUND(I107*H107,2)</f>
        <v>0</v>
      </c>
      <c r="K107" s="222"/>
      <c r="L107" s="46"/>
      <c r="M107" s="223" t="s">
        <v>19</v>
      </c>
      <c r="N107" s="224" t="s">
        <v>42</v>
      </c>
      <c r="O107" s="86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7" t="s">
        <v>1645</v>
      </c>
      <c r="AT107" s="227" t="s">
        <v>148</v>
      </c>
      <c r="AU107" s="227" t="s">
        <v>80</v>
      </c>
      <c r="AY107" s="19" t="s">
        <v>146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9" t="s">
        <v>78</v>
      </c>
      <c r="BK107" s="228">
        <f>ROUND(I107*H107,2)</f>
        <v>0</v>
      </c>
      <c r="BL107" s="19" t="s">
        <v>1645</v>
      </c>
      <c r="BM107" s="227" t="s">
        <v>1656</v>
      </c>
    </row>
    <row r="108" s="2" customFormat="1">
      <c r="A108" s="40"/>
      <c r="B108" s="41"/>
      <c r="C108" s="42"/>
      <c r="D108" s="229" t="s">
        <v>154</v>
      </c>
      <c r="E108" s="42"/>
      <c r="F108" s="230" t="s">
        <v>1657</v>
      </c>
      <c r="G108" s="42"/>
      <c r="H108" s="42"/>
      <c r="I108" s="231"/>
      <c r="J108" s="42"/>
      <c r="K108" s="42"/>
      <c r="L108" s="46"/>
      <c r="M108" s="232"/>
      <c r="N108" s="23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154</v>
      </c>
      <c r="AU108" s="19" t="s">
        <v>80</v>
      </c>
    </row>
    <row r="109" s="2" customFormat="1">
      <c r="A109" s="40"/>
      <c r="B109" s="41"/>
      <c r="C109" s="42"/>
      <c r="D109" s="234" t="s">
        <v>156</v>
      </c>
      <c r="E109" s="42"/>
      <c r="F109" s="235" t="s">
        <v>1658</v>
      </c>
      <c r="G109" s="42"/>
      <c r="H109" s="42"/>
      <c r="I109" s="231"/>
      <c r="J109" s="42"/>
      <c r="K109" s="42"/>
      <c r="L109" s="46"/>
      <c r="M109" s="232"/>
      <c r="N109" s="23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156</v>
      </c>
      <c r="AU109" s="19" t="s">
        <v>80</v>
      </c>
    </row>
    <row r="110" s="2" customFormat="1" ht="16.5" customHeight="1">
      <c r="A110" s="40"/>
      <c r="B110" s="41"/>
      <c r="C110" s="215" t="s">
        <v>200</v>
      </c>
      <c r="D110" s="215" t="s">
        <v>148</v>
      </c>
      <c r="E110" s="216" t="s">
        <v>1659</v>
      </c>
      <c r="F110" s="217" t="s">
        <v>1660</v>
      </c>
      <c r="G110" s="218" t="s">
        <v>1644</v>
      </c>
      <c r="H110" s="219">
        <v>1</v>
      </c>
      <c r="I110" s="220"/>
      <c r="J110" s="221">
        <f>ROUND(I110*H110,2)</f>
        <v>0</v>
      </c>
      <c r="K110" s="222"/>
      <c r="L110" s="46"/>
      <c r="M110" s="223" t="s">
        <v>19</v>
      </c>
      <c r="N110" s="224" t="s">
        <v>42</v>
      </c>
      <c r="O110" s="86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1645</v>
      </c>
      <c r="AT110" s="227" t="s">
        <v>148</v>
      </c>
      <c r="AU110" s="227" t="s">
        <v>80</v>
      </c>
      <c r="AY110" s="19" t="s">
        <v>146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78</v>
      </c>
      <c r="BK110" s="228">
        <f>ROUND(I110*H110,2)</f>
        <v>0</v>
      </c>
      <c r="BL110" s="19" t="s">
        <v>1645</v>
      </c>
      <c r="BM110" s="227" t="s">
        <v>1661</v>
      </c>
    </row>
    <row r="111" s="2" customFormat="1">
      <c r="A111" s="40"/>
      <c r="B111" s="41"/>
      <c r="C111" s="42"/>
      <c r="D111" s="234" t="s">
        <v>156</v>
      </c>
      <c r="E111" s="42"/>
      <c r="F111" s="235" t="s">
        <v>1662</v>
      </c>
      <c r="G111" s="42"/>
      <c r="H111" s="42"/>
      <c r="I111" s="231"/>
      <c r="J111" s="42"/>
      <c r="K111" s="42"/>
      <c r="L111" s="46"/>
      <c r="M111" s="232"/>
      <c r="N111" s="23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156</v>
      </c>
      <c r="AU111" s="19" t="s">
        <v>80</v>
      </c>
    </row>
    <row r="112" s="2" customFormat="1" ht="16.5" customHeight="1">
      <c r="A112" s="40"/>
      <c r="B112" s="41"/>
      <c r="C112" s="215" t="s">
        <v>208</v>
      </c>
      <c r="D112" s="215" t="s">
        <v>148</v>
      </c>
      <c r="E112" s="216" t="s">
        <v>1663</v>
      </c>
      <c r="F112" s="217" t="s">
        <v>1664</v>
      </c>
      <c r="G112" s="218" t="s">
        <v>1644</v>
      </c>
      <c r="H112" s="219">
        <v>1</v>
      </c>
      <c r="I112" s="220"/>
      <c r="J112" s="221">
        <f>ROUND(I112*H112,2)</f>
        <v>0</v>
      </c>
      <c r="K112" s="222"/>
      <c r="L112" s="46"/>
      <c r="M112" s="223" t="s">
        <v>19</v>
      </c>
      <c r="N112" s="224" t="s">
        <v>42</v>
      </c>
      <c r="O112" s="86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1645</v>
      </c>
      <c r="AT112" s="227" t="s">
        <v>148</v>
      </c>
      <c r="AU112" s="227" t="s">
        <v>80</v>
      </c>
      <c r="AY112" s="19" t="s">
        <v>146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9" t="s">
        <v>78</v>
      </c>
      <c r="BK112" s="228">
        <f>ROUND(I112*H112,2)</f>
        <v>0</v>
      </c>
      <c r="BL112" s="19" t="s">
        <v>1645</v>
      </c>
      <c r="BM112" s="227" t="s">
        <v>1665</v>
      </c>
    </row>
    <row r="113" s="2" customFormat="1">
      <c r="A113" s="40"/>
      <c r="B113" s="41"/>
      <c r="C113" s="42"/>
      <c r="D113" s="234" t="s">
        <v>156</v>
      </c>
      <c r="E113" s="42"/>
      <c r="F113" s="235" t="s">
        <v>1666</v>
      </c>
      <c r="G113" s="42"/>
      <c r="H113" s="42"/>
      <c r="I113" s="231"/>
      <c r="J113" s="42"/>
      <c r="K113" s="42"/>
      <c r="L113" s="46"/>
      <c r="M113" s="232"/>
      <c r="N113" s="23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156</v>
      </c>
      <c r="AU113" s="19" t="s">
        <v>80</v>
      </c>
    </row>
    <row r="114" s="2" customFormat="1" ht="16.5" customHeight="1">
      <c r="A114" s="40"/>
      <c r="B114" s="41"/>
      <c r="C114" s="215" t="s">
        <v>213</v>
      </c>
      <c r="D114" s="215" t="s">
        <v>148</v>
      </c>
      <c r="E114" s="216" t="s">
        <v>1667</v>
      </c>
      <c r="F114" s="217" t="s">
        <v>1668</v>
      </c>
      <c r="G114" s="218" t="s">
        <v>1644</v>
      </c>
      <c r="H114" s="219">
        <v>1</v>
      </c>
      <c r="I114" s="220"/>
      <c r="J114" s="221">
        <f>ROUND(I114*H114,2)</f>
        <v>0</v>
      </c>
      <c r="K114" s="222"/>
      <c r="L114" s="46"/>
      <c r="M114" s="223" t="s">
        <v>19</v>
      </c>
      <c r="N114" s="224" t="s">
        <v>42</v>
      </c>
      <c r="O114" s="86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7" t="s">
        <v>1645</v>
      </c>
      <c r="AT114" s="227" t="s">
        <v>148</v>
      </c>
      <c r="AU114" s="227" t="s">
        <v>80</v>
      </c>
      <c r="AY114" s="19" t="s">
        <v>146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9" t="s">
        <v>78</v>
      </c>
      <c r="BK114" s="228">
        <f>ROUND(I114*H114,2)</f>
        <v>0</v>
      </c>
      <c r="BL114" s="19" t="s">
        <v>1645</v>
      </c>
      <c r="BM114" s="227" t="s">
        <v>1669</v>
      </c>
    </row>
    <row r="115" s="2" customFormat="1" ht="16.5" customHeight="1">
      <c r="A115" s="40"/>
      <c r="B115" s="41"/>
      <c r="C115" s="215" t="s">
        <v>8</v>
      </c>
      <c r="D115" s="215" t="s">
        <v>148</v>
      </c>
      <c r="E115" s="216" t="s">
        <v>1670</v>
      </c>
      <c r="F115" s="217" t="s">
        <v>1671</v>
      </c>
      <c r="G115" s="218" t="s">
        <v>1644</v>
      </c>
      <c r="H115" s="219">
        <v>1</v>
      </c>
      <c r="I115" s="220"/>
      <c r="J115" s="221">
        <f>ROUND(I115*H115,2)</f>
        <v>0</v>
      </c>
      <c r="K115" s="222"/>
      <c r="L115" s="46"/>
      <c r="M115" s="223" t="s">
        <v>19</v>
      </c>
      <c r="N115" s="224" t="s">
        <v>42</v>
      </c>
      <c r="O115" s="86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7" t="s">
        <v>1645</v>
      </c>
      <c r="AT115" s="227" t="s">
        <v>148</v>
      </c>
      <c r="AU115" s="227" t="s">
        <v>80</v>
      </c>
      <c r="AY115" s="19" t="s">
        <v>146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9" t="s">
        <v>78</v>
      </c>
      <c r="BK115" s="228">
        <f>ROUND(I115*H115,2)</f>
        <v>0</v>
      </c>
      <c r="BL115" s="19" t="s">
        <v>1645</v>
      </c>
      <c r="BM115" s="227" t="s">
        <v>1672</v>
      </c>
    </row>
    <row r="116" s="2" customFormat="1">
      <c r="A116" s="40"/>
      <c r="B116" s="41"/>
      <c r="C116" s="42"/>
      <c r="D116" s="234" t="s">
        <v>156</v>
      </c>
      <c r="E116" s="42"/>
      <c r="F116" s="235" t="s">
        <v>1666</v>
      </c>
      <c r="G116" s="42"/>
      <c r="H116" s="42"/>
      <c r="I116" s="231"/>
      <c r="J116" s="42"/>
      <c r="K116" s="42"/>
      <c r="L116" s="46"/>
      <c r="M116" s="232"/>
      <c r="N116" s="23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156</v>
      </c>
      <c r="AU116" s="19" t="s">
        <v>80</v>
      </c>
    </row>
    <row r="117" s="2" customFormat="1" ht="16.5" customHeight="1">
      <c r="A117" s="40"/>
      <c r="B117" s="41"/>
      <c r="C117" s="215" t="s">
        <v>223</v>
      </c>
      <c r="D117" s="215" t="s">
        <v>148</v>
      </c>
      <c r="E117" s="216" t="s">
        <v>1673</v>
      </c>
      <c r="F117" s="217" t="s">
        <v>1674</v>
      </c>
      <c r="G117" s="218" t="s">
        <v>1644</v>
      </c>
      <c r="H117" s="219">
        <v>1</v>
      </c>
      <c r="I117" s="220"/>
      <c r="J117" s="221">
        <f>ROUND(I117*H117,2)</f>
        <v>0</v>
      </c>
      <c r="K117" s="222"/>
      <c r="L117" s="46"/>
      <c r="M117" s="223" t="s">
        <v>19</v>
      </c>
      <c r="N117" s="224" t="s">
        <v>42</v>
      </c>
      <c r="O117" s="86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7" t="s">
        <v>1645</v>
      </c>
      <c r="AT117" s="227" t="s">
        <v>148</v>
      </c>
      <c r="AU117" s="227" t="s">
        <v>80</v>
      </c>
      <c r="AY117" s="19" t="s">
        <v>146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9" t="s">
        <v>78</v>
      </c>
      <c r="BK117" s="228">
        <f>ROUND(I117*H117,2)</f>
        <v>0</v>
      </c>
      <c r="BL117" s="19" t="s">
        <v>1645</v>
      </c>
      <c r="BM117" s="227" t="s">
        <v>1675</v>
      </c>
    </row>
    <row r="118" s="2" customFormat="1" ht="24.15" customHeight="1">
      <c r="A118" s="40"/>
      <c r="B118" s="41"/>
      <c r="C118" s="215" t="s">
        <v>237</v>
      </c>
      <c r="D118" s="215" t="s">
        <v>148</v>
      </c>
      <c r="E118" s="216" t="s">
        <v>1676</v>
      </c>
      <c r="F118" s="217" t="s">
        <v>1677</v>
      </c>
      <c r="G118" s="218" t="s">
        <v>1644</v>
      </c>
      <c r="H118" s="219">
        <v>1</v>
      </c>
      <c r="I118" s="220"/>
      <c r="J118" s="221">
        <f>ROUND(I118*H118,2)</f>
        <v>0</v>
      </c>
      <c r="K118" s="222"/>
      <c r="L118" s="46"/>
      <c r="M118" s="223" t="s">
        <v>19</v>
      </c>
      <c r="N118" s="224" t="s">
        <v>42</v>
      </c>
      <c r="O118" s="86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7" t="s">
        <v>1645</v>
      </c>
      <c r="AT118" s="227" t="s">
        <v>148</v>
      </c>
      <c r="AU118" s="227" t="s">
        <v>80</v>
      </c>
      <c r="AY118" s="19" t="s">
        <v>146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9" t="s">
        <v>78</v>
      </c>
      <c r="BK118" s="228">
        <f>ROUND(I118*H118,2)</f>
        <v>0</v>
      </c>
      <c r="BL118" s="19" t="s">
        <v>1645</v>
      </c>
      <c r="BM118" s="227" t="s">
        <v>1678</v>
      </c>
    </row>
    <row r="119" s="2" customFormat="1" ht="16.5" customHeight="1">
      <c r="A119" s="40"/>
      <c r="B119" s="41"/>
      <c r="C119" s="215" t="s">
        <v>242</v>
      </c>
      <c r="D119" s="215" t="s">
        <v>148</v>
      </c>
      <c r="E119" s="216" t="s">
        <v>1679</v>
      </c>
      <c r="F119" s="217" t="s">
        <v>1680</v>
      </c>
      <c r="G119" s="218" t="s">
        <v>1644</v>
      </c>
      <c r="H119" s="219">
        <v>1</v>
      </c>
      <c r="I119" s="220"/>
      <c r="J119" s="221">
        <f>ROUND(I119*H119,2)</f>
        <v>0</v>
      </c>
      <c r="K119" s="222"/>
      <c r="L119" s="46"/>
      <c r="M119" s="223" t="s">
        <v>19</v>
      </c>
      <c r="N119" s="224" t="s">
        <v>42</v>
      </c>
      <c r="O119" s="86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7" t="s">
        <v>1645</v>
      </c>
      <c r="AT119" s="227" t="s">
        <v>148</v>
      </c>
      <c r="AU119" s="227" t="s">
        <v>80</v>
      </c>
      <c r="AY119" s="19" t="s">
        <v>146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9" t="s">
        <v>78</v>
      </c>
      <c r="BK119" s="228">
        <f>ROUND(I119*H119,2)</f>
        <v>0</v>
      </c>
      <c r="BL119" s="19" t="s">
        <v>1645</v>
      </c>
      <c r="BM119" s="227" t="s">
        <v>1681</v>
      </c>
    </row>
    <row r="120" s="2" customFormat="1">
      <c r="A120" s="40"/>
      <c r="B120" s="41"/>
      <c r="C120" s="42"/>
      <c r="D120" s="234" t="s">
        <v>156</v>
      </c>
      <c r="E120" s="42"/>
      <c r="F120" s="235" t="s">
        <v>1682</v>
      </c>
      <c r="G120" s="42"/>
      <c r="H120" s="42"/>
      <c r="I120" s="231"/>
      <c r="J120" s="42"/>
      <c r="K120" s="42"/>
      <c r="L120" s="46"/>
      <c r="M120" s="232"/>
      <c r="N120" s="23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156</v>
      </c>
      <c r="AU120" s="19" t="s">
        <v>80</v>
      </c>
    </row>
    <row r="121" s="2" customFormat="1" ht="16.5" customHeight="1">
      <c r="A121" s="40"/>
      <c r="B121" s="41"/>
      <c r="C121" s="215" t="s">
        <v>248</v>
      </c>
      <c r="D121" s="215" t="s">
        <v>148</v>
      </c>
      <c r="E121" s="216" t="s">
        <v>1683</v>
      </c>
      <c r="F121" s="217" t="s">
        <v>1684</v>
      </c>
      <c r="G121" s="218" t="s">
        <v>1644</v>
      </c>
      <c r="H121" s="219">
        <v>1</v>
      </c>
      <c r="I121" s="220"/>
      <c r="J121" s="221">
        <f>ROUND(I121*H121,2)</f>
        <v>0</v>
      </c>
      <c r="K121" s="222"/>
      <c r="L121" s="46"/>
      <c r="M121" s="223" t="s">
        <v>19</v>
      </c>
      <c r="N121" s="224" t="s">
        <v>42</v>
      </c>
      <c r="O121" s="86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7" t="s">
        <v>1645</v>
      </c>
      <c r="AT121" s="227" t="s">
        <v>148</v>
      </c>
      <c r="AU121" s="227" t="s">
        <v>80</v>
      </c>
      <c r="AY121" s="19" t="s">
        <v>146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9" t="s">
        <v>78</v>
      </c>
      <c r="BK121" s="228">
        <f>ROUND(I121*H121,2)</f>
        <v>0</v>
      </c>
      <c r="BL121" s="19" t="s">
        <v>1645</v>
      </c>
      <c r="BM121" s="227" t="s">
        <v>1685</v>
      </c>
    </row>
    <row r="122" s="12" customFormat="1" ht="22.8" customHeight="1">
      <c r="A122" s="12"/>
      <c r="B122" s="199"/>
      <c r="C122" s="200"/>
      <c r="D122" s="201" t="s">
        <v>70</v>
      </c>
      <c r="E122" s="213" t="s">
        <v>1686</v>
      </c>
      <c r="F122" s="213" t="s">
        <v>1687</v>
      </c>
      <c r="G122" s="200"/>
      <c r="H122" s="200"/>
      <c r="I122" s="203"/>
      <c r="J122" s="214">
        <f>BK122</f>
        <v>0</v>
      </c>
      <c r="K122" s="200"/>
      <c r="L122" s="205"/>
      <c r="M122" s="206"/>
      <c r="N122" s="207"/>
      <c r="O122" s="207"/>
      <c r="P122" s="208">
        <f>P123</f>
        <v>0</v>
      </c>
      <c r="Q122" s="207"/>
      <c r="R122" s="208">
        <f>R123</f>
        <v>0</v>
      </c>
      <c r="S122" s="207"/>
      <c r="T122" s="209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179</v>
      </c>
      <c r="AT122" s="211" t="s">
        <v>70</v>
      </c>
      <c r="AU122" s="211" t="s">
        <v>78</v>
      </c>
      <c r="AY122" s="210" t="s">
        <v>146</v>
      </c>
      <c r="BK122" s="212">
        <f>BK123</f>
        <v>0</v>
      </c>
    </row>
    <row r="123" s="2" customFormat="1" ht="16.5" customHeight="1">
      <c r="A123" s="40"/>
      <c r="B123" s="41"/>
      <c r="C123" s="215" t="s">
        <v>255</v>
      </c>
      <c r="D123" s="215" t="s">
        <v>148</v>
      </c>
      <c r="E123" s="216" t="s">
        <v>1688</v>
      </c>
      <c r="F123" s="217" t="s">
        <v>1689</v>
      </c>
      <c r="G123" s="218" t="s">
        <v>1644</v>
      </c>
      <c r="H123" s="219">
        <v>1</v>
      </c>
      <c r="I123" s="220"/>
      <c r="J123" s="221">
        <f>ROUND(I123*H123,2)</f>
        <v>0</v>
      </c>
      <c r="K123" s="222"/>
      <c r="L123" s="46"/>
      <c r="M123" s="223" t="s">
        <v>19</v>
      </c>
      <c r="N123" s="224" t="s">
        <v>42</v>
      </c>
      <c r="O123" s="86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7" t="s">
        <v>1645</v>
      </c>
      <c r="AT123" s="227" t="s">
        <v>148</v>
      </c>
      <c r="AU123" s="227" t="s">
        <v>80</v>
      </c>
      <c r="AY123" s="19" t="s">
        <v>146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9" t="s">
        <v>78</v>
      </c>
      <c r="BK123" s="228">
        <f>ROUND(I123*H123,2)</f>
        <v>0</v>
      </c>
      <c r="BL123" s="19" t="s">
        <v>1645</v>
      </c>
      <c r="BM123" s="227" t="s">
        <v>1690</v>
      </c>
    </row>
    <row r="124" s="12" customFormat="1" ht="22.8" customHeight="1">
      <c r="A124" s="12"/>
      <c r="B124" s="199"/>
      <c r="C124" s="200"/>
      <c r="D124" s="201" t="s">
        <v>70</v>
      </c>
      <c r="E124" s="213" t="s">
        <v>1691</v>
      </c>
      <c r="F124" s="213" t="s">
        <v>1692</v>
      </c>
      <c r="G124" s="200"/>
      <c r="H124" s="200"/>
      <c r="I124" s="203"/>
      <c r="J124" s="214">
        <f>BK124</f>
        <v>0</v>
      </c>
      <c r="K124" s="200"/>
      <c r="L124" s="205"/>
      <c r="M124" s="206"/>
      <c r="N124" s="207"/>
      <c r="O124" s="207"/>
      <c r="P124" s="208">
        <f>SUM(P125:P141)</f>
        <v>0</v>
      </c>
      <c r="Q124" s="207"/>
      <c r="R124" s="208">
        <f>SUM(R125:R141)</f>
        <v>0</v>
      </c>
      <c r="S124" s="207"/>
      <c r="T124" s="209">
        <f>SUM(T125:T141)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0" t="s">
        <v>179</v>
      </c>
      <c r="AT124" s="211" t="s">
        <v>70</v>
      </c>
      <c r="AU124" s="211" t="s">
        <v>78</v>
      </c>
      <c r="AY124" s="210" t="s">
        <v>146</v>
      </c>
      <c r="BK124" s="212">
        <f>SUM(BK125:BK141)</f>
        <v>0</v>
      </c>
    </row>
    <row r="125" s="2" customFormat="1" ht="16.5" customHeight="1">
      <c r="A125" s="40"/>
      <c r="B125" s="41"/>
      <c r="C125" s="215" t="s">
        <v>260</v>
      </c>
      <c r="D125" s="215" t="s">
        <v>148</v>
      </c>
      <c r="E125" s="216" t="s">
        <v>1693</v>
      </c>
      <c r="F125" s="217" t="s">
        <v>1694</v>
      </c>
      <c r="G125" s="218" t="s">
        <v>1644</v>
      </c>
      <c r="H125" s="219">
        <v>1</v>
      </c>
      <c r="I125" s="220"/>
      <c r="J125" s="221">
        <f>ROUND(I125*H125,2)</f>
        <v>0</v>
      </c>
      <c r="K125" s="222"/>
      <c r="L125" s="46"/>
      <c r="M125" s="223" t="s">
        <v>19</v>
      </c>
      <c r="N125" s="224" t="s">
        <v>42</v>
      </c>
      <c r="O125" s="86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7" t="s">
        <v>152</v>
      </c>
      <c r="AT125" s="227" t="s">
        <v>148</v>
      </c>
      <c r="AU125" s="227" t="s">
        <v>80</v>
      </c>
      <c r="AY125" s="19" t="s">
        <v>146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9" t="s">
        <v>78</v>
      </c>
      <c r="BK125" s="228">
        <f>ROUND(I125*H125,2)</f>
        <v>0</v>
      </c>
      <c r="BL125" s="19" t="s">
        <v>152</v>
      </c>
      <c r="BM125" s="227" t="s">
        <v>1695</v>
      </c>
    </row>
    <row r="126" s="2" customFormat="1">
      <c r="A126" s="40"/>
      <c r="B126" s="41"/>
      <c r="C126" s="42"/>
      <c r="D126" s="234" t="s">
        <v>156</v>
      </c>
      <c r="E126" s="42"/>
      <c r="F126" s="235" t="s">
        <v>1696</v>
      </c>
      <c r="G126" s="42"/>
      <c r="H126" s="42"/>
      <c r="I126" s="231"/>
      <c r="J126" s="42"/>
      <c r="K126" s="42"/>
      <c r="L126" s="46"/>
      <c r="M126" s="232"/>
      <c r="N126" s="23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156</v>
      </c>
      <c r="AU126" s="19" t="s">
        <v>80</v>
      </c>
    </row>
    <row r="127" s="2" customFormat="1" ht="16.5" customHeight="1">
      <c r="A127" s="40"/>
      <c r="B127" s="41"/>
      <c r="C127" s="215" t="s">
        <v>266</v>
      </c>
      <c r="D127" s="215" t="s">
        <v>148</v>
      </c>
      <c r="E127" s="216" t="s">
        <v>1697</v>
      </c>
      <c r="F127" s="217" t="s">
        <v>1698</v>
      </c>
      <c r="G127" s="218" t="s">
        <v>1644</v>
      </c>
      <c r="H127" s="219">
        <v>1</v>
      </c>
      <c r="I127" s="220"/>
      <c r="J127" s="221">
        <f>ROUND(I127*H127,2)</f>
        <v>0</v>
      </c>
      <c r="K127" s="222"/>
      <c r="L127" s="46"/>
      <c r="M127" s="223" t="s">
        <v>19</v>
      </c>
      <c r="N127" s="224" t="s">
        <v>42</v>
      </c>
      <c r="O127" s="86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7" t="s">
        <v>152</v>
      </c>
      <c r="AT127" s="227" t="s">
        <v>148</v>
      </c>
      <c r="AU127" s="227" t="s">
        <v>80</v>
      </c>
      <c r="AY127" s="19" t="s">
        <v>146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9" t="s">
        <v>78</v>
      </c>
      <c r="BK127" s="228">
        <f>ROUND(I127*H127,2)</f>
        <v>0</v>
      </c>
      <c r="BL127" s="19" t="s">
        <v>152</v>
      </c>
      <c r="BM127" s="227" t="s">
        <v>1699</v>
      </c>
    </row>
    <row r="128" s="2" customFormat="1" ht="16.5" customHeight="1">
      <c r="A128" s="40"/>
      <c r="B128" s="41"/>
      <c r="C128" s="215" t="s">
        <v>272</v>
      </c>
      <c r="D128" s="215" t="s">
        <v>148</v>
      </c>
      <c r="E128" s="216" t="s">
        <v>1700</v>
      </c>
      <c r="F128" s="217" t="s">
        <v>1701</v>
      </c>
      <c r="G128" s="218" t="s">
        <v>1644</v>
      </c>
      <c r="H128" s="219">
        <v>1</v>
      </c>
      <c r="I128" s="220"/>
      <c r="J128" s="221">
        <f>ROUND(I128*H128,2)</f>
        <v>0</v>
      </c>
      <c r="K128" s="222"/>
      <c r="L128" s="46"/>
      <c r="M128" s="223" t="s">
        <v>19</v>
      </c>
      <c r="N128" s="224" t="s">
        <v>42</v>
      </c>
      <c r="O128" s="86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7" t="s">
        <v>152</v>
      </c>
      <c r="AT128" s="227" t="s">
        <v>148</v>
      </c>
      <c r="AU128" s="227" t="s">
        <v>80</v>
      </c>
      <c r="AY128" s="19" t="s">
        <v>146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9" t="s">
        <v>78</v>
      </c>
      <c r="BK128" s="228">
        <f>ROUND(I128*H128,2)</f>
        <v>0</v>
      </c>
      <c r="BL128" s="19" t="s">
        <v>152</v>
      </c>
      <c r="BM128" s="227" t="s">
        <v>1702</v>
      </c>
    </row>
    <row r="129" s="2" customFormat="1">
      <c r="A129" s="40"/>
      <c r="B129" s="41"/>
      <c r="C129" s="42"/>
      <c r="D129" s="234" t="s">
        <v>156</v>
      </c>
      <c r="E129" s="42"/>
      <c r="F129" s="235" t="s">
        <v>1703</v>
      </c>
      <c r="G129" s="42"/>
      <c r="H129" s="42"/>
      <c r="I129" s="231"/>
      <c r="J129" s="42"/>
      <c r="K129" s="42"/>
      <c r="L129" s="46"/>
      <c r="M129" s="232"/>
      <c r="N129" s="23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156</v>
      </c>
      <c r="AU129" s="19" t="s">
        <v>80</v>
      </c>
    </row>
    <row r="130" s="2" customFormat="1" ht="16.5" customHeight="1">
      <c r="A130" s="40"/>
      <c r="B130" s="41"/>
      <c r="C130" s="215" t="s">
        <v>7</v>
      </c>
      <c r="D130" s="215" t="s">
        <v>148</v>
      </c>
      <c r="E130" s="216" t="s">
        <v>1704</v>
      </c>
      <c r="F130" s="217" t="s">
        <v>1705</v>
      </c>
      <c r="G130" s="218" t="s">
        <v>1644</v>
      </c>
      <c r="H130" s="219">
        <v>1</v>
      </c>
      <c r="I130" s="220"/>
      <c r="J130" s="221">
        <f>ROUND(I130*H130,2)</f>
        <v>0</v>
      </c>
      <c r="K130" s="222"/>
      <c r="L130" s="46"/>
      <c r="M130" s="223" t="s">
        <v>19</v>
      </c>
      <c r="N130" s="224" t="s">
        <v>42</v>
      </c>
      <c r="O130" s="86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7" t="s">
        <v>1645</v>
      </c>
      <c r="AT130" s="227" t="s">
        <v>148</v>
      </c>
      <c r="AU130" s="227" t="s">
        <v>80</v>
      </c>
      <c r="AY130" s="19" t="s">
        <v>146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9" t="s">
        <v>78</v>
      </c>
      <c r="BK130" s="228">
        <f>ROUND(I130*H130,2)</f>
        <v>0</v>
      </c>
      <c r="BL130" s="19" t="s">
        <v>1645</v>
      </c>
      <c r="BM130" s="227" t="s">
        <v>1706</v>
      </c>
    </row>
    <row r="131" s="2" customFormat="1">
      <c r="A131" s="40"/>
      <c r="B131" s="41"/>
      <c r="C131" s="42"/>
      <c r="D131" s="234" t="s">
        <v>156</v>
      </c>
      <c r="E131" s="42"/>
      <c r="F131" s="235" t="s">
        <v>1707</v>
      </c>
      <c r="G131" s="42"/>
      <c r="H131" s="42"/>
      <c r="I131" s="231"/>
      <c r="J131" s="42"/>
      <c r="K131" s="42"/>
      <c r="L131" s="46"/>
      <c r="M131" s="232"/>
      <c r="N131" s="23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156</v>
      </c>
      <c r="AU131" s="19" t="s">
        <v>80</v>
      </c>
    </row>
    <row r="132" s="2" customFormat="1" ht="16.5" customHeight="1">
      <c r="A132" s="40"/>
      <c r="B132" s="41"/>
      <c r="C132" s="215" t="s">
        <v>286</v>
      </c>
      <c r="D132" s="215" t="s">
        <v>148</v>
      </c>
      <c r="E132" s="216" t="s">
        <v>1708</v>
      </c>
      <c r="F132" s="217" t="s">
        <v>1709</v>
      </c>
      <c r="G132" s="218" t="s">
        <v>1644</v>
      </c>
      <c r="H132" s="219">
        <v>1</v>
      </c>
      <c r="I132" s="220"/>
      <c r="J132" s="221">
        <f>ROUND(I132*H132,2)</f>
        <v>0</v>
      </c>
      <c r="K132" s="222"/>
      <c r="L132" s="46"/>
      <c r="M132" s="223" t="s">
        <v>19</v>
      </c>
      <c r="N132" s="224" t="s">
        <v>42</v>
      </c>
      <c r="O132" s="86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7" t="s">
        <v>1645</v>
      </c>
      <c r="AT132" s="227" t="s">
        <v>148</v>
      </c>
      <c r="AU132" s="227" t="s">
        <v>80</v>
      </c>
      <c r="AY132" s="19" t="s">
        <v>146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9" t="s">
        <v>78</v>
      </c>
      <c r="BK132" s="228">
        <f>ROUND(I132*H132,2)</f>
        <v>0</v>
      </c>
      <c r="BL132" s="19" t="s">
        <v>1645</v>
      </c>
      <c r="BM132" s="227" t="s">
        <v>1710</v>
      </c>
    </row>
    <row r="133" s="2" customFormat="1">
      <c r="A133" s="40"/>
      <c r="B133" s="41"/>
      <c r="C133" s="42"/>
      <c r="D133" s="234" t="s">
        <v>156</v>
      </c>
      <c r="E133" s="42"/>
      <c r="F133" s="235" t="s">
        <v>1707</v>
      </c>
      <c r="G133" s="42"/>
      <c r="H133" s="42"/>
      <c r="I133" s="231"/>
      <c r="J133" s="42"/>
      <c r="K133" s="42"/>
      <c r="L133" s="46"/>
      <c r="M133" s="232"/>
      <c r="N133" s="23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156</v>
      </c>
      <c r="AU133" s="19" t="s">
        <v>80</v>
      </c>
    </row>
    <row r="134" s="2" customFormat="1" ht="16.5" customHeight="1">
      <c r="A134" s="40"/>
      <c r="B134" s="41"/>
      <c r="C134" s="215" t="s">
        <v>291</v>
      </c>
      <c r="D134" s="215" t="s">
        <v>148</v>
      </c>
      <c r="E134" s="216" t="s">
        <v>1711</v>
      </c>
      <c r="F134" s="217" t="s">
        <v>1712</v>
      </c>
      <c r="G134" s="218" t="s">
        <v>151</v>
      </c>
      <c r="H134" s="219">
        <v>25</v>
      </c>
      <c r="I134" s="220"/>
      <c r="J134" s="221">
        <f>ROUND(I134*H134,2)</f>
        <v>0</v>
      </c>
      <c r="K134" s="222"/>
      <c r="L134" s="46"/>
      <c r="M134" s="223" t="s">
        <v>19</v>
      </c>
      <c r="N134" s="224" t="s">
        <v>42</v>
      </c>
      <c r="O134" s="86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7" t="s">
        <v>152</v>
      </c>
      <c r="AT134" s="227" t="s">
        <v>148</v>
      </c>
      <c r="AU134" s="227" t="s">
        <v>80</v>
      </c>
      <c r="AY134" s="19" t="s">
        <v>146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9" t="s">
        <v>78</v>
      </c>
      <c r="BK134" s="228">
        <f>ROUND(I134*H134,2)</f>
        <v>0</v>
      </c>
      <c r="BL134" s="19" t="s">
        <v>152</v>
      </c>
      <c r="BM134" s="227" t="s">
        <v>1713</v>
      </c>
    </row>
    <row r="135" s="2" customFormat="1" ht="16.5" customHeight="1">
      <c r="A135" s="40"/>
      <c r="B135" s="41"/>
      <c r="C135" s="215" t="s">
        <v>297</v>
      </c>
      <c r="D135" s="215" t="s">
        <v>148</v>
      </c>
      <c r="E135" s="216" t="s">
        <v>1714</v>
      </c>
      <c r="F135" s="217" t="s">
        <v>1715</v>
      </c>
      <c r="G135" s="218" t="s">
        <v>151</v>
      </c>
      <c r="H135" s="219">
        <v>25</v>
      </c>
      <c r="I135" s="220"/>
      <c r="J135" s="221">
        <f>ROUND(I135*H135,2)</f>
        <v>0</v>
      </c>
      <c r="K135" s="222"/>
      <c r="L135" s="46"/>
      <c r="M135" s="223" t="s">
        <v>19</v>
      </c>
      <c r="N135" s="224" t="s">
        <v>42</v>
      </c>
      <c r="O135" s="86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7" t="s">
        <v>152</v>
      </c>
      <c r="AT135" s="227" t="s">
        <v>148</v>
      </c>
      <c r="AU135" s="227" t="s">
        <v>80</v>
      </c>
      <c r="AY135" s="19" t="s">
        <v>146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9" t="s">
        <v>78</v>
      </c>
      <c r="BK135" s="228">
        <f>ROUND(I135*H135,2)</f>
        <v>0</v>
      </c>
      <c r="BL135" s="19" t="s">
        <v>152</v>
      </c>
      <c r="BM135" s="227" t="s">
        <v>1716</v>
      </c>
    </row>
    <row r="136" s="2" customFormat="1" ht="16.5" customHeight="1">
      <c r="A136" s="40"/>
      <c r="B136" s="41"/>
      <c r="C136" s="215" t="s">
        <v>303</v>
      </c>
      <c r="D136" s="215" t="s">
        <v>148</v>
      </c>
      <c r="E136" s="216" t="s">
        <v>1717</v>
      </c>
      <c r="F136" s="217" t="s">
        <v>1718</v>
      </c>
      <c r="G136" s="218" t="s">
        <v>1644</v>
      </c>
      <c r="H136" s="219">
        <v>1</v>
      </c>
      <c r="I136" s="220"/>
      <c r="J136" s="221">
        <f>ROUND(I136*H136,2)</f>
        <v>0</v>
      </c>
      <c r="K136" s="222"/>
      <c r="L136" s="46"/>
      <c r="M136" s="223" t="s">
        <v>19</v>
      </c>
      <c r="N136" s="224" t="s">
        <v>42</v>
      </c>
      <c r="O136" s="86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7" t="s">
        <v>1645</v>
      </c>
      <c r="AT136" s="227" t="s">
        <v>148</v>
      </c>
      <c r="AU136" s="227" t="s">
        <v>80</v>
      </c>
      <c r="AY136" s="19" t="s">
        <v>146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9" t="s">
        <v>78</v>
      </c>
      <c r="BK136" s="228">
        <f>ROUND(I136*H136,2)</f>
        <v>0</v>
      </c>
      <c r="BL136" s="19" t="s">
        <v>1645</v>
      </c>
      <c r="BM136" s="227" t="s">
        <v>1719</v>
      </c>
    </row>
    <row r="137" s="2" customFormat="1" ht="16.5" customHeight="1">
      <c r="A137" s="40"/>
      <c r="B137" s="41"/>
      <c r="C137" s="215" t="s">
        <v>315</v>
      </c>
      <c r="D137" s="215" t="s">
        <v>148</v>
      </c>
      <c r="E137" s="216" t="s">
        <v>1720</v>
      </c>
      <c r="F137" s="217" t="s">
        <v>1721</v>
      </c>
      <c r="G137" s="218" t="s">
        <v>412</v>
      </c>
      <c r="H137" s="219">
        <v>1</v>
      </c>
      <c r="I137" s="220"/>
      <c r="J137" s="221">
        <f>ROUND(I137*H137,2)</f>
        <v>0</v>
      </c>
      <c r="K137" s="222"/>
      <c r="L137" s="46"/>
      <c r="M137" s="223" t="s">
        <v>19</v>
      </c>
      <c r="N137" s="224" t="s">
        <v>42</v>
      </c>
      <c r="O137" s="86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7" t="s">
        <v>1645</v>
      </c>
      <c r="AT137" s="227" t="s">
        <v>148</v>
      </c>
      <c r="AU137" s="227" t="s">
        <v>80</v>
      </c>
      <c r="AY137" s="19" t="s">
        <v>146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9" t="s">
        <v>78</v>
      </c>
      <c r="BK137" s="228">
        <f>ROUND(I137*H137,2)</f>
        <v>0</v>
      </c>
      <c r="BL137" s="19" t="s">
        <v>1645</v>
      </c>
      <c r="BM137" s="227" t="s">
        <v>1722</v>
      </c>
    </row>
    <row r="138" s="2" customFormat="1">
      <c r="A138" s="40"/>
      <c r="B138" s="41"/>
      <c r="C138" s="42"/>
      <c r="D138" s="234" t="s">
        <v>156</v>
      </c>
      <c r="E138" s="42"/>
      <c r="F138" s="235" t="s">
        <v>1723</v>
      </c>
      <c r="G138" s="42"/>
      <c r="H138" s="42"/>
      <c r="I138" s="231"/>
      <c r="J138" s="42"/>
      <c r="K138" s="42"/>
      <c r="L138" s="46"/>
      <c r="M138" s="232"/>
      <c r="N138" s="23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156</v>
      </c>
      <c r="AU138" s="19" t="s">
        <v>80</v>
      </c>
    </row>
    <row r="139" s="2" customFormat="1" ht="16.5" customHeight="1">
      <c r="A139" s="40"/>
      <c r="B139" s="41"/>
      <c r="C139" s="215" t="s">
        <v>321</v>
      </c>
      <c r="D139" s="215" t="s">
        <v>148</v>
      </c>
      <c r="E139" s="216" t="s">
        <v>1724</v>
      </c>
      <c r="F139" s="217" t="s">
        <v>1725</v>
      </c>
      <c r="G139" s="218" t="s">
        <v>151</v>
      </c>
      <c r="H139" s="219">
        <v>25</v>
      </c>
      <c r="I139" s="220"/>
      <c r="J139" s="221">
        <f>ROUND(I139*H139,2)</f>
        <v>0</v>
      </c>
      <c r="K139" s="222"/>
      <c r="L139" s="46"/>
      <c r="M139" s="223" t="s">
        <v>19</v>
      </c>
      <c r="N139" s="224" t="s">
        <v>42</v>
      </c>
      <c r="O139" s="86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7" t="s">
        <v>152</v>
      </c>
      <c r="AT139" s="227" t="s">
        <v>148</v>
      </c>
      <c r="AU139" s="227" t="s">
        <v>80</v>
      </c>
      <c r="AY139" s="19" t="s">
        <v>146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9" t="s">
        <v>78</v>
      </c>
      <c r="BK139" s="228">
        <f>ROUND(I139*H139,2)</f>
        <v>0</v>
      </c>
      <c r="BL139" s="19" t="s">
        <v>152</v>
      </c>
      <c r="BM139" s="227" t="s">
        <v>1726</v>
      </c>
    </row>
    <row r="140" s="2" customFormat="1" ht="16.5" customHeight="1">
      <c r="A140" s="40"/>
      <c r="B140" s="41"/>
      <c r="C140" s="215" t="s">
        <v>328</v>
      </c>
      <c r="D140" s="215" t="s">
        <v>148</v>
      </c>
      <c r="E140" s="216" t="s">
        <v>1727</v>
      </c>
      <c r="F140" s="217" t="s">
        <v>1728</v>
      </c>
      <c r="G140" s="218" t="s">
        <v>1644</v>
      </c>
      <c r="H140" s="219">
        <v>1</v>
      </c>
      <c r="I140" s="220"/>
      <c r="J140" s="221">
        <f>ROUND(I140*H140,2)</f>
        <v>0</v>
      </c>
      <c r="K140" s="222"/>
      <c r="L140" s="46"/>
      <c r="M140" s="223" t="s">
        <v>19</v>
      </c>
      <c r="N140" s="224" t="s">
        <v>42</v>
      </c>
      <c r="O140" s="86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7" t="s">
        <v>152</v>
      </c>
      <c r="AT140" s="227" t="s">
        <v>148</v>
      </c>
      <c r="AU140" s="227" t="s">
        <v>80</v>
      </c>
      <c r="AY140" s="19" t="s">
        <v>146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9" t="s">
        <v>78</v>
      </c>
      <c r="BK140" s="228">
        <f>ROUND(I140*H140,2)</f>
        <v>0</v>
      </c>
      <c r="BL140" s="19" t="s">
        <v>152</v>
      </c>
      <c r="BM140" s="227" t="s">
        <v>1729</v>
      </c>
    </row>
    <row r="141" s="2" customFormat="1" ht="16.5" customHeight="1">
      <c r="A141" s="40"/>
      <c r="B141" s="41"/>
      <c r="C141" s="215" t="s">
        <v>334</v>
      </c>
      <c r="D141" s="215" t="s">
        <v>148</v>
      </c>
      <c r="E141" s="216" t="s">
        <v>1730</v>
      </c>
      <c r="F141" s="217" t="s">
        <v>1731</v>
      </c>
      <c r="G141" s="218" t="s">
        <v>1644</v>
      </c>
      <c r="H141" s="219">
        <v>1</v>
      </c>
      <c r="I141" s="220"/>
      <c r="J141" s="221">
        <f>ROUND(I141*H141,2)</f>
        <v>0</v>
      </c>
      <c r="K141" s="222"/>
      <c r="L141" s="46"/>
      <c r="M141" s="223" t="s">
        <v>19</v>
      </c>
      <c r="N141" s="224" t="s">
        <v>42</v>
      </c>
      <c r="O141" s="86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7" t="s">
        <v>152</v>
      </c>
      <c r="AT141" s="227" t="s">
        <v>148</v>
      </c>
      <c r="AU141" s="227" t="s">
        <v>80</v>
      </c>
      <c r="AY141" s="19" t="s">
        <v>146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9" t="s">
        <v>78</v>
      </c>
      <c r="BK141" s="228">
        <f>ROUND(I141*H141,2)</f>
        <v>0</v>
      </c>
      <c r="BL141" s="19" t="s">
        <v>152</v>
      </c>
      <c r="BM141" s="227" t="s">
        <v>1732</v>
      </c>
    </row>
    <row r="142" s="12" customFormat="1" ht="22.8" customHeight="1">
      <c r="A142" s="12"/>
      <c r="B142" s="199"/>
      <c r="C142" s="200"/>
      <c r="D142" s="201" t="s">
        <v>70</v>
      </c>
      <c r="E142" s="213" t="s">
        <v>1733</v>
      </c>
      <c r="F142" s="213" t="s">
        <v>1734</v>
      </c>
      <c r="G142" s="200"/>
      <c r="H142" s="200"/>
      <c r="I142" s="203"/>
      <c r="J142" s="214">
        <f>BK142</f>
        <v>0</v>
      </c>
      <c r="K142" s="200"/>
      <c r="L142" s="205"/>
      <c r="M142" s="206"/>
      <c r="N142" s="207"/>
      <c r="O142" s="207"/>
      <c r="P142" s="208">
        <f>SUM(P143:P146)</f>
        <v>0</v>
      </c>
      <c r="Q142" s="207"/>
      <c r="R142" s="208">
        <f>SUM(R143:R146)</f>
        <v>0</v>
      </c>
      <c r="S142" s="207"/>
      <c r="T142" s="209">
        <f>SUM(T143:T146)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0" t="s">
        <v>179</v>
      </c>
      <c r="AT142" s="211" t="s">
        <v>70</v>
      </c>
      <c r="AU142" s="211" t="s">
        <v>78</v>
      </c>
      <c r="AY142" s="210" t="s">
        <v>146</v>
      </c>
      <c r="BK142" s="212">
        <f>SUM(BK143:BK146)</f>
        <v>0</v>
      </c>
    </row>
    <row r="143" s="2" customFormat="1" ht="16.5" customHeight="1">
      <c r="A143" s="40"/>
      <c r="B143" s="41"/>
      <c r="C143" s="215" t="s">
        <v>339</v>
      </c>
      <c r="D143" s="215" t="s">
        <v>148</v>
      </c>
      <c r="E143" s="216" t="s">
        <v>1735</v>
      </c>
      <c r="F143" s="217" t="s">
        <v>1736</v>
      </c>
      <c r="G143" s="218" t="s">
        <v>1644</v>
      </c>
      <c r="H143" s="219">
        <v>1</v>
      </c>
      <c r="I143" s="220"/>
      <c r="J143" s="221">
        <f>ROUND(I143*H143,2)</f>
        <v>0</v>
      </c>
      <c r="K143" s="222"/>
      <c r="L143" s="46"/>
      <c r="M143" s="223" t="s">
        <v>19</v>
      </c>
      <c r="N143" s="224" t="s">
        <v>42</v>
      </c>
      <c r="O143" s="86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7" t="s">
        <v>1645</v>
      </c>
      <c r="AT143" s="227" t="s">
        <v>148</v>
      </c>
      <c r="AU143" s="227" t="s">
        <v>80</v>
      </c>
      <c r="AY143" s="19" t="s">
        <v>146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9" t="s">
        <v>78</v>
      </c>
      <c r="BK143" s="228">
        <f>ROUND(I143*H143,2)</f>
        <v>0</v>
      </c>
      <c r="BL143" s="19" t="s">
        <v>1645</v>
      </c>
      <c r="BM143" s="227" t="s">
        <v>1737</v>
      </c>
    </row>
    <row r="144" s="2" customFormat="1">
      <c r="A144" s="40"/>
      <c r="B144" s="41"/>
      <c r="C144" s="42"/>
      <c r="D144" s="234" t="s">
        <v>156</v>
      </c>
      <c r="E144" s="42"/>
      <c r="F144" s="235" t="s">
        <v>1738</v>
      </c>
      <c r="G144" s="42"/>
      <c r="H144" s="42"/>
      <c r="I144" s="231"/>
      <c r="J144" s="42"/>
      <c r="K144" s="42"/>
      <c r="L144" s="46"/>
      <c r="M144" s="232"/>
      <c r="N144" s="23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156</v>
      </c>
      <c r="AU144" s="19" t="s">
        <v>80</v>
      </c>
    </row>
    <row r="145" s="2" customFormat="1" ht="16.5" customHeight="1">
      <c r="A145" s="40"/>
      <c r="B145" s="41"/>
      <c r="C145" s="215" t="s">
        <v>344</v>
      </c>
      <c r="D145" s="215" t="s">
        <v>148</v>
      </c>
      <c r="E145" s="216" t="s">
        <v>1739</v>
      </c>
      <c r="F145" s="217" t="s">
        <v>1740</v>
      </c>
      <c r="G145" s="218" t="s">
        <v>1644</v>
      </c>
      <c r="H145" s="219">
        <v>1</v>
      </c>
      <c r="I145" s="220"/>
      <c r="J145" s="221">
        <f>ROUND(I145*H145,2)</f>
        <v>0</v>
      </c>
      <c r="K145" s="222"/>
      <c r="L145" s="46"/>
      <c r="M145" s="223" t="s">
        <v>19</v>
      </c>
      <c r="N145" s="224" t="s">
        <v>42</v>
      </c>
      <c r="O145" s="86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7" t="s">
        <v>1645</v>
      </c>
      <c r="AT145" s="227" t="s">
        <v>148</v>
      </c>
      <c r="AU145" s="227" t="s">
        <v>80</v>
      </c>
      <c r="AY145" s="19" t="s">
        <v>146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9" t="s">
        <v>78</v>
      </c>
      <c r="BK145" s="228">
        <f>ROUND(I145*H145,2)</f>
        <v>0</v>
      </c>
      <c r="BL145" s="19" t="s">
        <v>1645</v>
      </c>
      <c r="BM145" s="227" t="s">
        <v>1741</v>
      </c>
    </row>
    <row r="146" s="2" customFormat="1" ht="16.5" customHeight="1">
      <c r="A146" s="40"/>
      <c r="B146" s="41"/>
      <c r="C146" s="215" t="s">
        <v>350</v>
      </c>
      <c r="D146" s="215" t="s">
        <v>148</v>
      </c>
      <c r="E146" s="216" t="s">
        <v>1742</v>
      </c>
      <c r="F146" s="217" t="s">
        <v>1743</v>
      </c>
      <c r="G146" s="218" t="s">
        <v>1644</v>
      </c>
      <c r="H146" s="219">
        <v>1</v>
      </c>
      <c r="I146" s="220"/>
      <c r="J146" s="221">
        <f>ROUND(I146*H146,2)</f>
        <v>0</v>
      </c>
      <c r="K146" s="222"/>
      <c r="L146" s="46"/>
      <c r="M146" s="286" t="s">
        <v>19</v>
      </c>
      <c r="N146" s="287" t="s">
        <v>42</v>
      </c>
      <c r="O146" s="284"/>
      <c r="P146" s="288">
        <f>O146*H146</f>
        <v>0</v>
      </c>
      <c r="Q146" s="288">
        <v>0</v>
      </c>
      <c r="R146" s="288">
        <f>Q146*H146</f>
        <v>0</v>
      </c>
      <c r="S146" s="288">
        <v>0</v>
      </c>
      <c r="T146" s="289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7" t="s">
        <v>1645</v>
      </c>
      <c r="AT146" s="227" t="s">
        <v>148</v>
      </c>
      <c r="AU146" s="227" t="s">
        <v>80</v>
      </c>
      <c r="AY146" s="19" t="s">
        <v>146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9" t="s">
        <v>78</v>
      </c>
      <c r="BK146" s="228">
        <f>ROUND(I146*H146,2)</f>
        <v>0</v>
      </c>
      <c r="BL146" s="19" t="s">
        <v>1645</v>
      </c>
      <c r="BM146" s="227" t="s">
        <v>1744</v>
      </c>
    </row>
    <row r="147" s="2" customFormat="1" ht="6.96" customHeight="1">
      <c r="A147" s="40"/>
      <c r="B147" s="61"/>
      <c r="C147" s="62"/>
      <c r="D147" s="62"/>
      <c r="E147" s="62"/>
      <c r="F147" s="62"/>
      <c r="G147" s="62"/>
      <c r="H147" s="62"/>
      <c r="I147" s="62"/>
      <c r="J147" s="62"/>
      <c r="K147" s="62"/>
      <c r="L147" s="46"/>
      <c r="M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</row>
  </sheetData>
  <sheetProtection sheet="1" autoFilter="0" formatColumns="0" formatRows="0" objects="1" scenarios="1" spinCount="100000" saltValue="fWWps58loHUyQG63lxzuYdoMqfFFhn7VfmWIr0DTA/I6iCWjsWUTj3H00Zed+BwiXrtBNJqKKrUDbZS65DTbEg==" hashValue="2YEVKZbsvsZoIdxQn1jj8+tFdXWZzMmzW06CHAIT7fcDo9wZZCfWqAFHW2rt/R9pvE5mh6q1Cnqc155ntEpc5Q==" algorithmName="SHA-512" password="CC35"/>
  <autoFilter ref="C86:K14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1/119003227"/>
    <hyperlink ref="F94" r:id="rId2" display="https://podminky.urs.cz/item/CS_URS_2024_01/119003228"/>
    <hyperlink ref="F96" r:id="rId3" display="https://podminky.urs.cz/item/CS_URS_2024_01/184818234"/>
    <hyperlink ref="F99" r:id="rId4" display="https://podminky.urs.cz/item/CS_URS_2023_02/938908411"/>
    <hyperlink ref="F108" r:id="rId5" display="https://podminky.urs.cz/item/CS_URS_2024_01/01151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90" customWidth="1"/>
    <col min="2" max="2" width="1.667969" style="290" customWidth="1"/>
    <col min="3" max="4" width="5" style="290" customWidth="1"/>
    <col min="5" max="5" width="11.66016" style="290" customWidth="1"/>
    <col min="6" max="6" width="9.160156" style="290" customWidth="1"/>
    <col min="7" max="7" width="5" style="290" customWidth="1"/>
    <col min="8" max="8" width="77.83203" style="290" customWidth="1"/>
    <col min="9" max="10" width="20" style="290" customWidth="1"/>
    <col min="11" max="11" width="1.667969" style="290" customWidth="1"/>
  </cols>
  <sheetData>
    <row r="1" s="1" customFormat="1" ht="37.5" customHeight="1"/>
    <row r="2" s="1" customFormat="1" ht="7.5" customHeight="1">
      <c r="B2" s="291"/>
      <c r="C2" s="292"/>
      <c r="D2" s="292"/>
      <c r="E2" s="292"/>
      <c r="F2" s="292"/>
      <c r="G2" s="292"/>
      <c r="H2" s="292"/>
      <c r="I2" s="292"/>
      <c r="J2" s="292"/>
      <c r="K2" s="293"/>
    </row>
    <row r="3" s="16" customFormat="1" ht="45" customHeight="1">
      <c r="B3" s="294"/>
      <c r="C3" s="295" t="s">
        <v>1745</v>
      </c>
      <c r="D3" s="295"/>
      <c r="E3" s="295"/>
      <c r="F3" s="295"/>
      <c r="G3" s="295"/>
      <c r="H3" s="295"/>
      <c r="I3" s="295"/>
      <c r="J3" s="295"/>
      <c r="K3" s="296"/>
    </row>
    <row r="4" s="1" customFormat="1" ht="25.5" customHeight="1">
      <c r="B4" s="297"/>
      <c r="C4" s="298" t="s">
        <v>1746</v>
      </c>
      <c r="D4" s="298"/>
      <c r="E4" s="298"/>
      <c r="F4" s="298"/>
      <c r="G4" s="298"/>
      <c r="H4" s="298"/>
      <c r="I4" s="298"/>
      <c r="J4" s="298"/>
      <c r="K4" s="299"/>
    </row>
    <row r="5" s="1" customFormat="1" ht="5.25" customHeight="1">
      <c r="B5" s="297"/>
      <c r="C5" s="300"/>
      <c r="D5" s="300"/>
      <c r="E5" s="300"/>
      <c r="F5" s="300"/>
      <c r="G5" s="300"/>
      <c r="H5" s="300"/>
      <c r="I5" s="300"/>
      <c r="J5" s="300"/>
      <c r="K5" s="299"/>
    </row>
    <row r="6" s="1" customFormat="1" ht="15" customHeight="1">
      <c r="B6" s="297"/>
      <c r="C6" s="301" t="s">
        <v>1747</v>
      </c>
      <c r="D6" s="301"/>
      <c r="E6" s="301"/>
      <c r="F6" s="301"/>
      <c r="G6" s="301"/>
      <c r="H6" s="301"/>
      <c r="I6" s="301"/>
      <c r="J6" s="301"/>
      <c r="K6" s="299"/>
    </row>
    <row r="7" s="1" customFormat="1" ht="15" customHeight="1">
      <c r="B7" s="302"/>
      <c r="C7" s="301" t="s">
        <v>1748</v>
      </c>
      <c r="D7" s="301"/>
      <c r="E7" s="301"/>
      <c r="F7" s="301"/>
      <c r="G7" s="301"/>
      <c r="H7" s="301"/>
      <c r="I7" s="301"/>
      <c r="J7" s="301"/>
      <c r="K7" s="299"/>
    </row>
    <row r="8" s="1" customFormat="1" ht="12.75" customHeight="1">
      <c r="B8" s="302"/>
      <c r="C8" s="301"/>
      <c r="D8" s="301"/>
      <c r="E8" s="301"/>
      <c r="F8" s="301"/>
      <c r="G8" s="301"/>
      <c r="H8" s="301"/>
      <c r="I8" s="301"/>
      <c r="J8" s="301"/>
      <c r="K8" s="299"/>
    </row>
    <row r="9" s="1" customFormat="1" ht="15" customHeight="1">
      <c r="B9" s="302"/>
      <c r="C9" s="301" t="s">
        <v>1749</v>
      </c>
      <c r="D9" s="301"/>
      <c r="E9" s="301"/>
      <c r="F9" s="301"/>
      <c r="G9" s="301"/>
      <c r="H9" s="301"/>
      <c r="I9" s="301"/>
      <c r="J9" s="301"/>
      <c r="K9" s="299"/>
    </row>
    <row r="10" s="1" customFormat="1" ht="15" customHeight="1">
      <c r="B10" s="302"/>
      <c r="C10" s="301"/>
      <c r="D10" s="301" t="s">
        <v>1750</v>
      </c>
      <c r="E10" s="301"/>
      <c r="F10" s="301"/>
      <c r="G10" s="301"/>
      <c r="H10" s="301"/>
      <c r="I10" s="301"/>
      <c r="J10" s="301"/>
      <c r="K10" s="299"/>
    </row>
    <row r="11" s="1" customFormat="1" ht="15" customHeight="1">
      <c r="B11" s="302"/>
      <c r="C11" s="303"/>
      <c r="D11" s="301" t="s">
        <v>1751</v>
      </c>
      <c r="E11" s="301"/>
      <c r="F11" s="301"/>
      <c r="G11" s="301"/>
      <c r="H11" s="301"/>
      <c r="I11" s="301"/>
      <c r="J11" s="301"/>
      <c r="K11" s="299"/>
    </row>
    <row r="12" s="1" customFormat="1" ht="15" customHeight="1">
      <c r="B12" s="302"/>
      <c r="C12" s="303"/>
      <c r="D12" s="301"/>
      <c r="E12" s="301"/>
      <c r="F12" s="301"/>
      <c r="G12" s="301"/>
      <c r="H12" s="301"/>
      <c r="I12" s="301"/>
      <c r="J12" s="301"/>
      <c r="K12" s="299"/>
    </row>
    <row r="13" s="1" customFormat="1" ht="15" customHeight="1">
      <c r="B13" s="302"/>
      <c r="C13" s="303"/>
      <c r="D13" s="304" t="s">
        <v>1752</v>
      </c>
      <c r="E13" s="301"/>
      <c r="F13" s="301"/>
      <c r="G13" s="301"/>
      <c r="H13" s="301"/>
      <c r="I13" s="301"/>
      <c r="J13" s="301"/>
      <c r="K13" s="299"/>
    </row>
    <row r="14" s="1" customFormat="1" ht="12.75" customHeight="1">
      <c r="B14" s="302"/>
      <c r="C14" s="303"/>
      <c r="D14" s="303"/>
      <c r="E14" s="303"/>
      <c r="F14" s="303"/>
      <c r="G14" s="303"/>
      <c r="H14" s="303"/>
      <c r="I14" s="303"/>
      <c r="J14" s="303"/>
      <c r="K14" s="299"/>
    </row>
    <row r="15" s="1" customFormat="1" ht="15" customHeight="1">
      <c r="B15" s="302"/>
      <c r="C15" s="303"/>
      <c r="D15" s="301" t="s">
        <v>1753</v>
      </c>
      <c r="E15" s="301"/>
      <c r="F15" s="301"/>
      <c r="G15" s="301"/>
      <c r="H15" s="301"/>
      <c r="I15" s="301"/>
      <c r="J15" s="301"/>
      <c r="K15" s="299"/>
    </row>
    <row r="16" s="1" customFormat="1" ht="15" customHeight="1">
      <c r="B16" s="302"/>
      <c r="C16" s="303"/>
      <c r="D16" s="301" t="s">
        <v>1754</v>
      </c>
      <c r="E16" s="301"/>
      <c r="F16" s="301"/>
      <c r="G16" s="301"/>
      <c r="H16" s="301"/>
      <c r="I16" s="301"/>
      <c r="J16" s="301"/>
      <c r="K16" s="299"/>
    </row>
    <row r="17" s="1" customFormat="1" ht="15" customHeight="1">
      <c r="B17" s="302"/>
      <c r="C17" s="303"/>
      <c r="D17" s="301" t="s">
        <v>1755</v>
      </c>
      <c r="E17" s="301"/>
      <c r="F17" s="301"/>
      <c r="G17" s="301"/>
      <c r="H17" s="301"/>
      <c r="I17" s="301"/>
      <c r="J17" s="301"/>
      <c r="K17" s="299"/>
    </row>
    <row r="18" s="1" customFormat="1" ht="15" customHeight="1">
      <c r="B18" s="302"/>
      <c r="C18" s="303"/>
      <c r="D18" s="303"/>
      <c r="E18" s="305" t="s">
        <v>77</v>
      </c>
      <c r="F18" s="301" t="s">
        <v>1756</v>
      </c>
      <c r="G18" s="301"/>
      <c r="H18" s="301"/>
      <c r="I18" s="301"/>
      <c r="J18" s="301"/>
      <c r="K18" s="299"/>
    </row>
    <row r="19" s="1" customFormat="1" ht="15" customHeight="1">
      <c r="B19" s="302"/>
      <c r="C19" s="303"/>
      <c r="D19" s="303"/>
      <c r="E19" s="305" t="s">
        <v>1757</v>
      </c>
      <c r="F19" s="301" t="s">
        <v>1758</v>
      </c>
      <c r="G19" s="301"/>
      <c r="H19" s="301"/>
      <c r="I19" s="301"/>
      <c r="J19" s="301"/>
      <c r="K19" s="299"/>
    </row>
    <row r="20" s="1" customFormat="1" ht="15" customHeight="1">
      <c r="B20" s="302"/>
      <c r="C20" s="303"/>
      <c r="D20" s="303"/>
      <c r="E20" s="305" t="s">
        <v>1759</v>
      </c>
      <c r="F20" s="301" t="s">
        <v>1760</v>
      </c>
      <c r="G20" s="301"/>
      <c r="H20" s="301"/>
      <c r="I20" s="301"/>
      <c r="J20" s="301"/>
      <c r="K20" s="299"/>
    </row>
    <row r="21" s="1" customFormat="1" ht="15" customHeight="1">
      <c r="B21" s="302"/>
      <c r="C21" s="303"/>
      <c r="D21" s="303"/>
      <c r="E21" s="305" t="s">
        <v>1761</v>
      </c>
      <c r="F21" s="301" t="s">
        <v>1762</v>
      </c>
      <c r="G21" s="301"/>
      <c r="H21" s="301"/>
      <c r="I21" s="301"/>
      <c r="J21" s="301"/>
      <c r="K21" s="299"/>
    </row>
    <row r="22" s="1" customFormat="1" ht="15" customHeight="1">
      <c r="B22" s="302"/>
      <c r="C22" s="303"/>
      <c r="D22" s="303"/>
      <c r="E22" s="305" t="s">
        <v>1763</v>
      </c>
      <c r="F22" s="301" t="s">
        <v>1764</v>
      </c>
      <c r="G22" s="301"/>
      <c r="H22" s="301"/>
      <c r="I22" s="301"/>
      <c r="J22" s="301"/>
      <c r="K22" s="299"/>
    </row>
    <row r="23" s="1" customFormat="1" ht="15" customHeight="1">
      <c r="B23" s="302"/>
      <c r="C23" s="303"/>
      <c r="D23" s="303"/>
      <c r="E23" s="305" t="s">
        <v>82</v>
      </c>
      <c r="F23" s="301" t="s">
        <v>1765</v>
      </c>
      <c r="G23" s="301"/>
      <c r="H23" s="301"/>
      <c r="I23" s="301"/>
      <c r="J23" s="301"/>
      <c r="K23" s="299"/>
    </row>
    <row r="24" s="1" customFormat="1" ht="12.75" customHeight="1">
      <c r="B24" s="302"/>
      <c r="C24" s="303"/>
      <c r="D24" s="303"/>
      <c r="E24" s="303"/>
      <c r="F24" s="303"/>
      <c r="G24" s="303"/>
      <c r="H24" s="303"/>
      <c r="I24" s="303"/>
      <c r="J24" s="303"/>
      <c r="K24" s="299"/>
    </row>
    <row r="25" s="1" customFormat="1" ht="15" customHeight="1">
      <c r="B25" s="302"/>
      <c r="C25" s="301" t="s">
        <v>1766</v>
      </c>
      <c r="D25" s="301"/>
      <c r="E25" s="301"/>
      <c r="F25" s="301"/>
      <c r="G25" s="301"/>
      <c r="H25" s="301"/>
      <c r="I25" s="301"/>
      <c r="J25" s="301"/>
      <c r="K25" s="299"/>
    </row>
    <row r="26" s="1" customFormat="1" ht="15" customHeight="1">
      <c r="B26" s="302"/>
      <c r="C26" s="301" t="s">
        <v>1767</v>
      </c>
      <c r="D26" s="301"/>
      <c r="E26" s="301"/>
      <c r="F26" s="301"/>
      <c r="G26" s="301"/>
      <c r="H26" s="301"/>
      <c r="I26" s="301"/>
      <c r="J26" s="301"/>
      <c r="K26" s="299"/>
    </row>
    <row r="27" s="1" customFormat="1" ht="15" customHeight="1">
      <c r="B27" s="302"/>
      <c r="C27" s="301"/>
      <c r="D27" s="301" t="s">
        <v>1768</v>
      </c>
      <c r="E27" s="301"/>
      <c r="F27" s="301"/>
      <c r="G27" s="301"/>
      <c r="H27" s="301"/>
      <c r="I27" s="301"/>
      <c r="J27" s="301"/>
      <c r="K27" s="299"/>
    </row>
    <row r="28" s="1" customFormat="1" ht="15" customHeight="1">
      <c r="B28" s="302"/>
      <c r="C28" s="303"/>
      <c r="D28" s="301" t="s">
        <v>1769</v>
      </c>
      <c r="E28" s="301"/>
      <c r="F28" s="301"/>
      <c r="G28" s="301"/>
      <c r="H28" s="301"/>
      <c r="I28" s="301"/>
      <c r="J28" s="301"/>
      <c r="K28" s="299"/>
    </row>
    <row r="29" s="1" customFormat="1" ht="12.75" customHeight="1">
      <c r="B29" s="302"/>
      <c r="C29" s="303"/>
      <c r="D29" s="303"/>
      <c r="E29" s="303"/>
      <c r="F29" s="303"/>
      <c r="G29" s="303"/>
      <c r="H29" s="303"/>
      <c r="I29" s="303"/>
      <c r="J29" s="303"/>
      <c r="K29" s="299"/>
    </row>
    <row r="30" s="1" customFormat="1" ht="15" customHeight="1">
      <c r="B30" s="302"/>
      <c r="C30" s="303"/>
      <c r="D30" s="301" t="s">
        <v>1770</v>
      </c>
      <c r="E30" s="301"/>
      <c r="F30" s="301"/>
      <c r="G30" s="301"/>
      <c r="H30" s="301"/>
      <c r="I30" s="301"/>
      <c r="J30" s="301"/>
      <c r="K30" s="299"/>
    </row>
    <row r="31" s="1" customFormat="1" ht="15" customHeight="1">
      <c r="B31" s="302"/>
      <c r="C31" s="303"/>
      <c r="D31" s="301" t="s">
        <v>1771</v>
      </c>
      <c r="E31" s="301"/>
      <c r="F31" s="301"/>
      <c r="G31" s="301"/>
      <c r="H31" s="301"/>
      <c r="I31" s="301"/>
      <c r="J31" s="301"/>
      <c r="K31" s="299"/>
    </row>
    <row r="32" s="1" customFormat="1" ht="12.75" customHeight="1">
      <c r="B32" s="302"/>
      <c r="C32" s="303"/>
      <c r="D32" s="303"/>
      <c r="E32" s="303"/>
      <c r="F32" s="303"/>
      <c r="G32" s="303"/>
      <c r="H32" s="303"/>
      <c r="I32" s="303"/>
      <c r="J32" s="303"/>
      <c r="K32" s="299"/>
    </row>
    <row r="33" s="1" customFormat="1" ht="15" customHeight="1">
      <c r="B33" s="302"/>
      <c r="C33" s="303"/>
      <c r="D33" s="301" t="s">
        <v>1772</v>
      </c>
      <c r="E33" s="301"/>
      <c r="F33" s="301"/>
      <c r="G33" s="301"/>
      <c r="H33" s="301"/>
      <c r="I33" s="301"/>
      <c r="J33" s="301"/>
      <c r="K33" s="299"/>
    </row>
    <row r="34" s="1" customFormat="1" ht="15" customHeight="1">
      <c r="B34" s="302"/>
      <c r="C34" s="303"/>
      <c r="D34" s="301" t="s">
        <v>1773</v>
      </c>
      <c r="E34" s="301"/>
      <c r="F34" s="301"/>
      <c r="G34" s="301"/>
      <c r="H34" s="301"/>
      <c r="I34" s="301"/>
      <c r="J34" s="301"/>
      <c r="K34" s="299"/>
    </row>
    <row r="35" s="1" customFormat="1" ht="15" customHeight="1">
      <c r="B35" s="302"/>
      <c r="C35" s="303"/>
      <c r="D35" s="301" t="s">
        <v>1774</v>
      </c>
      <c r="E35" s="301"/>
      <c r="F35" s="301"/>
      <c r="G35" s="301"/>
      <c r="H35" s="301"/>
      <c r="I35" s="301"/>
      <c r="J35" s="301"/>
      <c r="K35" s="299"/>
    </row>
    <row r="36" s="1" customFormat="1" ht="15" customHeight="1">
      <c r="B36" s="302"/>
      <c r="C36" s="303"/>
      <c r="D36" s="301"/>
      <c r="E36" s="304" t="s">
        <v>132</v>
      </c>
      <c r="F36" s="301"/>
      <c r="G36" s="301" t="s">
        <v>1775</v>
      </c>
      <c r="H36" s="301"/>
      <c r="I36" s="301"/>
      <c r="J36" s="301"/>
      <c r="K36" s="299"/>
    </row>
    <row r="37" s="1" customFormat="1" ht="30.75" customHeight="1">
      <c r="B37" s="302"/>
      <c r="C37" s="303"/>
      <c r="D37" s="301"/>
      <c r="E37" s="304" t="s">
        <v>1776</v>
      </c>
      <c r="F37" s="301"/>
      <c r="G37" s="301" t="s">
        <v>1777</v>
      </c>
      <c r="H37" s="301"/>
      <c r="I37" s="301"/>
      <c r="J37" s="301"/>
      <c r="K37" s="299"/>
    </row>
    <row r="38" s="1" customFormat="1" ht="15" customHeight="1">
      <c r="B38" s="302"/>
      <c r="C38" s="303"/>
      <c r="D38" s="301"/>
      <c r="E38" s="304" t="s">
        <v>52</v>
      </c>
      <c r="F38" s="301"/>
      <c r="G38" s="301" t="s">
        <v>1778</v>
      </c>
      <c r="H38" s="301"/>
      <c r="I38" s="301"/>
      <c r="J38" s="301"/>
      <c r="K38" s="299"/>
    </row>
    <row r="39" s="1" customFormat="1" ht="15" customHeight="1">
      <c r="B39" s="302"/>
      <c r="C39" s="303"/>
      <c r="D39" s="301"/>
      <c r="E39" s="304" t="s">
        <v>53</v>
      </c>
      <c r="F39" s="301"/>
      <c r="G39" s="301" t="s">
        <v>1779</v>
      </c>
      <c r="H39" s="301"/>
      <c r="I39" s="301"/>
      <c r="J39" s="301"/>
      <c r="K39" s="299"/>
    </row>
    <row r="40" s="1" customFormat="1" ht="15" customHeight="1">
      <c r="B40" s="302"/>
      <c r="C40" s="303"/>
      <c r="D40" s="301"/>
      <c r="E40" s="304" t="s">
        <v>133</v>
      </c>
      <c r="F40" s="301"/>
      <c r="G40" s="301" t="s">
        <v>1780</v>
      </c>
      <c r="H40" s="301"/>
      <c r="I40" s="301"/>
      <c r="J40" s="301"/>
      <c r="K40" s="299"/>
    </row>
    <row r="41" s="1" customFormat="1" ht="15" customHeight="1">
      <c r="B41" s="302"/>
      <c r="C41" s="303"/>
      <c r="D41" s="301"/>
      <c r="E41" s="304" t="s">
        <v>134</v>
      </c>
      <c r="F41" s="301"/>
      <c r="G41" s="301" t="s">
        <v>1781</v>
      </c>
      <c r="H41" s="301"/>
      <c r="I41" s="301"/>
      <c r="J41" s="301"/>
      <c r="K41" s="299"/>
    </row>
    <row r="42" s="1" customFormat="1" ht="15" customHeight="1">
      <c r="B42" s="302"/>
      <c r="C42" s="303"/>
      <c r="D42" s="301"/>
      <c r="E42" s="304" t="s">
        <v>1782</v>
      </c>
      <c r="F42" s="301"/>
      <c r="G42" s="301" t="s">
        <v>1783</v>
      </c>
      <c r="H42" s="301"/>
      <c r="I42" s="301"/>
      <c r="J42" s="301"/>
      <c r="K42" s="299"/>
    </row>
    <row r="43" s="1" customFormat="1" ht="15" customHeight="1">
      <c r="B43" s="302"/>
      <c r="C43" s="303"/>
      <c r="D43" s="301"/>
      <c r="E43" s="304"/>
      <c r="F43" s="301"/>
      <c r="G43" s="301" t="s">
        <v>1784</v>
      </c>
      <c r="H43" s="301"/>
      <c r="I43" s="301"/>
      <c r="J43" s="301"/>
      <c r="K43" s="299"/>
    </row>
    <row r="44" s="1" customFormat="1" ht="15" customHeight="1">
      <c r="B44" s="302"/>
      <c r="C44" s="303"/>
      <c r="D44" s="301"/>
      <c r="E44" s="304" t="s">
        <v>1785</v>
      </c>
      <c r="F44" s="301"/>
      <c r="G44" s="301" t="s">
        <v>1786</v>
      </c>
      <c r="H44" s="301"/>
      <c r="I44" s="301"/>
      <c r="J44" s="301"/>
      <c r="K44" s="299"/>
    </row>
    <row r="45" s="1" customFormat="1" ht="15" customHeight="1">
      <c r="B45" s="302"/>
      <c r="C45" s="303"/>
      <c r="D45" s="301"/>
      <c r="E45" s="304" t="s">
        <v>136</v>
      </c>
      <c r="F45" s="301"/>
      <c r="G45" s="301" t="s">
        <v>1787</v>
      </c>
      <c r="H45" s="301"/>
      <c r="I45" s="301"/>
      <c r="J45" s="301"/>
      <c r="K45" s="299"/>
    </row>
    <row r="46" s="1" customFormat="1" ht="12.75" customHeight="1">
      <c r="B46" s="302"/>
      <c r="C46" s="303"/>
      <c r="D46" s="301"/>
      <c r="E46" s="301"/>
      <c r="F46" s="301"/>
      <c r="G46" s="301"/>
      <c r="H46" s="301"/>
      <c r="I46" s="301"/>
      <c r="J46" s="301"/>
      <c r="K46" s="299"/>
    </row>
    <row r="47" s="1" customFormat="1" ht="15" customHeight="1">
      <c r="B47" s="302"/>
      <c r="C47" s="303"/>
      <c r="D47" s="301" t="s">
        <v>1788</v>
      </c>
      <c r="E47" s="301"/>
      <c r="F47" s="301"/>
      <c r="G47" s="301"/>
      <c r="H47" s="301"/>
      <c r="I47" s="301"/>
      <c r="J47" s="301"/>
      <c r="K47" s="299"/>
    </row>
    <row r="48" s="1" customFormat="1" ht="15" customHeight="1">
      <c r="B48" s="302"/>
      <c r="C48" s="303"/>
      <c r="D48" s="303"/>
      <c r="E48" s="301" t="s">
        <v>1789</v>
      </c>
      <c r="F48" s="301"/>
      <c r="G48" s="301"/>
      <c r="H48" s="301"/>
      <c r="I48" s="301"/>
      <c r="J48" s="301"/>
      <c r="K48" s="299"/>
    </row>
    <row r="49" s="1" customFormat="1" ht="15" customHeight="1">
      <c r="B49" s="302"/>
      <c r="C49" s="303"/>
      <c r="D49" s="303"/>
      <c r="E49" s="301" t="s">
        <v>1790</v>
      </c>
      <c r="F49" s="301"/>
      <c r="G49" s="301"/>
      <c r="H49" s="301"/>
      <c r="I49" s="301"/>
      <c r="J49" s="301"/>
      <c r="K49" s="299"/>
    </row>
    <row r="50" s="1" customFormat="1" ht="15" customHeight="1">
      <c r="B50" s="302"/>
      <c r="C50" s="303"/>
      <c r="D50" s="303"/>
      <c r="E50" s="301" t="s">
        <v>1791</v>
      </c>
      <c r="F50" s="301"/>
      <c r="G50" s="301"/>
      <c r="H50" s="301"/>
      <c r="I50" s="301"/>
      <c r="J50" s="301"/>
      <c r="K50" s="299"/>
    </row>
    <row r="51" s="1" customFormat="1" ht="15" customHeight="1">
      <c r="B51" s="302"/>
      <c r="C51" s="303"/>
      <c r="D51" s="301" t="s">
        <v>1792</v>
      </c>
      <c r="E51" s="301"/>
      <c r="F51" s="301"/>
      <c r="G51" s="301"/>
      <c r="H51" s="301"/>
      <c r="I51" s="301"/>
      <c r="J51" s="301"/>
      <c r="K51" s="299"/>
    </row>
    <row r="52" s="1" customFormat="1" ht="25.5" customHeight="1">
      <c r="B52" s="297"/>
      <c r="C52" s="298" t="s">
        <v>1793</v>
      </c>
      <c r="D52" s="298"/>
      <c r="E52" s="298"/>
      <c r="F52" s="298"/>
      <c r="G52" s="298"/>
      <c r="H52" s="298"/>
      <c r="I52" s="298"/>
      <c r="J52" s="298"/>
      <c r="K52" s="299"/>
    </row>
    <row r="53" s="1" customFormat="1" ht="5.25" customHeight="1">
      <c r="B53" s="297"/>
      <c r="C53" s="300"/>
      <c r="D53" s="300"/>
      <c r="E53" s="300"/>
      <c r="F53" s="300"/>
      <c r="G53" s="300"/>
      <c r="H53" s="300"/>
      <c r="I53" s="300"/>
      <c r="J53" s="300"/>
      <c r="K53" s="299"/>
    </row>
    <row r="54" s="1" customFormat="1" ht="15" customHeight="1">
      <c r="B54" s="297"/>
      <c r="C54" s="301" t="s">
        <v>1794</v>
      </c>
      <c r="D54" s="301"/>
      <c r="E54" s="301"/>
      <c r="F54" s="301"/>
      <c r="G54" s="301"/>
      <c r="H54" s="301"/>
      <c r="I54" s="301"/>
      <c r="J54" s="301"/>
      <c r="K54" s="299"/>
    </row>
    <row r="55" s="1" customFormat="1" ht="15" customHeight="1">
      <c r="B55" s="297"/>
      <c r="C55" s="301" t="s">
        <v>1795</v>
      </c>
      <c r="D55" s="301"/>
      <c r="E55" s="301"/>
      <c r="F55" s="301"/>
      <c r="G55" s="301"/>
      <c r="H55" s="301"/>
      <c r="I55" s="301"/>
      <c r="J55" s="301"/>
      <c r="K55" s="299"/>
    </row>
    <row r="56" s="1" customFormat="1" ht="12.75" customHeight="1">
      <c r="B56" s="297"/>
      <c r="C56" s="301"/>
      <c r="D56" s="301"/>
      <c r="E56" s="301"/>
      <c r="F56" s="301"/>
      <c r="G56" s="301"/>
      <c r="H56" s="301"/>
      <c r="I56" s="301"/>
      <c r="J56" s="301"/>
      <c r="K56" s="299"/>
    </row>
    <row r="57" s="1" customFormat="1" ht="15" customHeight="1">
      <c r="B57" s="297"/>
      <c r="C57" s="301" t="s">
        <v>1796</v>
      </c>
      <c r="D57" s="301"/>
      <c r="E57" s="301"/>
      <c r="F57" s="301"/>
      <c r="G57" s="301"/>
      <c r="H57" s="301"/>
      <c r="I57" s="301"/>
      <c r="J57" s="301"/>
      <c r="K57" s="299"/>
    </row>
    <row r="58" s="1" customFormat="1" ht="15" customHeight="1">
      <c r="B58" s="297"/>
      <c r="C58" s="303"/>
      <c r="D58" s="301" t="s">
        <v>1797</v>
      </c>
      <c r="E58" s="301"/>
      <c r="F58" s="301"/>
      <c r="G58" s="301"/>
      <c r="H58" s="301"/>
      <c r="I58" s="301"/>
      <c r="J58" s="301"/>
      <c r="K58" s="299"/>
    </row>
    <row r="59" s="1" customFormat="1" ht="15" customHeight="1">
      <c r="B59" s="297"/>
      <c r="C59" s="303"/>
      <c r="D59" s="301" t="s">
        <v>1798</v>
      </c>
      <c r="E59" s="301"/>
      <c r="F59" s="301"/>
      <c r="G59" s="301"/>
      <c r="H59" s="301"/>
      <c r="I59" s="301"/>
      <c r="J59" s="301"/>
      <c r="K59" s="299"/>
    </row>
    <row r="60" s="1" customFormat="1" ht="15" customHeight="1">
      <c r="B60" s="297"/>
      <c r="C60" s="303"/>
      <c r="D60" s="301" t="s">
        <v>1799</v>
      </c>
      <c r="E60" s="301"/>
      <c r="F60" s="301"/>
      <c r="G60" s="301"/>
      <c r="H60" s="301"/>
      <c r="I60" s="301"/>
      <c r="J60" s="301"/>
      <c r="K60" s="299"/>
    </row>
    <row r="61" s="1" customFormat="1" ht="15" customHeight="1">
      <c r="B61" s="297"/>
      <c r="C61" s="303"/>
      <c r="D61" s="301" t="s">
        <v>1800</v>
      </c>
      <c r="E61" s="301"/>
      <c r="F61" s="301"/>
      <c r="G61" s="301"/>
      <c r="H61" s="301"/>
      <c r="I61" s="301"/>
      <c r="J61" s="301"/>
      <c r="K61" s="299"/>
    </row>
    <row r="62" s="1" customFormat="1" ht="15" customHeight="1">
      <c r="B62" s="297"/>
      <c r="C62" s="303"/>
      <c r="D62" s="306" t="s">
        <v>1801</v>
      </c>
      <c r="E62" s="306"/>
      <c r="F62" s="306"/>
      <c r="G62" s="306"/>
      <c r="H62" s="306"/>
      <c r="I62" s="306"/>
      <c r="J62" s="306"/>
      <c r="K62" s="299"/>
    </row>
    <row r="63" s="1" customFormat="1" ht="15" customHeight="1">
      <c r="B63" s="297"/>
      <c r="C63" s="303"/>
      <c r="D63" s="301" t="s">
        <v>1802</v>
      </c>
      <c r="E63" s="301"/>
      <c r="F63" s="301"/>
      <c r="G63" s="301"/>
      <c r="H63" s="301"/>
      <c r="I63" s="301"/>
      <c r="J63" s="301"/>
      <c r="K63" s="299"/>
    </row>
    <row r="64" s="1" customFormat="1" ht="12.75" customHeight="1">
      <c r="B64" s="297"/>
      <c r="C64" s="303"/>
      <c r="D64" s="303"/>
      <c r="E64" s="307"/>
      <c r="F64" s="303"/>
      <c r="G64" s="303"/>
      <c r="H64" s="303"/>
      <c r="I64" s="303"/>
      <c r="J64" s="303"/>
      <c r="K64" s="299"/>
    </row>
    <row r="65" s="1" customFormat="1" ht="15" customHeight="1">
      <c r="B65" s="297"/>
      <c r="C65" s="303"/>
      <c r="D65" s="301" t="s">
        <v>1803</v>
      </c>
      <c r="E65" s="301"/>
      <c r="F65" s="301"/>
      <c r="G65" s="301"/>
      <c r="H65" s="301"/>
      <c r="I65" s="301"/>
      <c r="J65" s="301"/>
      <c r="K65" s="299"/>
    </row>
    <row r="66" s="1" customFormat="1" ht="15" customHeight="1">
      <c r="B66" s="297"/>
      <c r="C66" s="303"/>
      <c r="D66" s="306" t="s">
        <v>1804</v>
      </c>
      <c r="E66" s="306"/>
      <c r="F66" s="306"/>
      <c r="G66" s="306"/>
      <c r="H66" s="306"/>
      <c r="I66" s="306"/>
      <c r="J66" s="306"/>
      <c r="K66" s="299"/>
    </row>
    <row r="67" s="1" customFormat="1" ht="15" customHeight="1">
      <c r="B67" s="297"/>
      <c r="C67" s="303"/>
      <c r="D67" s="301" t="s">
        <v>1805</v>
      </c>
      <c r="E67" s="301"/>
      <c r="F67" s="301"/>
      <c r="G67" s="301"/>
      <c r="H67" s="301"/>
      <c r="I67" s="301"/>
      <c r="J67" s="301"/>
      <c r="K67" s="299"/>
    </row>
    <row r="68" s="1" customFormat="1" ht="15" customHeight="1">
      <c r="B68" s="297"/>
      <c r="C68" s="303"/>
      <c r="D68" s="301" t="s">
        <v>1806</v>
      </c>
      <c r="E68" s="301"/>
      <c r="F68" s="301"/>
      <c r="G68" s="301"/>
      <c r="H68" s="301"/>
      <c r="I68" s="301"/>
      <c r="J68" s="301"/>
      <c r="K68" s="299"/>
    </row>
    <row r="69" s="1" customFormat="1" ht="15" customHeight="1">
      <c r="B69" s="297"/>
      <c r="C69" s="303"/>
      <c r="D69" s="301" t="s">
        <v>1807</v>
      </c>
      <c r="E69" s="301"/>
      <c r="F69" s="301"/>
      <c r="G69" s="301"/>
      <c r="H69" s="301"/>
      <c r="I69" s="301"/>
      <c r="J69" s="301"/>
      <c r="K69" s="299"/>
    </row>
    <row r="70" s="1" customFormat="1" ht="15" customHeight="1">
      <c r="B70" s="297"/>
      <c r="C70" s="303"/>
      <c r="D70" s="301" t="s">
        <v>1808</v>
      </c>
      <c r="E70" s="301"/>
      <c r="F70" s="301"/>
      <c r="G70" s="301"/>
      <c r="H70" s="301"/>
      <c r="I70" s="301"/>
      <c r="J70" s="301"/>
      <c r="K70" s="299"/>
    </row>
    <row r="71" s="1" customFormat="1" ht="12.75" customHeight="1">
      <c r="B71" s="308"/>
      <c r="C71" s="309"/>
      <c r="D71" s="309"/>
      <c r="E71" s="309"/>
      <c r="F71" s="309"/>
      <c r="G71" s="309"/>
      <c r="H71" s="309"/>
      <c r="I71" s="309"/>
      <c r="J71" s="309"/>
      <c r="K71" s="310"/>
    </row>
    <row r="72" s="1" customFormat="1" ht="18.75" customHeight="1">
      <c r="B72" s="311"/>
      <c r="C72" s="311"/>
      <c r="D72" s="311"/>
      <c r="E72" s="311"/>
      <c r="F72" s="311"/>
      <c r="G72" s="311"/>
      <c r="H72" s="311"/>
      <c r="I72" s="311"/>
      <c r="J72" s="311"/>
      <c r="K72" s="312"/>
    </row>
    <row r="73" s="1" customFormat="1" ht="18.75" customHeight="1">
      <c r="B73" s="312"/>
      <c r="C73" s="312"/>
      <c r="D73" s="312"/>
      <c r="E73" s="312"/>
      <c r="F73" s="312"/>
      <c r="G73" s="312"/>
      <c r="H73" s="312"/>
      <c r="I73" s="312"/>
      <c r="J73" s="312"/>
      <c r="K73" s="312"/>
    </row>
    <row r="74" s="1" customFormat="1" ht="7.5" customHeight="1">
      <c r="B74" s="313"/>
      <c r="C74" s="314"/>
      <c r="D74" s="314"/>
      <c r="E74" s="314"/>
      <c r="F74" s="314"/>
      <c r="G74" s="314"/>
      <c r="H74" s="314"/>
      <c r="I74" s="314"/>
      <c r="J74" s="314"/>
      <c r="K74" s="315"/>
    </row>
    <row r="75" s="1" customFormat="1" ht="45" customHeight="1">
      <c r="B75" s="316"/>
      <c r="C75" s="317" t="s">
        <v>1809</v>
      </c>
      <c r="D75" s="317"/>
      <c r="E75" s="317"/>
      <c r="F75" s="317"/>
      <c r="G75" s="317"/>
      <c r="H75" s="317"/>
      <c r="I75" s="317"/>
      <c r="J75" s="317"/>
      <c r="K75" s="318"/>
    </row>
    <row r="76" s="1" customFormat="1" ht="17.25" customHeight="1">
      <c r="B76" s="316"/>
      <c r="C76" s="319" t="s">
        <v>1810</v>
      </c>
      <c r="D76" s="319"/>
      <c r="E76" s="319"/>
      <c r="F76" s="319" t="s">
        <v>1811</v>
      </c>
      <c r="G76" s="320"/>
      <c r="H76" s="319" t="s">
        <v>53</v>
      </c>
      <c r="I76" s="319" t="s">
        <v>56</v>
      </c>
      <c r="J76" s="319" t="s">
        <v>1812</v>
      </c>
      <c r="K76" s="318"/>
    </row>
    <row r="77" s="1" customFormat="1" ht="17.25" customHeight="1">
      <c r="B77" s="316"/>
      <c r="C77" s="321" t="s">
        <v>1813</v>
      </c>
      <c r="D77" s="321"/>
      <c r="E77" s="321"/>
      <c r="F77" s="322" t="s">
        <v>1814</v>
      </c>
      <c r="G77" s="323"/>
      <c r="H77" s="321"/>
      <c r="I77" s="321"/>
      <c r="J77" s="321" t="s">
        <v>1815</v>
      </c>
      <c r="K77" s="318"/>
    </row>
    <row r="78" s="1" customFormat="1" ht="5.25" customHeight="1">
      <c r="B78" s="316"/>
      <c r="C78" s="324"/>
      <c r="D78" s="324"/>
      <c r="E78" s="324"/>
      <c r="F78" s="324"/>
      <c r="G78" s="325"/>
      <c r="H78" s="324"/>
      <c r="I78" s="324"/>
      <c r="J78" s="324"/>
      <c r="K78" s="318"/>
    </row>
    <row r="79" s="1" customFormat="1" ht="15" customHeight="1">
      <c r="B79" s="316"/>
      <c r="C79" s="304" t="s">
        <v>52</v>
      </c>
      <c r="D79" s="326"/>
      <c r="E79" s="326"/>
      <c r="F79" s="327" t="s">
        <v>1816</v>
      </c>
      <c r="G79" s="328"/>
      <c r="H79" s="304" t="s">
        <v>1817</v>
      </c>
      <c r="I79" s="304" t="s">
        <v>1818</v>
      </c>
      <c r="J79" s="304">
        <v>20</v>
      </c>
      <c r="K79" s="318"/>
    </row>
    <row r="80" s="1" customFormat="1" ht="15" customHeight="1">
      <c r="B80" s="316"/>
      <c r="C80" s="304" t="s">
        <v>1819</v>
      </c>
      <c r="D80" s="304"/>
      <c r="E80" s="304"/>
      <c r="F80" s="327" t="s">
        <v>1816</v>
      </c>
      <c r="G80" s="328"/>
      <c r="H80" s="304" t="s">
        <v>1820</v>
      </c>
      <c r="I80" s="304" t="s">
        <v>1818</v>
      </c>
      <c r="J80" s="304">
        <v>120</v>
      </c>
      <c r="K80" s="318"/>
    </row>
    <row r="81" s="1" customFormat="1" ht="15" customHeight="1">
      <c r="B81" s="329"/>
      <c r="C81" s="304" t="s">
        <v>1821</v>
      </c>
      <c r="D81" s="304"/>
      <c r="E81" s="304"/>
      <c r="F81" s="327" t="s">
        <v>1822</v>
      </c>
      <c r="G81" s="328"/>
      <c r="H81" s="304" t="s">
        <v>1823</v>
      </c>
      <c r="I81" s="304" t="s">
        <v>1818</v>
      </c>
      <c r="J81" s="304">
        <v>50</v>
      </c>
      <c r="K81" s="318"/>
    </row>
    <row r="82" s="1" customFormat="1" ht="15" customHeight="1">
      <c r="B82" s="329"/>
      <c r="C82" s="304" t="s">
        <v>1824</v>
      </c>
      <c r="D82" s="304"/>
      <c r="E82" s="304"/>
      <c r="F82" s="327" t="s">
        <v>1816</v>
      </c>
      <c r="G82" s="328"/>
      <c r="H82" s="304" t="s">
        <v>1825</v>
      </c>
      <c r="I82" s="304" t="s">
        <v>1826</v>
      </c>
      <c r="J82" s="304"/>
      <c r="K82" s="318"/>
    </row>
    <row r="83" s="1" customFormat="1" ht="15" customHeight="1">
      <c r="B83" s="329"/>
      <c r="C83" s="330" t="s">
        <v>1827</v>
      </c>
      <c r="D83" s="330"/>
      <c r="E83" s="330"/>
      <c r="F83" s="331" t="s">
        <v>1822</v>
      </c>
      <c r="G83" s="330"/>
      <c r="H83" s="330" t="s">
        <v>1828</v>
      </c>
      <c r="I83" s="330" t="s">
        <v>1818</v>
      </c>
      <c r="J83" s="330">
        <v>15</v>
      </c>
      <c r="K83" s="318"/>
    </row>
    <row r="84" s="1" customFormat="1" ht="15" customHeight="1">
      <c r="B84" s="329"/>
      <c r="C84" s="330" t="s">
        <v>1829</v>
      </c>
      <c r="D84" s="330"/>
      <c r="E84" s="330"/>
      <c r="F84" s="331" t="s">
        <v>1822</v>
      </c>
      <c r="G84" s="330"/>
      <c r="H84" s="330" t="s">
        <v>1830</v>
      </c>
      <c r="I84" s="330" t="s">
        <v>1818</v>
      </c>
      <c r="J84" s="330">
        <v>15</v>
      </c>
      <c r="K84" s="318"/>
    </row>
    <row r="85" s="1" customFormat="1" ht="15" customHeight="1">
      <c r="B85" s="329"/>
      <c r="C85" s="330" t="s">
        <v>1831</v>
      </c>
      <c r="D85" s="330"/>
      <c r="E85" s="330"/>
      <c r="F85" s="331" t="s">
        <v>1822</v>
      </c>
      <c r="G85" s="330"/>
      <c r="H85" s="330" t="s">
        <v>1832</v>
      </c>
      <c r="I85" s="330" t="s">
        <v>1818</v>
      </c>
      <c r="J85" s="330">
        <v>20</v>
      </c>
      <c r="K85" s="318"/>
    </row>
    <row r="86" s="1" customFormat="1" ht="15" customHeight="1">
      <c r="B86" s="329"/>
      <c r="C86" s="330" t="s">
        <v>1833</v>
      </c>
      <c r="D86" s="330"/>
      <c r="E86" s="330"/>
      <c r="F86" s="331" t="s">
        <v>1822</v>
      </c>
      <c r="G86" s="330"/>
      <c r="H86" s="330" t="s">
        <v>1834</v>
      </c>
      <c r="I86" s="330" t="s">
        <v>1818</v>
      </c>
      <c r="J86" s="330">
        <v>20</v>
      </c>
      <c r="K86" s="318"/>
    </row>
    <row r="87" s="1" customFormat="1" ht="15" customHeight="1">
      <c r="B87" s="329"/>
      <c r="C87" s="304" t="s">
        <v>1835</v>
      </c>
      <c r="D87" s="304"/>
      <c r="E87" s="304"/>
      <c r="F87" s="327" t="s">
        <v>1822</v>
      </c>
      <c r="G87" s="328"/>
      <c r="H87" s="304" t="s">
        <v>1836</v>
      </c>
      <c r="I87" s="304" t="s">
        <v>1818</v>
      </c>
      <c r="J87" s="304">
        <v>50</v>
      </c>
      <c r="K87" s="318"/>
    </row>
    <row r="88" s="1" customFormat="1" ht="15" customHeight="1">
      <c r="B88" s="329"/>
      <c r="C88" s="304" t="s">
        <v>1837</v>
      </c>
      <c r="D88" s="304"/>
      <c r="E88" s="304"/>
      <c r="F88" s="327" t="s">
        <v>1822</v>
      </c>
      <c r="G88" s="328"/>
      <c r="H88" s="304" t="s">
        <v>1838</v>
      </c>
      <c r="I88" s="304" t="s">
        <v>1818</v>
      </c>
      <c r="J88" s="304">
        <v>20</v>
      </c>
      <c r="K88" s="318"/>
    </row>
    <row r="89" s="1" customFormat="1" ht="15" customHeight="1">
      <c r="B89" s="329"/>
      <c r="C89" s="304" t="s">
        <v>1839</v>
      </c>
      <c r="D89" s="304"/>
      <c r="E89" s="304"/>
      <c r="F89" s="327" t="s">
        <v>1822</v>
      </c>
      <c r="G89" s="328"/>
      <c r="H89" s="304" t="s">
        <v>1840</v>
      </c>
      <c r="I89" s="304" t="s">
        <v>1818</v>
      </c>
      <c r="J89" s="304">
        <v>20</v>
      </c>
      <c r="K89" s="318"/>
    </row>
    <row r="90" s="1" customFormat="1" ht="15" customHeight="1">
      <c r="B90" s="329"/>
      <c r="C90" s="304" t="s">
        <v>1841</v>
      </c>
      <c r="D90" s="304"/>
      <c r="E90" s="304"/>
      <c r="F90" s="327" t="s">
        <v>1822</v>
      </c>
      <c r="G90" s="328"/>
      <c r="H90" s="304" t="s">
        <v>1842</v>
      </c>
      <c r="I90" s="304" t="s">
        <v>1818</v>
      </c>
      <c r="J90" s="304">
        <v>50</v>
      </c>
      <c r="K90" s="318"/>
    </row>
    <row r="91" s="1" customFormat="1" ht="15" customHeight="1">
      <c r="B91" s="329"/>
      <c r="C91" s="304" t="s">
        <v>1843</v>
      </c>
      <c r="D91" s="304"/>
      <c r="E91" s="304"/>
      <c r="F91" s="327" t="s">
        <v>1822</v>
      </c>
      <c r="G91" s="328"/>
      <c r="H91" s="304" t="s">
        <v>1843</v>
      </c>
      <c r="I91" s="304" t="s">
        <v>1818</v>
      </c>
      <c r="J91" s="304">
        <v>50</v>
      </c>
      <c r="K91" s="318"/>
    </row>
    <row r="92" s="1" customFormat="1" ht="15" customHeight="1">
      <c r="B92" s="329"/>
      <c r="C92" s="304" t="s">
        <v>1844</v>
      </c>
      <c r="D92" s="304"/>
      <c r="E92" s="304"/>
      <c r="F92" s="327" t="s">
        <v>1822</v>
      </c>
      <c r="G92" s="328"/>
      <c r="H92" s="304" t="s">
        <v>1845</v>
      </c>
      <c r="I92" s="304" t="s">
        <v>1818</v>
      </c>
      <c r="J92" s="304">
        <v>255</v>
      </c>
      <c r="K92" s="318"/>
    </row>
    <row r="93" s="1" customFormat="1" ht="15" customHeight="1">
      <c r="B93" s="329"/>
      <c r="C93" s="304" t="s">
        <v>1846</v>
      </c>
      <c r="D93" s="304"/>
      <c r="E93" s="304"/>
      <c r="F93" s="327" t="s">
        <v>1816</v>
      </c>
      <c r="G93" s="328"/>
      <c r="H93" s="304" t="s">
        <v>1847</v>
      </c>
      <c r="I93" s="304" t="s">
        <v>1848</v>
      </c>
      <c r="J93" s="304"/>
      <c r="K93" s="318"/>
    </row>
    <row r="94" s="1" customFormat="1" ht="15" customHeight="1">
      <c r="B94" s="329"/>
      <c r="C94" s="304" t="s">
        <v>1849</v>
      </c>
      <c r="D94" s="304"/>
      <c r="E94" s="304"/>
      <c r="F94" s="327" t="s">
        <v>1816</v>
      </c>
      <c r="G94" s="328"/>
      <c r="H94" s="304" t="s">
        <v>1850</v>
      </c>
      <c r="I94" s="304" t="s">
        <v>1851</v>
      </c>
      <c r="J94" s="304"/>
      <c r="K94" s="318"/>
    </row>
    <row r="95" s="1" customFormat="1" ht="15" customHeight="1">
      <c r="B95" s="329"/>
      <c r="C95" s="304" t="s">
        <v>1852</v>
      </c>
      <c r="D95" s="304"/>
      <c r="E95" s="304"/>
      <c r="F95" s="327" t="s">
        <v>1816</v>
      </c>
      <c r="G95" s="328"/>
      <c r="H95" s="304" t="s">
        <v>1852</v>
      </c>
      <c r="I95" s="304" t="s">
        <v>1851</v>
      </c>
      <c r="J95" s="304"/>
      <c r="K95" s="318"/>
    </row>
    <row r="96" s="1" customFormat="1" ht="15" customHeight="1">
      <c r="B96" s="329"/>
      <c r="C96" s="304" t="s">
        <v>37</v>
      </c>
      <c r="D96" s="304"/>
      <c r="E96" s="304"/>
      <c r="F96" s="327" t="s">
        <v>1816</v>
      </c>
      <c r="G96" s="328"/>
      <c r="H96" s="304" t="s">
        <v>1853</v>
      </c>
      <c r="I96" s="304" t="s">
        <v>1851</v>
      </c>
      <c r="J96" s="304"/>
      <c r="K96" s="318"/>
    </row>
    <row r="97" s="1" customFormat="1" ht="15" customHeight="1">
      <c r="B97" s="329"/>
      <c r="C97" s="304" t="s">
        <v>47</v>
      </c>
      <c r="D97" s="304"/>
      <c r="E97" s="304"/>
      <c r="F97" s="327" t="s">
        <v>1816</v>
      </c>
      <c r="G97" s="328"/>
      <c r="H97" s="304" t="s">
        <v>1854</v>
      </c>
      <c r="I97" s="304" t="s">
        <v>1851</v>
      </c>
      <c r="J97" s="304"/>
      <c r="K97" s="318"/>
    </row>
    <row r="98" s="1" customFormat="1" ht="15" customHeight="1">
      <c r="B98" s="332"/>
      <c r="C98" s="333"/>
      <c r="D98" s="333"/>
      <c r="E98" s="333"/>
      <c r="F98" s="333"/>
      <c r="G98" s="333"/>
      <c r="H98" s="333"/>
      <c r="I98" s="333"/>
      <c r="J98" s="333"/>
      <c r="K98" s="334"/>
    </row>
    <row r="99" s="1" customFormat="1" ht="18.75" customHeight="1">
      <c r="B99" s="335"/>
      <c r="C99" s="336"/>
      <c r="D99" s="336"/>
      <c r="E99" s="336"/>
      <c r="F99" s="336"/>
      <c r="G99" s="336"/>
      <c r="H99" s="336"/>
      <c r="I99" s="336"/>
      <c r="J99" s="336"/>
      <c r="K99" s="335"/>
    </row>
    <row r="100" s="1" customFormat="1" ht="18.75" customHeight="1">
      <c r="B100" s="312"/>
      <c r="C100" s="312"/>
      <c r="D100" s="312"/>
      <c r="E100" s="312"/>
      <c r="F100" s="312"/>
      <c r="G100" s="312"/>
      <c r="H100" s="312"/>
      <c r="I100" s="312"/>
      <c r="J100" s="312"/>
      <c r="K100" s="312"/>
    </row>
    <row r="101" s="1" customFormat="1" ht="7.5" customHeight="1">
      <c r="B101" s="313"/>
      <c r="C101" s="314"/>
      <c r="D101" s="314"/>
      <c r="E101" s="314"/>
      <c r="F101" s="314"/>
      <c r="G101" s="314"/>
      <c r="H101" s="314"/>
      <c r="I101" s="314"/>
      <c r="J101" s="314"/>
      <c r="K101" s="315"/>
    </row>
    <row r="102" s="1" customFormat="1" ht="45" customHeight="1">
      <c r="B102" s="316"/>
      <c r="C102" s="317" t="s">
        <v>1855</v>
      </c>
      <c r="D102" s="317"/>
      <c r="E102" s="317"/>
      <c r="F102" s="317"/>
      <c r="G102" s="317"/>
      <c r="H102" s="317"/>
      <c r="I102" s="317"/>
      <c r="J102" s="317"/>
      <c r="K102" s="318"/>
    </row>
    <row r="103" s="1" customFormat="1" ht="17.25" customHeight="1">
      <c r="B103" s="316"/>
      <c r="C103" s="319" t="s">
        <v>1810</v>
      </c>
      <c r="D103" s="319"/>
      <c r="E103" s="319"/>
      <c r="F103" s="319" t="s">
        <v>1811</v>
      </c>
      <c r="G103" s="320"/>
      <c r="H103" s="319" t="s">
        <v>53</v>
      </c>
      <c r="I103" s="319" t="s">
        <v>56</v>
      </c>
      <c r="J103" s="319" t="s">
        <v>1812</v>
      </c>
      <c r="K103" s="318"/>
    </row>
    <row r="104" s="1" customFormat="1" ht="17.25" customHeight="1">
      <c r="B104" s="316"/>
      <c r="C104" s="321" t="s">
        <v>1813</v>
      </c>
      <c r="D104" s="321"/>
      <c r="E104" s="321"/>
      <c r="F104" s="322" t="s">
        <v>1814</v>
      </c>
      <c r="G104" s="323"/>
      <c r="H104" s="321"/>
      <c r="I104" s="321"/>
      <c r="J104" s="321" t="s">
        <v>1815</v>
      </c>
      <c r="K104" s="318"/>
    </row>
    <row r="105" s="1" customFormat="1" ht="5.25" customHeight="1">
      <c r="B105" s="316"/>
      <c r="C105" s="319"/>
      <c r="D105" s="319"/>
      <c r="E105" s="319"/>
      <c r="F105" s="319"/>
      <c r="G105" s="337"/>
      <c r="H105" s="319"/>
      <c r="I105" s="319"/>
      <c r="J105" s="319"/>
      <c r="K105" s="318"/>
    </row>
    <row r="106" s="1" customFormat="1" ht="15" customHeight="1">
      <c r="B106" s="316"/>
      <c r="C106" s="304" t="s">
        <v>52</v>
      </c>
      <c r="D106" s="326"/>
      <c r="E106" s="326"/>
      <c r="F106" s="327" t="s">
        <v>1816</v>
      </c>
      <c r="G106" s="304"/>
      <c r="H106" s="304" t="s">
        <v>1856</v>
      </c>
      <c r="I106" s="304" t="s">
        <v>1818</v>
      </c>
      <c r="J106" s="304">
        <v>20</v>
      </c>
      <c r="K106" s="318"/>
    </row>
    <row r="107" s="1" customFormat="1" ht="15" customHeight="1">
      <c r="B107" s="316"/>
      <c r="C107" s="304" t="s">
        <v>1819</v>
      </c>
      <c r="D107" s="304"/>
      <c r="E107" s="304"/>
      <c r="F107" s="327" t="s">
        <v>1816</v>
      </c>
      <c r="G107" s="304"/>
      <c r="H107" s="304" t="s">
        <v>1856</v>
      </c>
      <c r="I107" s="304" t="s">
        <v>1818</v>
      </c>
      <c r="J107" s="304">
        <v>120</v>
      </c>
      <c r="K107" s="318"/>
    </row>
    <row r="108" s="1" customFormat="1" ht="15" customHeight="1">
      <c r="B108" s="329"/>
      <c r="C108" s="304" t="s">
        <v>1821</v>
      </c>
      <c r="D108" s="304"/>
      <c r="E108" s="304"/>
      <c r="F108" s="327" t="s">
        <v>1822</v>
      </c>
      <c r="G108" s="304"/>
      <c r="H108" s="304" t="s">
        <v>1856</v>
      </c>
      <c r="I108" s="304" t="s">
        <v>1818</v>
      </c>
      <c r="J108" s="304">
        <v>50</v>
      </c>
      <c r="K108" s="318"/>
    </row>
    <row r="109" s="1" customFormat="1" ht="15" customHeight="1">
      <c r="B109" s="329"/>
      <c r="C109" s="304" t="s">
        <v>1824</v>
      </c>
      <c r="D109" s="304"/>
      <c r="E109" s="304"/>
      <c r="F109" s="327" t="s">
        <v>1816</v>
      </c>
      <c r="G109" s="304"/>
      <c r="H109" s="304" t="s">
        <v>1856</v>
      </c>
      <c r="I109" s="304" t="s">
        <v>1826</v>
      </c>
      <c r="J109" s="304"/>
      <c r="K109" s="318"/>
    </row>
    <row r="110" s="1" customFormat="1" ht="15" customHeight="1">
      <c r="B110" s="329"/>
      <c r="C110" s="304" t="s">
        <v>1835</v>
      </c>
      <c r="D110" s="304"/>
      <c r="E110" s="304"/>
      <c r="F110" s="327" t="s">
        <v>1822</v>
      </c>
      <c r="G110" s="304"/>
      <c r="H110" s="304" t="s">
        <v>1856</v>
      </c>
      <c r="I110" s="304" t="s">
        <v>1818</v>
      </c>
      <c r="J110" s="304">
        <v>50</v>
      </c>
      <c r="K110" s="318"/>
    </row>
    <row r="111" s="1" customFormat="1" ht="15" customHeight="1">
      <c r="B111" s="329"/>
      <c r="C111" s="304" t="s">
        <v>1843</v>
      </c>
      <c r="D111" s="304"/>
      <c r="E111" s="304"/>
      <c r="F111" s="327" t="s">
        <v>1822</v>
      </c>
      <c r="G111" s="304"/>
      <c r="H111" s="304" t="s">
        <v>1856</v>
      </c>
      <c r="I111" s="304" t="s">
        <v>1818</v>
      </c>
      <c r="J111" s="304">
        <v>50</v>
      </c>
      <c r="K111" s="318"/>
    </row>
    <row r="112" s="1" customFormat="1" ht="15" customHeight="1">
      <c r="B112" s="329"/>
      <c r="C112" s="304" t="s">
        <v>1841</v>
      </c>
      <c r="D112" s="304"/>
      <c r="E112" s="304"/>
      <c r="F112" s="327" t="s">
        <v>1822</v>
      </c>
      <c r="G112" s="304"/>
      <c r="H112" s="304" t="s">
        <v>1856</v>
      </c>
      <c r="I112" s="304" t="s">
        <v>1818</v>
      </c>
      <c r="J112" s="304">
        <v>50</v>
      </c>
      <c r="K112" s="318"/>
    </row>
    <row r="113" s="1" customFormat="1" ht="15" customHeight="1">
      <c r="B113" s="329"/>
      <c r="C113" s="304" t="s">
        <v>52</v>
      </c>
      <c r="D113" s="304"/>
      <c r="E113" s="304"/>
      <c r="F113" s="327" t="s">
        <v>1816</v>
      </c>
      <c r="G113" s="304"/>
      <c r="H113" s="304" t="s">
        <v>1857</v>
      </c>
      <c r="I113" s="304" t="s">
        <v>1818</v>
      </c>
      <c r="J113" s="304">
        <v>20</v>
      </c>
      <c r="K113" s="318"/>
    </row>
    <row r="114" s="1" customFormat="1" ht="15" customHeight="1">
      <c r="B114" s="329"/>
      <c r="C114" s="304" t="s">
        <v>1858</v>
      </c>
      <c r="D114" s="304"/>
      <c r="E114" s="304"/>
      <c r="F114" s="327" t="s">
        <v>1816</v>
      </c>
      <c r="G114" s="304"/>
      <c r="H114" s="304" t="s">
        <v>1859</v>
      </c>
      <c r="I114" s="304" t="s">
        <v>1818</v>
      </c>
      <c r="J114" s="304">
        <v>120</v>
      </c>
      <c r="K114" s="318"/>
    </row>
    <row r="115" s="1" customFormat="1" ht="15" customHeight="1">
      <c r="B115" s="329"/>
      <c r="C115" s="304" t="s">
        <v>37</v>
      </c>
      <c r="D115" s="304"/>
      <c r="E115" s="304"/>
      <c r="F115" s="327" t="s">
        <v>1816</v>
      </c>
      <c r="G115" s="304"/>
      <c r="H115" s="304" t="s">
        <v>1860</v>
      </c>
      <c r="I115" s="304" t="s">
        <v>1851</v>
      </c>
      <c r="J115" s="304"/>
      <c r="K115" s="318"/>
    </row>
    <row r="116" s="1" customFormat="1" ht="15" customHeight="1">
      <c r="B116" s="329"/>
      <c r="C116" s="304" t="s">
        <v>47</v>
      </c>
      <c r="D116" s="304"/>
      <c r="E116" s="304"/>
      <c r="F116" s="327" t="s">
        <v>1816</v>
      </c>
      <c r="G116" s="304"/>
      <c r="H116" s="304" t="s">
        <v>1861</v>
      </c>
      <c r="I116" s="304" t="s">
        <v>1851</v>
      </c>
      <c r="J116" s="304"/>
      <c r="K116" s="318"/>
    </row>
    <row r="117" s="1" customFormat="1" ht="15" customHeight="1">
      <c r="B117" s="329"/>
      <c r="C117" s="304" t="s">
        <v>56</v>
      </c>
      <c r="D117" s="304"/>
      <c r="E117" s="304"/>
      <c r="F117" s="327" t="s">
        <v>1816</v>
      </c>
      <c r="G117" s="304"/>
      <c r="H117" s="304" t="s">
        <v>1862</v>
      </c>
      <c r="I117" s="304" t="s">
        <v>1863</v>
      </c>
      <c r="J117" s="304"/>
      <c r="K117" s="318"/>
    </row>
    <row r="118" s="1" customFormat="1" ht="15" customHeight="1">
      <c r="B118" s="332"/>
      <c r="C118" s="338"/>
      <c r="D118" s="338"/>
      <c r="E118" s="338"/>
      <c r="F118" s="338"/>
      <c r="G118" s="338"/>
      <c r="H118" s="338"/>
      <c r="I118" s="338"/>
      <c r="J118" s="338"/>
      <c r="K118" s="334"/>
    </row>
    <row r="119" s="1" customFormat="1" ht="18.75" customHeight="1">
      <c r="B119" s="339"/>
      <c r="C119" s="340"/>
      <c r="D119" s="340"/>
      <c r="E119" s="340"/>
      <c r="F119" s="341"/>
      <c r="G119" s="340"/>
      <c r="H119" s="340"/>
      <c r="I119" s="340"/>
      <c r="J119" s="340"/>
      <c r="K119" s="339"/>
    </row>
    <row r="120" s="1" customFormat="1" ht="18.75" customHeight="1">
      <c r="B120" s="312"/>
      <c r="C120" s="312"/>
      <c r="D120" s="312"/>
      <c r="E120" s="312"/>
      <c r="F120" s="312"/>
      <c r="G120" s="312"/>
      <c r="H120" s="312"/>
      <c r="I120" s="312"/>
      <c r="J120" s="312"/>
      <c r="K120" s="312"/>
    </row>
    <row r="121" s="1" customFormat="1" ht="7.5" customHeight="1">
      <c r="B121" s="342"/>
      <c r="C121" s="343"/>
      <c r="D121" s="343"/>
      <c r="E121" s="343"/>
      <c r="F121" s="343"/>
      <c r="G121" s="343"/>
      <c r="H121" s="343"/>
      <c r="I121" s="343"/>
      <c r="J121" s="343"/>
      <c r="K121" s="344"/>
    </row>
    <row r="122" s="1" customFormat="1" ht="45" customHeight="1">
      <c r="B122" s="345"/>
      <c r="C122" s="295" t="s">
        <v>1864</v>
      </c>
      <c r="D122" s="295"/>
      <c r="E122" s="295"/>
      <c r="F122" s="295"/>
      <c r="G122" s="295"/>
      <c r="H122" s="295"/>
      <c r="I122" s="295"/>
      <c r="J122" s="295"/>
      <c r="K122" s="346"/>
    </row>
    <row r="123" s="1" customFormat="1" ht="17.25" customHeight="1">
      <c r="B123" s="347"/>
      <c r="C123" s="319" t="s">
        <v>1810</v>
      </c>
      <c r="D123" s="319"/>
      <c r="E123" s="319"/>
      <c r="F123" s="319" t="s">
        <v>1811</v>
      </c>
      <c r="G123" s="320"/>
      <c r="H123" s="319" t="s">
        <v>53</v>
      </c>
      <c r="I123" s="319" t="s">
        <v>56</v>
      </c>
      <c r="J123" s="319" t="s">
        <v>1812</v>
      </c>
      <c r="K123" s="348"/>
    </row>
    <row r="124" s="1" customFormat="1" ht="17.25" customHeight="1">
      <c r="B124" s="347"/>
      <c r="C124" s="321" t="s">
        <v>1813</v>
      </c>
      <c r="D124" s="321"/>
      <c r="E124" s="321"/>
      <c r="F124" s="322" t="s">
        <v>1814</v>
      </c>
      <c r="G124" s="323"/>
      <c r="H124" s="321"/>
      <c r="I124" s="321"/>
      <c r="J124" s="321" t="s">
        <v>1815</v>
      </c>
      <c r="K124" s="348"/>
    </row>
    <row r="125" s="1" customFormat="1" ht="5.25" customHeight="1">
      <c r="B125" s="349"/>
      <c r="C125" s="324"/>
      <c r="D125" s="324"/>
      <c r="E125" s="324"/>
      <c r="F125" s="324"/>
      <c r="G125" s="350"/>
      <c r="H125" s="324"/>
      <c r="I125" s="324"/>
      <c r="J125" s="324"/>
      <c r="K125" s="351"/>
    </row>
    <row r="126" s="1" customFormat="1" ht="15" customHeight="1">
      <c r="B126" s="349"/>
      <c r="C126" s="304" t="s">
        <v>1819</v>
      </c>
      <c r="D126" s="326"/>
      <c r="E126" s="326"/>
      <c r="F126" s="327" t="s">
        <v>1816</v>
      </c>
      <c r="G126" s="304"/>
      <c r="H126" s="304" t="s">
        <v>1856</v>
      </c>
      <c r="I126" s="304" t="s">
        <v>1818</v>
      </c>
      <c r="J126" s="304">
        <v>120</v>
      </c>
      <c r="K126" s="352"/>
    </row>
    <row r="127" s="1" customFormat="1" ht="15" customHeight="1">
      <c r="B127" s="349"/>
      <c r="C127" s="304" t="s">
        <v>1865</v>
      </c>
      <c r="D127" s="304"/>
      <c r="E127" s="304"/>
      <c r="F127" s="327" t="s">
        <v>1816</v>
      </c>
      <c r="G127" s="304"/>
      <c r="H127" s="304" t="s">
        <v>1866</v>
      </c>
      <c r="I127" s="304" t="s">
        <v>1818</v>
      </c>
      <c r="J127" s="304" t="s">
        <v>1867</v>
      </c>
      <c r="K127" s="352"/>
    </row>
    <row r="128" s="1" customFormat="1" ht="15" customHeight="1">
      <c r="B128" s="349"/>
      <c r="C128" s="304" t="s">
        <v>82</v>
      </c>
      <c r="D128" s="304"/>
      <c r="E128" s="304"/>
      <c r="F128" s="327" t="s">
        <v>1816</v>
      </c>
      <c r="G128" s="304"/>
      <c r="H128" s="304" t="s">
        <v>1868</v>
      </c>
      <c r="I128" s="304" t="s">
        <v>1818</v>
      </c>
      <c r="J128" s="304" t="s">
        <v>1867</v>
      </c>
      <c r="K128" s="352"/>
    </row>
    <row r="129" s="1" customFormat="1" ht="15" customHeight="1">
      <c r="B129" s="349"/>
      <c r="C129" s="304" t="s">
        <v>1827</v>
      </c>
      <c r="D129" s="304"/>
      <c r="E129" s="304"/>
      <c r="F129" s="327" t="s">
        <v>1822</v>
      </c>
      <c r="G129" s="304"/>
      <c r="H129" s="304" t="s">
        <v>1828</v>
      </c>
      <c r="I129" s="304" t="s">
        <v>1818</v>
      </c>
      <c r="J129" s="304">
        <v>15</v>
      </c>
      <c r="K129" s="352"/>
    </row>
    <row r="130" s="1" customFormat="1" ht="15" customHeight="1">
      <c r="B130" s="349"/>
      <c r="C130" s="330" t="s">
        <v>1829</v>
      </c>
      <c r="D130" s="330"/>
      <c r="E130" s="330"/>
      <c r="F130" s="331" t="s">
        <v>1822</v>
      </c>
      <c r="G130" s="330"/>
      <c r="H130" s="330" t="s">
        <v>1830</v>
      </c>
      <c r="I130" s="330" t="s">
        <v>1818</v>
      </c>
      <c r="J130" s="330">
        <v>15</v>
      </c>
      <c r="K130" s="352"/>
    </row>
    <row r="131" s="1" customFormat="1" ht="15" customHeight="1">
      <c r="B131" s="349"/>
      <c r="C131" s="330" t="s">
        <v>1831</v>
      </c>
      <c r="D131" s="330"/>
      <c r="E131" s="330"/>
      <c r="F131" s="331" t="s">
        <v>1822</v>
      </c>
      <c r="G131" s="330"/>
      <c r="H131" s="330" t="s">
        <v>1832</v>
      </c>
      <c r="I131" s="330" t="s">
        <v>1818</v>
      </c>
      <c r="J131" s="330">
        <v>20</v>
      </c>
      <c r="K131" s="352"/>
    </row>
    <row r="132" s="1" customFormat="1" ht="15" customHeight="1">
      <c r="B132" s="349"/>
      <c r="C132" s="330" t="s">
        <v>1833</v>
      </c>
      <c r="D132" s="330"/>
      <c r="E132" s="330"/>
      <c r="F132" s="331" t="s">
        <v>1822</v>
      </c>
      <c r="G132" s="330"/>
      <c r="H132" s="330" t="s">
        <v>1834</v>
      </c>
      <c r="I132" s="330" t="s">
        <v>1818</v>
      </c>
      <c r="J132" s="330">
        <v>20</v>
      </c>
      <c r="K132" s="352"/>
    </row>
    <row r="133" s="1" customFormat="1" ht="15" customHeight="1">
      <c r="B133" s="349"/>
      <c r="C133" s="304" t="s">
        <v>1821</v>
      </c>
      <c r="D133" s="304"/>
      <c r="E133" s="304"/>
      <c r="F133" s="327" t="s">
        <v>1822</v>
      </c>
      <c r="G133" s="304"/>
      <c r="H133" s="304" t="s">
        <v>1856</v>
      </c>
      <c r="I133" s="304" t="s">
        <v>1818</v>
      </c>
      <c r="J133" s="304">
        <v>50</v>
      </c>
      <c r="K133" s="352"/>
    </row>
    <row r="134" s="1" customFormat="1" ht="15" customHeight="1">
      <c r="B134" s="349"/>
      <c r="C134" s="304" t="s">
        <v>1835</v>
      </c>
      <c r="D134" s="304"/>
      <c r="E134" s="304"/>
      <c r="F134" s="327" t="s">
        <v>1822</v>
      </c>
      <c r="G134" s="304"/>
      <c r="H134" s="304" t="s">
        <v>1856</v>
      </c>
      <c r="I134" s="304" t="s">
        <v>1818</v>
      </c>
      <c r="J134" s="304">
        <v>50</v>
      </c>
      <c r="K134" s="352"/>
    </row>
    <row r="135" s="1" customFormat="1" ht="15" customHeight="1">
      <c r="B135" s="349"/>
      <c r="C135" s="304" t="s">
        <v>1841</v>
      </c>
      <c r="D135" s="304"/>
      <c r="E135" s="304"/>
      <c r="F135" s="327" t="s">
        <v>1822</v>
      </c>
      <c r="G135" s="304"/>
      <c r="H135" s="304" t="s">
        <v>1856</v>
      </c>
      <c r="I135" s="304" t="s">
        <v>1818</v>
      </c>
      <c r="J135" s="304">
        <v>50</v>
      </c>
      <c r="K135" s="352"/>
    </row>
    <row r="136" s="1" customFormat="1" ht="15" customHeight="1">
      <c r="B136" s="349"/>
      <c r="C136" s="304" t="s">
        <v>1843</v>
      </c>
      <c r="D136" s="304"/>
      <c r="E136" s="304"/>
      <c r="F136" s="327" t="s">
        <v>1822</v>
      </c>
      <c r="G136" s="304"/>
      <c r="H136" s="304" t="s">
        <v>1856</v>
      </c>
      <c r="I136" s="304" t="s">
        <v>1818</v>
      </c>
      <c r="J136" s="304">
        <v>50</v>
      </c>
      <c r="K136" s="352"/>
    </row>
    <row r="137" s="1" customFormat="1" ht="15" customHeight="1">
      <c r="B137" s="349"/>
      <c r="C137" s="304" t="s">
        <v>1844</v>
      </c>
      <c r="D137" s="304"/>
      <c r="E137" s="304"/>
      <c r="F137" s="327" t="s">
        <v>1822</v>
      </c>
      <c r="G137" s="304"/>
      <c r="H137" s="304" t="s">
        <v>1869</v>
      </c>
      <c r="I137" s="304" t="s">
        <v>1818</v>
      </c>
      <c r="J137" s="304">
        <v>255</v>
      </c>
      <c r="K137" s="352"/>
    </row>
    <row r="138" s="1" customFormat="1" ht="15" customHeight="1">
      <c r="B138" s="349"/>
      <c r="C138" s="304" t="s">
        <v>1846</v>
      </c>
      <c r="D138" s="304"/>
      <c r="E138" s="304"/>
      <c r="F138" s="327" t="s">
        <v>1816</v>
      </c>
      <c r="G138" s="304"/>
      <c r="H138" s="304" t="s">
        <v>1870</v>
      </c>
      <c r="I138" s="304" t="s">
        <v>1848</v>
      </c>
      <c r="J138" s="304"/>
      <c r="K138" s="352"/>
    </row>
    <row r="139" s="1" customFormat="1" ht="15" customHeight="1">
      <c r="B139" s="349"/>
      <c r="C139" s="304" t="s">
        <v>1849</v>
      </c>
      <c r="D139" s="304"/>
      <c r="E139" s="304"/>
      <c r="F139" s="327" t="s">
        <v>1816</v>
      </c>
      <c r="G139" s="304"/>
      <c r="H139" s="304" t="s">
        <v>1871</v>
      </c>
      <c r="I139" s="304" t="s">
        <v>1851</v>
      </c>
      <c r="J139" s="304"/>
      <c r="K139" s="352"/>
    </row>
    <row r="140" s="1" customFormat="1" ht="15" customHeight="1">
      <c r="B140" s="349"/>
      <c r="C140" s="304" t="s">
        <v>1852</v>
      </c>
      <c r="D140" s="304"/>
      <c r="E140" s="304"/>
      <c r="F140" s="327" t="s">
        <v>1816</v>
      </c>
      <c r="G140" s="304"/>
      <c r="H140" s="304" t="s">
        <v>1852</v>
      </c>
      <c r="I140" s="304" t="s">
        <v>1851</v>
      </c>
      <c r="J140" s="304"/>
      <c r="K140" s="352"/>
    </row>
    <row r="141" s="1" customFormat="1" ht="15" customHeight="1">
      <c r="B141" s="349"/>
      <c r="C141" s="304" t="s">
        <v>37</v>
      </c>
      <c r="D141" s="304"/>
      <c r="E141" s="304"/>
      <c r="F141" s="327" t="s">
        <v>1816</v>
      </c>
      <c r="G141" s="304"/>
      <c r="H141" s="304" t="s">
        <v>1872</v>
      </c>
      <c r="I141" s="304" t="s">
        <v>1851</v>
      </c>
      <c r="J141" s="304"/>
      <c r="K141" s="352"/>
    </row>
    <row r="142" s="1" customFormat="1" ht="15" customHeight="1">
      <c r="B142" s="349"/>
      <c r="C142" s="304" t="s">
        <v>1873</v>
      </c>
      <c r="D142" s="304"/>
      <c r="E142" s="304"/>
      <c r="F142" s="327" t="s">
        <v>1816</v>
      </c>
      <c r="G142" s="304"/>
      <c r="H142" s="304" t="s">
        <v>1874</v>
      </c>
      <c r="I142" s="304" t="s">
        <v>1851</v>
      </c>
      <c r="J142" s="304"/>
      <c r="K142" s="352"/>
    </row>
    <row r="143" s="1" customFormat="1" ht="15" customHeight="1">
      <c r="B143" s="353"/>
      <c r="C143" s="354"/>
      <c r="D143" s="354"/>
      <c r="E143" s="354"/>
      <c r="F143" s="354"/>
      <c r="G143" s="354"/>
      <c r="H143" s="354"/>
      <c r="I143" s="354"/>
      <c r="J143" s="354"/>
      <c r="K143" s="355"/>
    </row>
    <row r="144" s="1" customFormat="1" ht="18.75" customHeight="1">
      <c r="B144" s="340"/>
      <c r="C144" s="340"/>
      <c r="D144" s="340"/>
      <c r="E144" s="340"/>
      <c r="F144" s="341"/>
      <c r="G144" s="340"/>
      <c r="H144" s="340"/>
      <c r="I144" s="340"/>
      <c r="J144" s="340"/>
      <c r="K144" s="340"/>
    </row>
    <row r="145" s="1" customFormat="1" ht="18.75" customHeight="1">
      <c r="B145" s="312"/>
      <c r="C145" s="312"/>
      <c r="D145" s="312"/>
      <c r="E145" s="312"/>
      <c r="F145" s="312"/>
      <c r="G145" s="312"/>
      <c r="H145" s="312"/>
      <c r="I145" s="312"/>
      <c r="J145" s="312"/>
      <c r="K145" s="312"/>
    </row>
    <row r="146" s="1" customFormat="1" ht="7.5" customHeight="1">
      <c r="B146" s="313"/>
      <c r="C146" s="314"/>
      <c r="D146" s="314"/>
      <c r="E146" s="314"/>
      <c r="F146" s="314"/>
      <c r="G146" s="314"/>
      <c r="H146" s="314"/>
      <c r="I146" s="314"/>
      <c r="J146" s="314"/>
      <c r="K146" s="315"/>
    </row>
    <row r="147" s="1" customFormat="1" ht="45" customHeight="1">
      <c r="B147" s="316"/>
      <c r="C147" s="317" t="s">
        <v>1875</v>
      </c>
      <c r="D147" s="317"/>
      <c r="E147" s="317"/>
      <c r="F147" s="317"/>
      <c r="G147" s="317"/>
      <c r="H147" s="317"/>
      <c r="I147" s="317"/>
      <c r="J147" s="317"/>
      <c r="K147" s="318"/>
    </row>
    <row r="148" s="1" customFormat="1" ht="17.25" customHeight="1">
      <c r="B148" s="316"/>
      <c r="C148" s="319" t="s">
        <v>1810</v>
      </c>
      <c r="D148" s="319"/>
      <c r="E148" s="319"/>
      <c r="F148" s="319" t="s">
        <v>1811</v>
      </c>
      <c r="G148" s="320"/>
      <c r="H148" s="319" t="s">
        <v>53</v>
      </c>
      <c r="I148" s="319" t="s">
        <v>56</v>
      </c>
      <c r="J148" s="319" t="s">
        <v>1812</v>
      </c>
      <c r="K148" s="318"/>
    </row>
    <row r="149" s="1" customFormat="1" ht="17.25" customHeight="1">
      <c r="B149" s="316"/>
      <c r="C149" s="321" t="s">
        <v>1813</v>
      </c>
      <c r="D149" s="321"/>
      <c r="E149" s="321"/>
      <c r="F149" s="322" t="s">
        <v>1814</v>
      </c>
      <c r="G149" s="323"/>
      <c r="H149" s="321"/>
      <c r="I149" s="321"/>
      <c r="J149" s="321" t="s">
        <v>1815</v>
      </c>
      <c r="K149" s="318"/>
    </row>
    <row r="150" s="1" customFormat="1" ht="5.25" customHeight="1">
      <c r="B150" s="329"/>
      <c r="C150" s="324"/>
      <c r="D150" s="324"/>
      <c r="E150" s="324"/>
      <c r="F150" s="324"/>
      <c r="G150" s="325"/>
      <c r="H150" s="324"/>
      <c r="I150" s="324"/>
      <c r="J150" s="324"/>
      <c r="K150" s="352"/>
    </row>
    <row r="151" s="1" customFormat="1" ht="15" customHeight="1">
      <c r="B151" s="329"/>
      <c r="C151" s="356" t="s">
        <v>1819</v>
      </c>
      <c r="D151" s="304"/>
      <c r="E151" s="304"/>
      <c r="F151" s="357" t="s">
        <v>1816</v>
      </c>
      <c r="G151" s="304"/>
      <c r="H151" s="356" t="s">
        <v>1856</v>
      </c>
      <c r="I151" s="356" t="s">
        <v>1818</v>
      </c>
      <c r="J151" s="356">
        <v>120</v>
      </c>
      <c r="K151" s="352"/>
    </row>
    <row r="152" s="1" customFormat="1" ht="15" customHeight="1">
      <c r="B152" s="329"/>
      <c r="C152" s="356" t="s">
        <v>1865</v>
      </c>
      <c r="D152" s="304"/>
      <c r="E152" s="304"/>
      <c r="F152" s="357" t="s">
        <v>1816</v>
      </c>
      <c r="G152" s="304"/>
      <c r="H152" s="356" t="s">
        <v>1876</v>
      </c>
      <c r="I152" s="356" t="s">
        <v>1818</v>
      </c>
      <c r="J152" s="356" t="s">
        <v>1867</v>
      </c>
      <c r="K152" s="352"/>
    </row>
    <row r="153" s="1" customFormat="1" ht="15" customHeight="1">
      <c r="B153" s="329"/>
      <c r="C153" s="356" t="s">
        <v>82</v>
      </c>
      <c r="D153" s="304"/>
      <c r="E153" s="304"/>
      <c r="F153" s="357" t="s">
        <v>1816</v>
      </c>
      <c r="G153" s="304"/>
      <c r="H153" s="356" t="s">
        <v>1877</v>
      </c>
      <c r="I153" s="356" t="s">
        <v>1818</v>
      </c>
      <c r="J153" s="356" t="s">
        <v>1867</v>
      </c>
      <c r="K153" s="352"/>
    </row>
    <row r="154" s="1" customFormat="1" ht="15" customHeight="1">
      <c r="B154" s="329"/>
      <c r="C154" s="356" t="s">
        <v>1821</v>
      </c>
      <c r="D154" s="304"/>
      <c r="E154" s="304"/>
      <c r="F154" s="357" t="s">
        <v>1822</v>
      </c>
      <c r="G154" s="304"/>
      <c r="H154" s="356" t="s">
        <v>1856</v>
      </c>
      <c r="I154" s="356" t="s">
        <v>1818</v>
      </c>
      <c r="J154" s="356">
        <v>50</v>
      </c>
      <c r="K154" s="352"/>
    </row>
    <row r="155" s="1" customFormat="1" ht="15" customHeight="1">
      <c r="B155" s="329"/>
      <c r="C155" s="356" t="s">
        <v>1824</v>
      </c>
      <c r="D155" s="304"/>
      <c r="E155" s="304"/>
      <c r="F155" s="357" t="s">
        <v>1816</v>
      </c>
      <c r="G155" s="304"/>
      <c r="H155" s="356" t="s">
        <v>1856</v>
      </c>
      <c r="I155" s="356" t="s">
        <v>1826</v>
      </c>
      <c r="J155" s="356"/>
      <c r="K155" s="352"/>
    </row>
    <row r="156" s="1" customFormat="1" ht="15" customHeight="1">
      <c r="B156" s="329"/>
      <c r="C156" s="356" t="s">
        <v>1835</v>
      </c>
      <c r="D156" s="304"/>
      <c r="E156" s="304"/>
      <c r="F156" s="357" t="s">
        <v>1822</v>
      </c>
      <c r="G156" s="304"/>
      <c r="H156" s="356" t="s">
        <v>1856</v>
      </c>
      <c r="I156" s="356" t="s">
        <v>1818</v>
      </c>
      <c r="J156" s="356">
        <v>50</v>
      </c>
      <c r="K156" s="352"/>
    </row>
    <row r="157" s="1" customFormat="1" ht="15" customHeight="1">
      <c r="B157" s="329"/>
      <c r="C157" s="356" t="s">
        <v>1843</v>
      </c>
      <c r="D157" s="304"/>
      <c r="E157" s="304"/>
      <c r="F157" s="357" t="s">
        <v>1822</v>
      </c>
      <c r="G157" s="304"/>
      <c r="H157" s="356" t="s">
        <v>1856</v>
      </c>
      <c r="I157" s="356" t="s">
        <v>1818</v>
      </c>
      <c r="J157" s="356">
        <v>50</v>
      </c>
      <c r="K157" s="352"/>
    </row>
    <row r="158" s="1" customFormat="1" ht="15" customHeight="1">
      <c r="B158" s="329"/>
      <c r="C158" s="356" t="s">
        <v>1841</v>
      </c>
      <c r="D158" s="304"/>
      <c r="E158" s="304"/>
      <c r="F158" s="357" t="s">
        <v>1822</v>
      </c>
      <c r="G158" s="304"/>
      <c r="H158" s="356" t="s">
        <v>1856</v>
      </c>
      <c r="I158" s="356" t="s">
        <v>1818</v>
      </c>
      <c r="J158" s="356">
        <v>50</v>
      </c>
      <c r="K158" s="352"/>
    </row>
    <row r="159" s="1" customFormat="1" ht="15" customHeight="1">
      <c r="B159" s="329"/>
      <c r="C159" s="356" t="s">
        <v>116</v>
      </c>
      <c r="D159" s="304"/>
      <c r="E159" s="304"/>
      <c r="F159" s="357" t="s">
        <v>1816</v>
      </c>
      <c r="G159" s="304"/>
      <c r="H159" s="356" t="s">
        <v>1878</v>
      </c>
      <c r="I159" s="356" t="s">
        <v>1818</v>
      </c>
      <c r="J159" s="356" t="s">
        <v>1879</v>
      </c>
      <c r="K159" s="352"/>
    </row>
    <row r="160" s="1" customFormat="1" ht="15" customHeight="1">
      <c r="B160" s="329"/>
      <c r="C160" s="356" t="s">
        <v>1880</v>
      </c>
      <c r="D160" s="304"/>
      <c r="E160" s="304"/>
      <c r="F160" s="357" t="s">
        <v>1816</v>
      </c>
      <c r="G160" s="304"/>
      <c r="H160" s="356" t="s">
        <v>1881</v>
      </c>
      <c r="I160" s="356" t="s">
        <v>1851</v>
      </c>
      <c r="J160" s="356"/>
      <c r="K160" s="352"/>
    </row>
    <row r="161" s="1" customFormat="1" ht="15" customHeight="1">
      <c r="B161" s="358"/>
      <c r="C161" s="338"/>
      <c r="D161" s="338"/>
      <c r="E161" s="338"/>
      <c r="F161" s="338"/>
      <c r="G161" s="338"/>
      <c r="H161" s="338"/>
      <c r="I161" s="338"/>
      <c r="J161" s="338"/>
      <c r="K161" s="359"/>
    </row>
    <row r="162" s="1" customFormat="1" ht="18.75" customHeight="1">
      <c r="B162" s="340"/>
      <c r="C162" s="350"/>
      <c r="D162" s="350"/>
      <c r="E162" s="350"/>
      <c r="F162" s="360"/>
      <c r="G162" s="350"/>
      <c r="H162" s="350"/>
      <c r="I162" s="350"/>
      <c r="J162" s="350"/>
      <c r="K162" s="340"/>
    </row>
    <row r="163" s="1" customFormat="1" ht="18.75" customHeight="1">
      <c r="B163" s="312"/>
      <c r="C163" s="312"/>
      <c r="D163" s="312"/>
      <c r="E163" s="312"/>
      <c r="F163" s="312"/>
      <c r="G163" s="312"/>
      <c r="H163" s="312"/>
      <c r="I163" s="312"/>
      <c r="J163" s="312"/>
      <c r="K163" s="312"/>
    </row>
    <row r="164" s="1" customFormat="1" ht="7.5" customHeight="1">
      <c r="B164" s="291"/>
      <c r="C164" s="292"/>
      <c r="D164" s="292"/>
      <c r="E164" s="292"/>
      <c r="F164" s="292"/>
      <c r="G164" s="292"/>
      <c r="H164" s="292"/>
      <c r="I164" s="292"/>
      <c r="J164" s="292"/>
      <c r="K164" s="293"/>
    </row>
    <row r="165" s="1" customFormat="1" ht="45" customHeight="1">
      <c r="B165" s="294"/>
      <c r="C165" s="295" t="s">
        <v>1882</v>
      </c>
      <c r="D165" s="295"/>
      <c r="E165" s="295"/>
      <c r="F165" s="295"/>
      <c r="G165" s="295"/>
      <c r="H165" s="295"/>
      <c r="I165" s="295"/>
      <c r="J165" s="295"/>
      <c r="K165" s="296"/>
    </row>
    <row r="166" s="1" customFormat="1" ht="17.25" customHeight="1">
      <c r="B166" s="294"/>
      <c r="C166" s="319" t="s">
        <v>1810</v>
      </c>
      <c r="D166" s="319"/>
      <c r="E166" s="319"/>
      <c r="F166" s="319" t="s">
        <v>1811</v>
      </c>
      <c r="G166" s="361"/>
      <c r="H166" s="362" t="s">
        <v>53</v>
      </c>
      <c r="I166" s="362" t="s">
        <v>56</v>
      </c>
      <c r="J166" s="319" t="s">
        <v>1812</v>
      </c>
      <c r="K166" s="296"/>
    </row>
    <row r="167" s="1" customFormat="1" ht="17.25" customHeight="1">
      <c r="B167" s="297"/>
      <c r="C167" s="321" t="s">
        <v>1813</v>
      </c>
      <c r="D167" s="321"/>
      <c r="E167" s="321"/>
      <c r="F167" s="322" t="s">
        <v>1814</v>
      </c>
      <c r="G167" s="363"/>
      <c r="H167" s="364"/>
      <c r="I167" s="364"/>
      <c r="J167" s="321" t="s">
        <v>1815</v>
      </c>
      <c r="K167" s="299"/>
    </row>
    <row r="168" s="1" customFormat="1" ht="5.25" customHeight="1">
      <c r="B168" s="329"/>
      <c r="C168" s="324"/>
      <c r="D168" s="324"/>
      <c r="E168" s="324"/>
      <c r="F168" s="324"/>
      <c r="G168" s="325"/>
      <c r="H168" s="324"/>
      <c r="I168" s="324"/>
      <c r="J168" s="324"/>
      <c r="K168" s="352"/>
    </row>
    <row r="169" s="1" customFormat="1" ht="15" customHeight="1">
      <c r="B169" s="329"/>
      <c r="C169" s="304" t="s">
        <v>1819</v>
      </c>
      <c r="D169" s="304"/>
      <c r="E169" s="304"/>
      <c r="F169" s="327" t="s">
        <v>1816</v>
      </c>
      <c r="G169" s="304"/>
      <c r="H169" s="304" t="s">
        <v>1856</v>
      </c>
      <c r="I169" s="304" t="s">
        <v>1818</v>
      </c>
      <c r="J169" s="304">
        <v>120</v>
      </c>
      <c r="K169" s="352"/>
    </row>
    <row r="170" s="1" customFormat="1" ht="15" customHeight="1">
      <c r="B170" s="329"/>
      <c r="C170" s="304" t="s">
        <v>1865</v>
      </c>
      <c r="D170" s="304"/>
      <c r="E170" s="304"/>
      <c r="F170" s="327" t="s">
        <v>1816</v>
      </c>
      <c r="G170" s="304"/>
      <c r="H170" s="304" t="s">
        <v>1866</v>
      </c>
      <c r="I170" s="304" t="s">
        <v>1818</v>
      </c>
      <c r="J170" s="304" t="s">
        <v>1867</v>
      </c>
      <c r="K170" s="352"/>
    </row>
    <row r="171" s="1" customFormat="1" ht="15" customHeight="1">
      <c r="B171" s="329"/>
      <c r="C171" s="304" t="s">
        <v>82</v>
      </c>
      <c r="D171" s="304"/>
      <c r="E171" s="304"/>
      <c r="F171" s="327" t="s">
        <v>1816</v>
      </c>
      <c r="G171" s="304"/>
      <c r="H171" s="304" t="s">
        <v>1883</v>
      </c>
      <c r="I171" s="304" t="s">
        <v>1818</v>
      </c>
      <c r="J171" s="304" t="s">
        <v>1867</v>
      </c>
      <c r="K171" s="352"/>
    </row>
    <row r="172" s="1" customFormat="1" ht="15" customHeight="1">
      <c r="B172" s="329"/>
      <c r="C172" s="304" t="s">
        <v>1821</v>
      </c>
      <c r="D172" s="304"/>
      <c r="E172" s="304"/>
      <c r="F172" s="327" t="s">
        <v>1822</v>
      </c>
      <c r="G172" s="304"/>
      <c r="H172" s="304" t="s">
        <v>1883</v>
      </c>
      <c r="I172" s="304" t="s">
        <v>1818</v>
      </c>
      <c r="J172" s="304">
        <v>50</v>
      </c>
      <c r="K172" s="352"/>
    </row>
    <row r="173" s="1" customFormat="1" ht="15" customHeight="1">
      <c r="B173" s="329"/>
      <c r="C173" s="304" t="s">
        <v>1824</v>
      </c>
      <c r="D173" s="304"/>
      <c r="E173" s="304"/>
      <c r="F173" s="327" t="s">
        <v>1816</v>
      </c>
      <c r="G173" s="304"/>
      <c r="H173" s="304" t="s">
        <v>1883</v>
      </c>
      <c r="I173" s="304" t="s">
        <v>1826</v>
      </c>
      <c r="J173" s="304"/>
      <c r="K173" s="352"/>
    </row>
    <row r="174" s="1" customFormat="1" ht="15" customHeight="1">
      <c r="B174" s="329"/>
      <c r="C174" s="304" t="s">
        <v>1835</v>
      </c>
      <c r="D174" s="304"/>
      <c r="E174" s="304"/>
      <c r="F174" s="327" t="s">
        <v>1822</v>
      </c>
      <c r="G174" s="304"/>
      <c r="H174" s="304" t="s">
        <v>1883</v>
      </c>
      <c r="I174" s="304" t="s">
        <v>1818</v>
      </c>
      <c r="J174" s="304">
        <v>50</v>
      </c>
      <c r="K174" s="352"/>
    </row>
    <row r="175" s="1" customFormat="1" ht="15" customHeight="1">
      <c r="B175" s="329"/>
      <c r="C175" s="304" t="s">
        <v>1843</v>
      </c>
      <c r="D175" s="304"/>
      <c r="E175" s="304"/>
      <c r="F175" s="327" t="s">
        <v>1822</v>
      </c>
      <c r="G175" s="304"/>
      <c r="H175" s="304" t="s">
        <v>1883</v>
      </c>
      <c r="I175" s="304" t="s">
        <v>1818</v>
      </c>
      <c r="J175" s="304">
        <v>50</v>
      </c>
      <c r="K175" s="352"/>
    </row>
    <row r="176" s="1" customFormat="1" ht="15" customHeight="1">
      <c r="B176" s="329"/>
      <c r="C176" s="304" t="s">
        <v>1841</v>
      </c>
      <c r="D176" s="304"/>
      <c r="E176" s="304"/>
      <c r="F176" s="327" t="s">
        <v>1822</v>
      </c>
      <c r="G176" s="304"/>
      <c r="H176" s="304" t="s">
        <v>1883</v>
      </c>
      <c r="I176" s="304" t="s">
        <v>1818</v>
      </c>
      <c r="J176" s="304">
        <v>50</v>
      </c>
      <c r="K176" s="352"/>
    </row>
    <row r="177" s="1" customFormat="1" ht="15" customHeight="1">
      <c r="B177" s="329"/>
      <c r="C177" s="304" t="s">
        <v>132</v>
      </c>
      <c r="D177" s="304"/>
      <c r="E177" s="304"/>
      <c r="F177" s="327" t="s">
        <v>1816</v>
      </c>
      <c r="G177" s="304"/>
      <c r="H177" s="304" t="s">
        <v>1884</v>
      </c>
      <c r="I177" s="304" t="s">
        <v>1885</v>
      </c>
      <c r="J177" s="304"/>
      <c r="K177" s="352"/>
    </row>
    <row r="178" s="1" customFormat="1" ht="15" customHeight="1">
      <c r="B178" s="329"/>
      <c r="C178" s="304" t="s">
        <v>56</v>
      </c>
      <c r="D178" s="304"/>
      <c r="E178" s="304"/>
      <c r="F178" s="327" t="s">
        <v>1816</v>
      </c>
      <c r="G178" s="304"/>
      <c r="H178" s="304" t="s">
        <v>1886</v>
      </c>
      <c r="I178" s="304" t="s">
        <v>1887</v>
      </c>
      <c r="J178" s="304">
        <v>1</v>
      </c>
      <c r="K178" s="352"/>
    </row>
    <row r="179" s="1" customFormat="1" ht="15" customHeight="1">
      <c r="B179" s="329"/>
      <c r="C179" s="304" t="s">
        <v>52</v>
      </c>
      <c r="D179" s="304"/>
      <c r="E179" s="304"/>
      <c r="F179" s="327" t="s">
        <v>1816</v>
      </c>
      <c r="G179" s="304"/>
      <c r="H179" s="304" t="s">
        <v>1888</v>
      </c>
      <c r="I179" s="304" t="s">
        <v>1818</v>
      </c>
      <c r="J179" s="304">
        <v>20</v>
      </c>
      <c r="K179" s="352"/>
    </row>
    <row r="180" s="1" customFormat="1" ht="15" customHeight="1">
      <c r="B180" s="329"/>
      <c r="C180" s="304" t="s">
        <v>53</v>
      </c>
      <c r="D180" s="304"/>
      <c r="E180" s="304"/>
      <c r="F180" s="327" t="s">
        <v>1816</v>
      </c>
      <c r="G180" s="304"/>
      <c r="H180" s="304" t="s">
        <v>1889</v>
      </c>
      <c r="I180" s="304" t="s">
        <v>1818</v>
      </c>
      <c r="J180" s="304">
        <v>255</v>
      </c>
      <c r="K180" s="352"/>
    </row>
    <row r="181" s="1" customFormat="1" ht="15" customHeight="1">
      <c r="B181" s="329"/>
      <c r="C181" s="304" t="s">
        <v>133</v>
      </c>
      <c r="D181" s="304"/>
      <c r="E181" s="304"/>
      <c r="F181" s="327" t="s">
        <v>1816</v>
      </c>
      <c r="G181" s="304"/>
      <c r="H181" s="304" t="s">
        <v>1780</v>
      </c>
      <c r="I181" s="304" t="s">
        <v>1818</v>
      </c>
      <c r="J181" s="304">
        <v>10</v>
      </c>
      <c r="K181" s="352"/>
    </row>
    <row r="182" s="1" customFormat="1" ht="15" customHeight="1">
      <c r="B182" s="329"/>
      <c r="C182" s="304" t="s">
        <v>134</v>
      </c>
      <c r="D182" s="304"/>
      <c r="E182" s="304"/>
      <c r="F182" s="327" t="s">
        <v>1816</v>
      </c>
      <c r="G182" s="304"/>
      <c r="H182" s="304" t="s">
        <v>1890</v>
      </c>
      <c r="I182" s="304" t="s">
        <v>1851</v>
      </c>
      <c r="J182" s="304"/>
      <c r="K182" s="352"/>
    </row>
    <row r="183" s="1" customFormat="1" ht="15" customHeight="1">
      <c r="B183" s="329"/>
      <c r="C183" s="304" t="s">
        <v>1891</v>
      </c>
      <c r="D183" s="304"/>
      <c r="E183" s="304"/>
      <c r="F183" s="327" t="s">
        <v>1816</v>
      </c>
      <c r="G183" s="304"/>
      <c r="H183" s="304" t="s">
        <v>1892</v>
      </c>
      <c r="I183" s="304" t="s">
        <v>1851</v>
      </c>
      <c r="J183" s="304"/>
      <c r="K183" s="352"/>
    </row>
    <row r="184" s="1" customFormat="1" ht="15" customHeight="1">
      <c r="B184" s="329"/>
      <c r="C184" s="304" t="s">
        <v>1880</v>
      </c>
      <c r="D184" s="304"/>
      <c r="E184" s="304"/>
      <c r="F184" s="327" t="s">
        <v>1816</v>
      </c>
      <c r="G184" s="304"/>
      <c r="H184" s="304" t="s">
        <v>1893</v>
      </c>
      <c r="I184" s="304" t="s">
        <v>1851</v>
      </c>
      <c r="J184" s="304"/>
      <c r="K184" s="352"/>
    </row>
    <row r="185" s="1" customFormat="1" ht="15" customHeight="1">
      <c r="B185" s="329"/>
      <c r="C185" s="304" t="s">
        <v>136</v>
      </c>
      <c r="D185" s="304"/>
      <c r="E185" s="304"/>
      <c r="F185" s="327" t="s">
        <v>1822</v>
      </c>
      <c r="G185" s="304"/>
      <c r="H185" s="304" t="s">
        <v>1894</v>
      </c>
      <c r="I185" s="304" t="s">
        <v>1818</v>
      </c>
      <c r="J185" s="304">
        <v>50</v>
      </c>
      <c r="K185" s="352"/>
    </row>
    <row r="186" s="1" customFormat="1" ht="15" customHeight="1">
      <c r="B186" s="329"/>
      <c r="C186" s="304" t="s">
        <v>1895</v>
      </c>
      <c r="D186" s="304"/>
      <c r="E186" s="304"/>
      <c r="F186" s="327" t="s">
        <v>1822</v>
      </c>
      <c r="G186" s="304"/>
      <c r="H186" s="304" t="s">
        <v>1896</v>
      </c>
      <c r="I186" s="304" t="s">
        <v>1897</v>
      </c>
      <c r="J186" s="304"/>
      <c r="K186" s="352"/>
    </row>
    <row r="187" s="1" customFormat="1" ht="15" customHeight="1">
      <c r="B187" s="329"/>
      <c r="C187" s="304" t="s">
        <v>1898</v>
      </c>
      <c r="D187" s="304"/>
      <c r="E187" s="304"/>
      <c r="F187" s="327" t="s">
        <v>1822</v>
      </c>
      <c r="G187" s="304"/>
      <c r="H187" s="304" t="s">
        <v>1899</v>
      </c>
      <c r="I187" s="304" t="s">
        <v>1897</v>
      </c>
      <c r="J187" s="304"/>
      <c r="K187" s="352"/>
    </row>
    <row r="188" s="1" customFormat="1" ht="15" customHeight="1">
      <c r="B188" s="329"/>
      <c r="C188" s="304" t="s">
        <v>1900</v>
      </c>
      <c r="D188" s="304"/>
      <c r="E188" s="304"/>
      <c r="F188" s="327" t="s">
        <v>1822</v>
      </c>
      <c r="G188" s="304"/>
      <c r="H188" s="304" t="s">
        <v>1901</v>
      </c>
      <c r="I188" s="304" t="s">
        <v>1897</v>
      </c>
      <c r="J188" s="304"/>
      <c r="K188" s="352"/>
    </row>
    <row r="189" s="1" customFormat="1" ht="15" customHeight="1">
      <c r="B189" s="329"/>
      <c r="C189" s="365" t="s">
        <v>1902</v>
      </c>
      <c r="D189" s="304"/>
      <c r="E189" s="304"/>
      <c r="F189" s="327" t="s">
        <v>1822</v>
      </c>
      <c r="G189" s="304"/>
      <c r="H189" s="304" t="s">
        <v>1903</v>
      </c>
      <c r="I189" s="304" t="s">
        <v>1904</v>
      </c>
      <c r="J189" s="366" t="s">
        <v>1905</v>
      </c>
      <c r="K189" s="352"/>
    </row>
    <row r="190" s="17" customFormat="1" ht="15" customHeight="1">
      <c r="B190" s="367"/>
      <c r="C190" s="368" t="s">
        <v>1906</v>
      </c>
      <c r="D190" s="369"/>
      <c r="E190" s="369"/>
      <c r="F190" s="370" t="s">
        <v>1822</v>
      </c>
      <c r="G190" s="369"/>
      <c r="H190" s="369" t="s">
        <v>1907</v>
      </c>
      <c r="I190" s="369" t="s">
        <v>1904</v>
      </c>
      <c r="J190" s="371" t="s">
        <v>1905</v>
      </c>
      <c r="K190" s="372"/>
    </row>
    <row r="191" s="1" customFormat="1" ht="15" customHeight="1">
      <c r="B191" s="329"/>
      <c r="C191" s="365" t="s">
        <v>41</v>
      </c>
      <c r="D191" s="304"/>
      <c r="E191" s="304"/>
      <c r="F191" s="327" t="s">
        <v>1816</v>
      </c>
      <c r="G191" s="304"/>
      <c r="H191" s="301" t="s">
        <v>1908</v>
      </c>
      <c r="I191" s="304" t="s">
        <v>1909</v>
      </c>
      <c r="J191" s="304"/>
      <c r="K191" s="352"/>
    </row>
    <row r="192" s="1" customFormat="1" ht="15" customHeight="1">
      <c r="B192" s="329"/>
      <c r="C192" s="365" t="s">
        <v>1910</v>
      </c>
      <c r="D192" s="304"/>
      <c r="E192" s="304"/>
      <c r="F192" s="327" t="s">
        <v>1816</v>
      </c>
      <c r="G192" s="304"/>
      <c r="H192" s="304" t="s">
        <v>1911</v>
      </c>
      <c r="I192" s="304" t="s">
        <v>1851</v>
      </c>
      <c r="J192" s="304"/>
      <c r="K192" s="352"/>
    </row>
    <row r="193" s="1" customFormat="1" ht="15" customHeight="1">
      <c r="B193" s="329"/>
      <c r="C193" s="365" t="s">
        <v>1912</v>
      </c>
      <c r="D193" s="304"/>
      <c r="E193" s="304"/>
      <c r="F193" s="327" t="s">
        <v>1816</v>
      </c>
      <c r="G193" s="304"/>
      <c r="H193" s="304" t="s">
        <v>1913</v>
      </c>
      <c r="I193" s="304" t="s">
        <v>1851</v>
      </c>
      <c r="J193" s="304"/>
      <c r="K193" s="352"/>
    </row>
    <row r="194" s="1" customFormat="1" ht="15" customHeight="1">
      <c r="B194" s="329"/>
      <c r="C194" s="365" t="s">
        <v>1914</v>
      </c>
      <c r="D194" s="304"/>
      <c r="E194" s="304"/>
      <c r="F194" s="327" t="s">
        <v>1822</v>
      </c>
      <c r="G194" s="304"/>
      <c r="H194" s="304" t="s">
        <v>1915</v>
      </c>
      <c r="I194" s="304" t="s">
        <v>1851</v>
      </c>
      <c r="J194" s="304"/>
      <c r="K194" s="352"/>
    </row>
    <row r="195" s="1" customFormat="1" ht="15" customHeight="1">
      <c r="B195" s="358"/>
      <c r="C195" s="373"/>
      <c r="D195" s="338"/>
      <c r="E195" s="338"/>
      <c r="F195" s="338"/>
      <c r="G195" s="338"/>
      <c r="H195" s="338"/>
      <c r="I195" s="338"/>
      <c r="J195" s="338"/>
      <c r="K195" s="359"/>
    </row>
    <row r="196" s="1" customFormat="1" ht="18.75" customHeight="1">
      <c r="B196" s="340"/>
      <c r="C196" s="350"/>
      <c r="D196" s="350"/>
      <c r="E196" s="350"/>
      <c r="F196" s="360"/>
      <c r="G196" s="350"/>
      <c r="H196" s="350"/>
      <c r="I196" s="350"/>
      <c r="J196" s="350"/>
      <c r="K196" s="340"/>
    </row>
    <row r="197" s="1" customFormat="1" ht="18.75" customHeight="1">
      <c r="B197" s="340"/>
      <c r="C197" s="350"/>
      <c r="D197" s="350"/>
      <c r="E197" s="350"/>
      <c r="F197" s="360"/>
      <c r="G197" s="350"/>
      <c r="H197" s="350"/>
      <c r="I197" s="350"/>
      <c r="J197" s="350"/>
      <c r="K197" s="340"/>
    </row>
    <row r="198" s="1" customFormat="1" ht="18.75" customHeight="1">
      <c r="B198" s="312"/>
      <c r="C198" s="312"/>
      <c r="D198" s="312"/>
      <c r="E198" s="312"/>
      <c r="F198" s="312"/>
      <c r="G198" s="312"/>
      <c r="H198" s="312"/>
      <c r="I198" s="312"/>
      <c r="J198" s="312"/>
      <c r="K198" s="312"/>
    </row>
    <row r="199" s="1" customFormat="1" ht="13.5">
      <c r="B199" s="291"/>
      <c r="C199" s="292"/>
      <c r="D199" s="292"/>
      <c r="E199" s="292"/>
      <c r="F199" s="292"/>
      <c r="G199" s="292"/>
      <c r="H199" s="292"/>
      <c r="I199" s="292"/>
      <c r="J199" s="292"/>
      <c r="K199" s="293"/>
    </row>
    <row r="200" s="1" customFormat="1" ht="21">
      <c r="B200" s="294"/>
      <c r="C200" s="295" t="s">
        <v>1916</v>
      </c>
      <c r="D200" s="295"/>
      <c r="E200" s="295"/>
      <c r="F200" s="295"/>
      <c r="G200" s="295"/>
      <c r="H200" s="295"/>
      <c r="I200" s="295"/>
      <c r="J200" s="295"/>
      <c r="K200" s="296"/>
    </row>
    <row r="201" s="1" customFormat="1" ht="25.5" customHeight="1">
      <c r="B201" s="294"/>
      <c r="C201" s="374" t="s">
        <v>1917</v>
      </c>
      <c r="D201" s="374"/>
      <c r="E201" s="374"/>
      <c r="F201" s="374" t="s">
        <v>1918</v>
      </c>
      <c r="G201" s="375"/>
      <c r="H201" s="374" t="s">
        <v>1919</v>
      </c>
      <c r="I201" s="374"/>
      <c r="J201" s="374"/>
      <c r="K201" s="296"/>
    </row>
    <row r="202" s="1" customFormat="1" ht="5.25" customHeight="1">
      <c r="B202" s="329"/>
      <c r="C202" s="324"/>
      <c r="D202" s="324"/>
      <c r="E202" s="324"/>
      <c r="F202" s="324"/>
      <c r="G202" s="350"/>
      <c r="H202" s="324"/>
      <c r="I202" s="324"/>
      <c r="J202" s="324"/>
      <c r="K202" s="352"/>
    </row>
    <row r="203" s="1" customFormat="1" ht="15" customHeight="1">
      <c r="B203" s="329"/>
      <c r="C203" s="304" t="s">
        <v>1909</v>
      </c>
      <c r="D203" s="304"/>
      <c r="E203" s="304"/>
      <c r="F203" s="327" t="s">
        <v>42</v>
      </c>
      <c r="G203" s="304"/>
      <c r="H203" s="304" t="s">
        <v>1920</v>
      </c>
      <c r="I203" s="304"/>
      <c r="J203" s="304"/>
      <c r="K203" s="352"/>
    </row>
    <row r="204" s="1" customFormat="1" ht="15" customHeight="1">
      <c r="B204" s="329"/>
      <c r="C204" s="304"/>
      <c r="D204" s="304"/>
      <c r="E204" s="304"/>
      <c r="F204" s="327" t="s">
        <v>43</v>
      </c>
      <c r="G204" s="304"/>
      <c r="H204" s="304" t="s">
        <v>1921</v>
      </c>
      <c r="I204" s="304"/>
      <c r="J204" s="304"/>
      <c r="K204" s="352"/>
    </row>
    <row r="205" s="1" customFormat="1" ht="15" customHeight="1">
      <c r="B205" s="329"/>
      <c r="C205" s="304"/>
      <c r="D205" s="304"/>
      <c r="E205" s="304"/>
      <c r="F205" s="327" t="s">
        <v>46</v>
      </c>
      <c r="G205" s="304"/>
      <c r="H205" s="304" t="s">
        <v>1922</v>
      </c>
      <c r="I205" s="304"/>
      <c r="J205" s="304"/>
      <c r="K205" s="352"/>
    </row>
    <row r="206" s="1" customFormat="1" ht="15" customHeight="1">
      <c r="B206" s="329"/>
      <c r="C206" s="304"/>
      <c r="D206" s="304"/>
      <c r="E206" s="304"/>
      <c r="F206" s="327" t="s">
        <v>44</v>
      </c>
      <c r="G206" s="304"/>
      <c r="H206" s="304" t="s">
        <v>1923</v>
      </c>
      <c r="I206" s="304"/>
      <c r="J206" s="304"/>
      <c r="K206" s="352"/>
    </row>
    <row r="207" s="1" customFormat="1" ht="15" customHeight="1">
      <c r="B207" s="329"/>
      <c r="C207" s="304"/>
      <c r="D207" s="304"/>
      <c r="E207" s="304"/>
      <c r="F207" s="327" t="s">
        <v>45</v>
      </c>
      <c r="G207" s="304"/>
      <c r="H207" s="304" t="s">
        <v>1924</v>
      </c>
      <c r="I207" s="304"/>
      <c r="J207" s="304"/>
      <c r="K207" s="352"/>
    </row>
    <row r="208" s="1" customFormat="1" ht="15" customHeight="1">
      <c r="B208" s="329"/>
      <c r="C208" s="304"/>
      <c r="D208" s="304"/>
      <c r="E208" s="304"/>
      <c r="F208" s="327"/>
      <c r="G208" s="304"/>
      <c r="H208" s="304"/>
      <c r="I208" s="304"/>
      <c r="J208" s="304"/>
      <c r="K208" s="352"/>
    </row>
    <row r="209" s="1" customFormat="1" ht="15" customHeight="1">
      <c r="B209" s="329"/>
      <c r="C209" s="304" t="s">
        <v>1863</v>
      </c>
      <c r="D209" s="304"/>
      <c r="E209" s="304"/>
      <c r="F209" s="327" t="s">
        <v>77</v>
      </c>
      <c r="G209" s="304"/>
      <c r="H209" s="304" t="s">
        <v>1925</v>
      </c>
      <c r="I209" s="304"/>
      <c r="J209" s="304"/>
      <c r="K209" s="352"/>
    </row>
    <row r="210" s="1" customFormat="1" ht="15" customHeight="1">
      <c r="B210" s="329"/>
      <c r="C210" s="304"/>
      <c r="D210" s="304"/>
      <c r="E210" s="304"/>
      <c r="F210" s="327" t="s">
        <v>1759</v>
      </c>
      <c r="G210" s="304"/>
      <c r="H210" s="304" t="s">
        <v>1760</v>
      </c>
      <c r="I210" s="304"/>
      <c r="J210" s="304"/>
      <c r="K210" s="352"/>
    </row>
    <row r="211" s="1" customFormat="1" ht="15" customHeight="1">
      <c r="B211" s="329"/>
      <c r="C211" s="304"/>
      <c r="D211" s="304"/>
      <c r="E211" s="304"/>
      <c r="F211" s="327" t="s">
        <v>1757</v>
      </c>
      <c r="G211" s="304"/>
      <c r="H211" s="304" t="s">
        <v>1926</v>
      </c>
      <c r="I211" s="304"/>
      <c r="J211" s="304"/>
      <c r="K211" s="352"/>
    </row>
    <row r="212" s="1" customFormat="1" ht="15" customHeight="1">
      <c r="B212" s="376"/>
      <c r="C212" s="304"/>
      <c r="D212" s="304"/>
      <c r="E212" s="304"/>
      <c r="F212" s="327" t="s">
        <v>1761</v>
      </c>
      <c r="G212" s="365"/>
      <c r="H212" s="356" t="s">
        <v>1762</v>
      </c>
      <c r="I212" s="356"/>
      <c r="J212" s="356"/>
      <c r="K212" s="377"/>
    </row>
    <row r="213" s="1" customFormat="1" ht="15" customHeight="1">
      <c r="B213" s="376"/>
      <c r="C213" s="304"/>
      <c r="D213" s="304"/>
      <c r="E213" s="304"/>
      <c r="F213" s="327" t="s">
        <v>1763</v>
      </c>
      <c r="G213" s="365"/>
      <c r="H213" s="356" t="s">
        <v>1927</v>
      </c>
      <c r="I213" s="356"/>
      <c r="J213" s="356"/>
      <c r="K213" s="377"/>
    </row>
    <row r="214" s="1" customFormat="1" ht="15" customHeight="1">
      <c r="B214" s="376"/>
      <c r="C214" s="304"/>
      <c r="D214" s="304"/>
      <c r="E214" s="304"/>
      <c r="F214" s="327"/>
      <c r="G214" s="365"/>
      <c r="H214" s="356"/>
      <c r="I214" s="356"/>
      <c r="J214" s="356"/>
      <c r="K214" s="377"/>
    </row>
    <row r="215" s="1" customFormat="1" ht="15" customHeight="1">
      <c r="B215" s="376"/>
      <c r="C215" s="304" t="s">
        <v>1887</v>
      </c>
      <c r="D215" s="304"/>
      <c r="E215" s="304"/>
      <c r="F215" s="327">
        <v>1</v>
      </c>
      <c r="G215" s="365"/>
      <c r="H215" s="356" t="s">
        <v>1928</v>
      </c>
      <c r="I215" s="356"/>
      <c r="J215" s="356"/>
      <c r="K215" s="377"/>
    </row>
    <row r="216" s="1" customFormat="1" ht="15" customHeight="1">
      <c r="B216" s="376"/>
      <c r="C216" s="304"/>
      <c r="D216" s="304"/>
      <c r="E216" s="304"/>
      <c r="F216" s="327">
        <v>2</v>
      </c>
      <c r="G216" s="365"/>
      <c r="H216" s="356" t="s">
        <v>1929</v>
      </c>
      <c r="I216" s="356"/>
      <c r="J216" s="356"/>
      <c r="K216" s="377"/>
    </row>
    <row r="217" s="1" customFormat="1" ht="15" customHeight="1">
      <c r="B217" s="376"/>
      <c r="C217" s="304"/>
      <c r="D217" s="304"/>
      <c r="E217" s="304"/>
      <c r="F217" s="327">
        <v>3</v>
      </c>
      <c r="G217" s="365"/>
      <c r="H217" s="356" t="s">
        <v>1930</v>
      </c>
      <c r="I217" s="356"/>
      <c r="J217" s="356"/>
      <c r="K217" s="377"/>
    </row>
    <row r="218" s="1" customFormat="1" ht="15" customHeight="1">
      <c r="B218" s="376"/>
      <c r="C218" s="304"/>
      <c r="D218" s="304"/>
      <c r="E218" s="304"/>
      <c r="F218" s="327">
        <v>4</v>
      </c>
      <c r="G218" s="365"/>
      <c r="H218" s="356" t="s">
        <v>1931</v>
      </c>
      <c r="I218" s="356"/>
      <c r="J218" s="356"/>
      <c r="K218" s="377"/>
    </row>
    <row r="219" s="1" customFormat="1" ht="12.75" customHeight="1">
      <c r="B219" s="378"/>
      <c r="C219" s="379"/>
      <c r="D219" s="379"/>
      <c r="E219" s="379"/>
      <c r="F219" s="379"/>
      <c r="G219" s="379"/>
      <c r="H219" s="379"/>
      <c r="I219" s="379"/>
      <c r="J219" s="379"/>
      <c r="K219" s="38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112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26.25" customHeight="1">
      <c r="B7" s="22"/>
      <c r="E7" s="145" t="str">
        <f>'Rekapitulace stavby'!K6</f>
        <v>Doplnění chybějící dopravní infrastruktury pro pěší v okolí křižovatky ulic Štramberská, Záhumenní a Nádražní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113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114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5. 1. 2024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32</v>
      </c>
      <c r="F24" s="40"/>
      <c r="G24" s="40"/>
      <c r="H24" s="40"/>
      <c r="I24" s="144" t="s">
        <v>28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9"/>
      <c r="B27" s="150"/>
      <c r="C27" s="149"/>
      <c r="D27" s="149"/>
      <c r="E27" s="151" t="s">
        <v>36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ROUND(J91,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ROUND((SUM(BE91:BE484)),  2)</f>
        <v>0</v>
      </c>
      <c r="G33" s="40"/>
      <c r="H33" s="40"/>
      <c r="I33" s="159">
        <v>0.20999999999999999</v>
      </c>
      <c r="J33" s="158">
        <f>ROUND(((SUM(BE91:BE484))*I33),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ROUND((SUM(BF91:BF484)),  2)</f>
        <v>0</v>
      </c>
      <c r="G34" s="40"/>
      <c r="H34" s="40"/>
      <c r="I34" s="159">
        <v>0.12</v>
      </c>
      <c r="J34" s="158">
        <f>ROUND(((SUM(BF91:BF484))*I34),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ROUND((SUM(BG91:BG484)),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ROUND((SUM(BH91:BH484)),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ROUND((SUM(BI91:BI484)),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115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71" t="str">
        <f>E7</f>
        <v>Doplnění chybějící dopravní infrastruktury pro pěší v okolí křižovatky ulic Štramberská, Záhumenní a Nádražní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113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101 - Místní komunikace financované městem Kopřivnice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ul. Nádražní, Štramberská, Záhumenní</v>
      </c>
      <c r="G52" s="42"/>
      <c r="H52" s="42"/>
      <c r="I52" s="34" t="s">
        <v>23</v>
      </c>
      <c r="J52" s="74" t="str">
        <f>IF(J12="","",J12)</f>
        <v>5. 1. 2024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Město Kopřivnice</v>
      </c>
      <c r="G54" s="42"/>
      <c r="H54" s="42"/>
      <c r="I54" s="34" t="s">
        <v>31</v>
      </c>
      <c r="J54" s="38" t="str">
        <f>E21</f>
        <v>Dopravní projekce Bojko s.r.o.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Dopravní projekce Bojko s.r.o.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116</v>
      </c>
      <c r="D57" s="173"/>
      <c r="E57" s="173"/>
      <c r="F57" s="173"/>
      <c r="G57" s="173"/>
      <c r="H57" s="173"/>
      <c r="I57" s="173"/>
      <c r="J57" s="174" t="s">
        <v>117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J91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118</v>
      </c>
    </row>
    <row r="60" s="9" customFormat="1" ht="24.96" customHeight="1">
      <c r="A60" s="9"/>
      <c r="B60" s="176"/>
      <c r="C60" s="177"/>
      <c r="D60" s="178" t="s">
        <v>119</v>
      </c>
      <c r="E60" s="179"/>
      <c r="F60" s="179"/>
      <c r="G60" s="179"/>
      <c r="H60" s="179"/>
      <c r="I60" s="179"/>
      <c r="J60" s="180">
        <f>J92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120</v>
      </c>
      <c r="E61" s="184"/>
      <c r="F61" s="184"/>
      <c r="G61" s="184"/>
      <c r="H61" s="184"/>
      <c r="I61" s="184"/>
      <c r="J61" s="185">
        <f>J93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121</v>
      </c>
      <c r="E62" s="184"/>
      <c r="F62" s="184"/>
      <c r="G62" s="184"/>
      <c r="H62" s="184"/>
      <c r="I62" s="184"/>
      <c r="J62" s="185">
        <f>J245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122</v>
      </c>
      <c r="E63" s="184"/>
      <c r="F63" s="184"/>
      <c r="G63" s="184"/>
      <c r="H63" s="184"/>
      <c r="I63" s="184"/>
      <c r="J63" s="185">
        <f>J256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123</v>
      </c>
      <c r="E64" s="184"/>
      <c r="F64" s="184"/>
      <c r="G64" s="184"/>
      <c r="H64" s="184"/>
      <c r="I64" s="184"/>
      <c r="J64" s="185">
        <f>J264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124</v>
      </c>
      <c r="E65" s="184"/>
      <c r="F65" s="184"/>
      <c r="G65" s="184"/>
      <c r="H65" s="184"/>
      <c r="I65" s="184"/>
      <c r="J65" s="185">
        <f>J280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125</v>
      </c>
      <c r="E66" s="184"/>
      <c r="F66" s="184"/>
      <c r="G66" s="184"/>
      <c r="H66" s="184"/>
      <c r="I66" s="184"/>
      <c r="J66" s="185">
        <f>J331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126</v>
      </c>
      <c r="E67" s="184"/>
      <c r="F67" s="184"/>
      <c r="G67" s="184"/>
      <c r="H67" s="184"/>
      <c r="I67" s="184"/>
      <c r="J67" s="185">
        <f>J398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127</v>
      </c>
      <c r="E68" s="184"/>
      <c r="F68" s="184"/>
      <c r="G68" s="184"/>
      <c r="H68" s="184"/>
      <c r="I68" s="184"/>
      <c r="J68" s="185">
        <f>J456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128</v>
      </c>
      <c r="E69" s="184"/>
      <c r="F69" s="184"/>
      <c r="G69" s="184"/>
      <c r="H69" s="184"/>
      <c r="I69" s="184"/>
      <c r="J69" s="185">
        <f>J477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129</v>
      </c>
      <c r="E70" s="179"/>
      <c r="F70" s="179"/>
      <c r="G70" s="179"/>
      <c r="H70" s="179"/>
      <c r="I70" s="179"/>
      <c r="J70" s="180">
        <f>J480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7"/>
      <c r="D71" s="183" t="s">
        <v>130</v>
      </c>
      <c r="E71" s="184"/>
      <c r="F71" s="184"/>
      <c r="G71" s="184"/>
      <c r="H71" s="184"/>
      <c r="I71" s="184"/>
      <c r="J71" s="185">
        <f>J481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131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6.25" customHeight="1">
      <c r="A81" s="40"/>
      <c r="B81" s="41"/>
      <c r="C81" s="42"/>
      <c r="D81" s="42"/>
      <c r="E81" s="171" t="str">
        <f>E7</f>
        <v>Doplnění chybějící dopravní infrastruktury pro pěší v okolí křižovatky ulic Štramberská, Záhumenní a Nádražní</v>
      </c>
      <c r="F81" s="34"/>
      <c r="G81" s="34"/>
      <c r="H81" s="34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113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>SO 101 - Místní komunikace financované městem Kopřivnice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F12</f>
        <v>ul. Nádražní, Štramberská, Záhumenní</v>
      </c>
      <c r="G85" s="42"/>
      <c r="H85" s="42"/>
      <c r="I85" s="34" t="s">
        <v>23</v>
      </c>
      <c r="J85" s="74" t="str">
        <f>IF(J12="","",J12)</f>
        <v>5. 1. 2024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5.65" customHeight="1">
      <c r="A87" s="40"/>
      <c r="B87" s="41"/>
      <c r="C87" s="34" t="s">
        <v>25</v>
      </c>
      <c r="D87" s="42"/>
      <c r="E87" s="42"/>
      <c r="F87" s="29" t="str">
        <f>E15</f>
        <v>Město Kopřivnice</v>
      </c>
      <c r="G87" s="42"/>
      <c r="H87" s="42"/>
      <c r="I87" s="34" t="s">
        <v>31</v>
      </c>
      <c r="J87" s="38" t="str">
        <f>E21</f>
        <v>Dopravní projekce Bojko s.r.o.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5.65" customHeight="1">
      <c r="A88" s="40"/>
      <c r="B88" s="41"/>
      <c r="C88" s="34" t="s">
        <v>29</v>
      </c>
      <c r="D88" s="42"/>
      <c r="E88" s="42"/>
      <c r="F88" s="29" t="str">
        <f>IF(E18="","",E18)</f>
        <v>Vyplň údaj</v>
      </c>
      <c r="G88" s="42"/>
      <c r="H88" s="42"/>
      <c r="I88" s="34" t="s">
        <v>34</v>
      </c>
      <c r="J88" s="38" t="str">
        <f>E24</f>
        <v>Dopravní projekce Bojko s.r.o.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7"/>
      <c r="B90" s="188"/>
      <c r="C90" s="189" t="s">
        <v>132</v>
      </c>
      <c r="D90" s="190" t="s">
        <v>56</v>
      </c>
      <c r="E90" s="190" t="s">
        <v>52</v>
      </c>
      <c r="F90" s="190" t="s">
        <v>53</v>
      </c>
      <c r="G90" s="190" t="s">
        <v>133</v>
      </c>
      <c r="H90" s="190" t="s">
        <v>134</v>
      </c>
      <c r="I90" s="190" t="s">
        <v>135</v>
      </c>
      <c r="J90" s="191" t="s">
        <v>117</v>
      </c>
      <c r="K90" s="192" t="s">
        <v>136</v>
      </c>
      <c r="L90" s="193"/>
      <c r="M90" s="94" t="s">
        <v>19</v>
      </c>
      <c r="N90" s="95" t="s">
        <v>41</v>
      </c>
      <c r="O90" s="95" t="s">
        <v>137</v>
      </c>
      <c r="P90" s="95" t="s">
        <v>138</v>
      </c>
      <c r="Q90" s="95" t="s">
        <v>139</v>
      </c>
      <c r="R90" s="95" t="s">
        <v>140</v>
      </c>
      <c r="S90" s="95" t="s">
        <v>141</v>
      </c>
      <c r="T90" s="96" t="s">
        <v>142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40"/>
      <c r="B91" s="41"/>
      <c r="C91" s="101" t="s">
        <v>143</v>
      </c>
      <c r="D91" s="42"/>
      <c r="E91" s="42"/>
      <c r="F91" s="42"/>
      <c r="G91" s="42"/>
      <c r="H91" s="42"/>
      <c r="I91" s="42"/>
      <c r="J91" s="194">
        <f>BK91</f>
        <v>0</v>
      </c>
      <c r="K91" s="42"/>
      <c r="L91" s="46"/>
      <c r="M91" s="97"/>
      <c r="N91" s="195"/>
      <c r="O91" s="98"/>
      <c r="P91" s="196">
        <f>P92+P480</f>
        <v>0</v>
      </c>
      <c r="Q91" s="98"/>
      <c r="R91" s="196">
        <f>R92+R480</f>
        <v>266.17028233999997</v>
      </c>
      <c r="S91" s="98"/>
      <c r="T91" s="197">
        <f>T92+T480</f>
        <v>386.99799999999999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70</v>
      </c>
      <c r="AU91" s="19" t="s">
        <v>118</v>
      </c>
      <c r="BK91" s="198">
        <f>BK92+BK480</f>
        <v>0</v>
      </c>
    </row>
    <row r="92" s="12" customFormat="1" ht="25.92" customHeight="1">
      <c r="A92" s="12"/>
      <c r="B92" s="199"/>
      <c r="C92" s="200"/>
      <c r="D92" s="201" t="s">
        <v>70</v>
      </c>
      <c r="E92" s="202" t="s">
        <v>144</v>
      </c>
      <c r="F92" s="202" t="s">
        <v>145</v>
      </c>
      <c r="G92" s="200"/>
      <c r="H92" s="200"/>
      <c r="I92" s="203"/>
      <c r="J92" s="204">
        <f>BK92</f>
        <v>0</v>
      </c>
      <c r="K92" s="200"/>
      <c r="L92" s="205"/>
      <c r="M92" s="206"/>
      <c r="N92" s="207"/>
      <c r="O92" s="207"/>
      <c r="P92" s="208">
        <f>P93+P245+P256+P264+P280+P331+P398+P456+P477</f>
        <v>0</v>
      </c>
      <c r="Q92" s="207"/>
      <c r="R92" s="208">
        <f>R93+R245+R256+R264+R280+R331+R398+R456+R477</f>
        <v>266.17028233999997</v>
      </c>
      <c r="S92" s="207"/>
      <c r="T92" s="209">
        <f>T93+T245+T256+T264+T280+T331+T398+T456+T477</f>
        <v>386.64799999999997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78</v>
      </c>
      <c r="AT92" s="211" t="s">
        <v>70</v>
      </c>
      <c r="AU92" s="211" t="s">
        <v>71</v>
      </c>
      <c r="AY92" s="210" t="s">
        <v>146</v>
      </c>
      <c r="BK92" s="212">
        <f>BK93+BK245+BK256+BK264+BK280+BK331+BK398+BK456+BK477</f>
        <v>0</v>
      </c>
    </row>
    <row r="93" s="12" customFormat="1" ht="22.8" customHeight="1">
      <c r="A93" s="12"/>
      <c r="B93" s="199"/>
      <c r="C93" s="200"/>
      <c r="D93" s="201" t="s">
        <v>70</v>
      </c>
      <c r="E93" s="213" t="s">
        <v>78</v>
      </c>
      <c r="F93" s="213" t="s">
        <v>147</v>
      </c>
      <c r="G93" s="200"/>
      <c r="H93" s="200"/>
      <c r="I93" s="203"/>
      <c r="J93" s="214">
        <f>BK93</f>
        <v>0</v>
      </c>
      <c r="K93" s="200"/>
      <c r="L93" s="205"/>
      <c r="M93" s="206"/>
      <c r="N93" s="207"/>
      <c r="O93" s="207"/>
      <c r="P93" s="208">
        <f>SUM(P94:P244)</f>
        <v>0</v>
      </c>
      <c r="Q93" s="207"/>
      <c r="R93" s="208">
        <f>SUM(R94:R244)</f>
        <v>0.75212699999999999</v>
      </c>
      <c r="S93" s="207"/>
      <c r="T93" s="209">
        <f>SUM(T94:T244)</f>
        <v>377.63999999999999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78</v>
      </c>
      <c r="AT93" s="211" t="s">
        <v>70</v>
      </c>
      <c r="AU93" s="211" t="s">
        <v>78</v>
      </c>
      <c r="AY93" s="210" t="s">
        <v>146</v>
      </c>
      <c r="BK93" s="212">
        <f>SUM(BK94:BK244)</f>
        <v>0</v>
      </c>
    </row>
    <row r="94" s="2" customFormat="1" ht="16.5" customHeight="1">
      <c r="A94" s="40"/>
      <c r="B94" s="41"/>
      <c r="C94" s="215" t="s">
        <v>78</v>
      </c>
      <c r="D94" s="215" t="s">
        <v>148</v>
      </c>
      <c r="E94" s="216" t="s">
        <v>149</v>
      </c>
      <c r="F94" s="217" t="s">
        <v>150</v>
      </c>
      <c r="G94" s="218" t="s">
        <v>151</v>
      </c>
      <c r="H94" s="219">
        <v>250</v>
      </c>
      <c r="I94" s="220"/>
      <c r="J94" s="221">
        <f>ROUND(I94*H94,2)</f>
        <v>0</v>
      </c>
      <c r="K94" s="222"/>
      <c r="L94" s="46"/>
      <c r="M94" s="223" t="s">
        <v>19</v>
      </c>
      <c r="N94" s="224" t="s">
        <v>42</v>
      </c>
      <c r="O94" s="86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7" t="s">
        <v>152</v>
      </c>
      <c r="AT94" s="227" t="s">
        <v>148</v>
      </c>
      <c r="AU94" s="227" t="s">
        <v>80</v>
      </c>
      <c r="AY94" s="19" t="s">
        <v>146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9" t="s">
        <v>78</v>
      </c>
      <c r="BK94" s="228">
        <f>ROUND(I94*H94,2)</f>
        <v>0</v>
      </c>
      <c r="BL94" s="19" t="s">
        <v>152</v>
      </c>
      <c r="BM94" s="227" t="s">
        <v>153</v>
      </c>
    </row>
    <row r="95" s="2" customFormat="1">
      <c r="A95" s="40"/>
      <c r="B95" s="41"/>
      <c r="C95" s="42"/>
      <c r="D95" s="229" t="s">
        <v>154</v>
      </c>
      <c r="E95" s="42"/>
      <c r="F95" s="230" t="s">
        <v>155</v>
      </c>
      <c r="G95" s="42"/>
      <c r="H95" s="42"/>
      <c r="I95" s="231"/>
      <c r="J95" s="42"/>
      <c r="K95" s="42"/>
      <c r="L95" s="46"/>
      <c r="M95" s="232"/>
      <c r="N95" s="23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154</v>
      </c>
      <c r="AU95" s="19" t="s">
        <v>80</v>
      </c>
    </row>
    <row r="96" s="2" customFormat="1">
      <c r="A96" s="40"/>
      <c r="B96" s="41"/>
      <c r="C96" s="42"/>
      <c r="D96" s="234" t="s">
        <v>156</v>
      </c>
      <c r="E96" s="42"/>
      <c r="F96" s="235" t="s">
        <v>157</v>
      </c>
      <c r="G96" s="42"/>
      <c r="H96" s="42"/>
      <c r="I96" s="231"/>
      <c r="J96" s="42"/>
      <c r="K96" s="42"/>
      <c r="L96" s="46"/>
      <c r="M96" s="232"/>
      <c r="N96" s="23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156</v>
      </c>
      <c r="AU96" s="19" t="s">
        <v>80</v>
      </c>
    </row>
    <row r="97" s="13" customFormat="1">
      <c r="A97" s="13"/>
      <c r="B97" s="236"/>
      <c r="C97" s="237"/>
      <c r="D97" s="234" t="s">
        <v>158</v>
      </c>
      <c r="E97" s="238" t="s">
        <v>19</v>
      </c>
      <c r="F97" s="239" t="s">
        <v>159</v>
      </c>
      <c r="G97" s="237"/>
      <c r="H97" s="240">
        <v>250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6" t="s">
        <v>158</v>
      </c>
      <c r="AU97" s="246" t="s">
        <v>80</v>
      </c>
      <c r="AV97" s="13" t="s">
        <v>80</v>
      </c>
      <c r="AW97" s="13" t="s">
        <v>33</v>
      </c>
      <c r="AX97" s="13" t="s">
        <v>78</v>
      </c>
      <c r="AY97" s="246" t="s">
        <v>146</v>
      </c>
    </row>
    <row r="98" s="2" customFormat="1" ht="33" customHeight="1">
      <c r="A98" s="40"/>
      <c r="B98" s="41"/>
      <c r="C98" s="215" t="s">
        <v>80</v>
      </c>
      <c r="D98" s="215" t="s">
        <v>148</v>
      </c>
      <c r="E98" s="216" t="s">
        <v>160</v>
      </c>
      <c r="F98" s="217" t="s">
        <v>161</v>
      </c>
      <c r="G98" s="218" t="s">
        <v>151</v>
      </c>
      <c r="H98" s="219">
        <v>35</v>
      </c>
      <c r="I98" s="220"/>
      <c r="J98" s="221">
        <f>ROUND(I98*H98,2)</f>
        <v>0</v>
      </c>
      <c r="K98" s="222"/>
      <c r="L98" s="46"/>
      <c r="M98" s="223" t="s">
        <v>19</v>
      </c>
      <c r="N98" s="224" t="s">
        <v>42</v>
      </c>
      <c r="O98" s="86"/>
      <c r="P98" s="225">
        <f>O98*H98</f>
        <v>0</v>
      </c>
      <c r="Q98" s="225">
        <v>0</v>
      </c>
      <c r="R98" s="225">
        <f>Q98*H98</f>
        <v>0</v>
      </c>
      <c r="S98" s="225">
        <v>0.38800000000000001</v>
      </c>
      <c r="T98" s="226">
        <f>S98*H98</f>
        <v>13.58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7" t="s">
        <v>152</v>
      </c>
      <c r="AT98" s="227" t="s">
        <v>148</v>
      </c>
      <c r="AU98" s="227" t="s">
        <v>80</v>
      </c>
      <c r="AY98" s="19" t="s">
        <v>146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9" t="s">
        <v>78</v>
      </c>
      <c r="BK98" s="228">
        <f>ROUND(I98*H98,2)</f>
        <v>0</v>
      </c>
      <c r="BL98" s="19" t="s">
        <v>152</v>
      </c>
      <c r="BM98" s="227" t="s">
        <v>162</v>
      </c>
    </row>
    <row r="99" s="2" customFormat="1">
      <c r="A99" s="40"/>
      <c r="B99" s="41"/>
      <c r="C99" s="42"/>
      <c r="D99" s="229" t="s">
        <v>154</v>
      </c>
      <c r="E99" s="42"/>
      <c r="F99" s="230" t="s">
        <v>163</v>
      </c>
      <c r="G99" s="42"/>
      <c r="H99" s="42"/>
      <c r="I99" s="231"/>
      <c r="J99" s="42"/>
      <c r="K99" s="42"/>
      <c r="L99" s="46"/>
      <c r="M99" s="232"/>
      <c r="N99" s="23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154</v>
      </c>
      <c r="AU99" s="19" t="s">
        <v>80</v>
      </c>
    </row>
    <row r="100" s="13" customFormat="1">
      <c r="A100" s="13"/>
      <c r="B100" s="236"/>
      <c r="C100" s="237"/>
      <c r="D100" s="234" t="s">
        <v>158</v>
      </c>
      <c r="E100" s="238" t="s">
        <v>19</v>
      </c>
      <c r="F100" s="239" t="s">
        <v>164</v>
      </c>
      <c r="G100" s="237"/>
      <c r="H100" s="240">
        <v>35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6" t="s">
        <v>158</v>
      </c>
      <c r="AU100" s="246" t="s">
        <v>80</v>
      </c>
      <c r="AV100" s="13" t="s">
        <v>80</v>
      </c>
      <c r="AW100" s="13" t="s">
        <v>33</v>
      </c>
      <c r="AX100" s="13" t="s">
        <v>78</v>
      </c>
      <c r="AY100" s="246" t="s">
        <v>146</v>
      </c>
    </row>
    <row r="101" s="2" customFormat="1" ht="24.15" customHeight="1">
      <c r="A101" s="40"/>
      <c r="B101" s="41"/>
      <c r="C101" s="215" t="s">
        <v>165</v>
      </c>
      <c r="D101" s="215" t="s">
        <v>148</v>
      </c>
      <c r="E101" s="216" t="s">
        <v>166</v>
      </c>
      <c r="F101" s="217" t="s">
        <v>167</v>
      </c>
      <c r="G101" s="218" t="s">
        <v>151</v>
      </c>
      <c r="H101" s="219">
        <v>5</v>
      </c>
      <c r="I101" s="220"/>
      <c r="J101" s="221">
        <f>ROUND(I101*H101,2)</f>
        <v>0</v>
      </c>
      <c r="K101" s="222"/>
      <c r="L101" s="46"/>
      <c r="M101" s="223" t="s">
        <v>19</v>
      </c>
      <c r="N101" s="224" t="s">
        <v>42</v>
      </c>
      <c r="O101" s="86"/>
      <c r="P101" s="225">
        <f>O101*H101</f>
        <v>0</v>
      </c>
      <c r="Q101" s="225">
        <v>0</v>
      </c>
      <c r="R101" s="225">
        <f>Q101*H101</f>
        <v>0</v>
      </c>
      <c r="S101" s="225">
        <v>0.23999999999999999</v>
      </c>
      <c r="T101" s="226">
        <f>S101*H101</f>
        <v>1.2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7" t="s">
        <v>152</v>
      </c>
      <c r="AT101" s="227" t="s">
        <v>148</v>
      </c>
      <c r="AU101" s="227" t="s">
        <v>80</v>
      </c>
      <c r="AY101" s="19" t="s">
        <v>146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9" t="s">
        <v>78</v>
      </c>
      <c r="BK101" s="228">
        <f>ROUND(I101*H101,2)</f>
        <v>0</v>
      </c>
      <c r="BL101" s="19" t="s">
        <v>152</v>
      </c>
      <c r="BM101" s="227" t="s">
        <v>168</v>
      </c>
    </row>
    <row r="102" s="2" customFormat="1">
      <c r="A102" s="40"/>
      <c r="B102" s="41"/>
      <c r="C102" s="42"/>
      <c r="D102" s="229" t="s">
        <v>154</v>
      </c>
      <c r="E102" s="42"/>
      <c r="F102" s="230" t="s">
        <v>169</v>
      </c>
      <c r="G102" s="42"/>
      <c r="H102" s="42"/>
      <c r="I102" s="231"/>
      <c r="J102" s="42"/>
      <c r="K102" s="42"/>
      <c r="L102" s="46"/>
      <c r="M102" s="232"/>
      <c r="N102" s="23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154</v>
      </c>
      <c r="AU102" s="19" t="s">
        <v>80</v>
      </c>
    </row>
    <row r="103" s="13" customFormat="1">
      <c r="A103" s="13"/>
      <c r="B103" s="236"/>
      <c r="C103" s="237"/>
      <c r="D103" s="234" t="s">
        <v>158</v>
      </c>
      <c r="E103" s="238" t="s">
        <v>19</v>
      </c>
      <c r="F103" s="239" t="s">
        <v>170</v>
      </c>
      <c r="G103" s="237"/>
      <c r="H103" s="240">
        <v>5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6" t="s">
        <v>158</v>
      </c>
      <c r="AU103" s="246" t="s">
        <v>80</v>
      </c>
      <c r="AV103" s="13" t="s">
        <v>80</v>
      </c>
      <c r="AW103" s="13" t="s">
        <v>33</v>
      </c>
      <c r="AX103" s="13" t="s">
        <v>78</v>
      </c>
      <c r="AY103" s="246" t="s">
        <v>146</v>
      </c>
    </row>
    <row r="104" s="2" customFormat="1" ht="37.8" customHeight="1">
      <c r="A104" s="40"/>
      <c r="B104" s="41"/>
      <c r="C104" s="215" t="s">
        <v>152</v>
      </c>
      <c r="D104" s="215" t="s">
        <v>148</v>
      </c>
      <c r="E104" s="216" t="s">
        <v>171</v>
      </c>
      <c r="F104" s="217" t="s">
        <v>172</v>
      </c>
      <c r="G104" s="218" t="s">
        <v>151</v>
      </c>
      <c r="H104" s="219">
        <v>338</v>
      </c>
      <c r="I104" s="220"/>
      <c r="J104" s="221">
        <f>ROUND(I104*H104,2)</f>
        <v>0</v>
      </c>
      <c r="K104" s="222"/>
      <c r="L104" s="46"/>
      <c r="M104" s="223" t="s">
        <v>19</v>
      </c>
      <c r="N104" s="224" t="s">
        <v>42</v>
      </c>
      <c r="O104" s="86"/>
      <c r="P104" s="225">
        <f>O104*H104</f>
        <v>0</v>
      </c>
      <c r="Q104" s="225">
        <v>0</v>
      </c>
      <c r="R104" s="225">
        <f>Q104*H104</f>
        <v>0</v>
      </c>
      <c r="S104" s="225">
        <v>0.29999999999999999</v>
      </c>
      <c r="T104" s="226">
        <f>S104*H104</f>
        <v>101.39999999999999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152</v>
      </c>
      <c r="AT104" s="227" t="s">
        <v>148</v>
      </c>
      <c r="AU104" s="227" t="s">
        <v>80</v>
      </c>
      <c r="AY104" s="19" t="s">
        <v>146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9" t="s">
        <v>78</v>
      </c>
      <c r="BK104" s="228">
        <f>ROUND(I104*H104,2)</f>
        <v>0</v>
      </c>
      <c r="BL104" s="19" t="s">
        <v>152</v>
      </c>
      <c r="BM104" s="227" t="s">
        <v>173</v>
      </c>
    </row>
    <row r="105" s="2" customFormat="1">
      <c r="A105" s="40"/>
      <c r="B105" s="41"/>
      <c r="C105" s="42"/>
      <c r="D105" s="229" t="s">
        <v>154</v>
      </c>
      <c r="E105" s="42"/>
      <c r="F105" s="230" t="s">
        <v>174</v>
      </c>
      <c r="G105" s="42"/>
      <c r="H105" s="42"/>
      <c r="I105" s="231"/>
      <c r="J105" s="42"/>
      <c r="K105" s="42"/>
      <c r="L105" s="46"/>
      <c r="M105" s="232"/>
      <c r="N105" s="23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154</v>
      </c>
      <c r="AU105" s="19" t="s">
        <v>80</v>
      </c>
    </row>
    <row r="106" s="13" customFormat="1">
      <c r="A106" s="13"/>
      <c r="B106" s="236"/>
      <c r="C106" s="237"/>
      <c r="D106" s="234" t="s">
        <v>158</v>
      </c>
      <c r="E106" s="238" t="s">
        <v>19</v>
      </c>
      <c r="F106" s="239" t="s">
        <v>164</v>
      </c>
      <c r="G106" s="237"/>
      <c r="H106" s="240">
        <v>35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6" t="s">
        <v>158</v>
      </c>
      <c r="AU106" s="246" t="s">
        <v>80</v>
      </c>
      <c r="AV106" s="13" t="s">
        <v>80</v>
      </c>
      <c r="AW106" s="13" t="s">
        <v>33</v>
      </c>
      <c r="AX106" s="13" t="s">
        <v>71</v>
      </c>
      <c r="AY106" s="246" t="s">
        <v>146</v>
      </c>
    </row>
    <row r="107" s="13" customFormat="1">
      <c r="A107" s="13"/>
      <c r="B107" s="236"/>
      <c r="C107" s="237"/>
      <c r="D107" s="234" t="s">
        <v>158</v>
      </c>
      <c r="E107" s="238" t="s">
        <v>19</v>
      </c>
      <c r="F107" s="239" t="s">
        <v>170</v>
      </c>
      <c r="G107" s="237"/>
      <c r="H107" s="240">
        <v>5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6" t="s">
        <v>158</v>
      </c>
      <c r="AU107" s="246" t="s">
        <v>80</v>
      </c>
      <c r="AV107" s="13" t="s">
        <v>80</v>
      </c>
      <c r="AW107" s="13" t="s">
        <v>33</v>
      </c>
      <c r="AX107" s="13" t="s">
        <v>71</v>
      </c>
      <c r="AY107" s="246" t="s">
        <v>146</v>
      </c>
    </row>
    <row r="108" s="13" customFormat="1">
      <c r="A108" s="13"/>
      <c r="B108" s="236"/>
      <c r="C108" s="237"/>
      <c r="D108" s="234" t="s">
        <v>158</v>
      </c>
      <c r="E108" s="238" t="s">
        <v>19</v>
      </c>
      <c r="F108" s="239" t="s">
        <v>175</v>
      </c>
      <c r="G108" s="237"/>
      <c r="H108" s="240">
        <v>150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158</v>
      </c>
      <c r="AU108" s="246" t="s">
        <v>80</v>
      </c>
      <c r="AV108" s="13" t="s">
        <v>80</v>
      </c>
      <c r="AW108" s="13" t="s">
        <v>33</v>
      </c>
      <c r="AX108" s="13" t="s">
        <v>71</v>
      </c>
      <c r="AY108" s="246" t="s">
        <v>146</v>
      </c>
    </row>
    <row r="109" s="13" customFormat="1">
      <c r="A109" s="13"/>
      <c r="B109" s="236"/>
      <c r="C109" s="237"/>
      <c r="D109" s="234" t="s">
        <v>158</v>
      </c>
      <c r="E109" s="238" t="s">
        <v>19</v>
      </c>
      <c r="F109" s="239" t="s">
        <v>176</v>
      </c>
      <c r="G109" s="237"/>
      <c r="H109" s="240">
        <v>135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6" t="s">
        <v>158</v>
      </c>
      <c r="AU109" s="246" t="s">
        <v>80</v>
      </c>
      <c r="AV109" s="13" t="s">
        <v>80</v>
      </c>
      <c r="AW109" s="13" t="s">
        <v>33</v>
      </c>
      <c r="AX109" s="13" t="s">
        <v>71</v>
      </c>
      <c r="AY109" s="246" t="s">
        <v>146</v>
      </c>
    </row>
    <row r="110" s="13" customFormat="1">
      <c r="A110" s="13"/>
      <c r="B110" s="236"/>
      <c r="C110" s="237"/>
      <c r="D110" s="234" t="s">
        <v>158</v>
      </c>
      <c r="E110" s="238" t="s">
        <v>19</v>
      </c>
      <c r="F110" s="239" t="s">
        <v>177</v>
      </c>
      <c r="G110" s="237"/>
      <c r="H110" s="240">
        <v>13</v>
      </c>
      <c r="I110" s="241"/>
      <c r="J110" s="237"/>
      <c r="K110" s="237"/>
      <c r="L110" s="242"/>
      <c r="M110" s="243"/>
      <c r="N110" s="244"/>
      <c r="O110" s="244"/>
      <c r="P110" s="244"/>
      <c r="Q110" s="244"/>
      <c r="R110" s="244"/>
      <c r="S110" s="244"/>
      <c r="T110" s="24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6" t="s">
        <v>158</v>
      </c>
      <c r="AU110" s="246" t="s">
        <v>80</v>
      </c>
      <c r="AV110" s="13" t="s">
        <v>80</v>
      </c>
      <c r="AW110" s="13" t="s">
        <v>33</v>
      </c>
      <c r="AX110" s="13" t="s">
        <v>71</v>
      </c>
      <c r="AY110" s="246" t="s">
        <v>146</v>
      </c>
    </row>
    <row r="111" s="14" customFormat="1">
      <c r="A111" s="14"/>
      <c r="B111" s="247"/>
      <c r="C111" s="248"/>
      <c r="D111" s="234" t="s">
        <v>158</v>
      </c>
      <c r="E111" s="249" t="s">
        <v>19</v>
      </c>
      <c r="F111" s="250" t="s">
        <v>178</v>
      </c>
      <c r="G111" s="248"/>
      <c r="H111" s="251">
        <v>338</v>
      </c>
      <c r="I111" s="252"/>
      <c r="J111" s="248"/>
      <c r="K111" s="248"/>
      <c r="L111" s="253"/>
      <c r="M111" s="254"/>
      <c r="N111" s="255"/>
      <c r="O111" s="255"/>
      <c r="P111" s="255"/>
      <c r="Q111" s="255"/>
      <c r="R111" s="255"/>
      <c r="S111" s="255"/>
      <c r="T111" s="256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7" t="s">
        <v>158</v>
      </c>
      <c r="AU111" s="257" t="s">
        <v>80</v>
      </c>
      <c r="AV111" s="14" t="s">
        <v>152</v>
      </c>
      <c r="AW111" s="14" t="s">
        <v>33</v>
      </c>
      <c r="AX111" s="14" t="s">
        <v>78</v>
      </c>
      <c r="AY111" s="257" t="s">
        <v>146</v>
      </c>
    </row>
    <row r="112" s="2" customFormat="1" ht="37.8" customHeight="1">
      <c r="A112" s="40"/>
      <c r="B112" s="41"/>
      <c r="C112" s="215" t="s">
        <v>179</v>
      </c>
      <c r="D112" s="215" t="s">
        <v>148</v>
      </c>
      <c r="E112" s="216" t="s">
        <v>180</v>
      </c>
      <c r="F112" s="217" t="s">
        <v>181</v>
      </c>
      <c r="G112" s="218" t="s">
        <v>151</v>
      </c>
      <c r="H112" s="219">
        <v>338</v>
      </c>
      <c r="I112" s="220"/>
      <c r="J112" s="221">
        <f>ROUND(I112*H112,2)</f>
        <v>0</v>
      </c>
      <c r="K112" s="222"/>
      <c r="L112" s="46"/>
      <c r="M112" s="223" t="s">
        <v>19</v>
      </c>
      <c r="N112" s="224" t="s">
        <v>42</v>
      </c>
      <c r="O112" s="86"/>
      <c r="P112" s="225">
        <f>O112*H112</f>
        <v>0</v>
      </c>
      <c r="Q112" s="225">
        <v>0</v>
      </c>
      <c r="R112" s="225">
        <f>Q112*H112</f>
        <v>0</v>
      </c>
      <c r="S112" s="225">
        <v>0.28999999999999998</v>
      </c>
      <c r="T112" s="226">
        <f>S112*H112</f>
        <v>98.019999999999996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152</v>
      </c>
      <c r="AT112" s="227" t="s">
        <v>148</v>
      </c>
      <c r="AU112" s="227" t="s">
        <v>80</v>
      </c>
      <c r="AY112" s="19" t="s">
        <v>146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9" t="s">
        <v>78</v>
      </c>
      <c r="BK112" s="228">
        <f>ROUND(I112*H112,2)</f>
        <v>0</v>
      </c>
      <c r="BL112" s="19" t="s">
        <v>152</v>
      </c>
      <c r="BM112" s="227" t="s">
        <v>182</v>
      </c>
    </row>
    <row r="113" s="2" customFormat="1">
      <c r="A113" s="40"/>
      <c r="B113" s="41"/>
      <c r="C113" s="42"/>
      <c r="D113" s="229" t="s">
        <v>154</v>
      </c>
      <c r="E113" s="42"/>
      <c r="F113" s="230" t="s">
        <v>183</v>
      </c>
      <c r="G113" s="42"/>
      <c r="H113" s="42"/>
      <c r="I113" s="231"/>
      <c r="J113" s="42"/>
      <c r="K113" s="42"/>
      <c r="L113" s="46"/>
      <c r="M113" s="232"/>
      <c r="N113" s="23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154</v>
      </c>
      <c r="AU113" s="19" t="s">
        <v>80</v>
      </c>
    </row>
    <row r="114" s="13" customFormat="1">
      <c r="A114" s="13"/>
      <c r="B114" s="236"/>
      <c r="C114" s="237"/>
      <c r="D114" s="234" t="s">
        <v>158</v>
      </c>
      <c r="E114" s="238" t="s">
        <v>19</v>
      </c>
      <c r="F114" s="239" t="s">
        <v>164</v>
      </c>
      <c r="G114" s="237"/>
      <c r="H114" s="240">
        <v>35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6" t="s">
        <v>158</v>
      </c>
      <c r="AU114" s="246" t="s">
        <v>80</v>
      </c>
      <c r="AV114" s="13" t="s">
        <v>80</v>
      </c>
      <c r="AW114" s="13" t="s">
        <v>33</v>
      </c>
      <c r="AX114" s="13" t="s">
        <v>71</v>
      </c>
      <c r="AY114" s="246" t="s">
        <v>146</v>
      </c>
    </row>
    <row r="115" s="13" customFormat="1">
      <c r="A115" s="13"/>
      <c r="B115" s="236"/>
      <c r="C115" s="237"/>
      <c r="D115" s="234" t="s">
        <v>158</v>
      </c>
      <c r="E115" s="238" t="s">
        <v>19</v>
      </c>
      <c r="F115" s="239" t="s">
        <v>170</v>
      </c>
      <c r="G115" s="237"/>
      <c r="H115" s="240">
        <v>5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6" t="s">
        <v>158</v>
      </c>
      <c r="AU115" s="246" t="s">
        <v>80</v>
      </c>
      <c r="AV115" s="13" t="s">
        <v>80</v>
      </c>
      <c r="AW115" s="13" t="s">
        <v>33</v>
      </c>
      <c r="AX115" s="13" t="s">
        <v>71</v>
      </c>
      <c r="AY115" s="246" t="s">
        <v>146</v>
      </c>
    </row>
    <row r="116" s="13" customFormat="1">
      <c r="A116" s="13"/>
      <c r="B116" s="236"/>
      <c r="C116" s="237"/>
      <c r="D116" s="234" t="s">
        <v>158</v>
      </c>
      <c r="E116" s="238" t="s">
        <v>19</v>
      </c>
      <c r="F116" s="239" t="s">
        <v>175</v>
      </c>
      <c r="G116" s="237"/>
      <c r="H116" s="240">
        <v>150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6" t="s">
        <v>158</v>
      </c>
      <c r="AU116" s="246" t="s">
        <v>80</v>
      </c>
      <c r="AV116" s="13" t="s">
        <v>80</v>
      </c>
      <c r="AW116" s="13" t="s">
        <v>33</v>
      </c>
      <c r="AX116" s="13" t="s">
        <v>71</v>
      </c>
      <c r="AY116" s="246" t="s">
        <v>146</v>
      </c>
    </row>
    <row r="117" s="13" customFormat="1">
      <c r="A117" s="13"/>
      <c r="B117" s="236"/>
      <c r="C117" s="237"/>
      <c r="D117" s="234" t="s">
        <v>158</v>
      </c>
      <c r="E117" s="238" t="s">
        <v>19</v>
      </c>
      <c r="F117" s="239" t="s">
        <v>176</v>
      </c>
      <c r="G117" s="237"/>
      <c r="H117" s="240">
        <v>135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6" t="s">
        <v>158</v>
      </c>
      <c r="AU117" s="246" t="s">
        <v>80</v>
      </c>
      <c r="AV117" s="13" t="s">
        <v>80</v>
      </c>
      <c r="AW117" s="13" t="s">
        <v>33</v>
      </c>
      <c r="AX117" s="13" t="s">
        <v>71</v>
      </c>
      <c r="AY117" s="246" t="s">
        <v>146</v>
      </c>
    </row>
    <row r="118" s="13" customFormat="1">
      <c r="A118" s="13"/>
      <c r="B118" s="236"/>
      <c r="C118" s="237"/>
      <c r="D118" s="234" t="s">
        <v>158</v>
      </c>
      <c r="E118" s="238" t="s">
        <v>19</v>
      </c>
      <c r="F118" s="239" t="s">
        <v>177</v>
      </c>
      <c r="G118" s="237"/>
      <c r="H118" s="240">
        <v>13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6" t="s">
        <v>158</v>
      </c>
      <c r="AU118" s="246" t="s">
        <v>80</v>
      </c>
      <c r="AV118" s="13" t="s">
        <v>80</v>
      </c>
      <c r="AW118" s="13" t="s">
        <v>33</v>
      </c>
      <c r="AX118" s="13" t="s">
        <v>71</v>
      </c>
      <c r="AY118" s="246" t="s">
        <v>146</v>
      </c>
    </row>
    <row r="119" s="14" customFormat="1">
      <c r="A119" s="14"/>
      <c r="B119" s="247"/>
      <c r="C119" s="248"/>
      <c r="D119" s="234" t="s">
        <v>158</v>
      </c>
      <c r="E119" s="249" t="s">
        <v>19</v>
      </c>
      <c r="F119" s="250" t="s">
        <v>178</v>
      </c>
      <c r="G119" s="248"/>
      <c r="H119" s="251">
        <v>338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7" t="s">
        <v>158</v>
      </c>
      <c r="AU119" s="257" t="s">
        <v>80</v>
      </c>
      <c r="AV119" s="14" t="s">
        <v>152</v>
      </c>
      <c r="AW119" s="14" t="s">
        <v>33</v>
      </c>
      <c r="AX119" s="14" t="s">
        <v>78</v>
      </c>
      <c r="AY119" s="257" t="s">
        <v>146</v>
      </c>
    </row>
    <row r="120" s="2" customFormat="1" ht="33" customHeight="1">
      <c r="A120" s="40"/>
      <c r="B120" s="41"/>
      <c r="C120" s="215" t="s">
        <v>184</v>
      </c>
      <c r="D120" s="215" t="s">
        <v>148</v>
      </c>
      <c r="E120" s="216" t="s">
        <v>185</v>
      </c>
      <c r="F120" s="217" t="s">
        <v>186</v>
      </c>
      <c r="G120" s="218" t="s">
        <v>151</v>
      </c>
      <c r="H120" s="219">
        <v>298</v>
      </c>
      <c r="I120" s="220"/>
      <c r="J120" s="221">
        <f>ROUND(I120*H120,2)</f>
        <v>0</v>
      </c>
      <c r="K120" s="222"/>
      <c r="L120" s="46"/>
      <c r="M120" s="223" t="s">
        <v>19</v>
      </c>
      <c r="N120" s="224" t="s">
        <v>42</v>
      </c>
      <c r="O120" s="86"/>
      <c r="P120" s="225">
        <f>O120*H120</f>
        <v>0</v>
      </c>
      <c r="Q120" s="225">
        <v>0</v>
      </c>
      <c r="R120" s="225">
        <f>Q120*H120</f>
        <v>0</v>
      </c>
      <c r="S120" s="225">
        <v>0.23999999999999999</v>
      </c>
      <c r="T120" s="226">
        <f>S120*H120</f>
        <v>71.519999999999996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7" t="s">
        <v>152</v>
      </c>
      <c r="AT120" s="227" t="s">
        <v>148</v>
      </c>
      <c r="AU120" s="227" t="s">
        <v>80</v>
      </c>
      <c r="AY120" s="19" t="s">
        <v>146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9" t="s">
        <v>78</v>
      </c>
      <c r="BK120" s="228">
        <f>ROUND(I120*H120,2)</f>
        <v>0</v>
      </c>
      <c r="BL120" s="19" t="s">
        <v>152</v>
      </c>
      <c r="BM120" s="227" t="s">
        <v>187</v>
      </c>
    </row>
    <row r="121" s="2" customFormat="1">
      <c r="A121" s="40"/>
      <c r="B121" s="41"/>
      <c r="C121" s="42"/>
      <c r="D121" s="229" t="s">
        <v>154</v>
      </c>
      <c r="E121" s="42"/>
      <c r="F121" s="230" t="s">
        <v>188</v>
      </c>
      <c r="G121" s="42"/>
      <c r="H121" s="42"/>
      <c r="I121" s="231"/>
      <c r="J121" s="42"/>
      <c r="K121" s="42"/>
      <c r="L121" s="46"/>
      <c r="M121" s="232"/>
      <c r="N121" s="23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154</v>
      </c>
      <c r="AU121" s="19" t="s">
        <v>80</v>
      </c>
    </row>
    <row r="122" s="13" customFormat="1">
      <c r="A122" s="13"/>
      <c r="B122" s="236"/>
      <c r="C122" s="237"/>
      <c r="D122" s="234" t="s">
        <v>158</v>
      </c>
      <c r="E122" s="238" t="s">
        <v>19</v>
      </c>
      <c r="F122" s="239" t="s">
        <v>175</v>
      </c>
      <c r="G122" s="237"/>
      <c r="H122" s="240">
        <v>150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6" t="s">
        <v>158</v>
      </c>
      <c r="AU122" s="246" t="s">
        <v>80</v>
      </c>
      <c r="AV122" s="13" t="s">
        <v>80</v>
      </c>
      <c r="AW122" s="13" t="s">
        <v>33</v>
      </c>
      <c r="AX122" s="13" t="s">
        <v>71</v>
      </c>
      <c r="AY122" s="246" t="s">
        <v>146</v>
      </c>
    </row>
    <row r="123" s="13" customFormat="1">
      <c r="A123" s="13"/>
      <c r="B123" s="236"/>
      <c r="C123" s="237"/>
      <c r="D123" s="234" t="s">
        <v>158</v>
      </c>
      <c r="E123" s="238" t="s">
        <v>19</v>
      </c>
      <c r="F123" s="239" t="s">
        <v>176</v>
      </c>
      <c r="G123" s="237"/>
      <c r="H123" s="240">
        <v>135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158</v>
      </c>
      <c r="AU123" s="246" t="s">
        <v>80</v>
      </c>
      <c r="AV123" s="13" t="s">
        <v>80</v>
      </c>
      <c r="AW123" s="13" t="s">
        <v>33</v>
      </c>
      <c r="AX123" s="13" t="s">
        <v>71</v>
      </c>
      <c r="AY123" s="246" t="s">
        <v>146</v>
      </c>
    </row>
    <row r="124" s="13" customFormat="1">
      <c r="A124" s="13"/>
      <c r="B124" s="236"/>
      <c r="C124" s="237"/>
      <c r="D124" s="234" t="s">
        <v>158</v>
      </c>
      <c r="E124" s="238" t="s">
        <v>19</v>
      </c>
      <c r="F124" s="239" t="s">
        <v>177</v>
      </c>
      <c r="G124" s="237"/>
      <c r="H124" s="240">
        <v>13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6" t="s">
        <v>158</v>
      </c>
      <c r="AU124" s="246" t="s">
        <v>80</v>
      </c>
      <c r="AV124" s="13" t="s">
        <v>80</v>
      </c>
      <c r="AW124" s="13" t="s">
        <v>33</v>
      </c>
      <c r="AX124" s="13" t="s">
        <v>71</v>
      </c>
      <c r="AY124" s="246" t="s">
        <v>146</v>
      </c>
    </row>
    <row r="125" s="14" customFormat="1">
      <c r="A125" s="14"/>
      <c r="B125" s="247"/>
      <c r="C125" s="248"/>
      <c r="D125" s="234" t="s">
        <v>158</v>
      </c>
      <c r="E125" s="249" t="s">
        <v>19</v>
      </c>
      <c r="F125" s="250" t="s">
        <v>178</v>
      </c>
      <c r="G125" s="248"/>
      <c r="H125" s="251">
        <v>298</v>
      </c>
      <c r="I125" s="252"/>
      <c r="J125" s="248"/>
      <c r="K125" s="248"/>
      <c r="L125" s="253"/>
      <c r="M125" s="254"/>
      <c r="N125" s="255"/>
      <c r="O125" s="255"/>
      <c r="P125" s="255"/>
      <c r="Q125" s="255"/>
      <c r="R125" s="255"/>
      <c r="S125" s="255"/>
      <c r="T125" s="25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7" t="s">
        <v>158</v>
      </c>
      <c r="AU125" s="257" t="s">
        <v>80</v>
      </c>
      <c r="AV125" s="14" t="s">
        <v>152</v>
      </c>
      <c r="AW125" s="14" t="s">
        <v>33</v>
      </c>
      <c r="AX125" s="14" t="s">
        <v>78</v>
      </c>
      <c r="AY125" s="257" t="s">
        <v>146</v>
      </c>
    </row>
    <row r="126" s="2" customFormat="1" ht="24.15" customHeight="1">
      <c r="A126" s="40"/>
      <c r="B126" s="41"/>
      <c r="C126" s="215" t="s">
        <v>189</v>
      </c>
      <c r="D126" s="215" t="s">
        <v>148</v>
      </c>
      <c r="E126" s="216" t="s">
        <v>190</v>
      </c>
      <c r="F126" s="217" t="s">
        <v>191</v>
      </c>
      <c r="G126" s="218" t="s">
        <v>151</v>
      </c>
      <c r="H126" s="219">
        <v>25</v>
      </c>
      <c r="I126" s="220"/>
      <c r="J126" s="221">
        <f>ROUND(I126*H126,2)</f>
        <v>0</v>
      </c>
      <c r="K126" s="222"/>
      <c r="L126" s="46"/>
      <c r="M126" s="223" t="s">
        <v>19</v>
      </c>
      <c r="N126" s="224" t="s">
        <v>42</v>
      </c>
      <c r="O126" s="86"/>
      <c r="P126" s="225">
        <f>O126*H126</f>
        <v>0</v>
      </c>
      <c r="Q126" s="225">
        <v>8.0000000000000007E-05</v>
      </c>
      <c r="R126" s="225">
        <f>Q126*H126</f>
        <v>0.002</v>
      </c>
      <c r="S126" s="225">
        <v>0.23000000000000001</v>
      </c>
      <c r="T126" s="226">
        <f>S126*H126</f>
        <v>5.75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7" t="s">
        <v>152</v>
      </c>
      <c r="AT126" s="227" t="s">
        <v>148</v>
      </c>
      <c r="AU126" s="227" t="s">
        <v>80</v>
      </c>
      <c r="AY126" s="19" t="s">
        <v>146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9" t="s">
        <v>78</v>
      </c>
      <c r="BK126" s="228">
        <f>ROUND(I126*H126,2)</f>
        <v>0</v>
      </c>
      <c r="BL126" s="19" t="s">
        <v>152</v>
      </c>
      <c r="BM126" s="227" t="s">
        <v>192</v>
      </c>
    </row>
    <row r="127" s="2" customFormat="1">
      <c r="A127" s="40"/>
      <c r="B127" s="41"/>
      <c r="C127" s="42"/>
      <c r="D127" s="229" t="s">
        <v>154</v>
      </c>
      <c r="E127" s="42"/>
      <c r="F127" s="230" t="s">
        <v>193</v>
      </c>
      <c r="G127" s="42"/>
      <c r="H127" s="42"/>
      <c r="I127" s="231"/>
      <c r="J127" s="42"/>
      <c r="K127" s="42"/>
      <c r="L127" s="46"/>
      <c r="M127" s="232"/>
      <c r="N127" s="23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154</v>
      </c>
      <c r="AU127" s="19" t="s">
        <v>80</v>
      </c>
    </row>
    <row r="128" s="13" customFormat="1">
      <c r="A128" s="13"/>
      <c r="B128" s="236"/>
      <c r="C128" s="237"/>
      <c r="D128" s="234" t="s">
        <v>158</v>
      </c>
      <c r="E128" s="238" t="s">
        <v>19</v>
      </c>
      <c r="F128" s="239" t="s">
        <v>194</v>
      </c>
      <c r="G128" s="237"/>
      <c r="H128" s="240">
        <v>25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158</v>
      </c>
      <c r="AU128" s="246" t="s">
        <v>80</v>
      </c>
      <c r="AV128" s="13" t="s">
        <v>80</v>
      </c>
      <c r="AW128" s="13" t="s">
        <v>33</v>
      </c>
      <c r="AX128" s="13" t="s">
        <v>78</v>
      </c>
      <c r="AY128" s="246" t="s">
        <v>146</v>
      </c>
    </row>
    <row r="129" s="2" customFormat="1" ht="24.15" customHeight="1">
      <c r="A129" s="40"/>
      <c r="B129" s="41"/>
      <c r="C129" s="215" t="s">
        <v>195</v>
      </c>
      <c r="D129" s="215" t="s">
        <v>148</v>
      </c>
      <c r="E129" s="216" t="s">
        <v>196</v>
      </c>
      <c r="F129" s="217" t="s">
        <v>197</v>
      </c>
      <c r="G129" s="218" t="s">
        <v>151</v>
      </c>
      <c r="H129" s="219">
        <v>298</v>
      </c>
      <c r="I129" s="220"/>
      <c r="J129" s="221">
        <f>ROUND(I129*H129,2)</f>
        <v>0</v>
      </c>
      <c r="K129" s="222"/>
      <c r="L129" s="46"/>
      <c r="M129" s="223" t="s">
        <v>19</v>
      </c>
      <c r="N129" s="224" t="s">
        <v>42</v>
      </c>
      <c r="O129" s="86"/>
      <c r="P129" s="225">
        <f>O129*H129</f>
        <v>0</v>
      </c>
      <c r="Q129" s="225">
        <v>9.0000000000000006E-05</v>
      </c>
      <c r="R129" s="225">
        <f>Q129*H129</f>
        <v>0.02682</v>
      </c>
      <c r="S129" s="225">
        <v>0.23000000000000001</v>
      </c>
      <c r="T129" s="226">
        <f>S129*H129</f>
        <v>68.540000000000006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7" t="s">
        <v>152</v>
      </c>
      <c r="AT129" s="227" t="s">
        <v>148</v>
      </c>
      <c r="AU129" s="227" t="s">
        <v>80</v>
      </c>
      <c r="AY129" s="19" t="s">
        <v>146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9" t="s">
        <v>78</v>
      </c>
      <c r="BK129" s="228">
        <f>ROUND(I129*H129,2)</f>
        <v>0</v>
      </c>
      <c r="BL129" s="19" t="s">
        <v>152</v>
      </c>
      <c r="BM129" s="227" t="s">
        <v>198</v>
      </c>
    </row>
    <row r="130" s="2" customFormat="1">
      <c r="A130" s="40"/>
      <c r="B130" s="41"/>
      <c r="C130" s="42"/>
      <c r="D130" s="229" t="s">
        <v>154</v>
      </c>
      <c r="E130" s="42"/>
      <c r="F130" s="230" t="s">
        <v>199</v>
      </c>
      <c r="G130" s="42"/>
      <c r="H130" s="42"/>
      <c r="I130" s="231"/>
      <c r="J130" s="42"/>
      <c r="K130" s="42"/>
      <c r="L130" s="46"/>
      <c r="M130" s="232"/>
      <c r="N130" s="23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154</v>
      </c>
      <c r="AU130" s="19" t="s">
        <v>80</v>
      </c>
    </row>
    <row r="131" s="13" customFormat="1">
      <c r="A131" s="13"/>
      <c r="B131" s="236"/>
      <c r="C131" s="237"/>
      <c r="D131" s="234" t="s">
        <v>158</v>
      </c>
      <c r="E131" s="238" t="s">
        <v>19</v>
      </c>
      <c r="F131" s="239" t="s">
        <v>175</v>
      </c>
      <c r="G131" s="237"/>
      <c r="H131" s="240">
        <v>150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158</v>
      </c>
      <c r="AU131" s="246" t="s">
        <v>80</v>
      </c>
      <c r="AV131" s="13" t="s">
        <v>80</v>
      </c>
      <c r="AW131" s="13" t="s">
        <v>33</v>
      </c>
      <c r="AX131" s="13" t="s">
        <v>71</v>
      </c>
      <c r="AY131" s="246" t="s">
        <v>146</v>
      </c>
    </row>
    <row r="132" s="13" customFormat="1">
      <c r="A132" s="13"/>
      <c r="B132" s="236"/>
      <c r="C132" s="237"/>
      <c r="D132" s="234" t="s">
        <v>158</v>
      </c>
      <c r="E132" s="238" t="s">
        <v>19</v>
      </c>
      <c r="F132" s="239" t="s">
        <v>176</v>
      </c>
      <c r="G132" s="237"/>
      <c r="H132" s="240">
        <v>135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158</v>
      </c>
      <c r="AU132" s="246" t="s">
        <v>80</v>
      </c>
      <c r="AV132" s="13" t="s">
        <v>80</v>
      </c>
      <c r="AW132" s="13" t="s">
        <v>33</v>
      </c>
      <c r="AX132" s="13" t="s">
        <v>71</v>
      </c>
      <c r="AY132" s="246" t="s">
        <v>146</v>
      </c>
    </row>
    <row r="133" s="13" customFormat="1">
      <c r="A133" s="13"/>
      <c r="B133" s="236"/>
      <c r="C133" s="237"/>
      <c r="D133" s="234" t="s">
        <v>158</v>
      </c>
      <c r="E133" s="238" t="s">
        <v>19</v>
      </c>
      <c r="F133" s="239" t="s">
        <v>177</v>
      </c>
      <c r="G133" s="237"/>
      <c r="H133" s="240">
        <v>13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158</v>
      </c>
      <c r="AU133" s="246" t="s">
        <v>80</v>
      </c>
      <c r="AV133" s="13" t="s">
        <v>80</v>
      </c>
      <c r="AW133" s="13" t="s">
        <v>33</v>
      </c>
      <c r="AX133" s="13" t="s">
        <v>71</v>
      </c>
      <c r="AY133" s="246" t="s">
        <v>146</v>
      </c>
    </row>
    <row r="134" s="14" customFormat="1">
      <c r="A134" s="14"/>
      <c r="B134" s="247"/>
      <c r="C134" s="248"/>
      <c r="D134" s="234" t="s">
        <v>158</v>
      </c>
      <c r="E134" s="249" t="s">
        <v>19</v>
      </c>
      <c r="F134" s="250" t="s">
        <v>178</v>
      </c>
      <c r="G134" s="248"/>
      <c r="H134" s="251">
        <v>298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7" t="s">
        <v>158</v>
      </c>
      <c r="AU134" s="257" t="s">
        <v>80</v>
      </c>
      <c r="AV134" s="14" t="s">
        <v>152</v>
      </c>
      <c r="AW134" s="14" t="s">
        <v>33</v>
      </c>
      <c r="AX134" s="14" t="s">
        <v>78</v>
      </c>
      <c r="AY134" s="257" t="s">
        <v>146</v>
      </c>
    </row>
    <row r="135" s="2" customFormat="1" ht="24.15" customHeight="1">
      <c r="A135" s="40"/>
      <c r="B135" s="41"/>
      <c r="C135" s="215" t="s">
        <v>200</v>
      </c>
      <c r="D135" s="215" t="s">
        <v>148</v>
      </c>
      <c r="E135" s="216" t="s">
        <v>201</v>
      </c>
      <c r="F135" s="217" t="s">
        <v>202</v>
      </c>
      <c r="G135" s="218" t="s">
        <v>203</v>
      </c>
      <c r="H135" s="219">
        <v>86</v>
      </c>
      <c r="I135" s="220"/>
      <c r="J135" s="221">
        <f>ROUND(I135*H135,2)</f>
        <v>0</v>
      </c>
      <c r="K135" s="222"/>
      <c r="L135" s="46"/>
      <c r="M135" s="223" t="s">
        <v>19</v>
      </c>
      <c r="N135" s="224" t="s">
        <v>42</v>
      </c>
      <c r="O135" s="86"/>
      <c r="P135" s="225">
        <f>O135*H135</f>
        <v>0</v>
      </c>
      <c r="Q135" s="225">
        <v>0</v>
      </c>
      <c r="R135" s="225">
        <f>Q135*H135</f>
        <v>0</v>
      </c>
      <c r="S135" s="225">
        <v>0.20499999999999999</v>
      </c>
      <c r="T135" s="226">
        <f>S135*H135</f>
        <v>17.629999999999999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7" t="s">
        <v>152</v>
      </c>
      <c r="AT135" s="227" t="s">
        <v>148</v>
      </c>
      <c r="AU135" s="227" t="s">
        <v>80</v>
      </c>
      <c r="AY135" s="19" t="s">
        <v>146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9" t="s">
        <v>78</v>
      </c>
      <c r="BK135" s="228">
        <f>ROUND(I135*H135,2)</f>
        <v>0</v>
      </c>
      <c r="BL135" s="19" t="s">
        <v>152</v>
      </c>
      <c r="BM135" s="227" t="s">
        <v>204</v>
      </c>
    </row>
    <row r="136" s="2" customFormat="1">
      <c r="A136" s="40"/>
      <c r="B136" s="41"/>
      <c r="C136" s="42"/>
      <c r="D136" s="229" t="s">
        <v>154</v>
      </c>
      <c r="E136" s="42"/>
      <c r="F136" s="230" t="s">
        <v>205</v>
      </c>
      <c r="G136" s="42"/>
      <c r="H136" s="42"/>
      <c r="I136" s="231"/>
      <c r="J136" s="42"/>
      <c r="K136" s="42"/>
      <c r="L136" s="46"/>
      <c r="M136" s="232"/>
      <c r="N136" s="23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154</v>
      </c>
      <c r="AU136" s="19" t="s">
        <v>80</v>
      </c>
    </row>
    <row r="137" s="13" customFormat="1">
      <c r="A137" s="13"/>
      <c r="B137" s="236"/>
      <c r="C137" s="237"/>
      <c r="D137" s="234" t="s">
        <v>158</v>
      </c>
      <c r="E137" s="238" t="s">
        <v>19</v>
      </c>
      <c r="F137" s="239" t="s">
        <v>206</v>
      </c>
      <c r="G137" s="237"/>
      <c r="H137" s="240">
        <v>20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158</v>
      </c>
      <c r="AU137" s="246" t="s">
        <v>80</v>
      </c>
      <c r="AV137" s="13" t="s">
        <v>80</v>
      </c>
      <c r="AW137" s="13" t="s">
        <v>33</v>
      </c>
      <c r="AX137" s="13" t="s">
        <v>71</v>
      </c>
      <c r="AY137" s="246" t="s">
        <v>146</v>
      </c>
    </row>
    <row r="138" s="13" customFormat="1">
      <c r="A138" s="13"/>
      <c r="B138" s="236"/>
      <c r="C138" s="237"/>
      <c r="D138" s="234" t="s">
        <v>158</v>
      </c>
      <c r="E138" s="238" t="s">
        <v>19</v>
      </c>
      <c r="F138" s="239" t="s">
        <v>207</v>
      </c>
      <c r="G138" s="237"/>
      <c r="H138" s="240">
        <v>66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158</v>
      </c>
      <c r="AU138" s="246" t="s">
        <v>80</v>
      </c>
      <c r="AV138" s="13" t="s">
        <v>80</v>
      </c>
      <c r="AW138" s="13" t="s">
        <v>33</v>
      </c>
      <c r="AX138" s="13" t="s">
        <v>71</v>
      </c>
      <c r="AY138" s="246" t="s">
        <v>146</v>
      </c>
    </row>
    <row r="139" s="14" customFormat="1">
      <c r="A139" s="14"/>
      <c r="B139" s="247"/>
      <c r="C139" s="248"/>
      <c r="D139" s="234" t="s">
        <v>158</v>
      </c>
      <c r="E139" s="249" t="s">
        <v>19</v>
      </c>
      <c r="F139" s="250" t="s">
        <v>178</v>
      </c>
      <c r="G139" s="248"/>
      <c r="H139" s="251">
        <v>86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7" t="s">
        <v>158</v>
      </c>
      <c r="AU139" s="257" t="s">
        <v>80</v>
      </c>
      <c r="AV139" s="14" t="s">
        <v>152</v>
      </c>
      <c r="AW139" s="14" t="s">
        <v>33</v>
      </c>
      <c r="AX139" s="14" t="s">
        <v>78</v>
      </c>
      <c r="AY139" s="257" t="s">
        <v>146</v>
      </c>
    </row>
    <row r="140" s="2" customFormat="1" ht="49.05" customHeight="1">
      <c r="A140" s="40"/>
      <c r="B140" s="41"/>
      <c r="C140" s="215" t="s">
        <v>208</v>
      </c>
      <c r="D140" s="215" t="s">
        <v>148</v>
      </c>
      <c r="E140" s="216" t="s">
        <v>209</v>
      </c>
      <c r="F140" s="217" t="s">
        <v>210</v>
      </c>
      <c r="G140" s="218" t="s">
        <v>203</v>
      </c>
      <c r="H140" s="219">
        <v>15</v>
      </c>
      <c r="I140" s="220"/>
      <c r="J140" s="221">
        <f>ROUND(I140*H140,2)</f>
        <v>0</v>
      </c>
      <c r="K140" s="222"/>
      <c r="L140" s="46"/>
      <c r="M140" s="223" t="s">
        <v>19</v>
      </c>
      <c r="N140" s="224" t="s">
        <v>42</v>
      </c>
      <c r="O140" s="86"/>
      <c r="P140" s="225">
        <f>O140*H140</f>
        <v>0</v>
      </c>
      <c r="Q140" s="225">
        <v>0.0086800000000000002</v>
      </c>
      <c r="R140" s="225">
        <f>Q140*H140</f>
        <v>0.13020000000000001</v>
      </c>
      <c r="S140" s="225">
        <v>0</v>
      </c>
      <c r="T140" s="22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7" t="s">
        <v>152</v>
      </c>
      <c r="AT140" s="227" t="s">
        <v>148</v>
      </c>
      <c r="AU140" s="227" t="s">
        <v>80</v>
      </c>
      <c r="AY140" s="19" t="s">
        <v>146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9" t="s">
        <v>78</v>
      </c>
      <c r="BK140" s="228">
        <f>ROUND(I140*H140,2)</f>
        <v>0</v>
      </c>
      <c r="BL140" s="19" t="s">
        <v>152</v>
      </c>
      <c r="BM140" s="227" t="s">
        <v>211</v>
      </c>
    </row>
    <row r="141" s="2" customFormat="1">
      <c r="A141" s="40"/>
      <c r="B141" s="41"/>
      <c r="C141" s="42"/>
      <c r="D141" s="229" t="s">
        <v>154</v>
      </c>
      <c r="E141" s="42"/>
      <c r="F141" s="230" t="s">
        <v>212</v>
      </c>
      <c r="G141" s="42"/>
      <c r="H141" s="42"/>
      <c r="I141" s="231"/>
      <c r="J141" s="42"/>
      <c r="K141" s="42"/>
      <c r="L141" s="46"/>
      <c r="M141" s="232"/>
      <c r="N141" s="23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154</v>
      </c>
      <c r="AU141" s="19" t="s">
        <v>80</v>
      </c>
    </row>
    <row r="142" s="2" customFormat="1" ht="49.05" customHeight="1">
      <c r="A142" s="40"/>
      <c r="B142" s="41"/>
      <c r="C142" s="215" t="s">
        <v>213</v>
      </c>
      <c r="D142" s="215" t="s">
        <v>148</v>
      </c>
      <c r="E142" s="216" t="s">
        <v>214</v>
      </c>
      <c r="F142" s="217" t="s">
        <v>215</v>
      </c>
      <c r="G142" s="218" t="s">
        <v>203</v>
      </c>
      <c r="H142" s="219">
        <v>15</v>
      </c>
      <c r="I142" s="220"/>
      <c r="J142" s="221">
        <f>ROUND(I142*H142,2)</f>
        <v>0</v>
      </c>
      <c r="K142" s="222"/>
      <c r="L142" s="46"/>
      <c r="M142" s="223" t="s">
        <v>19</v>
      </c>
      <c r="N142" s="224" t="s">
        <v>42</v>
      </c>
      <c r="O142" s="86"/>
      <c r="P142" s="225">
        <f>O142*H142</f>
        <v>0</v>
      </c>
      <c r="Q142" s="225">
        <v>0.036900000000000002</v>
      </c>
      <c r="R142" s="225">
        <f>Q142*H142</f>
        <v>0.55349999999999999</v>
      </c>
      <c r="S142" s="225">
        <v>0</v>
      </c>
      <c r="T142" s="22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7" t="s">
        <v>152</v>
      </c>
      <c r="AT142" s="227" t="s">
        <v>148</v>
      </c>
      <c r="AU142" s="227" t="s">
        <v>80</v>
      </c>
      <c r="AY142" s="19" t="s">
        <v>146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9" t="s">
        <v>78</v>
      </c>
      <c r="BK142" s="228">
        <f>ROUND(I142*H142,2)</f>
        <v>0</v>
      </c>
      <c r="BL142" s="19" t="s">
        <v>152</v>
      </c>
      <c r="BM142" s="227" t="s">
        <v>216</v>
      </c>
    </row>
    <row r="143" s="2" customFormat="1">
      <c r="A143" s="40"/>
      <c r="B143" s="41"/>
      <c r="C143" s="42"/>
      <c r="D143" s="229" t="s">
        <v>154</v>
      </c>
      <c r="E143" s="42"/>
      <c r="F143" s="230" t="s">
        <v>217</v>
      </c>
      <c r="G143" s="42"/>
      <c r="H143" s="42"/>
      <c r="I143" s="231"/>
      <c r="J143" s="42"/>
      <c r="K143" s="42"/>
      <c r="L143" s="46"/>
      <c r="M143" s="232"/>
      <c r="N143" s="23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154</v>
      </c>
      <c r="AU143" s="19" t="s">
        <v>80</v>
      </c>
    </row>
    <row r="144" s="2" customFormat="1" ht="16.5" customHeight="1">
      <c r="A144" s="40"/>
      <c r="B144" s="41"/>
      <c r="C144" s="215" t="s">
        <v>8</v>
      </c>
      <c r="D144" s="215" t="s">
        <v>148</v>
      </c>
      <c r="E144" s="216" t="s">
        <v>218</v>
      </c>
      <c r="F144" s="217" t="s">
        <v>219</v>
      </c>
      <c r="G144" s="218" t="s">
        <v>151</v>
      </c>
      <c r="H144" s="219">
        <v>290</v>
      </c>
      <c r="I144" s="220"/>
      <c r="J144" s="221">
        <f>ROUND(I144*H144,2)</f>
        <v>0</v>
      </c>
      <c r="K144" s="222"/>
      <c r="L144" s="46"/>
      <c r="M144" s="223" t="s">
        <v>19</v>
      </c>
      <c r="N144" s="224" t="s">
        <v>42</v>
      </c>
      <c r="O144" s="86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7" t="s">
        <v>152</v>
      </c>
      <c r="AT144" s="227" t="s">
        <v>148</v>
      </c>
      <c r="AU144" s="227" t="s">
        <v>80</v>
      </c>
      <c r="AY144" s="19" t="s">
        <v>146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9" t="s">
        <v>78</v>
      </c>
      <c r="BK144" s="228">
        <f>ROUND(I144*H144,2)</f>
        <v>0</v>
      </c>
      <c r="BL144" s="19" t="s">
        <v>152</v>
      </c>
      <c r="BM144" s="227" t="s">
        <v>220</v>
      </c>
    </row>
    <row r="145" s="2" customFormat="1">
      <c r="A145" s="40"/>
      <c r="B145" s="41"/>
      <c r="C145" s="42"/>
      <c r="D145" s="229" t="s">
        <v>154</v>
      </c>
      <c r="E145" s="42"/>
      <c r="F145" s="230" t="s">
        <v>221</v>
      </c>
      <c r="G145" s="42"/>
      <c r="H145" s="42"/>
      <c r="I145" s="231"/>
      <c r="J145" s="42"/>
      <c r="K145" s="42"/>
      <c r="L145" s="46"/>
      <c r="M145" s="232"/>
      <c r="N145" s="23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154</v>
      </c>
      <c r="AU145" s="19" t="s">
        <v>80</v>
      </c>
    </row>
    <row r="146" s="13" customFormat="1">
      <c r="A146" s="13"/>
      <c r="B146" s="236"/>
      <c r="C146" s="237"/>
      <c r="D146" s="234" t="s">
        <v>158</v>
      </c>
      <c r="E146" s="238" t="s">
        <v>19</v>
      </c>
      <c r="F146" s="239" t="s">
        <v>222</v>
      </c>
      <c r="G146" s="237"/>
      <c r="H146" s="240">
        <v>290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158</v>
      </c>
      <c r="AU146" s="246" t="s">
        <v>80</v>
      </c>
      <c r="AV146" s="13" t="s">
        <v>80</v>
      </c>
      <c r="AW146" s="13" t="s">
        <v>33</v>
      </c>
      <c r="AX146" s="13" t="s">
        <v>78</v>
      </c>
      <c r="AY146" s="246" t="s">
        <v>146</v>
      </c>
    </row>
    <row r="147" s="2" customFormat="1" ht="24.15" customHeight="1">
      <c r="A147" s="40"/>
      <c r="B147" s="41"/>
      <c r="C147" s="215" t="s">
        <v>223</v>
      </c>
      <c r="D147" s="215" t="s">
        <v>148</v>
      </c>
      <c r="E147" s="216" t="s">
        <v>224</v>
      </c>
      <c r="F147" s="217" t="s">
        <v>225</v>
      </c>
      <c r="G147" s="218" t="s">
        <v>226</v>
      </c>
      <c r="H147" s="219">
        <v>19.658000000000001</v>
      </c>
      <c r="I147" s="220"/>
      <c r="J147" s="221">
        <f>ROUND(I147*H147,2)</f>
        <v>0</v>
      </c>
      <c r="K147" s="222"/>
      <c r="L147" s="46"/>
      <c r="M147" s="223" t="s">
        <v>19</v>
      </c>
      <c r="N147" s="224" t="s">
        <v>42</v>
      </c>
      <c r="O147" s="86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7" t="s">
        <v>152</v>
      </c>
      <c r="AT147" s="227" t="s">
        <v>148</v>
      </c>
      <c r="AU147" s="227" t="s">
        <v>80</v>
      </c>
      <c r="AY147" s="19" t="s">
        <v>146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9" t="s">
        <v>78</v>
      </c>
      <c r="BK147" s="228">
        <f>ROUND(I147*H147,2)</f>
        <v>0</v>
      </c>
      <c r="BL147" s="19" t="s">
        <v>152</v>
      </c>
      <c r="BM147" s="227" t="s">
        <v>227</v>
      </c>
    </row>
    <row r="148" s="2" customFormat="1">
      <c r="A148" s="40"/>
      <c r="B148" s="41"/>
      <c r="C148" s="42"/>
      <c r="D148" s="229" t="s">
        <v>154</v>
      </c>
      <c r="E148" s="42"/>
      <c r="F148" s="230" t="s">
        <v>228</v>
      </c>
      <c r="G148" s="42"/>
      <c r="H148" s="42"/>
      <c r="I148" s="231"/>
      <c r="J148" s="42"/>
      <c r="K148" s="42"/>
      <c r="L148" s="46"/>
      <c r="M148" s="232"/>
      <c r="N148" s="23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154</v>
      </c>
      <c r="AU148" s="19" t="s">
        <v>80</v>
      </c>
    </row>
    <row r="149" s="2" customFormat="1">
      <c r="A149" s="40"/>
      <c r="B149" s="41"/>
      <c r="C149" s="42"/>
      <c r="D149" s="234" t="s">
        <v>156</v>
      </c>
      <c r="E149" s="42"/>
      <c r="F149" s="235" t="s">
        <v>229</v>
      </c>
      <c r="G149" s="42"/>
      <c r="H149" s="42"/>
      <c r="I149" s="231"/>
      <c r="J149" s="42"/>
      <c r="K149" s="42"/>
      <c r="L149" s="46"/>
      <c r="M149" s="232"/>
      <c r="N149" s="23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156</v>
      </c>
      <c r="AU149" s="19" t="s">
        <v>80</v>
      </c>
    </row>
    <row r="150" s="13" customFormat="1">
      <c r="A150" s="13"/>
      <c r="B150" s="236"/>
      <c r="C150" s="237"/>
      <c r="D150" s="234" t="s">
        <v>158</v>
      </c>
      <c r="E150" s="238" t="s">
        <v>19</v>
      </c>
      <c r="F150" s="239" t="s">
        <v>230</v>
      </c>
      <c r="G150" s="237"/>
      <c r="H150" s="240">
        <v>11.52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158</v>
      </c>
      <c r="AU150" s="246" t="s">
        <v>80</v>
      </c>
      <c r="AV150" s="13" t="s">
        <v>80</v>
      </c>
      <c r="AW150" s="13" t="s">
        <v>33</v>
      </c>
      <c r="AX150" s="13" t="s">
        <v>71</v>
      </c>
      <c r="AY150" s="246" t="s">
        <v>146</v>
      </c>
    </row>
    <row r="151" s="13" customFormat="1">
      <c r="A151" s="13"/>
      <c r="B151" s="236"/>
      <c r="C151" s="237"/>
      <c r="D151" s="234" t="s">
        <v>158</v>
      </c>
      <c r="E151" s="238" t="s">
        <v>19</v>
      </c>
      <c r="F151" s="239" t="s">
        <v>231</v>
      </c>
      <c r="G151" s="237"/>
      <c r="H151" s="240">
        <v>5.04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158</v>
      </c>
      <c r="AU151" s="246" t="s">
        <v>80</v>
      </c>
      <c r="AV151" s="13" t="s">
        <v>80</v>
      </c>
      <c r="AW151" s="13" t="s">
        <v>33</v>
      </c>
      <c r="AX151" s="13" t="s">
        <v>71</v>
      </c>
      <c r="AY151" s="246" t="s">
        <v>146</v>
      </c>
    </row>
    <row r="152" s="13" customFormat="1">
      <c r="A152" s="13"/>
      <c r="B152" s="236"/>
      <c r="C152" s="237"/>
      <c r="D152" s="234" t="s">
        <v>158</v>
      </c>
      <c r="E152" s="238" t="s">
        <v>19</v>
      </c>
      <c r="F152" s="239" t="s">
        <v>232</v>
      </c>
      <c r="G152" s="237"/>
      <c r="H152" s="240">
        <v>34.560000000000002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158</v>
      </c>
      <c r="AU152" s="246" t="s">
        <v>80</v>
      </c>
      <c r="AV152" s="13" t="s">
        <v>80</v>
      </c>
      <c r="AW152" s="13" t="s">
        <v>33</v>
      </c>
      <c r="AX152" s="13" t="s">
        <v>71</v>
      </c>
      <c r="AY152" s="246" t="s">
        <v>146</v>
      </c>
    </row>
    <row r="153" s="13" customFormat="1">
      <c r="A153" s="13"/>
      <c r="B153" s="236"/>
      <c r="C153" s="237"/>
      <c r="D153" s="234" t="s">
        <v>158</v>
      </c>
      <c r="E153" s="238" t="s">
        <v>19</v>
      </c>
      <c r="F153" s="239" t="s">
        <v>233</v>
      </c>
      <c r="G153" s="237"/>
      <c r="H153" s="240">
        <v>21.600000000000001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158</v>
      </c>
      <c r="AU153" s="246" t="s">
        <v>80</v>
      </c>
      <c r="AV153" s="13" t="s">
        <v>80</v>
      </c>
      <c r="AW153" s="13" t="s">
        <v>33</v>
      </c>
      <c r="AX153" s="13" t="s">
        <v>71</v>
      </c>
      <c r="AY153" s="246" t="s">
        <v>146</v>
      </c>
    </row>
    <row r="154" s="13" customFormat="1">
      <c r="A154" s="13"/>
      <c r="B154" s="236"/>
      <c r="C154" s="237"/>
      <c r="D154" s="234" t="s">
        <v>158</v>
      </c>
      <c r="E154" s="238" t="s">
        <v>19</v>
      </c>
      <c r="F154" s="239" t="s">
        <v>234</v>
      </c>
      <c r="G154" s="237"/>
      <c r="H154" s="240">
        <v>3.6000000000000001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158</v>
      </c>
      <c r="AU154" s="246" t="s">
        <v>80</v>
      </c>
      <c r="AV154" s="13" t="s">
        <v>80</v>
      </c>
      <c r="AW154" s="13" t="s">
        <v>33</v>
      </c>
      <c r="AX154" s="13" t="s">
        <v>71</v>
      </c>
      <c r="AY154" s="246" t="s">
        <v>146</v>
      </c>
    </row>
    <row r="155" s="13" customFormat="1">
      <c r="A155" s="13"/>
      <c r="B155" s="236"/>
      <c r="C155" s="237"/>
      <c r="D155" s="234" t="s">
        <v>158</v>
      </c>
      <c r="E155" s="238" t="s">
        <v>19</v>
      </c>
      <c r="F155" s="239" t="s">
        <v>235</v>
      </c>
      <c r="G155" s="237"/>
      <c r="H155" s="240">
        <v>2.3100000000000001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158</v>
      </c>
      <c r="AU155" s="246" t="s">
        <v>80</v>
      </c>
      <c r="AV155" s="13" t="s">
        <v>80</v>
      </c>
      <c r="AW155" s="13" t="s">
        <v>33</v>
      </c>
      <c r="AX155" s="13" t="s">
        <v>71</v>
      </c>
      <c r="AY155" s="246" t="s">
        <v>146</v>
      </c>
    </row>
    <row r="156" s="14" customFormat="1">
      <c r="A156" s="14"/>
      <c r="B156" s="247"/>
      <c r="C156" s="248"/>
      <c r="D156" s="234" t="s">
        <v>158</v>
      </c>
      <c r="E156" s="249" t="s">
        <v>19</v>
      </c>
      <c r="F156" s="250" t="s">
        <v>178</v>
      </c>
      <c r="G156" s="248"/>
      <c r="H156" s="251">
        <v>78.629999999999995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7" t="s">
        <v>158</v>
      </c>
      <c r="AU156" s="257" t="s">
        <v>80</v>
      </c>
      <c r="AV156" s="14" t="s">
        <v>152</v>
      </c>
      <c r="AW156" s="14" t="s">
        <v>33</v>
      </c>
      <c r="AX156" s="14" t="s">
        <v>71</v>
      </c>
      <c r="AY156" s="257" t="s">
        <v>146</v>
      </c>
    </row>
    <row r="157" s="13" customFormat="1">
      <c r="A157" s="13"/>
      <c r="B157" s="236"/>
      <c r="C157" s="237"/>
      <c r="D157" s="234" t="s">
        <v>158</v>
      </c>
      <c r="E157" s="238" t="s">
        <v>19</v>
      </c>
      <c r="F157" s="239" t="s">
        <v>236</v>
      </c>
      <c r="G157" s="237"/>
      <c r="H157" s="240">
        <v>19.658000000000001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158</v>
      </c>
      <c r="AU157" s="246" t="s">
        <v>80</v>
      </c>
      <c r="AV157" s="13" t="s">
        <v>80</v>
      </c>
      <c r="AW157" s="13" t="s">
        <v>33</v>
      </c>
      <c r="AX157" s="13" t="s">
        <v>78</v>
      </c>
      <c r="AY157" s="246" t="s">
        <v>146</v>
      </c>
    </row>
    <row r="158" s="2" customFormat="1" ht="24.15" customHeight="1">
      <c r="A158" s="40"/>
      <c r="B158" s="41"/>
      <c r="C158" s="215" t="s">
        <v>237</v>
      </c>
      <c r="D158" s="215" t="s">
        <v>148</v>
      </c>
      <c r="E158" s="216" t="s">
        <v>238</v>
      </c>
      <c r="F158" s="217" t="s">
        <v>239</v>
      </c>
      <c r="G158" s="218" t="s">
        <v>226</v>
      </c>
      <c r="H158" s="219">
        <v>16.559999999999999</v>
      </c>
      <c r="I158" s="220"/>
      <c r="J158" s="221">
        <f>ROUND(I158*H158,2)</f>
        <v>0</v>
      </c>
      <c r="K158" s="222"/>
      <c r="L158" s="46"/>
      <c r="M158" s="223" t="s">
        <v>19</v>
      </c>
      <c r="N158" s="224" t="s">
        <v>42</v>
      </c>
      <c r="O158" s="86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7" t="s">
        <v>152</v>
      </c>
      <c r="AT158" s="227" t="s">
        <v>148</v>
      </c>
      <c r="AU158" s="227" t="s">
        <v>80</v>
      </c>
      <c r="AY158" s="19" t="s">
        <v>146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9" t="s">
        <v>78</v>
      </c>
      <c r="BK158" s="228">
        <f>ROUND(I158*H158,2)</f>
        <v>0</v>
      </c>
      <c r="BL158" s="19" t="s">
        <v>152</v>
      </c>
      <c r="BM158" s="227" t="s">
        <v>240</v>
      </c>
    </row>
    <row r="159" s="2" customFormat="1">
      <c r="A159" s="40"/>
      <c r="B159" s="41"/>
      <c r="C159" s="42"/>
      <c r="D159" s="229" t="s">
        <v>154</v>
      </c>
      <c r="E159" s="42"/>
      <c r="F159" s="230" t="s">
        <v>241</v>
      </c>
      <c r="G159" s="42"/>
      <c r="H159" s="42"/>
      <c r="I159" s="231"/>
      <c r="J159" s="42"/>
      <c r="K159" s="42"/>
      <c r="L159" s="46"/>
      <c r="M159" s="232"/>
      <c r="N159" s="23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154</v>
      </c>
      <c r="AU159" s="19" t="s">
        <v>80</v>
      </c>
    </row>
    <row r="160" s="13" customFormat="1">
      <c r="A160" s="13"/>
      <c r="B160" s="236"/>
      <c r="C160" s="237"/>
      <c r="D160" s="234" t="s">
        <v>158</v>
      </c>
      <c r="E160" s="238" t="s">
        <v>19</v>
      </c>
      <c r="F160" s="239" t="s">
        <v>230</v>
      </c>
      <c r="G160" s="237"/>
      <c r="H160" s="240">
        <v>11.52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158</v>
      </c>
      <c r="AU160" s="246" t="s">
        <v>80</v>
      </c>
      <c r="AV160" s="13" t="s">
        <v>80</v>
      </c>
      <c r="AW160" s="13" t="s">
        <v>33</v>
      </c>
      <c r="AX160" s="13" t="s">
        <v>71</v>
      </c>
      <c r="AY160" s="246" t="s">
        <v>146</v>
      </c>
    </row>
    <row r="161" s="13" customFormat="1">
      <c r="A161" s="13"/>
      <c r="B161" s="236"/>
      <c r="C161" s="237"/>
      <c r="D161" s="234" t="s">
        <v>158</v>
      </c>
      <c r="E161" s="238" t="s">
        <v>19</v>
      </c>
      <c r="F161" s="239" t="s">
        <v>231</v>
      </c>
      <c r="G161" s="237"/>
      <c r="H161" s="240">
        <v>5.04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158</v>
      </c>
      <c r="AU161" s="246" t="s">
        <v>80</v>
      </c>
      <c r="AV161" s="13" t="s">
        <v>80</v>
      </c>
      <c r="AW161" s="13" t="s">
        <v>33</v>
      </c>
      <c r="AX161" s="13" t="s">
        <v>71</v>
      </c>
      <c r="AY161" s="246" t="s">
        <v>146</v>
      </c>
    </row>
    <row r="162" s="14" customFormat="1">
      <c r="A162" s="14"/>
      <c r="B162" s="247"/>
      <c r="C162" s="248"/>
      <c r="D162" s="234" t="s">
        <v>158</v>
      </c>
      <c r="E162" s="249" t="s">
        <v>19</v>
      </c>
      <c r="F162" s="250" t="s">
        <v>178</v>
      </c>
      <c r="G162" s="248"/>
      <c r="H162" s="251">
        <v>16.559999999999999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158</v>
      </c>
      <c r="AU162" s="257" t="s">
        <v>80</v>
      </c>
      <c r="AV162" s="14" t="s">
        <v>152</v>
      </c>
      <c r="AW162" s="14" t="s">
        <v>33</v>
      </c>
      <c r="AX162" s="14" t="s">
        <v>78</v>
      </c>
      <c r="AY162" s="257" t="s">
        <v>146</v>
      </c>
    </row>
    <row r="163" s="2" customFormat="1" ht="24.15" customHeight="1">
      <c r="A163" s="40"/>
      <c r="B163" s="41"/>
      <c r="C163" s="215" t="s">
        <v>242</v>
      </c>
      <c r="D163" s="215" t="s">
        <v>148</v>
      </c>
      <c r="E163" s="216" t="s">
        <v>243</v>
      </c>
      <c r="F163" s="217" t="s">
        <v>244</v>
      </c>
      <c r="G163" s="218" t="s">
        <v>226</v>
      </c>
      <c r="H163" s="219">
        <v>62.07</v>
      </c>
      <c r="I163" s="220"/>
      <c r="J163" s="221">
        <f>ROUND(I163*H163,2)</f>
        <v>0</v>
      </c>
      <c r="K163" s="222"/>
      <c r="L163" s="46"/>
      <c r="M163" s="223" t="s">
        <v>19</v>
      </c>
      <c r="N163" s="224" t="s">
        <v>42</v>
      </c>
      <c r="O163" s="86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7" t="s">
        <v>152</v>
      </c>
      <c r="AT163" s="227" t="s">
        <v>148</v>
      </c>
      <c r="AU163" s="227" t="s">
        <v>80</v>
      </c>
      <c r="AY163" s="19" t="s">
        <v>146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9" t="s">
        <v>78</v>
      </c>
      <c r="BK163" s="228">
        <f>ROUND(I163*H163,2)</f>
        <v>0</v>
      </c>
      <c r="BL163" s="19" t="s">
        <v>152</v>
      </c>
      <c r="BM163" s="227" t="s">
        <v>245</v>
      </c>
    </row>
    <row r="164" s="2" customFormat="1">
      <c r="A164" s="40"/>
      <c r="B164" s="41"/>
      <c r="C164" s="42"/>
      <c r="D164" s="229" t="s">
        <v>154</v>
      </c>
      <c r="E164" s="42"/>
      <c r="F164" s="230" t="s">
        <v>246</v>
      </c>
      <c r="G164" s="42"/>
      <c r="H164" s="42"/>
      <c r="I164" s="231"/>
      <c r="J164" s="42"/>
      <c r="K164" s="42"/>
      <c r="L164" s="46"/>
      <c r="M164" s="232"/>
      <c r="N164" s="23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154</v>
      </c>
      <c r="AU164" s="19" t="s">
        <v>80</v>
      </c>
    </row>
    <row r="165" s="13" customFormat="1">
      <c r="A165" s="13"/>
      <c r="B165" s="236"/>
      <c r="C165" s="237"/>
      <c r="D165" s="234" t="s">
        <v>158</v>
      </c>
      <c r="E165" s="238" t="s">
        <v>19</v>
      </c>
      <c r="F165" s="239" t="s">
        <v>247</v>
      </c>
      <c r="G165" s="237"/>
      <c r="H165" s="240">
        <v>21.600000000000001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158</v>
      </c>
      <c r="AU165" s="246" t="s">
        <v>80</v>
      </c>
      <c r="AV165" s="13" t="s">
        <v>80</v>
      </c>
      <c r="AW165" s="13" t="s">
        <v>33</v>
      </c>
      <c r="AX165" s="13" t="s">
        <v>71</v>
      </c>
      <c r="AY165" s="246" t="s">
        <v>146</v>
      </c>
    </row>
    <row r="166" s="13" customFormat="1">
      <c r="A166" s="13"/>
      <c r="B166" s="236"/>
      <c r="C166" s="237"/>
      <c r="D166" s="234" t="s">
        <v>158</v>
      </c>
      <c r="E166" s="238" t="s">
        <v>19</v>
      </c>
      <c r="F166" s="239" t="s">
        <v>232</v>
      </c>
      <c r="G166" s="237"/>
      <c r="H166" s="240">
        <v>34.560000000000002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158</v>
      </c>
      <c r="AU166" s="246" t="s">
        <v>80</v>
      </c>
      <c r="AV166" s="13" t="s">
        <v>80</v>
      </c>
      <c r="AW166" s="13" t="s">
        <v>33</v>
      </c>
      <c r="AX166" s="13" t="s">
        <v>71</v>
      </c>
      <c r="AY166" s="246" t="s">
        <v>146</v>
      </c>
    </row>
    <row r="167" s="13" customFormat="1">
      <c r="A167" s="13"/>
      <c r="B167" s="236"/>
      <c r="C167" s="237"/>
      <c r="D167" s="234" t="s">
        <v>158</v>
      </c>
      <c r="E167" s="238" t="s">
        <v>19</v>
      </c>
      <c r="F167" s="239" t="s">
        <v>234</v>
      </c>
      <c r="G167" s="237"/>
      <c r="H167" s="240">
        <v>3.6000000000000001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158</v>
      </c>
      <c r="AU167" s="246" t="s">
        <v>80</v>
      </c>
      <c r="AV167" s="13" t="s">
        <v>80</v>
      </c>
      <c r="AW167" s="13" t="s">
        <v>33</v>
      </c>
      <c r="AX167" s="13" t="s">
        <v>71</v>
      </c>
      <c r="AY167" s="246" t="s">
        <v>146</v>
      </c>
    </row>
    <row r="168" s="13" customFormat="1">
      <c r="A168" s="13"/>
      <c r="B168" s="236"/>
      <c r="C168" s="237"/>
      <c r="D168" s="234" t="s">
        <v>158</v>
      </c>
      <c r="E168" s="238" t="s">
        <v>19</v>
      </c>
      <c r="F168" s="239" t="s">
        <v>235</v>
      </c>
      <c r="G168" s="237"/>
      <c r="H168" s="240">
        <v>2.3100000000000001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158</v>
      </c>
      <c r="AU168" s="246" t="s">
        <v>80</v>
      </c>
      <c r="AV168" s="13" t="s">
        <v>80</v>
      </c>
      <c r="AW168" s="13" t="s">
        <v>33</v>
      </c>
      <c r="AX168" s="13" t="s">
        <v>71</v>
      </c>
      <c r="AY168" s="246" t="s">
        <v>146</v>
      </c>
    </row>
    <row r="169" s="14" customFormat="1">
      <c r="A169" s="14"/>
      <c r="B169" s="247"/>
      <c r="C169" s="248"/>
      <c r="D169" s="234" t="s">
        <v>158</v>
      </c>
      <c r="E169" s="249" t="s">
        <v>19</v>
      </c>
      <c r="F169" s="250" t="s">
        <v>178</v>
      </c>
      <c r="G169" s="248"/>
      <c r="H169" s="251">
        <v>62.070000000000007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7" t="s">
        <v>158</v>
      </c>
      <c r="AU169" s="257" t="s">
        <v>80</v>
      </c>
      <c r="AV169" s="14" t="s">
        <v>152</v>
      </c>
      <c r="AW169" s="14" t="s">
        <v>33</v>
      </c>
      <c r="AX169" s="14" t="s">
        <v>78</v>
      </c>
      <c r="AY169" s="257" t="s">
        <v>146</v>
      </c>
    </row>
    <row r="170" s="2" customFormat="1" ht="24.15" customHeight="1">
      <c r="A170" s="40"/>
      <c r="B170" s="41"/>
      <c r="C170" s="215" t="s">
        <v>248</v>
      </c>
      <c r="D170" s="215" t="s">
        <v>148</v>
      </c>
      <c r="E170" s="216" t="s">
        <v>249</v>
      </c>
      <c r="F170" s="217" t="s">
        <v>250</v>
      </c>
      <c r="G170" s="218" t="s">
        <v>151</v>
      </c>
      <c r="H170" s="219">
        <v>64.799999999999997</v>
      </c>
      <c r="I170" s="220"/>
      <c r="J170" s="221">
        <f>ROUND(I170*H170,2)</f>
        <v>0</v>
      </c>
      <c r="K170" s="222"/>
      <c r="L170" s="46"/>
      <c r="M170" s="223" t="s">
        <v>19</v>
      </c>
      <c r="N170" s="224" t="s">
        <v>42</v>
      </c>
      <c r="O170" s="86"/>
      <c r="P170" s="225">
        <f>O170*H170</f>
        <v>0</v>
      </c>
      <c r="Q170" s="225">
        <v>0.00059000000000000003</v>
      </c>
      <c r="R170" s="225">
        <f>Q170*H170</f>
        <v>0.038232000000000002</v>
      </c>
      <c r="S170" s="225">
        <v>0</v>
      </c>
      <c r="T170" s="22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7" t="s">
        <v>152</v>
      </c>
      <c r="AT170" s="227" t="s">
        <v>148</v>
      </c>
      <c r="AU170" s="227" t="s">
        <v>80</v>
      </c>
      <c r="AY170" s="19" t="s">
        <v>146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9" t="s">
        <v>78</v>
      </c>
      <c r="BK170" s="228">
        <f>ROUND(I170*H170,2)</f>
        <v>0</v>
      </c>
      <c r="BL170" s="19" t="s">
        <v>152</v>
      </c>
      <c r="BM170" s="227" t="s">
        <v>251</v>
      </c>
    </row>
    <row r="171" s="2" customFormat="1">
      <c r="A171" s="40"/>
      <c r="B171" s="41"/>
      <c r="C171" s="42"/>
      <c r="D171" s="229" t="s">
        <v>154</v>
      </c>
      <c r="E171" s="42"/>
      <c r="F171" s="230" t="s">
        <v>252</v>
      </c>
      <c r="G171" s="42"/>
      <c r="H171" s="42"/>
      <c r="I171" s="231"/>
      <c r="J171" s="42"/>
      <c r="K171" s="42"/>
      <c r="L171" s="46"/>
      <c r="M171" s="232"/>
      <c r="N171" s="23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154</v>
      </c>
      <c r="AU171" s="19" t="s">
        <v>80</v>
      </c>
    </row>
    <row r="172" s="13" customFormat="1">
      <c r="A172" s="13"/>
      <c r="B172" s="236"/>
      <c r="C172" s="237"/>
      <c r="D172" s="234" t="s">
        <v>158</v>
      </c>
      <c r="E172" s="238" t="s">
        <v>19</v>
      </c>
      <c r="F172" s="239" t="s">
        <v>253</v>
      </c>
      <c r="G172" s="237"/>
      <c r="H172" s="240">
        <v>28.800000000000001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158</v>
      </c>
      <c r="AU172" s="246" t="s">
        <v>80</v>
      </c>
      <c r="AV172" s="13" t="s">
        <v>80</v>
      </c>
      <c r="AW172" s="13" t="s">
        <v>33</v>
      </c>
      <c r="AX172" s="13" t="s">
        <v>71</v>
      </c>
      <c r="AY172" s="246" t="s">
        <v>146</v>
      </c>
    </row>
    <row r="173" s="13" customFormat="1">
      <c r="A173" s="13"/>
      <c r="B173" s="236"/>
      <c r="C173" s="237"/>
      <c r="D173" s="234" t="s">
        <v>158</v>
      </c>
      <c r="E173" s="238" t="s">
        <v>19</v>
      </c>
      <c r="F173" s="239" t="s">
        <v>254</v>
      </c>
      <c r="G173" s="237"/>
      <c r="H173" s="240">
        <v>36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6" t="s">
        <v>158</v>
      </c>
      <c r="AU173" s="246" t="s">
        <v>80</v>
      </c>
      <c r="AV173" s="13" t="s">
        <v>80</v>
      </c>
      <c r="AW173" s="13" t="s">
        <v>33</v>
      </c>
      <c r="AX173" s="13" t="s">
        <v>71</v>
      </c>
      <c r="AY173" s="246" t="s">
        <v>146</v>
      </c>
    </row>
    <row r="174" s="14" customFormat="1">
      <c r="A174" s="14"/>
      <c r="B174" s="247"/>
      <c r="C174" s="248"/>
      <c r="D174" s="234" t="s">
        <v>158</v>
      </c>
      <c r="E174" s="249" t="s">
        <v>19</v>
      </c>
      <c r="F174" s="250" t="s">
        <v>178</v>
      </c>
      <c r="G174" s="248"/>
      <c r="H174" s="251">
        <v>64.799999999999997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7" t="s">
        <v>158</v>
      </c>
      <c r="AU174" s="257" t="s">
        <v>80</v>
      </c>
      <c r="AV174" s="14" t="s">
        <v>152</v>
      </c>
      <c r="AW174" s="14" t="s">
        <v>33</v>
      </c>
      <c r="AX174" s="14" t="s">
        <v>78</v>
      </c>
      <c r="AY174" s="257" t="s">
        <v>146</v>
      </c>
    </row>
    <row r="175" s="2" customFormat="1" ht="24.15" customHeight="1">
      <c r="A175" s="40"/>
      <c r="B175" s="41"/>
      <c r="C175" s="215" t="s">
        <v>255</v>
      </c>
      <c r="D175" s="215" t="s">
        <v>148</v>
      </c>
      <c r="E175" s="216" t="s">
        <v>256</v>
      </c>
      <c r="F175" s="217" t="s">
        <v>257</v>
      </c>
      <c r="G175" s="218" t="s">
        <v>151</v>
      </c>
      <c r="H175" s="219">
        <v>64.799999999999997</v>
      </c>
      <c r="I175" s="220"/>
      <c r="J175" s="221">
        <f>ROUND(I175*H175,2)</f>
        <v>0</v>
      </c>
      <c r="K175" s="222"/>
      <c r="L175" s="46"/>
      <c r="M175" s="223" t="s">
        <v>19</v>
      </c>
      <c r="N175" s="224" t="s">
        <v>42</v>
      </c>
      <c r="O175" s="86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7" t="s">
        <v>152</v>
      </c>
      <c r="AT175" s="227" t="s">
        <v>148</v>
      </c>
      <c r="AU175" s="227" t="s">
        <v>80</v>
      </c>
      <c r="AY175" s="19" t="s">
        <v>146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9" t="s">
        <v>78</v>
      </c>
      <c r="BK175" s="228">
        <f>ROUND(I175*H175,2)</f>
        <v>0</v>
      </c>
      <c r="BL175" s="19" t="s">
        <v>152</v>
      </c>
      <c r="BM175" s="227" t="s">
        <v>258</v>
      </c>
    </row>
    <row r="176" s="2" customFormat="1">
      <c r="A176" s="40"/>
      <c r="B176" s="41"/>
      <c r="C176" s="42"/>
      <c r="D176" s="229" t="s">
        <v>154</v>
      </c>
      <c r="E176" s="42"/>
      <c r="F176" s="230" t="s">
        <v>259</v>
      </c>
      <c r="G176" s="42"/>
      <c r="H176" s="42"/>
      <c r="I176" s="231"/>
      <c r="J176" s="42"/>
      <c r="K176" s="42"/>
      <c r="L176" s="46"/>
      <c r="M176" s="232"/>
      <c r="N176" s="23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154</v>
      </c>
      <c r="AU176" s="19" t="s">
        <v>80</v>
      </c>
    </row>
    <row r="177" s="2" customFormat="1" ht="37.8" customHeight="1">
      <c r="A177" s="40"/>
      <c r="B177" s="41"/>
      <c r="C177" s="215" t="s">
        <v>260</v>
      </c>
      <c r="D177" s="215" t="s">
        <v>148</v>
      </c>
      <c r="E177" s="216" t="s">
        <v>261</v>
      </c>
      <c r="F177" s="217" t="s">
        <v>262</v>
      </c>
      <c r="G177" s="218" t="s">
        <v>226</v>
      </c>
      <c r="H177" s="219">
        <v>78.629999999999995</v>
      </c>
      <c r="I177" s="220"/>
      <c r="J177" s="221">
        <f>ROUND(I177*H177,2)</f>
        <v>0</v>
      </c>
      <c r="K177" s="222"/>
      <c r="L177" s="46"/>
      <c r="M177" s="223" t="s">
        <v>19</v>
      </c>
      <c r="N177" s="224" t="s">
        <v>42</v>
      </c>
      <c r="O177" s="86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7" t="s">
        <v>152</v>
      </c>
      <c r="AT177" s="227" t="s">
        <v>148</v>
      </c>
      <c r="AU177" s="227" t="s">
        <v>80</v>
      </c>
      <c r="AY177" s="19" t="s">
        <v>146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9" t="s">
        <v>78</v>
      </c>
      <c r="BK177" s="228">
        <f>ROUND(I177*H177,2)</f>
        <v>0</v>
      </c>
      <c r="BL177" s="19" t="s">
        <v>152</v>
      </c>
      <c r="BM177" s="227" t="s">
        <v>263</v>
      </c>
    </row>
    <row r="178" s="2" customFormat="1">
      <c r="A178" s="40"/>
      <c r="B178" s="41"/>
      <c r="C178" s="42"/>
      <c r="D178" s="229" t="s">
        <v>154</v>
      </c>
      <c r="E178" s="42"/>
      <c r="F178" s="230" t="s">
        <v>264</v>
      </c>
      <c r="G178" s="42"/>
      <c r="H178" s="42"/>
      <c r="I178" s="231"/>
      <c r="J178" s="42"/>
      <c r="K178" s="42"/>
      <c r="L178" s="46"/>
      <c r="M178" s="232"/>
      <c r="N178" s="23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154</v>
      </c>
      <c r="AU178" s="19" t="s">
        <v>80</v>
      </c>
    </row>
    <row r="179" s="2" customFormat="1">
      <c r="A179" s="40"/>
      <c r="B179" s="41"/>
      <c r="C179" s="42"/>
      <c r="D179" s="234" t="s">
        <v>156</v>
      </c>
      <c r="E179" s="42"/>
      <c r="F179" s="235" t="s">
        <v>265</v>
      </c>
      <c r="G179" s="42"/>
      <c r="H179" s="42"/>
      <c r="I179" s="231"/>
      <c r="J179" s="42"/>
      <c r="K179" s="42"/>
      <c r="L179" s="46"/>
      <c r="M179" s="232"/>
      <c r="N179" s="23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156</v>
      </c>
      <c r="AU179" s="19" t="s">
        <v>80</v>
      </c>
    </row>
    <row r="180" s="2" customFormat="1" ht="37.8" customHeight="1">
      <c r="A180" s="40"/>
      <c r="B180" s="41"/>
      <c r="C180" s="215" t="s">
        <v>266</v>
      </c>
      <c r="D180" s="215" t="s">
        <v>148</v>
      </c>
      <c r="E180" s="216" t="s">
        <v>267</v>
      </c>
      <c r="F180" s="217" t="s">
        <v>268</v>
      </c>
      <c r="G180" s="218" t="s">
        <v>226</v>
      </c>
      <c r="H180" s="219">
        <v>78.629999999999995</v>
      </c>
      <c r="I180" s="220"/>
      <c r="J180" s="221">
        <f>ROUND(I180*H180,2)</f>
        <v>0</v>
      </c>
      <c r="K180" s="222"/>
      <c r="L180" s="46"/>
      <c r="M180" s="223" t="s">
        <v>19</v>
      </c>
      <c r="N180" s="224" t="s">
        <v>42</v>
      </c>
      <c r="O180" s="86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7" t="s">
        <v>152</v>
      </c>
      <c r="AT180" s="227" t="s">
        <v>148</v>
      </c>
      <c r="AU180" s="227" t="s">
        <v>80</v>
      </c>
      <c r="AY180" s="19" t="s">
        <v>146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9" t="s">
        <v>78</v>
      </c>
      <c r="BK180" s="228">
        <f>ROUND(I180*H180,2)</f>
        <v>0</v>
      </c>
      <c r="BL180" s="19" t="s">
        <v>152</v>
      </c>
      <c r="BM180" s="227" t="s">
        <v>269</v>
      </c>
    </row>
    <row r="181" s="2" customFormat="1">
      <c r="A181" s="40"/>
      <c r="B181" s="41"/>
      <c r="C181" s="42"/>
      <c r="D181" s="229" t="s">
        <v>154</v>
      </c>
      <c r="E181" s="42"/>
      <c r="F181" s="230" t="s">
        <v>270</v>
      </c>
      <c r="G181" s="42"/>
      <c r="H181" s="42"/>
      <c r="I181" s="231"/>
      <c r="J181" s="42"/>
      <c r="K181" s="42"/>
      <c r="L181" s="46"/>
      <c r="M181" s="232"/>
      <c r="N181" s="23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154</v>
      </c>
      <c r="AU181" s="19" t="s">
        <v>80</v>
      </c>
    </row>
    <row r="182" s="2" customFormat="1">
      <c r="A182" s="40"/>
      <c r="B182" s="41"/>
      <c r="C182" s="42"/>
      <c r="D182" s="234" t="s">
        <v>156</v>
      </c>
      <c r="E182" s="42"/>
      <c r="F182" s="235" t="s">
        <v>271</v>
      </c>
      <c r="G182" s="42"/>
      <c r="H182" s="42"/>
      <c r="I182" s="231"/>
      <c r="J182" s="42"/>
      <c r="K182" s="42"/>
      <c r="L182" s="46"/>
      <c r="M182" s="232"/>
      <c r="N182" s="23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156</v>
      </c>
      <c r="AU182" s="19" t="s">
        <v>80</v>
      </c>
    </row>
    <row r="183" s="2" customFormat="1" ht="24.15" customHeight="1">
      <c r="A183" s="40"/>
      <c r="B183" s="41"/>
      <c r="C183" s="215" t="s">
        <v>272</v>
      </c>
      <c r="D183" s="215" t="s">
        <v>148</v>
      </c>
      <c r="E183" s="216" t="s">
        <v>273</v>
      </c>
      <c r="F183" s="217" t="s">
        <v>274</v>
      </c>
      <c r="G183" s="218" t="s">
        <v>226</v>
      </c>
      <c r="H183" s="219">
        <v>157.25999999999999</v>
      </c>
      <c r="I183" s="220"/>
      <c r="J183" s="221">
        <f>ROUND(I183*H183,2)</f>
        <v>0</v>
      </c>
      <c r="K183" s="222"/>
      <c r="L183" s="46"/>
      <c r="M183" s="223" t="s">
        <v>19</v>
      </c>
      <c r="N183" s="224" t="s">
        <v>42</v>
      </c>
      <c r="O183" s="86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7" t="s">
        <v>152</v>
      </c>
      <c r="AT183" s="227" t="s">
        <v>148</v>
      </c>
      <c r="AU183" s="227" t="s">
        <v>80</v>
      </c>
      <c r="AY183" s="19" t="s">
        <v>146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9" t="s">
        <v>78</v>
      </c>
      <c r="BK183" s="228">
        <f>ROUND(I183*H183,2)</f>
        <v>0</v>
      </c>
      <c r="BL183" s="19" t="s">
        <v>152</v>
      </c>
      <c r="BM183" s="227" t="s">
        <v>275</v>
      </c>
    </row>
    <row r="184" s="2" customFormat="1">
      <c r="A184" s="40"/>
      <c r="B184" s="41"/>
      <c r="C184" s="42"/>
      <c r="D184" s="229" t="s">
        <v>154</v>
      </c>
      <c r="E184" s="42"/>
      <c r="F184" s="230" t="s">
        <v>276</v>
      </c>
      <c r="G184" s="42"/>
      <c r="H184" s="42"/>
      <c r="I184" s="231"/>
      <c r="J184" s="42"/>
      <c r="K184" s="42"/>
      <c r="L184" s="46"/>
      <c r="M184" s="232"/>
      <c r="N184" s="23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154</v>
      </c>
      <c r="AU184" s="19" t="s">
        <v>80</v>
      </c>
    </row>
    <row r="185" s="2" customFormat="1">
      <c r="A185" s="40"/>
      <c r="B185" s="41"/>
      <c r="C185" s="42"/>
      <c r="D185" s="234" t="s">
        <v>156</v>
      </c>
      <c r="E185" s="42"/>
      <c r="F185" s="235" t="s">
        <v>277</v>
      </c>
      <c r="G185" s="42"/>
      <c r="H185" s="42"/>
      <c r="I185" s="231"/>
      <c r="J185" s="42"/>
      <c r="K185" s="42"/>
      <c r="L185" s="46"/>
      <c r="M185" s="232"/>
      <c r="N185" s="23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156</v>
      </c>
      <c r="AU185" s="19" t="s">
        <v>80</v>
      </c>
    </row>
    <row r="186" s="13" customFormat="1">
      <c r="A186" s="13"/>
      <c r="B186" s="236"/>
      <c r="C186" s="237"/>
      <c r="D186" s="234" t="s">
        <v>158</v>
      </c>
      <c r="E186" s="238" t="s">
        <v>19</v>
      </c>
      <c r="F186" s="239" t="s">
        <v>278</v>
      </c>
      <c r="G186" s="237"/>
      <c r="H186" s="240">
        <v>157.25999999999999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158</v>
      </c>
      <c r="AU186" s="246" t="s">
        <v>80</v>
      </c>
      <c r="AV186" s="13" t="s">
        <v>80</v>
      </c>
      <c r="AW186" s="13" t="s">
        <v>33</v>
      </c>
      <c r="AX186" s="13" t="s">
        <v>78</v>
      </c>
      <c r="AY186" s="246" t="s">
        <v>146</v>
      </c>
    </row>
    <row r="187" s="2" customFormat="1" ht="24.15" customHeight="1">
      <c r="A187" s="40"/>
      <c r="B187" s="41"/>
      <c r="C187" s="215" t="s">
        <v>7</v>
      </c>
      <c r="D187" s="215" t="s">
        <v>148</v>
      </c>
      <c r="E187" s="216" t="s">
        <v>279</v>
      </c>
      <c r="F187" s="217" t="s">
        <v>280</v>
      </c>
      <c r="G187" s="218" t="s">
        <v>281</v>
      </c>
      <c r="H187" s="219">
        <v>149.39699999999999</v>
      </c>
      <c r="I187" s="220"/>
      <c r="J187" s="221">
        <f>ROUND(I187*H187,2)</f>
        <v>0</v>
      </c>
      <c r="K187" s="222"/>
      <c r="L187" s="46"/>
      <c r="M187" s="223" t="s">
        <v>19</v>
      </c>
      <c r="N187" s="224" t="s">
        <v>42</v>
      </c>
      <c r="O187" s="86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7" t="s">
        <v>152</v>
      </c>
      <c r="AT187" s="227" t="s">
        <v>148</v>
      </c>
      <c r="AU187" s="227" t="s">
        <v>80</v>
      </c>
      <c r="AY187" s="19" t="s">
        <v>146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9" t="s">
        <v>78</v>
      </c>
      <c r="BK187" s="228">
        <f>ROUND(I187*H187,2)</f>
        <v>0</v>
      </c>
      <c r="BL187" s="19" t="s">
        <v>152</v>
      </c>
      <c r="BM187" s="227" t="s">
        <v>282</v>
      </c>
    </row>
    <row r="188" s="2" customFormat="1">
      <c r="A188" s="40"/>
      <c r="B188" s="41"/>
      <c r="C188" s="42"/>
      <c r="D188" s="229" t="s">
        <v>154</v>
      </c>
      <c r="E188" s="42"/>
      <c r="F188" s="230" t="s">
        <v>283</v>
      </c>
      <c r="G188" s="42"/>
      <c r="H188" s="42"/>
      <c r="I188" s="231"/>
      <c r="J188" s="42"/>
      <c r="K188" s="42"/>
      <c r="L188" s="46"/>
      <c r="M188" s="232"/>
      <c r="N188" s="23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154</v>
      </c>
      <c r="AU188" s="19" t="s">
        <v>80</v>
      </c>
    </row>
    <row r="189" s="2" customFormat="1">
      <c r="A189" s="40"/>
      <c r="B189" s="41"/>
      <c r="C189" s="42"/>
      <c r="D189" s="234" t="s">
        <v>156</v>
      </c>
      <c r="E189" s="42"/>
      <c r="F189" s="235" t="s">
        <v>284</v>
      </c>
      <c r="G189" s="42"/>
      <c r="H189" s="42"/>
      <c r="I189" s="231"/>
      <c r="J189" s="42"/>
      <c r="K189" s="42"/>
      <c r="L189" s="46"/>
      <c r="M189" s="232"/>
      <c r="N189" s="23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156</v>
      </c>
      <c r="AU189" s="19" t="s">
        <v>80</v>
      </c>
    </row>
    <row r="190" s="13" customFormat="1">
      <c r="A190" s="13"/>
      <c r="B190" s="236"/>
      <c r="C190" s="237"/>
      <c r="D190" s="234" t="s">
        <v>158</v>
      </c>
      <c r="E190" s="238" t="s">
        <v>19</v>
      </c>
      <c r="F190" s="239" t="s">
        <v>285</v>
      </c>
      <c r="G190" s="237"/>
      <c r="H190" s="240">
        <v>149.39699999999999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6" t="s">
        <v>158</v>
      </c>
      <c r="AU190" s="246" t="s">
        <v>80</v>
      </c>
      <c r="AV190" s="13" t="s">
        <v>80</v>
      </c>
      <c r="AW190" s="13" t="s">
        <v>33</v>
      </c>
      <c r="AX190" s="13" t="s">
        <v>78</v>
      </c>
      <c r="AY190" s="246" t="s">
        <v>146</v>
      </c>
    </row>
    <row r="191" s="2" customFormat="1" ht="24.15" customHeight="1">
      <c r="A191" s="40"/>
      <c r="B191" s="41"/>
      <c r="C191" s="215" t="s">
        <v>286</v>
      </c>
      <c r="D191" s="215" t="s">
        <v>148</v>
      </c>
      <c r="E191" s="216" t="s">
        <v>287</v>
      </c>
      <c r="F191" s="217" t="s">
        <v>288</v>
      </c>
      <c r="G191" s="218" t="s">
        <v>226</v>
      </c>
      <c r="H191" s="219">
        <v>78.629999999999995</v>
      </c>
      <c r="I191" s="220"/>
      <c r="J191" s="221">
        <f>ROUND(I191*H191,2)</f>
        <v>0</v>
      </c>
      <c r="K191" s="222"/>
      <c r="L191" s="46"/>
      <c r="M191" s="223" t="s">
        <v>19</v>
      </c>
      <c r="N191" s="224" t="s">
        <v>42</v>
      </c>
      <c r="O191" s="86"/>
      <c r="P191" s="225">
        <f>O191*H191</f>
        <v>0</v>
      </c>
      <c r="Q191" s="225">
        <v>0</v>
      </c>
      <c r="R191" s="225">
        <f>Q191*H191</f>
        <v>0</v>
      </c>
      <c r="S191" s="225">
        <v>0</v>
      </c>
      <c r="T191" s="22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7" t="s">
        <v>152</v>
      </c>
      <c r="AT191" s="227" t="s">
        <v>148</v>
      </c>
      <c r="AU191" s="227" t="s">
        <v>80</v>
      </c>
      <c r="AY191" s="19" t="s">
        <v>146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9" t="s">
        <v>78</v>
      </c>
      <c r="BK191" s="228">
        <f>ROUND(I191*H191,2)</f>
        <v>0</v>
      </c>
      <c r="BL191" s="19" t="s">
        <v>152</v>
      </c>
      <c r="BM191" s="227" t="s">
        <v>289</v>
      </c>
    </row>
    <row r="192" s="2" customFormat="1">
      <c r="A192" s="40"/>
      <c r="B192" s="41"/>
      <c r="C192" s="42"/>
      <c r="D192" s="229" t="s">
        <v>154</v>
      </c>
      <c r="E192" s="42"/>
      <c r="F192" s="230" t="s">
        <v>290</v>
      </c>
      <c r="G192" s="42"/>
      <c r="H192" s="42"/>
      <c r="I192" s="231"/>
      <c r="J192" s="42"/>
      <c r="K192" s="42"/>
      <c r="L192" s="46"/>
      <c r="M192" s="232"/>
      <c r="N192" s="23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154</v>
      </c>
      <c r="AU192" s="19" t="s">
        <v>80</v>
      </c>
    </row>
    <row r="193" s="2" customFormat="1" ht="24.15" customHeight="1">
      <c r="A193" s="40"/>
      <c r="B193" s="41"/>
      <c r="C193" s="215" t="s">
        <v>291</v>
      </c>
      <c r="D193" s="215" t="s">
        <v>148</v>
      </c>
      <c r="E193" s="216" t="s">
        <v>292</v>
      </c>
      <c r="F193" s="217" t="s">
        <v>293</v>
      </c>
      <c r="G193" s="218" t="s">
        <v>226</v>
      </c>
      <c r="H193" s="219">
        <v>37.5</v>
      </c>
      <c r="I193" s="220"/>
      <c r="J193" s="221">
        <f>ROUND(I193*H193,2)</f>
        <v>0</v>
      </c>
      <c r="K193" s="222"/>
      <c r="L193" s="46"/>
      <c r="M193" s="223" t="s">
        <v>19</v>
      </c>
      <c r="N193" s="224" t="s">
        <v>42</v>
      </c>
      <c r="O193" s="86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7" t="s">
        <v>152</v>
      </c>
      <c r="AT193" s="227" t="s">
        <v>148</v>
      </c>
      <c r="AU193" s="227" t="s">
        <v>80</v>
      </c>
      <c r="AY193" s="19" t="s">
        <v>146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9" t="s">
        <v>78</v>
      </c>
      <c r="BK193" s="228">
        <f>ROUND(I193*H193,2)</f>
        <v>0</v>
      </c>
      <c r="BL193" s="19" t="s">
        <v>152</v>
      </c>
      <c r="BM193" s="227" t="s">
        <v>294</v>
      </c>
    </row>
    <row r="194" s="2" customFormat="1">
      <c r="A194" s="40"/>
      <c r="B194" s="41"/>
      <c r="C194" s="42"/>
      <c r="D194" s="229" t="s">
        <v>154</v>
      </c>
      <c r="E194" s="42"/>
      <c r="F194" s="230" t="s">
        <v>295</v>
      </c>
      <c r="G194" s="42"/>
      <c r="H194" s="42"/>
      <c r="I194" s="231"/>
      <c r="J194" s="42"/>
      <c r="K194" s="42"/>
      <c r="L194" s="46"/>
      <c r="M194" s="232"/>
      <c r="N194" s="23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154</v>
      </c>
      <c r="AU194" s="19" t="s">
        <v>80</v>
      </c>
    </row>
    <row r="195" s="13" customFormat="1">
      <c r="A195" s="13"/>
      <c r="B195" s="236"/>
      <c r="C195" s="237"/>
      <c r="D195" s="234" t="s">
        <v>158</v>
      </c>
      <c r="E195" s="238" t="s">
        <v>19</v>
      </c>
      <c r="F195" s="239" t="s">
        <v>296</v>
      </c>
      <c r="G195" s="237"/>
      <c r="H195" s="240">
        <v>37.5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158</v>
      </c>
      <c r="AU195" s="246" t="s">
        <v>80</v>
      </c>
      <c r="AV195" s="13" t="s">
        <v>80</v>
      </c>
      <c r="AW195" s="13" t="s">
        <v>33</v>
      </c>
      <c r="AX195" s="13" t="s">
        <v>78</v>
      </c>
      <c r="AY195" s="246" t="s">
        <v>146</v>
      </c>
    </row>
    <row r="196" s="2" customFormat="1" ht="16.5" customHeight="1">
      <c r="A196" s="40"/>
      <c r="B196" s="41"/>
      <c r="C196" s="258" t="s">
        <v>297</v>
      </c>
      <c r="D196" s="258" t="s">
        <v>298</v>
      </c>
      <c r="E196" s="259" t="s">
        <v>299</v>
      </c>
      <c r="F196" s="260" t="s">
        <v>300</v>
      </c>
      <c r="G196" s="261" t="s">
        <v>281</v>
      </c>
      <c r="H196" s="262">
        <v>71.25</v>
      </c>
      <c r="I196" s="263"/>
      <c r="J196" s="264">
        <f>ROUND(I196*H196,2)</f>
        <v>0</v>
      </c>
      <c r="K196" s="265"/>
      <c r="L196" s="266"/>
      <c r="M196" s="267" t="s">
        <v>19</v>
      </c>
      <c r="N196" s="268" t="s">
        <v>42</v>
      </c>
      <c r="O196" s="86"/>
      <c r="P196" s="225">
        <f>O196*H196</f>
        <v>0</v>
      </c>
      <c r="Q196" s="225">
        <v>0</v>
      </c>
      <c r="R196" s="225">
        <f>Q196*H196</f>
        <v>0</v>
      </c>
      <c r="S196" s="225">
        <v>0</v>
      </c>
      <c r="T196" s="22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7" t="s">
        <v>195</v>
      </c>
      <c r="AT196" s="227" t="s">
        <v>298</v>
      </c>
      <c r="AU196" s="227" t="s">
        <v>80</v>
      </c>
      <c r="AY196" s="19" t="s">
        <v>146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9" t="s">
        <v>78</v>
      </c>
      <c r="BK196" s="228">
        <f>ROUND(I196*H196,2)</f>
        <v>0</v>
      </c>
      <c r="BL196" s="19" t="s">
        <v>152</v>
      </c>
      <c r="BM196" s="227" t="s">
        <v>301</v>
      </c>
    </row>
    <row r="197" s="2" customFormat="1">
      <c r="A197" s="40"/>
      <c r="B197" s="41"/>
      <c r="C197" s="42"/>
      <c r="D197" s="234" t="s">
        <v>156</v>
      </c>
      <c r="E197" s="42"/>
      <c r="F197" s="235" t="s">
        <v>284</v>
      </c>
      <c r="G197" s="42"/>
      <c r="H197" s="42"/>
      <c r="I197" s="231"/>
      <c r="J197" s="42"/>
      <c r="K197" s="42"/>
      <c r="L197" s="46"/>
      <c r="M197" s="232"/>
      <c r="N197" s="23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156</v>
      </c>
      <c r="AU197" s="19" t="s">
        <v>80</v>
      </c>
    </row>
    <row r="198" s="13" customFormat="1">
      <c r="A198" s="13"/>
      <c r="B198" s="236"/>
      <c r="C198" s="237"/>
      <c r="D198" s="234" t="s">
        <v>158</v>
      </c>
      <c r="E198" s="238" t="s">
        <v>19</v>
      </c>
      <c r="F198" s="239" t="s">
        <v>302</v>
      </c>
      <c r="G198" s="237"/>
      <c r="H198" s="240">
        <v>71.25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158</v>
      </c>
      <c r="AU198" s="246" t="s">
        <v>80</v>
      </c>
      <c r="AV198" s="13" t="s">
        <v>80</v>
      </c>
      <c r="AW198" s="13" t="s">
        <v>33</v>
      </c>
      <c r="AX198" s="13" t="s">
        <v>78</v>
      </c>
      <c r="AY198" s="246" t="s">
        <v>146</v>
      </c>
    </row>
    <row r="199" s="2" customFormat="1" ht="24.15" customHeight="1">
      <c r="A199" s="40"/>
      <c r="B199" s="41"/>
      <c r="C199" s="215" t="s">
        <v>303</v>
      </c>
      <c r="D199" s="215" t="s">
        <v>148</v>
      </c>
      <c r="E199" s="216" t="s">
        <v>304</v>
      </c>
      <c r="F199" s="217" t="s">
        <v>305</v>
      </c>
      <c r="G199" s="218" t="s">
        <v>226</v>
      </c>
      <c r="H199" s="219">
        <v>57.695</v>
      </c>
      <c r="I199" s="220"/>
      <c r="J199" s="221">
        <f>ROUND(I199*H199,2)</f>
        <v>0</v>
      </c>
      <c r="K199" s="222"/>
      <c r="L199" s="46"/>
      <c r="M199" s="223" t="s">
        <v>19</v>
      </c>
      <c r="N199" s="224" t="s">
        <v>42</v>
      </c>
      <c r="O199" s="86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7" t="s">
        <v>152</v>
      </c>
      <c r="AT199" s="227" t="s">
        <v>148</v>
      </c>
      <c r="AU199" s="227" t="s">
        <v>80</v>
      </c>
      <c r="AY199" s="19" t="s">
        <v>146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9" t="s">
        <v>78</v>
      </c>
      <c r="BK199" s="228">
        <f>ROUND(I199*H199,2)</f>
        <v>0</v>
      </c>
      <c r="BL199" s="19" t="s">
        <v>152</v>
      </c>
      <c r="BM199" s="227" t="s">
        <v>306</v>
      </c>
    </row>
    <row r="200" s="2" customFormat="1">
      <c r="A200" s="40"/>
      <c r="B200" s="41"/>
      <c r="C200" s="42"/>
      <c r="D200" s="229" t="s">
        <v>154</v>
      </c>
      <c r="E200" s="42"/>
      <c r="F200" s="230" t="s">
        <v>307</v>
      </c>
      <c r="G200" s="42"/>
      <c r="H200" s="42"/>
      <c r="I200" s="231"/>
      <c r="J200" s="42"/>
      <c r="K200" s="42"/>
      <c r="L200" s="46"/>
      <c r="M200" s="232"/>
      <c r="N200" s="23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154</v>
      </c>
      <c r="AU200" s="19" t="s">
        <v>80</v>
      </c>
    </row>
    <row r="201" s="15" customFormat="1">
      <c r="A201" s="15"/>
      <c r="B201" s="269"/>
      <c r="C201" s="270"/>
      <c r="D201" s="234" t="s">
        <v>158</v>
      </c>
      <c r="E201" s="271" t="s">
        <v>19</v>
      </c>
      <c r="F201" s="272" t="s">
        <v>308</v>
      </c>
      <c r="G201" s="270"/>
      <c r="H201" s="271" t="s">
        <v>19</v>
      </c>
      <c r="I201" s="273"/>
      <c r="J201" s="270"/>
      <c r="K201" s="270"/>
      <c r="L201" s="274"/>
      <c r="M201" s="275"/>
      <c r="N201" s="276"/>
      <c r="O201" s="276"/>
      <c r="P201" s="276"/>
      <c r="Q201" s="276"/>
      <c r="R201" s="276"/>
      <c r="S201" s="276"/>
      <c r="T201" s="277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8" t="s">
        <v>158</v>
      </c>
      <c r="AU201" s="278" t="s">
        <v>80</v>
      </c>
      <c r="AV201" s="15" t="s">
        <v>78</v>
      </c>
      <c r="AW201" s="15" t="s">
        <v>33</v>
      </c>
      <c r="AX201" s="15" t="s">
        <v>71</v>
      </c>
      <c r="AY201" s="278" t="s">
        <v>146</v>
      </c>
    </row>
    <row r="202" s="13" customFormat="1">
      <c r="A202" s="13"/>
      <c r="B202" s="236"/>
      <c r="C202" s="237"/>
      <c r="D202" s="234" t="s">
        <v>158</v>
      </c>
      <c r="E202" s="238" t="s">
        <v>19</v>
      </c>
      <c r="F202" s="239" t="s">
        <v>309</v>
      </c>
      <c r="G202" s="237"/>
      <c r="H202" s="240">
        <v>78.629999999999995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158</v>
      </c>
      <c r="AU202" s="246" t="s">
        <v>80</v>
      </c>
      <c r="AV202" s="13" t="s">
        <v>80</v>
      </c>
      <c r="AW202" s="13" t="s">
        <v>33</v>
      </c>
      <c r="AX202" s="13" t="s">
        <v>71</v>
      </c>
      <c r="AY202" s="246" t="s">
        <v>146</v>
      </c>
    </row>
    <row r="203" s="15" customFormat="1">
      <c r="A203" s="15"/>
      <c r="B203" s="269"/>
      <c r="C203" s="270"/>
      <c r="D203" s="234" t="s">
        <v>158</v>
      </c>
      <c r="E203" s="271" t="s">
        <v>19</v>
      </c>
      <c r="F203" s="272" t="s">
        <v>310</v>
      </c>
      <c r="G203" s="270"/>
      <c r="H203" s="271" t="s">
        <v>19</v>
      </c>
      <c r="I203" s="273"/>
      <c r="J203" s="270"/>
      <c r="K203" s="270"/>
      <c r="L203" s="274"/>
      <c r="M203" s="275"/>
      <c r="N203" s="276"/>
      <c r="O203" s="276"/>
      <c r="P203" s="276"/>
      <c r="Q203" s="276"/>
      <c r="R203" s="276"/>
      <c r="S203" s="276"/>
      <c r="T203" s="277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8" t="s">
        <v>158</v>
      </c>
      <c r="AU203" s="278" t="s">
        <v>80</v>
      </c>
      <c r="AV203" s="15" t="s">
        <v>78</v>
      </c>
      <c r="AW203" s="15" t="s">
        <v>33</v>
      </c>
      <c r="AX203" s="15" t="s">
        <v>71</v>
      </c>
      <c r="AY203" s="278" t="s">
        <v>146</v>
      </c>
    </row>
    <row r="204" s="13" customFormat="1">
      <c r="A204" s="13"/>
      <c r="B204" s="236"/>
      <c r="C204" s="237"/>
      <c r="D204" s="234" t="s">
        <v>158</v>
      </c>
      <c r="E204" s="238" t="s">
        <v>19</v>
      </c>
      <c r="F204" s="239" t="s">
        <v>311</v>
      </c>
      <c r="G204" s="237"/>
      <c r="H204" s="240">
        <v>-18.719999999999999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158</v>
      </c>
      <c r="AU204" s="246" t="s">
        <v>80</v>
      </c>
      <c r="AV204" s="13" t="s">
        <v>80</v>
      </c>
      <c r="AW204" s="13" t="s">
        <v>33</v>
      </c>
      <c r="AX204" s="13" t="s">
        <v>71</v>
      </c>
      <c r="AY204" s="246" t="s">
        <v>146</v>
      </c>
    </row>
    <row r="205" s="15" customFormat="1">
      <c r="A205" s="15"/>
      <c r="B205" s="269"/>
      <c r="C205" s="270"/>
      <c r="D205" s="234" t="s">
        <v>158</v>
      </c>
      <c r="E205" s="271" t="s">
        <v>19</v>
      </c>
      <c r="F205" s="272" t="s">
        <v>312</v>
      </c>
      <c r="G205" s="270"/>
      <c r="H205" s="271" t="s">
        <v>19</v>
      </c>
      <c r="I205" s="273"/>
      <c r="J205" s="270"/>
      <c r="K205" s="270"/>
      <c r="L205" s="274"/>
      <c r="M205" s="275"/>
      <c r="N205" s="276"/>
      <c r="O205" s="276"/>
      <c r="P205" s="276"/>
      <c r="Q205" s="276"/>
      <c r="R205" s="276"/>
      <c r="S205" s="276"/>
      <c r="T205" s="277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8" t="s">
        <v>158</v>
      </c>
      <c r="AU205" s="278" t="s">
        <v>80</v>
      </c>
      <c r="AV205" s="15" t="s">
        <v>78</v>
      </c>
      <c r="AW205" s="15" t="s">
        <v>33</v>
      </c>
      <c r="AX205" s="15" t="s">
        <v>71</v>
      </c>
      <c r="AY205" s="278" t="s">
        <v>146</v>
      </c>
    </row>
    <row r="206" s="13" customFormat="1">
      <c r="A206" s="13"/>
      <c r="B206" s="236"/>
      <c r="C206" s="237"/>
      <c r="D206" s="234" t="s">
        <v>158</v>
      </c>
      <c r="E206" s="238" t="s">
        <v>19</v>
      </c>
      <c r="F206" s="239" t="s">
        <v>313</v>
      </c>
      <c r="G206" s="237"/>
      <c r="H206" s="240">
        <v>-1.8999999999999999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6" t="s">
        <v>158</v>
      </c>
      <c r="AU206" s="246" t="s">
        <v>80</v>
      </c>
      <c r="AV206" s="13" t="s">
        <v>80</v>
      </c>
      <c r="AW206" s="13" t="s">
        <v>33</v>
      </c>
      <c r="AX206" s="13" t="s">
        <v>71</v>
      </c>
      <c r="AY206" s="246" t="s">
        <v>146</v>
      </c>
    </row>
    <row r="207" s="13" customFormat="1">
      <c r="A207" s="13"/>
      <c r="B207" s="236"/>
      <c r="C207" s="237"/>
      <c r="D207" s="234" t="s">
        <v>158</v>
      </c>
      <c r="E207" s="238" t="s">
        <v>19</v>
      </c>
      <c r="F207" s="239" t="s">
        <v>314</v>
      </c>
      <c r="G207" s="237"/>
      <c r="H207" s="240">
        <v>-0.315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158</v>
      </c>
      <c r="AU207" s="246" t="s">
        <v>80</v>
      </c>
      <c r="AV207" s="13" t="s">
        <v>80</v>
      </c>
      <c r="AW207" s="13" t="s">
        <v>33</v>
      </c>
      <c r="AX207" s="13" t="s">
        <v>71</v>
      </c>
      <c r="AY207" s="246" t="s">
        <v>146</v>
      </c>
    </row>
    <row r="208" s="14" customFormat="1">
      <c r="A208" s="14"/>
      <c r="B208" s="247"/>
      <c r="C208" s="248"/>
      <c r="D208" s="234" t="s">
        <v>158</v>
      </c>
      <c r="E208" s="249" t="s">
        <v>19</v>
      </c>
      <c r="F208" s="250" t="s">
        <v>178</v>
      </c>
      <c r="G208" s="248"/>
      <c r="H208" s="251">
        <v>57.695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7" t="s">
        <v>158</v>
      </c>
      <c r="AU208" s="257" t="s">
        <v>80</v>
      </c>
      <c r="AV208" s="14" t="s">
        <v>152</v>
      </c>
      <c r="AW208" s="14" t="s">
        <v>33</v>
      </c>
      <c r="AX208" s="14" t="s">
        <v>78</v>
      </c>
      <c r="AY208" s="257" t="s">
        <v>146</v>
      </c>
    </row>
    <row r="209" s="2" customFormat="1" ht="16.5" customHeight="1">
      <c r="A209" s="40"/>
      <c r="B209" s="41"/>
      <c r="C209" s="258" t="s">
        <v>315</v>
      </c>
      <c r="D209" s="258" t="s">
        <v>298</v>
      </c>
      <c r="E209" s="259" t="s">
        <v>316</v>
      </c>
      <c r="F209" s="260" t="s">
        <v>317</v>
      </c>
      <c r="G209" s="261" t="s">
        <v>281</v>
      </c>
      <c r="H209" s="262">
        <v>109.621</v>
      </c>
      <c r="I209" s="263"/>
      <c r="J209" s="264">
        <f>ROUND(I209*H209,2)</f>
        <v>0</v>
      </c>
      <c r="K209" s="265"/>
      <c r="L209" s="266"/>
      <c r="M209" s="267" t="s">
        <v>19</v>
      </c>
      <c r="N209" s="268" t="s">
        <v>42</v>
      </c>
      <c r="O209" s="86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7" t="s">
        <v>195</v>
      </c>
      <c r="AT209" s="227" t="s">
        <v>298</v>
      </c>
      <c r="AU209" s="227" t="s">
        <v>80</v>
      </c>
      <c r="AY209" s="19" t="s">
        <v>146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9" t="s">
        <v>78</v>
      </c>
      <c r="BK209" s="228">
        <f>ROUND(I209*H209,2)</f>
        <v>0</v>
      </c>
      <c r="BL209" s="19" t="s">
        <v>152</v>
      </c>
      <c r="BM209" s="227" t="s">
        <v>318</v>
      </c>
    </row>
    <row r="210" s="2" customFormat="1">
      <c r="A210" s="40"/>
      <c r="B210" s="41"/>
      <c r="C210" s="42"/>
      <c r="D210" s="234" t="s">
        <v>156</v>
      </c>
      <c r="E210" s="42"/>
      <c r="F210" s="235" t="s">
        <v>319</v>
      </c>
      <c r="G210" s="42"/>
      <c r="H210" s="42"/>
      <c r="I210" s="231"/>
      <c r="J210" s="42"/>
      <c r="K210" s="42"/>
      <c r="L210" s="46"/>
      <c r="M210" s="232"/>
      <c r="N210" s="23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156</v>
      </c>
      <c r="AU210" s="19" t="s">
        <v>80</v>
      </c>
    </row>
    <row r="211" s="13" customFormat="1">
      <c r="A211" s="13"/>
      <c r="B211" s="236"/>
      <c r="C211" s="237"/>
      <c r="D211" s="234" t="s">
        <v>158</v>
      </c>
      <c r="E211" s="238" t="s">
        <v>19</v>
      </c>
      <c r="F211" s="239" t="s">
        <v>320</v>
      </c>
      <c r="G211" s="237"/>
      <c r="H211" s="240">
        <v>109.621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6" t="s">
        <v>158</v>
      </c>
      <c r="AU211" s="246" t="s">
        <v>80</v>
      </c>
      <c r="AV211" s="13" t="s">
        <v>80</v>
      </c>
      <c r="AW211" s="13" t="s">
        <v>33</v>
      </c>
      <c r="AX211" s="13" t="s">
        <v>78</v>
      </c>
      <c r="AY211" s="246" t="s">
        <v>146</v>
      </c>
    </row>
    <row r="212" s="2" customFormat="1" ht="37.8" customHeight="1">
      <c r="A212" s="40"/>
      <c r="B212" s="41"/>
      <c r="C212" s="215" t="s">
        <v>321</v>
      </c>
      <c r="D212" s="215" t="s">
        <v>148</v>
      </c>
      <c r="E212" s="216" t="s">
        <v>322</v>
      </c>
      <c r="F212" s="217" t="s">
        <v>323</v>
      </c>
      <c r="G212" s="218" t="s">
        <v>226</v>
      </c>
      <c r="H212" s="219">
        <v>7.2000000000000002</v>
      </c>
      <c r="I212" s="220"/>
      <c r="J212" s="221">
        <f>ROUND(I212*H212,2)</f>
        <v>0</v>
      </c>
      <c r="K212" s="222"/>
      <c r="L212" s="46"/>
      <c r="M212" s="223" t="s">
        <v>19</v>
      </c>
      <c r="N212" s="224" t="s">
        <v>42</v>
      </c>
      <c r="O212" s="86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7" t="s">
        <v>152</v>
      </c>
      <c r="AT212" s="227" t="s">
        <v>148</v>
      </c>
      <c r="AU212" s="227" t="s">
        <v>80</v>
      </c>
      <c r="AY212" s="19" t="s">
        <v>146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9" t="s">
        <v>78</v>
      </c>
      <c r="BK212" s="228">
        <f>ROUND(I212*H212,2)</f>
        <v>0</v>
      </c>
      <c r="BL212" s="19" t="s">
        <v>152</v>
      </c>
      <c r="BM212" s="227" t="s">
        <v>324</v>
      </c>
    </row>
    <row r="213" s="2" customFormat="1">
      <c r="A213" s="40"/>
      <c r="B213" s="41"/>
      <c r="C213" s="42"/>
      <c r="D213" s="229" t="s">
        <v>154</v>
      </c>
      <c r="E213" s="42"/>
      <c r="F213" s="230" t="s">
        <v>325</v>
      </c>
      <c r="G213" s="42"/>
      <c r="H213" s="42"/>
      <c r="I213" s="231"/>
      <c r="J213" s="42"/>
      <c r="K213" s="42"/>
      <c r="L213" s="46"/>
      <c r="M213" s="232"/>
      <c r="N213" s="23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154</v>
      </c>
      <c r="AU213" s="19" t="s">
        <v>80</v>
      </c>
    </row>
    <row r="214" s="2" customFormat="1">
      <c r="A214" s="40"/>
      <c r="B214" s="41"/>
      <c r="C214" s="42"/>
      <c r="D214" s="234" t="s">
        <v>156</v>
      </c>
      <c r="E214" s="42"/>
      <c r="F214" s="235" t="s">
        <v>326</v>
      </c>
      <c r="G214" s="42"/>
      <c r="H214" s="42"/>
      <c r="I214" s="231"/>
      <c r="J214" s="42"/>
      <c r="K214" s="42"/>
      <c r="L214" s="46"/>
      <c r="M214" s="232"/>
      <c r="N214" s="23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156</v>
      </c>
      <c r="AU214" s="19" t="s">
        <v>80</v>
      </c>
    </row>
    <row r="215" s="13" customFormat="1">
      <c r="A215" s="13"/>
      <c r="B215" s="236"/>
      <c r="C215" s="237"/>
      <c r="D215" s="234" t="s">
        <v>158</v>
      </c>
      <c r="E215" s="238" t="s">
        <v>19</v>
      </c>
      <c r="F215" s="239" t="s">
        <v>327</v>
      </c>
      <c r="G215" s="237"/>
      <c r="H215" s="240">
        <v>7.2000000000000002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6" t="s">
        <v>158</v>
      </c>
      <c r="AU215" s="246" t="s">
        <v>80</v>
      </c>
      <c r="AV215" s="13" t="s">
        <v>80</v>
      </c>
      <c r="AW215" s="13" t="s">
        <v>33</v>
      </c>
      <c r="AX215" s="13" t="s">
        <v>78</v>
      </c>
      <c r="AY215" s="246" t="s">
        <v>146</v>
      </c>
    </row>
    <row r="216" s="2" customFormat="1" ht="16.5" customHeight="1">
      <c r="A216" s="40"/>
      <c r="B216" s="41"/>
      <c r="C216" s="258" t="s">
        <v>328</v>
      </c>
      <c r="D216" s="258" t="s">
        <v>298</v>
      </c>
      <c r="E216" s="259" t="s">
        <v>329</v>
      </c>
      <c r="F216" s="260" t="s">
        <v>330</v>
      </c>
      <c r="G216" s="261" t="s">
        <v>281</v>
      </c>
      <c r="H216" s="262">
        <v>13.68</v>
      </c>
      <c r="I216" s="263"/>
      <c r="J216" s="264">
        <f>ROUND(I216*H216,2)</f>
        <v>0</v>
      </c>
      <c r="K216" s="265"/>
      <c r="L216" s="266"/>
      <c r="M216" s="267" t="s">
        <v>19</v>
      </c>
      <c r="N216" s="268" t="s">
        <v>42</v>
      </c>
      <c r="O216" s="86"/>
      <c r="P216" s="225">
        <f>O216*H216</f>
        <v>0</v>
      </c>
      <c r="Q216" s="225">
        <v>0</v>
      </c>
      <c r="R216" s="225">
        <f>Q216*H216</f>
        <v>0</v>
      </c>
      <c r="S216" s="225">
        <v>0</v>
      </c>
      <c r="T216" s="22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7" t="s">
        <v>195</v>
      </c>
      <c r="AT216" s="227" t="s">
        <v>298</v>
      </c>
      <c r="AU216" s="227" t="s">
        <v>80</v>
      </c>
      <c r="AY216" s="19" t="s">
        <v>146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9" t="s">
        <v>78</v>
      </c>
      <c r="BK216" s="228">
        <f>ROUND(I216*H216,2)</f>
        <v>0</v>
      </c>
      <c r="BL216" s="19" t="s">
        <v>152</v>
      </c>
      <c r="BM216" s="227" t="s">
        <v>331</v>
      </c>
    </row>
    <row r="217" s="2" customFormat="1">
      <c r="A217" s="40"/>
      <c r="B217" s="41"/>
      <c r="C217" s="42"/>
      <c r="D217" s="234" t="s">
        <v>156</v>
      </c>
      <c r="E217" s="42"/>
      <c r="F217" s="235" t="s">
        <v>332</v>
      </c>
      <c r="G217" s="42"/>
      <c r="H217" s="42"/>
      <c r="I217" s="231"/>
      <c r="J217" s="42"/>
      <c r="K217" s="42"/>
      <c r="L217" s="46"/>
      <c r="M217" s="232"/>
      <c r="N217" s="23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156</v>
      </c>
      <c r="AU217" s="19" t="s">
        <v>80</v>
      </c>
    </row>
    <row r="218" s="13" customFormat="1">
      <c r="A218" s="13"/>
      <c r="B218" s="236"/>
      <c r="C218" s="237"/>
      <c r="D218" s="234" t="s">
        <v>158</v>
      </c>
      <c r="E218" s="238" t="s">
        <v>19</v>
      </c>
      <c r="F218" s="239" t="s">
        <v>333</v>
      </c>
      <c r="G218" s="237"/>
      <c r="H218" s="240">
        <v>13.68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6" t="s">
        <v>158</v>
      </c>
      <c r="AU218" s="246" t="s">
        <v>80</v>
      </c>
      <c r="AV218" s="13" t="s">
        <v>80</v>
      </c>
      <c r="AW218" s="13" t="s">
        <v>33</v>
      </c>
      <c r="AX218" s="13" t="s">
        <v>78</v>
      </c>
      <c r="AY218" s="246" t="s">
        <v>146</v>
      </c>
    </row>
    <row r="219" s="2" customFormat="1" ht="24.15" customHeight="1">
      <c r="A219" s="40"/>
      <c r="B219" s="41"/>
      <c r="C219" s="215" t="s">
        <v>334</v>
      </c>
      <c r="D219" s="215" t="s">
        <v>148</v>
      </c>
      <c r="E219" s="216" t="s">
        <v>335</v>
      </c>
      <c r="F219" s="217" t="s">
        <v>336</v>
      </c>
      <c r="G219" s="218" t="s">
        <v>151</v>
      </c>
      <c r="H219" s="219">
        <v>290</v>
      </c>
      <c r="I219" s="220"/>
      <c r="J219" s="221">
        <f>ROUND(I219*H219,2)</f>
        <v>0</v>
      </c>
      <c r="K219" s="222"/>
      <c r="L219" s="46"/>
      <c r="M219" s="223" t="s">
        <v>19</v>
      </c>
      <c r="N219" s="224" t="s">
        <v>42</v>
      </c>
      <c r="O219" s="86"/>
      <c r="P219" s="225">
        <f>O219*H219</f>
        <v>0</v>
      </c>
      <c r="Q219" s="225">
        <v>0</v>
      </c>
      <c r="R219" s="225">
        <f>Q219*H219</f>
        <v>0</v>
      </c>
      <c r="S219" s="225">
        <v>0</v>
      </c>
      <c r="T219" s="22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7" t="s">
        <v>152</v>
      </c>
      <c r="AT219" s="227" t="s">
        <v>148</v>
      </c>
      <c r="AU219" s="227" t="s">
        <v>80</v>
      </c>
      <c r="AY219" s="19" t="s">
        <v>146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9" t="s">
        <v>78</v>
      </c>
      <c r="BK219" s="228">
        <f>ROUND(I219*H219,2)</f>
        <v>0</v>
      </c>
      <c r="BL219" s="19" t="s">
        <v>152</v>
      </c>
      <c r="BM219" s="227" t="s">
        <v>337</v>
      </c>
    </row>
    <row r="220" s="2" customFormat="1">
      <c r="A220" s="40"/>
      <c r="B220" s="41"/>
      <c r="C220" s="42"/>
      <c r="D220" s="229" t="s">
        <v>154</v>
      </c>
      <c r="E220" s="42"/>
      <c r="F220" s="230" t="s">
        <v>338</v>
      </c>
      <c r="G220" s="42"/>
      <c r="H220" s="42"/>
      <c r="I220" s="231"/>
      <c r="J220" s="42"/>
      <c r="K220" s="42"/>
      <c r="L220" s="46"/>
      <c r="M220" s="232"/>
      <c r="N220" s="23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154</v>
      </c>
      <c r="AU220" s="19" t="s">
        <v>80</v>
      </c>
    </row>
    <row r="221" s="2" customFormat="1" ht="24.15" customHeight="1">
      <c r="A221" s="40"/>
      <c r="B221" s="41"/>
      <c r="C221" s="215" t="s">
        <v>339</v>
      </c>
      <c r="D221" s="215" t="s">
        <v>148</v>
      </c>
      <c r="E221" s="216" t="s">
        <v>340</v>
      </c>
      <c r="F221" s="217" t="s">
        <v>341</v>
      </c>
      <c r="G221" s="218" t="s">
        <v>151</v>
      </c>
      <c r="H221" s="219">
        <v>250</v>
      </c>
      <c r="I221" s="220"/>
      <c r="J221" s="221">
        <f>ROUND(I221*H221,2)</f>
        <v>0</v>
      </c>
      <c r="K221" s="222"/>
      <c r="L221" s="46"/>
      <c r="M221" s="223" t="s">
        <v>19</v>
      </c>
      <c r="N221" s="224" t="s">
        <v>42</v>
      </c>
      <c r="O221" s="86"/>
      <c r="P221" s="225">
        <f>O221*H221</f>
        <v>0</v>
      </c>
      <c r="Q221" s="225">
        <v>0</v>
      </c>
      <c r="R221" s="225">
        <f>Q221*H221</f>
        <v>0</v>
      </c>
      <c r="S221" s="225">
        <v>0</v>
      </c>
      <c r="T221" s="22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7" t="s">
        <v>152</v>
      </c>
      <c r="AT221" s="227" t="s">
        <v>148</v>
      </c>
      <c r="AU221" s="227" t="s">
        <v>80</v>
      </c>
      <c r="AY221" s="19" t="s">
        <v>146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9" t="s">
        <v>78</v>
      </c>
      <c r="BK221" s="228">
        <f>ROUND(I221*H221,2)</f>
        <v>0</v>
      </c>
      <c r="BL221" s="19" t="s">
        <v>152</v>
      </c>
      <c r="BM221" s="227" t="s">
        <v>342</v>
      </c>
    </row>
    <row r="222" s="2" customFormat="1">
      <c r="A222" s="40"/>
      <c r="B222" s="41"/>
      <c r="C222" s="42"/>
      <c r="D222" s="229" t="s">
        <v>154</v>
      </c>
      <c r="E222" s="42"/>
      <c r="F222" s="230" t="s">
        <v>343</v>
      </c>
      <c r="G222" s="42"/>
      <c r="H222" s="42"/>
      <c r="I222" s="231"/>
      <c r="J222" s="42"/>
      <c r="K222" s="42"/>
      <c r="L222" s="46"/>
      <c r="M222" s="232"/>
      <c r="N222" s="23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154</v>
      </c>
      <c r="AU222" s="19" t="s">
        <v>80</v>
      </c>
    </row>
    <row r="223" s="2" customFormat="1" ht="16.5" customHeight="1">
      <c r="A223" s="40"/>
      <c r="B223" s="41"/>
      <c r="C223" s="258" t="s">
        <v>344</v>
      </c>
      <c r="D223" s="258" t="s">
        <v>298</v>
      </c>
      <c r="E223" s="259" t="s">
        <v>345</v>
      </c>
      <c r="F223" s="260" t="s">
        <v>346</v>
      </c>
      <c r="G223" s="261" t="s">
        <v>347</v>
      </c>
      <c r="H223" s="262">
        <v>12.5</v>
      </c>
      <c r="I223" s="263"/>
      <c r="J223" s="264">
        <f>ROUND(I223*H223,2)</f>
        <v>0</v>
      </c>
      <c r="K223" s="265"/>
      <c r="L223" s="266"/>
      <c r="M223" s="267" t="s">
        <v>19</v>
      </c>
      <c r="N223" s="268" t="s">
        <v>42</v>
      </c>
      <c r="O223" s="86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7" t="s">
        <v>195</v>
      </c>
      <c r="AT223" s="227" t="s">
        <v>298</v>
      </c>
      <c r="AU223" s="227" t="s">
        <v>80</v>
      </c>
      <c r="AY223" s="19" t="s">
        <v>146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9" t="s">
        <v>78</v>
      </c>
      <c r="BK223" s="228">
        <f>ROUND(I223*H223,2)</f>
        <v>0</v>
      </c>
      <c r="BL223" s="19" t="s">
        <v>152</v>
      </c>
      <c r="BM223" s="227" t="s">
        <v>348</v>
      </c>
    </row>
    <row r="224" s="13" customFormat="1">
      <c r="A224" s="13"/>
      <c r="B224" s="236"/>
      <c r="C224" s="237"/>
      <c r="D224" s="234" t="s">
        <v>158</v>
      </c>
      <c r="E224" s="238" t="s">
        <v>19</v>
      </c>
      <c r="F224" s="239" t="s">
        <v>349</v>
      </c>
      <c r="G224" s="237"/>
      <c r="H224" s="240">
        <v>12.5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6" t="s">
        <v>158</v>
      </c>
      <c r="AU224" s="246" t="s">
        <v>80</v>
      </c>
      <c r="AV224" s="13" t="s">
        <v>80</v>
      </c>
      <c r="AW224" s="13" t="s">
        <v>33</v>
      </c>
      <c r="AX224" s="13" t="s">
        <v>78</v>
      </c>
      <c r="AY224" s="246" t="s">
        <v>146</v>
      </c>
    </row>
    <row r="225" s="2" customFormat="1" ht="21.75" customHeight="1">
      <c r="A225" s="40"/>
      <c r="B225" s="41"/>
      <c r="C225" s="215" t="s">
        <v>350</v>
      </c>
      <c r="D225" s="215" t="s">
        <v>148</v>
      </c>
      <c r="E225" s="216" t="s">
        <v>351</v>
      </c>
      <c r="F225" s="217" t="s">
        <v>352</v>
      </c>
      <c r="G225" s="218" t="s">
        <v>151</v>
      </c>
      <c r="H225" s="219">
        <v>334</v>
      </c>
      <c r="I225" s="220"/>
      <c r="J225" s="221">
        <f>ROUND(I225*H225,2)</f>
        <v>0</v>
      </c>
      <c r="K225" s="222"/>
      <c r="L225" s="46"/>
      <c r="M225" s="223" t="s">
        <v>19</v>
      </c>
      <c r="N225" s="224" t="s">
        <v>42</v>
      </c>
      <c r="O225" s="86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7" t="s">
        <v>152</v>
      </c>
      <c r="AT225" s="227" t="s">
        <v>148</v>
      </c>
      <c r="AU225" s="227" t="s">
        <v>80</v>
      </c>
      <c r="AY225" s="19" t="s">
        <v>146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9" t="s">
        <v>78</v>
      </c>
      <c r="BK225" s="228">
        <f>ROUND(I225*H225,2)</f>
        <v>0</v>
      </c>
      <c r="BL225" s="19" t="s">
        <v>152</v>
      </c>
      <c r="BM225" s="227" t="s">
        <v>353</v>
      </c>
    </row>
    <row r="226" s="2" customFormat="1">
      <c r="A226" s="40"/>
      <c r="B226" s="41"/>
      <c r="C226" s="42"/>
      <c r="D226" s="229" t="s">
        <v>154</v>
      </c>
      <c r="E226" s="42"/>
      <c r="F226" s="230" t="s">
        <v>354</v>
      </c>
      <c r="G226" s="42"/>
      <c r="H226" s="42"/>
      <c r="I226" s="231"/>
      <c r="J226" s="42"/>
      <c r="K226" s="42"/>
      <c r="L226" s="46"/>
      <c r="M226" s="232"/>
      <c r="N226" s="23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154</v>
      </c>
      <c r="AU226" s="19" t="s">
        <v>80</v>
      </c>
    </row>
    <row r="227" s="13" customFormat="1">
      <c r="A227" s="13"/>
      <c r="B227" s="236"/>
      <c r="C227" s="237"/>
      <c r="D227" s="234" t="s">
        <v>158</v>
      </c>
      <c r="E227" s="238" t="s">
        <v>19</v>
      </c>
      <c r="F227" s="239" t="s">
        <v>355</v>
      </c>
      <c r="G227" s="237"/>
      <c r="H227" s="240">
        <v>221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6" t="s">
        <v>158</v>
      </c>
      <c r="AU227" s="246" t="s">
        <v>80</v>
      </c>
      <c r="AV227" s="13" t="s">
        <v>80</v>
      </c>
      <c r="AW227" s="13" t="s">
        <v>33</v>
      </c>
      <c r="AX227" s="13" t="s">
        <v>71</v>
      </c>
      <c r="AY227" s="246" t="s">
        <v>146</v>
      </c>
    </row>
    <row r="228" s="13" customFormat="1">
      <c r="A228" s="13"/>
      <c r="B228" s="236"/>
      <c r="C228" s="237"/>
      <c r="D228" s="234" t="s">
        <v>158</v>
      </c>
      <c r="E228" s="238" t="s">
        <v>19</v>
      </c>
      <c r="F228" s="239" t="s">
        <v>356</v>
      </c>
      <c r="G228" s="237"/>
      <c r="H228" s="240">
        <v>13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6" t="s">
        <v>158</v>
      </c>
      <c r="AU228" s="246" t="s">
        <v>80</v>
      </c>
      <c r="AV228" s="13" t="s">
        <v>80</v>
      </c>
      <c r="AW228" s="13" t="s">
        <v>33</v>
      </c>
      <c r="AX228" s="13" t="s">
        <v>71</v>
      </c>
      <c r="AY228" s="246" t="s">
        <v>146</v>
      </c>
    </row>
    <row r="229" s="13" customFormat="1">
      <c r="A229" s="13"/>
      <c r="B229" s="236"/>
      <c r="C229" s="237"/>
      <c r="D229" s="234" t="s">
        <v>158</v>
      </c>
      <c r="E229" s="238" t="s">
        <v>19</v>
      </c>
      <c r="F229" s="239" t="s">
        <v>357</v>
      </c>
      <c r="G229" s="237"/>
      <c r="H229" s="240">
        <v>100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6" t="s">
        <v>158</v>
      </c>
      <c r="AU229" s="246" t="s">
        <v>80</v>
      </c>
      <c r="AV229" s="13" t="s">
        <v>80</v>
      </c>
      <c r="AW229" s="13" t="s">
        <v>33</v>
      </c>
      <c r="AX229" s="13" t="s">
        <v>71</v>
      </c>
      <c r="AY229" s="246" t="s">
        <v>146</v>
      </c>
    </row>
    <row r="230" s="14" customFormat="1">
      <c r="A230" s="14"/>
      <c r="B230" s="247"/>
      <c r="C230" s="248"/>
      <c r="D230" s="234" t="s">
        <v>158</v>
      </c>
      <c r="E230" s="249" t="s">
        <v>19</v>
      </c>
      <c r="F230" s="250" t="s">
        <v>178</v>
      </c>
      <c r="G230" s="248"/>
      <c r="H230" s="251">
        <v>334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7" t="s">
        <v>158</v>
      </c>
      <c r="AU230" s="257" t="s">
        <v>80</v>
      </c>
      <c r="AV230" s="14" t="s">
        <v>152</v>
      </c>
      <c r="AW230" s="14" t="s">
        <v>33</v>
      </c>
      <c r="AX230" s="14" t="s">
        <v>78</v>
      </c>
      <c r="AY230" s="257" t="s">
        <v>146</v>
      </c>
    </row>
    <row r="231" s="2" customFormat="1" ht="21.75" customHeight="1">
      <c r="A231" s="40"/>
      <c r="B231" s="41"/>
      <c r="C231" s="215" t="s">
        <v>358</v>
      </c>
      <c r="D231" s="215" t="s">
        <v>148</v>
      </c>
      <c r="E231" s="216" t="s">
        <v>359</v>
      </c>
      <c r="F231" s="217" t="s">
        <v>360</v>
      </c>
      <c r="G231" s="218" t="s">
        <v>151</v>
      </c>
      <c r="H231" s="219">
        <v>250</v>
      </c>
      <c r="I231" s="220"/>
      <c r="J231" s="221">
        <f>ROUND(I231*H231,2)</f>
        <v>0</v>
      </c>
      <c r="K231" s="222"/>
      <c r="L231" s="46"/>
      <c r="M231" s="223" t="s">
        <v>19</v>
      </c>
      <c r="N231" s="224" t="s">
        <v>42</v>
      </c>
      <c r="O231" s="86"/>
      <c r="P231" s="225">
        <f>O231*H231</f>
        <v>0</v>
      </c>
      <c r="Q231" s="225">
        <v>0</v>
      </c>
      <c r="R231" s="225">
        <f>Q231*H231</f>
        <v>0</v>
      </c>
      <c r="S231" s="225">
        <v>0</v>
      </c>
      <c r="T231" s="22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7" t="s">
        <v>152</v>
      </c>
      <c r="AT231" s="227" t="s">
        <v>148</v>
      </c>
      <c r="AU231" s="227" t="s">
        <v>80</v>
      </c>
      <c r="AY231" s="19" t="s">
        <v>146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9" t="s">
        <v>78</v>
      </c>
      <c r="BK231" s="228">
        <f>ROUND(I231*H231,2)</f>
        <v>0</v>
      </c>
      <c r="BL231" s="19" t="s">
        <v>152</v>
      </c>
      <c r="BM231" s="227" t="s">
        <v>361</v>
      </c>
    </row>
    <row r="232" s="2" customFormat="1">
      <c r="A232" s="40"/>
      <c r="B232" s="41"/>
      <c r="C232" s="42"/>
      <c r="D232" s="229" t="s">
        <v>154</v>
      </c>
      <c r="E232" s="42"/>
      <c r="F232" s="230" t="s">
        <v>362</v>
      </c>
      <c r="G232" s="42"/>
      <c r="H232" s="42"/>
      <c r="I232" s="231"/>
      <c r="J232" s="42"/>
      <c r="K232" s="42"/>
      <c r="L232" s="46"/>
      <c r="M232" s="232"/>
      <c r="N232" s="23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154</v>
      </c>
      <c r="AU232" s="19" t="s">
        <v>80</v>
      </c>
    </row>
    <row r="233" s="2" customFormat="1" ht="16.5" customHeight="1">
      <c r="A233" s="40"/>
      <c r="B233" s="41"/>
      <c r="C233" s="258" t="s">
        <v>363</v>
      </c>
      <c r="D233" s="258" t="s">
        <v>298</v>
      </c>
      <c r="E233" s="259" t="s">
        <v>364</v>
      </c>
      <c r="F233" s="260" t="s">
        <v>365</v>
      </c>
      <c r="G233" s="261" t="s">
        <v>226</v>
      </c>
      <c r="H233" s="262">
        <v>37.5</v>
      </c>
      <c r="I233" s="263"/>
      <c r="J233" s="264">
        <f>ROUND(I233*H233,2)</f>
        <v>0</v>
      </c>
      <c r="K233" s="265"/>
      <c r="L233" s="266"/>
      <c r="M233" s="267" t="s">
        <v>19</v>
      </c>
      <c r="N233" s="268" t="s">
        <v>42</v>
      </c>
      <c r="O233" s="86"/>
      <c r="P233" s="225">
        <f>O233*H233</f>
        <v>0</v>
      </c>
      <c r="Q233" s="225">
        <v>0</v>
      </c>
      <c r="R233" s="225">
        <f>Q233*H233</f>
        <v>0</v>
      </c>
      <c r="S233" s="225">
        <v>0</v>
      </c>
      <c r="T233" s="22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7" t="s">
        <v>195</v>
      </c>
      <c r="AT233" s="227" t="s">
        <v>298</v>
      </c>
      <c r="AU233" s="227" t="s">
        <v>80</v>
      </c>
      <c r="AY233" s="19" t="s">
        <v>146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9" t="s">
        <v>78</v>
      </c>
      <c r="BK233" s="228">
        <f>ROUND(I233*H233,2)</f>
        <v>0</v>
      </c>
      <c r="BL233" s="19" t="s">
        <v>152</v>
      </c>
      <c r="BM233" s="227" t="s">
        <v>366</v>
      </c>
    </row>
    <row r="234" s="13" customFormat="1">
      <c r="A234" s="13"/>
      <c r="B234" s="236"/>
      <c r="C234" s="237"/>
      <c r="D234" s="234" t="s">
        <v>158</v>
      </c>
      <c r="E234" s="238" t="s">
        <v>19</v>
      </c>
      <c r="F234" s="239" t="s">
        <v>296</v>
      </c>
      <c r="G234" s="237"/>
      <c r="H234" s="240">
        <v>37.5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6" t="s">
        <v>158</v>
      </c>
      <c r="AU234" s="246" t="s">
        <v>80</v>
      </c>
      <c r="AV234" s="13" t="s">
        <v>80</v>
      </c>
      <c r="AW234" s="13" t="s">
        <v>33</v>
      </c>
      <c r="AX234" s="13" t="s">
        <v>78</v>
      </c>
      <c r="AY234" s="246" t="s">
        <v>146</v>
      </c>
    </row>
    <row r="235" s="2" customFormat="1" ht="21.75" customHeight="1">
      <c r="A235" s="40"/>
      <c r="B235" s="41"/>
      <c r="C235" s="215" t="s">
        <v>367</v>
      </c>
      <c r="D235" s="215" t="s">
        <v>148</v>
      </c>
      <c r="E235" s="216" t="s">
        <v>368</v>
      </c>
      <c r="F235" s="217" t="s">
        <v>369</v>
      </c>
      <c r="G235" s="218" t="s">
        <v>151</v>
      </c>
      <c r="H235" s="219">
        <v>250</v>
      </c>
      <c r="I235" s="220"/>
      <c r="J235" s="221">
        <f>ROUND(I235*H235,2)</f>
        <v>0</v>
      </c>
      <c r="K235" s="222"/>
      <c r="L235" s="46"/>
      <c r="M235" s="223" t="s">
        <v>19</v>
      </c>
      <c r="N235" s="224" t="s">
        <v>42</v>
      </c>
      <c r="O235" s="86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7" t="s">
        <v>152</v>
      </c>
      <c r="AT235" s="227" t="s">
        <v>148</v>
      </c>
      <c r="AU235" s="227" t="s">
        <v>80</v>
      </c>
      <c r="AY235" s="19" t="s">
        <v>146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9" t="s">
        <v>78</v>
      </c>
      <c r="BK235" s="228">
        <f>ROUND(I235*H235,2)</f>
        <v>0</v>
      </c>
      <c r="BL235" s="19" t="s">
        <v>152</v>
      </c>
      <c r="BM235" s="227" t="s">
        <v>370</v>
      </c>
    </row>
    <row r="236" s="2" customFormat="1">
      <c r="A236" s="40"/>
      <c r="B236" s="41"/>
      <c r="C236" s="42"/>
      <c r="D236" s="229" t="s">
        <v>154</v>
      </c>
      <c r="E236" s="42"/>
      <c r="F236" s="230" t="s">
        <v>371</v>
      </c>
      <c r="G236" s="42"/>
      <c r="H236" s="42"/>
      <c r="I236" s="231"/>
      <c r="J236" s="42"/>
      <c r="K236" s="42"/>
      <c r="L236" s="46"/>
      <c r="M236" s="232"/>
      <c r="N236" s="23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154</v>
      </c>
      <c r="AU236" s="19" t="s">
        <v>80</v>
      </c>
    </row>
    <row r="237" s="2" customFormat="1" ht="16.5" customHeight="1">
      <c r="A237" s="40"/>
      <c r="B237" s="41"/>
      <c r="C237" s="215" t="s">
        <v>372</v>
      </c>
      <c r="D237" s="215" t="s">
        <v>148</v>
      </c>
      <c r="E237" s="216" t="s">
        <v>373</v>
      </c>
      <c r="F237" s="217" t="s">
        <v>374</v>
      </c>
      <c r="G237" s="218" t="s">
        <v>347</v>
      </c>
      <c r="H237" s="219">
        <v>1.25</v>
      </c>
      <c r="I237" s="220"/>
      <c r="J237" s="221">
        <f>ROUND(I237*H237,2)</f>
        <v>0</v>
      </c>
      <c r="K237" s="222"/>
      <c r="L237" s="46"/>
      <c r="M237" s="223" t="s">
        <v>19</v>
      </c>
      <c r="N237" s="224" t="s">
        <v>42</v>
      </c>
      <c r="O237" s="86"/>
      <c r="P237" s="225">
        <f>O237*H237</f>
        <v>0</v>
      </c>
      <c r="Q237" s="225">
        <v>0</v>
      </c>
      <c r="R237" s="225">
        <f>Q237*H237</f>
        <v>0</v>
      </c>
      <c r="S237" s="225">
        <v>0</v>
      </c>
      <c r="T237" s="22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7" t="s">
        <v>152</v>
      </c>
      <c r="AT237" s="227" t="s">
        <v>148</v>
      </c>
      <c r="AU237" s="227" t="s">
        <v>80</v>
      </c>
      <c r="AY237" s="19" t="s">
        <v>146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9" t="s">
        <v>78</v>
      </c>
      <c r="BK237" s="228">
        <f>ROUND(I237*H237,2)</f>
        <v>0</v>
      </c>
      <c r="BL237" s="19" t="s">
        <v>152</v>
      </c>
      <c r="BM237" s="227" t="s">
        <v>375</v>
      </c>
    </row>
    <row r="238" s="13" customFormat="1">
      <c r="A238" s="13"/>
      <c r="B238" s="236"/>
      <c r="C238" s="237"/>
      <c r="D238" s="234" t="s">
        <v>158</v>
      </c>
      <c r="E238" s="238" t="s">
        <v>19</v>
      </c>
      <c r="F238" s="239" t="s">
        <v>376</v>
      </c>
      <c r="G238" s="237"/>
      <c r="H238" s="240">
        <v>1.25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6" t="s">
        <v>158</v>
      </c>
      <c r="AU238" s="246" t="s">
        <v>80</v>
      </c>
      <c r="AV238" s="13" t="s">
        <v>80</v>
      </c>
      <c r="AW238" s="13" t="s">
        <v>33</v>
      </c>
      <c r="AX238" s="13" t="s">
        <v>78</v>
      </c>
      <c r="AY238" s="246" t="s">
        <v>146</v>
      </c>
    </row>
    <row r="239" s="2" customFormat="1" ht="16.5" customHeight="1">
      <c r="A239" s="40"/>
      <c r="B239" s="41"/>
      <c r="C239" s="258" t="s">
        <v>377</v>
      </c>
      <c r="D239" s="258" t="s">
        <v>298</v>
      </c>
      <c r="E239" s="259" t="s">
        <v>378</v>
      </c>
      <c r="F239" s="260" t="s">
        <v>379</v>
      </c>
      <c r="G239" s="261" t="s">
        <v>347</v>
      </c>
      <c r="H239" s="262">
        <v>1.375</v>
      </c>
      <c r="I239" s="263"/>
      <c r="J239" s="264">
        <f>ROUND(I239*H239,2)</f>
        <v>0</v>
      </c>
      <c r="K239" s="265"/>
      <c r="L239" s="266"/>
      <c r="M239" s="267" t="s">
        <v>19</v>
      </c>
      <c r="N239" s="268" t="s">
        <v>42</v>
      </c>
      <c r="O239" s="86"/>
      <c r="P239" s="225">
        <f>O239*H239</f>
        <v>0</v>
      </c>
      <c r="Q239" s="225">
        <v>0.001</v>
      </c>
      <c r="R239" s="225">
        <f>Q239*H239</f>
        <v>0.0013749999999999999</v>
      </c>
      <c r="S239" s="225">
        <v>0</v>
      </c>
      <c r="T239" s="22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7" t="s">
        <v>195</v>
      </c>
      <c r="AT239" s="227" t="s">
        <v>298</v>
      </c>
      <c r="AU239" s="227" t="s">
        <v>80</v>
      </c>
      <c r="AY239" s="19" t="s">
        <v>146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9" t="s">
        <v>78</v>
      </c>
      <c r="BK239" s="228">
        <f>ROUND(I239*H239,2)</f>
        <v>0</v>
      </c>
      <c r="BL239" s="19" t="s">
        <v>152</v>
      </c>
      <c r="BM239" s="227" t="s">
        <v>380</v>
      </c>
    </row>
    <row r="240" s="13" customFormat="1">
      <c r="A240" s="13"/>
      <c r="B240" s="236"/>
      <c r="C240" s="237"/>
      <c r="D240" s="234" t="s">
        <v>158</v>
      </c>
      <c r="E240" s="238" t="s">
        <v>19</v>
      </c>
      <c r="F240" s="239" t="s">
        <v>381</v>
      </c>
      <c r="G240" s="237"/>
      <c r="H240" s="240">
        <v>1.375</v>
      </c>
      <c r="I240" s="241"/>
      <c r="J240" s="237"/>
      <c r="K240" s="237"/>
      <c r="L240" s="242"/>
      <c r="M240" s="243"/>
      <c r="N240" s="244"/>
      <c r="O240" s="244"/>
      <c r="P240" s="244"/>
      <c r="Q240" s="244"/>
      <c r="R240" s="244"/>
      <c r="S240" s="244"/>
      <c r="T240" s="24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6" t="s">
        <v>158</v>
      </c>
      <c r="AU240" s="246" t="s">
        <v>80</v>
      </c>
      <c r="AV240" s="13" t="s">
        <v>80</v>
      </c>
      <c r="AW240" s="13" t="s">
        <v>33</v>
      </c>
      <c r="AX240" s="13" t="s">
        <v>78</v>
      </c>
      <c r="AY240" s="246" t="s">
        <v>146</v>
      </c>
    </row>
    <row r="241" s="2" customFormat="1" ht="16.5" customHeight="1">
      <c r="A241" s="40"/>
      <c r="B241" s="41"/>
      <c r="C241" s="215" t="s">
        <v>382</v>
      </c>
      <c r="D241" s="215" t="s">
        <v>148</v>
      </c>
      <c r="E241" s="216" t="s">
        <v>383</v>
      </c>
      <c r="F241" s="217" t="s">
        <v>384</v>
      </c>
      <c r="G241" s="218" t="s">
        <v>151</v>
      </c>
      <c r="H241" s="219">
        <v>250</v>
      </c>
      <c r="I241" s="220"/>
      <c r="J241" s="221">
        <f>ROUND(I241*H241,2)</f>
        <v>0</v>
      </c>
      <c r="K241" s="222"/>
      <c r="L241" s="46"/>
      <c r="M241" s="223" t="s">
        <v>19</v>
      </c>
      <c r="N241" s="224" t="s">
        <v>42</v>
      </c>
      <c r="O241" s="86"/>
      <c r="P241" s="225">
        <f>O241*H241</f>
        <v>0</v>
      </c>
      <c r="Q241" s="225">
        <v>0</v>
      </c>
      <c r="R241" s="225">
        <f>Q241*H241</f>
        <v>0</v>
      </c>
      <c r="S241" s="225">
        <v>0</v>
      </c>
      <c r="T241" s="22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7" t="s">
        <v>152</v>
      </c>
      <c r="AT241" s="227" t="s">
        <v>148</v>
      </c>
      <c r="AU241" s="227" t="s">
        <v>80</v>
      </c>
      <c r="AY241" s="19" t="s">
        <v>146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9" t="s">
        <v>78</v>
      </c>
      <c r="BK241" s="228">
        <f>ROUND(I241*H241,2)</f>
        <v>0</v>
      </c>
      <c r="BL241" s="19" t="s">
        <v>152</v>
      </c>
      <c r="BM241" s="227" t="s">
        <v>385</v>
      </c>
    </row>
    <row r="242" s="2" customFormat="1">
      <c r="A242" s="40"/>
      <c r="B242" s="41"/>
      <c r="C242" s="42"/>
      <c r="D242" s="229" t="s">
        <v>154</v>
      </c>
      <c r="E242" s="42"/>
      <c r="F242" s="230" t="s">
        <v>386</v>
      </c>
      <c r="G242" s="42"/>
      <c r="H242" s="42"/>
      <c r="I242" s="231"/>
      <c r="J242" s="42"/>
      <c r="K242" s="42"/>
      <c r="L242" s="46"/>
      <c r="M242" s="232"/>
      <c r="N242" s="23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154</v>
      </c>
      <c r="AU242" s="19" t="s">
        <v>80</v>
      </c>
    </row>
    <row r="243" s="2" customFormat="1" ht="16.5" customHeight="1">
      <c r="A243" s="40"/>
      <c r="B243" s="41"/>
      <c r="C243" s="215" t="s">
        <v>387</v>
      </c>
      <c r="D243" s="215" t="s">
        <v>148</v>
      </c>
      <c r="E243" s="216" t="s">
        <v>388</v>
      </c>
      <c r="F243" s="217" t="s">
        <v>389</v>
      </c>
      <c r="G243" s="218" t="s">
        <v>151</v>
      </c>
      <c r="H243" s="219">
        <v>250</v>
      </c>
      <c r="I243" s="220"/>
      <c r="J243" s="221">
        <f>ROUND(I243*H243,2)</f>
        <v>0</v>
      </c>
      <c r="K243" s="222"/>
      <c r="L243" s="46"/>
      <c r="M243" s="223" t="s">
        <v>19</v>
      </c>
      <c r="N243" s="224" t="s">
        <v>42</v>
      </c>
      <c r="O243" s="86"/>
      <c r="P243" s="225">
        <f>O243*H243</f>
        <v>0</v>
      </c>
      <c r="Q243" s="225">
        <v>0</v>
      </c>
      <c r="R243" s="225">
        <f>Q243*H243</f>
        <v>0</v>
      </c>
      <c r="S243" s="225">
        <v>0</v>
      </c>
      <c r="T243" s="22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7" t="s">
        <v>152</v>
      </c>
      <c r="AT243" s="227" t="s">
        <v>148</v>
      </c>
      <c r="AU243" s="227" t="s">
        <v>80</v>
      </c>
      <c r="AY243" s="19" t="s">
        <v>146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9" t="s">
        <v>78</v>
      </c>
      <c r="BK243" s="228">
        <f>ROUND(I243*H243,2)</f>
        <v>0</v>
      </c>
      <c r="BL243" s="19" t="s">
        <v>152</v>
      </c>
      <c r="BM243" s="227" t="s">
        <v>390</v>
      </c>
    </row>
    <row r="244" s="2" customFormat="1">
      <c r="A244" s="40"/>
      <c r="B244" s="41"/>
      <c r="C244" s="42"/>
      <c r="D244" s="229" t="s">
        <v>154</v>
      </c>
      <c r="E244" s="42"/>
      <c r="F244" s="230" t="s">
        <v>391</v>
      </c>
      <c r="G244" s="42"/>
      <c r="H244" s="42"/>
      <c r="I244" s="231"/>
      <c r="J244" s="42"/>
      <c r="K244" s="42"/>
      <c r="L244" s="46"/>
      <c r="M244" s="232"/>
      <c r="N244" s="23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154</v>
      </c>
      <c r="AU244" s="19" t="s">
        <v>80</v>
      </c>
    </row>
    <row r="245" s="12" customFormat="1" ht="22.8" customHeight="1">
      <c r="A245" s="12"/>
      <c r="B245" s="199"/>
      <c r="C245" s="200"/>
      <c r="D245" s="201" t="s">
        <v>70</v>
      </c>
      <c r="E245" s="213" t="s">
        <v>80</v>
      </c>
      <c r="F245" s="213" t="s">
        <v>392</v>
      </c>
      <c r="G245" s="200"/>
      <c r="H245" s="200"/>
      <c r="I245" s="203"/>
      <c r="J245" s="214">
        <f>BK245</f>
        <v>0</v>
      </c>
      <c r="K245" s="200"/>
      <c r="L245" s="205"/>
      <c r="M245" s="206"/>
      <c r="N245" s="207"/>
      <c r="O245" s="207"/>
      <c r="P245" s="208">
        <f>SUM(P246:P255)</f>
        <v>0</v>
      </c>
      <c r="Q245" s="207"/>
      <c r="R245" s="208">
        <f>SUM(R246:R255)</f>
        <v>100.91542831999999</v>
      </c>
      <c r="S245" s="207"/>
      <c r="T245" s="209">
        <f>SUM(T246:T255)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0" t="s">
        <v>78</v>
      </c>
      <c r="AT245" s="211" t="s">
        <v>70</v>
      </c>
      <c r="AU245" s="211" t="s">
        <v>78</v>
      </c>
      <c r="AY245" s="210" t="s">
        <v>146</v>
      </c>
      <c r="BK245" s="212">
        <f>SUM(BK246:BK255)</f>
        <v>0</v>
      </c>
    </row>
    <row r="246" s="2" customFormat="1" ht="16.5" customHeight="1">
      <c r="A246" s="40"/>
      <c r="B246" s="41"/>
      <c r="C246" s="215" t="s">
        <v>393</v>
      </c>
      <c r="D246" s="215" t="s">
        <v>148</v>
      </c>
      <c r="E246" s="216" t="s">
        <v>394</v>
      </c>
      <c r="F246" s="217" t="s">
        <v>395</v>
      </c>
      <c r="G246" s="218" t="s">
        <v>226</v>
      </c>
      <c r="H246" s="219">
        <v>40.335999999999999</v>
      </c>
      <c r="I246" s="220"/>
      <c r="J246" s="221">
        <f>ROUND(I246*H246,2)</f>
        <v>0</v>
      </c>
      <c r="K246" s="222"/>
      <c r="L246" s="46"/>
      <c r="M246" s="223" t="s">
        <v>19</v>
      </c>
      <c r="N246" s="224" t="s">
        <v>42</v>
      </c>
      <c r="O246" s="86"/>
      <c r="P246" s="225">
        <f>O246*H246</f>
        <v>0</v>
      </c>
      <c r="Q246" s="225">
        <v>2.5018699999999998</v>
      </c>
      <c r="R246" s="225">
        <f>Q246*H246</f>
        <v>100.91542831999999</v>
      </c>
      <c r="S246" s="225">
        <v>0</v>
      </c>
      <c r="T246" s="22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7" t="s">
        <v>152</v>
      </c>
      <c r="AT246" s="227" t="s">
        <v>148</v>
      </c>
      <c r="AU246" s="227" t="s">
        <v>80</v>
      </c>
      <c r="AY246" s="19" t="s">
        <v>146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9" t="s">
        <v>78</v>
      </c>
      <c r="BK246" s="228">
        <f>ROUND(I246*H246,2)</f>
        <v>0</v>
      </c>
      <c r="BL246" s="19" t="s">
        <v>152</v>
      </c>
      <c r="BM246" s="227" t="s">
        <v>396</v>
      </c>
    </row>
    <row r="247" s="2" customFormat="1">
      <c r="A247" s="40"/>
      <c r="B247" s="41"/>
      <c r="C247" s="42"/>
      <c r="D247" s="229" t="s">
        <v>154</v>
      </c>
      <c r="E247" s="42"/>
      <c r="F247" s="230" t="s">
        <v>397</v>
      </c>
      <c r="G247" s="42"/>
      <c r="H247" s="42"/>
      <c r="I247" s="231"/>
      <c r="J247" s="42"/>
      <c r="K247" s="42"/>
      <c r="L247" s="46"/>
      <c r="M247" s="232"/>
      <c r="N247" s="23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154</v>
      </c>
      <c r="AU247" s="19" t="s">
        <v>80</v>
      </c>
    </row>
    <row r="248" s="15" customFormat="1">
      <c r="A248" s="15"/>
      <c r="B248" s="269"/>
      <c r="C248" s="270"/>
      <c r="D248" s="234" t="s">
        <v>158</v>
      </c>
      <c r="E248" s="271" t="s">
        <v>19</v>
      </c>
      <c r="F248" s="272" t="s">
        <v>398</v>
      </c>
      <c r="G248" s="270"/>
      <c r="H248" s="271" t="s">
        <v>19</v>
      </c>
      <c r="I248" s="273"/>
      <c r="J248" s="270"/>
      <c r="K248" s="270"/>
      <c r="L248" s="274"/>
      <c r="M248" s="275"/>
      <c r="N248" s="276"/>
      <c r="O248" s="276"/>
      <c r="P248" s="276"/>
      <c r="Q248" s="276"/>
      <c r="R248" s="276"/>
      <c r="S248" s="276"/>
      <c r="T248" s="277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8" t="s">
        <v>158</v>
      </c>
      <c r="AU248" s="278" t="s">
        <v>80</v>
      </c>
      <c r="AV248" s="15" t="s">
        <v>78</v>
      </c>
      <c r="AW248" s="15" t="s">
        <v>33</v>
      </c>
      <c r="AX248" s="15" t="s">
        <v>71</v>
      </c>
      <c r="AY248" s="278" t="s">
        <v>146</v>
      </c>
    </row>
    <row r="249" s="13" customFormat="1">
      <c r="A249" s="13"/>
      <c r="B249" s="236"/>
      <c r="C249" s="237"/>
      <c r="D249" s="234" t="s">
        <v>158</v>
      </c>
      <c r="E249" s="238" t="s">
        <v>19</v>
      </c>
      <c r="F249" s="239" t="s">
        <v>399</v>
      </c>
      <c r="G249" s="237"/>
      <c r="H249" s="240">
        <v>6.7999999999999998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6" t="s">
        <v>158</v>
      </c>
      <c r="AU249" s="246" t="s">
        <v>80</v>
      </c>
      <c r="AV249" s="13" t="s">
        <v>80</v>
      </c>
      <c r="AW249" s="13" t="s">
        <v>33</v>
      </c>
      <c r="AX249" s="13" t="s">
        <v>71</v>
      </c>
      <c r="AY249" s="246" t="s">
        <v>146</v>
      </c>
    </row>
    <row r="250" s="13" customFormat="1">
      <c r="A250" s="13"/>
      <c r="B250" s="236"/>
      <c r="C250" s="237"/>
      <c r="D250" s="234" t="s">
        <v>158</v>
      </c>
      <c r="E250" s="238" t="s">
        <v>19</v>
      </c>
      <c r="F250" s="239" t="s">
        <v>400</v>
      </c>
      <c r="G250" s="237"/>
      <c r="H250" s="240">
        <v>17.797999999999998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6" t="s">
        <v>158</v>
      </c>
      <c r="AU250" s="246" t="s">
        <v>80</v>
      </c>
      <c r="AV250" s="13" t="s">
        <v>80</v>
      </c>
      <c r="AW250" s="13" t="s">
        <v>33</v>
      </c>
      <c r="AX250" s="13" t="s">
        <v>71</v>
      </c>
      <c r="AY250" s="246" t="s">
        <v>146</v>
      </c>
    </row>
    <row r="251" s="13" customFormat="1">
      <c r="A251" s="13"/>
      <c r="B251" s="236"/>
      <c r="C251" s="237"/>
      <c r="D251" s="234" t="s">
        <v>158</v>
      </c>
      <c r="E251" s="238" t="s">
        <v>19</v>
      </c>
      <c r="F251" s="239" t="s">
        <v>401</v>
      </c>
      <c r="G251" s="237"/>
      <c r="H251" s="240">
        <v>5.8280000000000003</v>
      </c>
      <c r="I251" s="241"/>
      <c r="J251" s="237"/>
      <c r="K251" s="237"/>
      <c r="L251" s="242"/>
      <c r="M251" s="243"/>
      <c r="N251" s="244"/>
      <c r="O251" s="244"/>
      <c r="P251" s="244"/>
      <c r="Q251" s="244"/>
      <c r="R251" s="244"/>
      <c r="S251" s="244"/>
      <c r="T251" s="24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6" t="s">
        <v>158</v>
      </c>
      <c r="AU251" s="246" t="s">
        <v>80</v>
      </c>
      <c r="AV251" s="13" t="s">
        <v>80</v>
      </c>
      <c r="AW251" s="13" t="s">
        <v>33</v>
      </c>
      <c r="AX251" s="13" t="s">
        <v>71</v>
      </c>
      <c r="AY251" s="246" t="s">
        <v>146</v>
      </c>
    </row>
    <row r="252" s="13" customFormat="1">
      <c r="A252" s="13"/>
      <c r="B252" s="236"/>
      <c r="C252" s="237"/>
      <c r="D252" s="234" t="s">
        <v>158</v>
      </c>
      <c r="E252" s="238" t="s">
        <v>19</v>
      </c>
      <c r="F252" s="239" t="s">
        <v>402</v>
      </c>
      <c r="G252" s="237"/>
      <c r="H252" s="240">
        <v>4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6" t="s">
        <v>158</v>
      </c>
      <c r="AU252" s="246" t="s">
        <v>80</v>
      </c>
      <c r="AV252" s="13" t="s">
        <v>80</v>
      </c>
      <c r="AW252" s="13" t="s">
        <v>33</v>
      </c>
      <c r="AX252" s="13" t="s">
        <v>71</v>
      </c>
      <c r="AY252" s="246" t="s">
        <v>146</v>
      </c>
    </row>
    <row r="253" s="13" customFormat="1">
      <c r="A253" s="13"/>
      <c r="B253" s="236"/>
      <c r="C253" s="237"/>
      <c r="D253" s="234" t="s">
        <v>158</v>
      </c>
      <c r="E253" s="238" t="s">
        <v>19</v>
      </c>
      <c r="F253" s="239" t="s">
        <v>234</v>
      </c>
      <c r="G253" s="237"/>
      <c r="H253" s="240">
        <v>3.6000000000000001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6" t="s">
        <v>158</v>
      </c>
      <c r="AU253" s="246" t="s">
        <v>80</v>
      </c>
      <c r="AV253" s="13" t="s">
        <v>80</v>
      </c>
      <c r="AW253" s="13" t="s">
        <v>33</v>
      </c>
      <c r="AX253" s="13" t="s">
        <v>71</v>
      </c>
      <c r="AY253" s="246" t="s">
        <v>146</v>
      </c>
    </row>
    <row r="254" s="13" customFormat="1">
      <c r="A254" s="13"/>
      <c r="B254" s="236"/>
      <c r="C254" s="237"/>
      <c r="D254" s="234" t="s">
        <v>158</v>
      </c>
      <c r="E254" s="238" t="s">
        <v>19</v>
      </c>
      <c r="F254" s="239" t="s">
        <v>235</v>
      </c>
      <c r="G254" s="237"/>
      <c r="H254" s="240">
        <v>2.3100000000000001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6" t="s">
        <v>158</v>
      </c>
      <c r="AU254" s="246" t="s">
        <v>80</v>
      </c>
      <c r="AV254" s="13" t="s">
        <v>80</v>
      </c>
      <c r="AW254" s="13" t="s">
        <v>33</v>
      </c>
      <c r="AX254" s="13" t="s">
        <v>71</v>
      </c>
      <c r="AY254" s="246" t="s">
        <v>146</v>
      </c>
    </row>
    <row r="255" s="14" customFormat="1">
      <c r="A255" s="14"/>
      <c r="B255" s="247"/>
      <c r="C255" s="248"/>
      <c r="D255" s="234" t="s">
        <v>158</v>
      </c>
      <c r="E255" s="249" t="s">
        <v>19</v>
      </c>
      <c r="F255" s="250" t="s">
        <v>178</v>
      </c>
      <c r="G255" s="248"/>
      <c r="H255" s="251">
        <v>40.336000000000006</v>
      </c>
      <c r="I255" s="252"/>
      <c r="J255" s="248"/>
      <c r="K255" s="248"/>
      <c r="L255" s="253"/>
      <c r="M255" s="254"/>
      <c r="N255" s="255"/>
      <c r="O255" s="255"/>
      <c r="P255" s="255"/>
      <c r="Q255" s="255"/>
      <c r="R255" s="255"/>
      <c r="S255" s="255"/>
      <c r="T255" s="25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7" t="s">
        <v>158</v>
      </c>
      <c r="AU255" s="257" t="s">
        <v>80</v>
      </c>
      <c r="AV255" s="14" t="s">
        <v>152</v>
      </c>
      <c r="AW255" s="14" t="s">
        <v>33</v>
      </c>
      <c r="AX255" s="14" t="s">
        <v>78</v>
      </c>
      <c r="AY255" s="257" t="s">
        <v>146</v>
      </c>
    </row>
    <row r="256" s="12" customFormat="1" ht="22.8" customHeight="1">
      <c r="A256" s="12"/>
      <c r="B256" s="199"/>
      <c r="C256" s="200"/>
      <c r="D256" s="201" t="s">
        <v>70</v>
      </c>
      <c r="E256" s="213" t="s">
        <v>165</v>
      </c>
      <c r="F256" s="213" t="s">
        <v>403</v>
      </c>
      <c r="G256" s="200"/>
      <c r="H256" s="200"/>
      <c r="I256" s="203"/>
      <c r="J256" s="214">
        <f>BK256</f>
        <v>0</v>
      </c>
      <c r="K256" s="200"/>
      <c r="L256" s="205"/>
      <c r="M256" s="206"/>
      <c r="N256" s="207"/>
      <c r="O256" s="207"/>
      <c r="P256" s="208">
        <f>SUM(P257:P263)</f>
        <v>0</v>
      </c>
      <c r="Q256" s="207"/>
      <c r="R256" s="208">
        <f>SUM(R257:R263)</f>
        <v>5.2269600000000001</v>
      </c>
      <c r="S256" s="207"/>
      <c r="T256" s="209">
        <f>SUM(T257:T263)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0" t="s">
        <v>78</v>
      </c>
      <c r="AT256" s="211" t="s">
        <v>70</v>
      </c>
      <c r="AU256" s="211" t="s">
        <v>78</v>
      </c>
      <c r="AY256" s="210" t="s">
        <v>146</v>
      </c>
      <c r="BK256" s="212">
        <f>SUM(BK257:BK263)</f>
        <v>0</v>
      </c>
    </row>
    <row r="257" s="2" customFormat="1" ht="16.5" customHeight="1">
      <c r="A257" s="40"/>
      <c r="B257" s="41"/>
      <c r="C257" s="215" t="s">
        <v>404</v>
      </c>
      <c r="D257" s="215" t="s">
        <v>148</v>
      </c>
      <c r="E257" s="216" t="s">
        <v>405</v>
      </c>
      <c r="F257" s="217" t="s">
        <v>406</v>
      </c>
      <c r="G257" s="218" t="s">
        <v>203</v>
      </c>
      <c r="H257" s="219">
        <v>12</v>
      </c>
      <c r="I257" s="220"/>
      <c r="J257" s="221">
        <f>ROUND(I257*H257,2)</f>
        <v>0</v>
      </c>
      <c r="K257" s="222"/>
      <c r="L257" s="46"/>
      <c r="M257" s="223" t="s">
        <v>19</v>
      </c>
      <c r="N257" s="224" t="s">
        <v>42</v>
      </c>
      <c r="O257" s="86"/>
      <c r="P257" s="225">
        <f>O257*H257</f>
        <v>0</v>
      </c>
      <c r="Q257" s="225">
        <v>0.24127000000000001</v>
      </c>
      <c r="R257" s="225">
        <f>Q257*H257</f>
        <v>2.8952400000000003</v>
      </c>
      <c r="S257" s="225">
        <v>0</v>
      </c>
      <c r="T257" s="22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7" t="s">
        <v>152</v>
      </c>
      <c r="AT257" s="227" t="s">
        <v>148</v>
      </c>
      <c r="AU257" s="227" t="s">
        <v>80</v>
      </c>
      <c r="AY257" s="19" t="s">
        <v>146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9" t="s">
        <v>78</v>
      </c>
      <c r="BK257" s="228">
        <f>ROUND(I257*H257,2)</f>
        <v>0</v>
      </c>
      <c r="BL257" s="19" t="s">
        <v>152</v>
      </c>
      <c r="BM257" s="227" t="s">
        <v>407</v>
      </c>
    </row>
    <row r="258" s="2" customFormat="1">
      <c r="A258" s="40"/>
      <c r="B258" s="41"/>
      <c r="C258" s="42"/>
      <c r="D258" s="229" t="s">
        <v>154</v>
      </c>
      <c r="E258" s="42"/>
      <c r="F258" s="230" t="s">
        <v>408</v>
      </c>
      <c r="G258" s="42"/>
      <c r="H258" s="42"/>
      <c r="I258" s="231"/>
      <c r="J258" s="42"/>
      <c r="K258" s="42"/>
      <c r="L258" s="46"/>
      <c r="M258" s="232"/>
      <c r="N258" s="23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154</v>
      </c>
      <c r="AU258" s="19" t="s">
        <v>80</v>
      </c>
    </row>
    <row r="259" s="2" customFormat="1" ht="16.5" customHeight="1">
      <c r="A259" s="40"/>
      <c r="B259" s="41"/>
      <c r="C259" s="258" t="s">
        <v>409</v>
      </c>
      <c r="D259" s="258" t="s">
        <v>298</v>
      </c>
      <c r="E259" s="259" t="s">
        <v>410</v>
      </c>
      <c r="F259" s="260" t="s">
        <v>411</v>
      </c>
      <c r="G259" s="261" t="s">
        <v>412</v>
      </c>
      <c r="H259" s="262">
        <v>68.579999999999998</v>
      </c>
      <c r="I259" s="263"/>
      <c r="J259" s="264">
        <f>ROUND(I259*H259,2)</f>
        <v>0</v>
      </c>
      <c r="K259" s="265"/>
      <c r="L259" s="266"/>
      <c r="M259" s="267" t="s">
        <v>19</v>
      </c>
      <c r="N259" s="268" t="s">
        <v>42</v>
      </c>
      <c r="O259" s="86"/>
      <c r="P259" s="225">
        <f>O259*H259</f>
        <v>0</v>
      </c>
      <c r="Q259" s="225">
        <v>0.034000000000000002</v>
      </c>
      <c r="R259" s="225">
        <f>Q259*H259</f>
        <v>2.3317200000000002</v>
      </c>
      <c r="S259" s="225">
        <v>0</v>
      </c>
      <c r="T259" s="22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7" t="s">
        <v>195</v>
      </c>
      <c r="AT259" s="227" t="s">
        <v>298</v>
      </c>
      <c r="AU259" s="227" t="s">
        <v>80</v>
      </c>
      <c r="AY259" s="19" t="s">
        <v>146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9" t="s">
        <v>78</v>
      </c>
      <c r="BK259" s="228">
        <f>ROUND(I259*H259,2)</f>
        <v>0</v>
      </c>
      <c r="BL259" s="19" t="s">
        <v>152</v>
      </c>
      <c r="BM259" s="227" t="s">
        <v>413</v>
      </c>
    </row>
    <row r="260" s="13" customFormat="1">
      <c r="A260" s="13"/>
      <c r="B260" s="236"/>
      <c r="C260" s="237"/>
      <c r="D260" s="234" t="s">
        <v>158</v>
      </c>
      <c r="E260" s="238" t="s">
        <v>19</v>
      </c>
      <c r="F260" s="239" t="s">
        <v>414</v>
      </c>
      <c r="G260" s="237"/>
      <c r="H260" s="240">
        <v>68.579999999999998</v>
      </c>
      <c r="I260" s="241"/>
      <c r="J260" s="237"/>
      <c r="K260" s="237"/>
      <c r="L260" s="242"/>
      <c r="M260" s="243"/>
      <c r="N260" s="244"/>
      <c r="O260" s="244"/>
      <c r="P260" s="244"/>
      <c r="Q260" s="244"/>
      <c r="R260" s="244"/>
      <c r="S260" s="244"/>
      <c r="T260" s="24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6" t="s">
        <v>158</v>
      </c>
      <c r="AU260" s="246" t="s">
        <v>80</v>
      </c>
      <c r="AV260" s="13" t="s">
        <v>80</v>
      </c>
      <c r="AW260" s="13" t="s">
        <v>33</v>
      </c>
      <c r="AX260" s="13" t="s">
        <v>78</v>
      </c>
      <c r="AY260" s="246" t="s">
        <v>146</v>
      </c>
    </row>
    <row r="261" s="2" customFormat="1" ht="16.5" customHeight="1">
      <c r="A261" s="40"/>
      <c r="B261" s="41"/>
      <c r="C261" s="215" t="s">
        <v>415</v>
      </c>
      <c r="D261" s="215" t="s">
        <v>148</v>
      </c>
      <c r="E261" s="216" t="s">
        <v>416</v>
      </c>
      <c r="F261" s="217" t="s">
        <v>417</v>
      </c>
      <c r="G261" s="218" t="s">
        <v>203</v>
      </c>
      <c r="H261" s="219">
        <v>39</v>
      </c>
      <c r="I261" s="220"/>
      <c r="J261" s="221">
        <f>ROUND(I261*H261,2)</f>
        <v>0</v>
      </c>
      <c r="K261" s="222"/>
      <c r="L261" s="46"/>
      <c r="M261" s="223" t="s">
        <v>19</v>
      </c>
      <c r="N261" s="224" t="s">
        <v>42</v>
      </c>
      <c r="O261" s="86"/>
      <c r="P261" s="225">
        <f>O261*H261</f>
        <v>0</v>
      </c>
      <c r="Q261" s="225">
        <v>0</v>
      </c>
      <c r="R261" s="225">
        <f>Q261*H261</f>
        <v>0</v>
      </c>
      <c r="S261" s="225">
        <v>0</v>
      </c>
      <c r="T261" s="22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7" t="s">
        <v>152</v>
      </c>
      <c r="AT261" s="227" t="s">
        <v>148</v>
      </c>
      <c r="AU261" s="227" t="s">
        <v>80</v>
      </c>
      <c r="AY261" s="19" t="s">
        <v>146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9" t="s">
        <v>78</v>
      </c>
      <c r="BK261" s="228">
        <f>ROUND(I261*H261,2)</f>
        <v>0</v>
      </c>
      <c r="BL261" s="19" t="s">
        <v>152</v>
      </c>
      <c r="BM261" s="227" t="s">
        <v>418</v>
      </c>
    </row>
    <row r="262" s="2" customFormat="1">
      <c r="A262" s="40"/>
      <c r="B262" s="41"/>
      <c r="C262" s="42"/>
      <c r="D262" s="229" t="s">
        <v>154</v>
      </c>
      <c r="E262" s="42"/>
      <c r="F262" s="230" t="s">
        <v>419</v>
      </c>
      <c r="G262" s="42"/>
      <c r="H262" s="42"/>
      <c r="I262" s="231"/>
      <c r="J262" s="42"/>
      <c r="K262" s="42"/>
      <c r="L262" s="46"/>
      <c r="M262" s="232"/>
      <c r="N262" s="23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154</v>
      </c>
      <c r="AU262" s="19" t="s">
        <v>80</v>
      </c>
    </row>
    <row r="263" s="13" customFormat="1">
      <c r="A263" s="13"/>
      <c r="B263" s="236"/>
      <c r="C263" s="237"/>
      <c r="D263" s="234" t="s">
        <v>158</v>
      </c>
      <c r="E263" s="238" t="s">
        <v>19</v>
      </c>
      <c r="F263" s="239" t="s">
        <v>420</v>
      </c>
      <c r="G263" s="237"/>
      <c r="H263" s="240">
        <v>39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6" t="s">
        <v>158</v>
      </c>
      <c r="AU263" s="246" t="s">
        <v>80</v>
      </c>
      <c r="AV263" s="13" t="s">
        <v>80</v>
      </c>
      <c r="AW263" s="13" t="s">
        <v>33</v>
      </c>
      <c r="AX263" s="13" t="s">
        <v>78</v>
      </c>
      <c r="AY263" s="246" t="s">
        <v>146</v>
      </c>
    </row>
    <row r="264" s="12" customFormat="1" ht="22.8" customHeight="1">
      <c r="A264" s="12"/>
      <c r="B264" s="199"/>
      <c r="C264" s="200"/>
      <c r="D264" s="201" t="s">
        <v>70</v>
      </c>
      <c r="E264" s="213" t="s">
        <v>152</v>
      </c>
      <c r="F264" s="213" t="s">
        <v>421</v>
      </c>
      <c r="G264" s="200"/>
      <c r="H264" s="200"/>
      <c r="I264" s="203"/>
      <c r="J264" s="214">
        <f>BK264</f>
        <v>0</v>
      </c>
      <c r="K264" s="200"/>
      <c r="L264" s="205"/>
      <c r="M264" s="206"/>
      <c r="N264" s="207"/>
      <c r="O264" s="207"/>
      <c r="P264" s="208">
        <f>SUM(P265:P279)</f>
        <v>0</v>
      </c>
      <c r="Q264" s="207"/>
      <c r="R264" s="208">
        <f>SUM(R265:R279)</f>
        <v>3.0618019200000002</v>
      </c>
      <c r="S264" s="207"/>
      <c r="T264" s="209">
        <f>SUM(T265:T279)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0" t="s">
        <v>78</v>
      </c>
      <c r="AT264" s="211" t="s">
        <v>70</v>
      </c>
      <c r="AU264" s="211" t="s">
        <v>78</v>
      </c>
      <c r="AY264" s="210" t="s">
        <v>146</v>
      </c>
      <c r="BK264" s="212">
        <f>SUM(BK265:BK279)</f>
        <v>0</v>
      </c>
    </row>
    <row r="265" s="2" customFormat="1" ht="21.75" customHeight="1">
      <c r="A265" s="40"/>
      <c r="B265" s="41"/>
      <c r="C265" s="215" t="s">
        <v>422</v>
      </c>
      <c r="D265" s="215" t="s">
        <v>148</v>
      </c>
      <c r="E265" s="216" t="s">
        <v>423</v>
      </c>
      <c r="F265" s="217" t="s">
        <v>424</v>
      </c>
      <c r="G265" s="218" t="s">
        <v>226</v>
      </c>
      <c r="H265" s="219">
        <v>3.1200000000000001</v>
      </c>
      <c r="I265" s="220"/>
      <c r="J265" s="221">
        <f>ROUND(I265*H265,2)</f>
        <v>0</v>
      </c>
      <c r="K265" s="222"/>
      <c r="L265" s="46"/>
      <c r="M265" s="223" t="s">
        <v>19</v>
      </c>
      <c r="N265" s="224" t="s">
        <v>42</v>
      </c>
      <c r="O265" s="86"/>
      <c r="P265" s="225">
        <f>O265*H265</f>
        <v>0</v>
      </c>
      <c r="Q265" s="225">
        <v>0</v>
      </c>
      <c r="R265" s="225">
        <f>Q265*H265</f>
        <v>0</v>
      </c>
      <c r="S265" s="225">
        <v>0</v>
      </c>
      <c r="T265" s="22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7" t="s">
        <v>152</v>
      </c>
      <c r="AT265" s="227" t="s">
        <v>148</v>
      </c>
      <c r="AU265" s="227" t="s">
        <v>80</v>
      </c>
      <c r="AY265" s="19" t="s">
        <v>146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9" t="s">
        <v>78</v>
      </c>
      <c r="BK265" s="228">
        <f>ROUND(I265*H265,2)</f>
        <v>0</v>
      </c>
      <c r="BL265" s="19" t="s">
        <v>152</v>
      </c>
      <c r="BM265" s="227" t="s">
        <v>425</v>
      </c>
    </row>
    <row r="266" s="2" customFormat="1">
      <c r="A266" s="40"/>
      <c r="B266" s="41"/>
      <c r="C266" s="42"/>
      <c r="D266" s="229" t="s">
        <v>154</v>
      </c>
      <c r="E266" s="42"/>
      <c r="F266" s="230" t="s">
        <v>426</v>
      </c>
      <c r="G266" s="42"/>
      <c r="H266" s="42"/>
      <c r="I266" s="231"/>
      <c r="J266" s="42"/>
      <c r="K266" s="42"/>
      <c r="L266" s="46"/>
      <c r="M266" s="232"/>
      <c r="N266" s="23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154</v>
      </c>
      <c r="AU266" s="19" t="s">
        <v>80</v>
      </c>
    </row>
    <row r="267" s="13" customFormat="1">
      <c r="A267" s="13"/>
      <c r="B267" s="236"/>
      <c r="C267" s="237"/>
      <c r="D267" s="234" t="s">
        <v>158</v>
      </c>
      <c r="E267" s="238" t="s">
        <v>19</v>
      </c>
      <c r="F267" s="239" t="s">
        <v>427</v>
      </c>
      <c r="G267" s="237"/>
      <c r="H267" s="240">
        <v>3.1200000000000001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6" t="s">
        <v>158</v>
      </c>
      <c r="AU267" s="246" t="s">
        <v>80</v>
      </c>
      <c r="AV267" s="13" t="s">
        <v>80</v>
      </c>
      <c r="AW267" s="13" t="s">
        <v>33</v>
      </c>
      <c r="AX267" s="13" t="s">
        <v>78</v>
      </c>
      <c r="AY267" s="246" t="s">
        <v>146</v>
      </c>
    </row>
    <row r="268" s="2" customFormat="1" ht="24.15" customHeight="1">
      <c r="A268" s="40"/>
      <c r="B268" s="41"/>
      <c r="C268" s="215" t="s">
        <v>428</v>
      </c>
      <c r="D268" s="215" t="s">
        <v>148</v>
      </c>
      <c r="E268" s="216" t="s">
        <v>429</v>
      </c>
      <c r="F268" s="217" t="s">
        <v>430</v>
      </c>
      <c r="G268" s="218" t="s">
        <v>226</v>
      </c>
      <c r="H268" s="219">
        <v>1.296</v>
      </c>
      <c r="I268" s="220"/>
      <c r="J268" s="221">
        <f>ROUND(I268*H268,2)</f>
        <v>0</v>
      </c>
      <c r="K268" s="222"/>
      <c r="L268" s="46"/>
      <c r="M268" s="223" t="s">
        <v>19</v>
      </c>
      <c r="N268" s="224" t="s">
        <v>42</v>
      </c>
      <c r="O268" s="86"/>
      <c r="P268" s="225">
        <f>O268*H268</f>
        <v>0</v>
      </c>
      <c r="Q268" s="225">
        <v>2.3010199999999998</v>
      </c>
      <c r="R268" s="225">
        <f>Q268*H268</f>
        <v>2.98212192</v>
      </c>
      <c r="S268" s="225">
        <v>0</v>
      </c>
      <c r="T268" s="22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7" t="s">
        <v>152</v>
      </c>
      <c r="AT268" s="227" t="s">
        <v>148</v>
      </c>
      <c r="AU268" s="227" t="s">
        <v>80</v>
      </c>
      <c r="AY268" s="19" t="s">
        <v>146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9" t="s">
        <v>78</v>
      </c>
      <c r="BK268" s="228">
        <f>ROUND(I268*H268,2)</f>
        <v>0</v>
      </c>
      <c r="BL268" s="19" t="s">
        <v>152</v>
      </c>
      <c r="BM268" s="227" t="s">
        <v>431</v>
      </c>
    </row>
    <row r="269" s="2" customFormat="1">
      <c r="A269" s="40"/>
      <c r="B269" s="41"/>
      <c r="C269" s="42"/>
      <c r="D269" s="229" t="s">
        <v>154</v>
      </c>
      <c r="E269" s="42"/>
      <c r="F269" s="230" t="s">
        <v>432</v>
      </c>
      <c r="G269" s="42"/>
      <c r="H269" s="42"/>
      <c r="I269" s="231"/>
      <c r="J269" s="42"/>
      <c r="K269" s="42"/>
      <c r="L269" s="46"/>
      <c r="M269" s="232"/>
      <c r="N269" s="23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154</v>
      </c>
      <c r="AU269" s="19" t="s">
        <v>80</v>
      </c>
    </row>
    <row r="270" s="13" customFormat="1">
      <c r="A270" s="13"/>
      <c r="B270" s="236"/>
      <c r="C270" s="237"/>
      <c r="D270" s="234" t="s">
        <v>158</v>
      </c>
      <c r="E270" s="238" t="s">
        <v>19</v>
      </c>
      <c r="F270" s="239" t="s">
        <v>433</v>
      </c>
      <c r="G270" s="237"/>
      <c r="H270" s="240">
        <v>0.86399999999999999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6" t="s">
        <v>158</v>
      </c>
      <c r="AU270" s="246" t="s">
        <v>80</v>
      </c>
      <c r="AV270" s="13" t="s">
        <v>80</v>
      </c>
      <c r="AW270" s="13" t="s">
        <v>33</v>
      </c>
      <c r="AX270" s="13" t="s">
        <v>71</v>
      </c>
      <c r="AY270" s="246" t="s">
        <v>146</v>
      </c>
    </row>
    <row r="271" s="13" customFormat="1">
      <c r="A271" s="13"/>
      <c r="B271" s="236"/>
      <c r="C271" s="237"/>
      <c r="D271" s="234" t="s">
        <v>158</v>
      </c>
      <c r="E271" s="238" t="s">
        <v>19</v>
      </c>
      <c r="F271" s="239" t="s">
        <v>434</v>
      </c>
      <c r="G271" s="237"/>
      <c r="H271" s="240">
        <v>0.432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6" t="s">
        <v>158</v>
      </c>
      <c r="AU271" s="246" t="s">
        <v>80</v>
      </c>
      <c r="AV271" s="13" t="s">
        <v>80</v>
      </c>
      <c r="AW271" s="13" t="s">
        <v>33</v>
      </c>
      <c r="AX271" s="13" t="s">
        <v>71</v>
      </c>
      <c r="AY271" s="246" t="s">
        <v>146</v>
      </c>
    </row>
    <row r="272" s="14" customFormat="1">
      <c r="A272" s="14"/>
      <c r="B272" s="247"/>
      <c r="C272" s="248"/>
      <c r="D272" s="234" t="s">
        <v>158</v>
      </c>
      <c r="E272" s="249" t="s">
        <v>19</v>
      </c>
      <c r="F272" s="250" t="s">
        <v>178</v>
      </c>
      <c r="G272" s="248"/>
      <c r="H272" s="251">
        <v>1.296</v>
      </c>
      <c r="I272" s="252"/>
      <c r="J272" s="248"/>
      <c r="K272" s="248"/>
      <c r="L272" s="253"/>
      <c r="M272" s="254"/>
      <c r="N272" s="255"/>
      <c r="O272" s="255"/>
      <c r="P272" s="255"/>
      <c r="Q272" s="255"/>
      <c r="R272" s="255"/>
      <c r="S272" s="255"/>
      <c r="T272" s="25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7" t="s">
        <v>158</v>
      </c>
      <c r="AU272" s="257" t="s">
        <v>80</v>
      </c>
      <c r="AV272" s="14" t="s">
        <v>152</v>
      </c>
      <c r="AW272" s="14" t="s">
        <v>33</v>
      </c>
      <c r="AX272" s="14" t="s">
        <v>78</v>
      </c>
      <c r="AY272" s="257" t="s">
        <v>146</v>
      </c>
    </row>
    <row r="273" s="2" customFormat="1" ht="24.15" customHeight="1">
      <c r="A273" s="40"/>
      <c r="B273" s="41"/>
      <c r="C273" s="215" t="s">
        <v>435</v>
      </c>
      <c r="D273" s="215" t="s">
        <v>148</v>
      </c>
      <c r="E273" s="216" t="s">
        <v>436</v>
      </c>
      <c r="F273" s="217" t="s">
        <v>437</v>
      </c>
      <c r="G273" s="218" t="s">
        <v>226</v>
      </c>
      <c r="H273" s="219">
        <v>1.5</v>
      </c>
      <c r="I273" s="220"/>
      <c r="J273" s="221">
        <f>ROUND(I273*H273,2)</f>
        <v>0</v>
      </c>
      <c r="K273" s="222"/>
      <c r="L273" s="46"/>
      <c r="M273" s="223" t="s">
        <v>19</v>
      </c>
      <c r="N273" s="224" t="s">
        <v>42</v>
      </c>
      <c r="O273" s="86"/>
      <c r="P273" s="225">
        <f>O273*H273</f>
        <v>0</v>
      </c>
      <c r="Q273" s="225">
        <v>0</v>
      </c>
      <c r="R273" s="225">
        <f>Q273*H273</f>
        <v>0</v>
      </c>
      <c r="S273" s="225">
        <v>0</v>
      </c>
      <c r="T273" s="22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7" t="s">
        <v>152</v>
      </c>
      <c r="AT273" s="227" t="s">
        <v>148</v>
      </c>
      <c r="AU273" s="227" t="s">
        <v>80</v>
      </c>
      <c r="AY273" s="19" t="s">
        <v>146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9" t="s">
        <v>78</v>
      </c>
      <c r="BK273" s="228">
        <f>ROUND(I273*H273,2)</f>
        <v>0</v>
      </c>
      <c r="BL273" s="19" t="s">
        <v>152</v>
      </c>
      <c r="BM273" s="227" t="s">
        <v>438</v>
      </c>
    </row>
    <row r="274" s="2" customFormat="1">
      <c r="A274" s="40"/>
      <c r="B274" s="41"/>
      <c r="C274" s="42"/>
      <c r="D274" s="229" t="s">
        <v>154</v>
      </c>
      <c r="E274" s="42"/>
      <c r="F274" s="230" t="s">
        <v>439</v>
      </c>
      <c r="G274" s="42"/>
      <c r="H274" s="42"/>
      <c r="I274" s="231"/>
      <c r="J274" s="42"/>
      <c r="K274" s="42"/>
      <c r="L274" s="46"/>
      <c r="M274" s="232"/>
      <c r="N274" s="23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154</v>
      </c>
      <c r="AU274" s="19" t="s">
        <v>80</v>
      </c>
    </row>
    <row r="275" s="13" customFormat="1">
      <c r="A275" s="13"/>
      <c r="B275" s="236"/>
      <c r="C275" s="237"/>
      <c r="D275" s="234" t="s">
        <v>158</v>
      </c>
      <c r="E275" s="238" t="s">
        <v>19</v>
      </c>
      <c r="F275" s="239" t="s">
        <v>440</v>
      </c>
      <c r="G275" s="237"/>
      <c r="H275" s="240">
        <v>1.5</v>
      </c>
      <c r="I275" s="241"/>
      <c r="J275" s="237"/>
      <c r="K275" s="237"/>
      <c r="L275" s="242"/>
      <c r="M275" s="243"/>
      <c r="N275" s="244"/>
      <c r="O275" s="244"/>
      <c r="P275" s="244"/>
      <c r="Q275" s="244"/>
      <c r="R275" s="244"/>
      <c r="S275" s="244"/>
      <c r="T275" s="24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6" t="s">
        <v>158</v>
      </c>
      <c r="AU275" s="246" t="s">
        <v>80</v>
      </c>
      <c r="AV275" s="13" t="s">
        <v>80</v>
      </c>
      <c r="AW275" s="13" t="s">
        <v>33</v>
      </c>
      <c r="AX275" s="13" t="s">
        <v>78</v>
      </c>
      <c r="AY275" s="246" t="s">
        <v>146</v>
      </c>
    </row>
    <row r="276" s="2" customFormat="1" ht="16.5" customHeight="1">
      <c r="A276" s="40"/>
      <c r="B276" s="41"/>
      <c r="C276" s="215" t="s">
        <v>441</v>
      </c>
      <c r="D276" s="215" t="s">
        <v>148</v>
      </c>
      <c r="E276" s="216" t="s">
        <v>442</v>
      </c>
      <c r="F276" s="217" t="s">
        <v>443</v>
      </c>
      <c r="G276" s="218" t="s">
        <v>151</v>
      </c>
      <c r="H276" s="219">
        <v>6</v>
      </c>
      <c r="I276" s="220"/>
      <c r="J276" s="221">
        <f>ROUND(I276*H276,2)</f>
        <v>0</v>
      </c>
      <c r="K276" s="222"/>
      <c r="L276" s="46"/>
      <c r="M276" s="223" t="s">
        <v>19</v>
      </c>
      <c r="N276" s="224" t="s">
        <v>42</v>
      </c>
      <c r="O276" s="86"/>
      <c r="P276" s="225">
        <f>O276*H276</f>
        <v>0</v>
      </c>
      <c r="Q276" s="225">
        <v>0.01328</v>
      </c>
      <c r="R276" s="225">
        <f>Q276*H276</f>
        <v>0.079680000000000001</v>
      </c>
      <c r="S276" s="225">
        <v>0</v>
      </c>
      <c r="T276" s="22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7" t="s">
        <v>152</v>
      </c>
      <c r="AT276" s="227" t="s">
        <v>148</v>
      </c>
      <c r="AU276" s="227" t="s">
        <v>80</v>
      </c>
      <c r="AY276" s="19" t="s">
        <v>146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9" t="s">
        <v>78</v>
      </c>
      <c r="BK276" s="228">
        <f>ROUND(I276*H276,2)</f>
        <v>0</v>
      </c>
      <c r="BL276" s="19" t="s">
        <v>152</v>
      </c>
      <c r="BM276" s="227" t="s">
        <v>444</v>
      </c>
    </row>
    <row r="277" s="2" customFormat="1">
      <c r="A277" s="40"/>
      <c r="B277" s="41"/>
      <c r="C277" s="42"/>
      <c r="D277" s="229" t="s">
        <v>154</v>
      </c>
      <c r="E277" s="42"/>
      <c r="F277" s="230" t="s">
        <v>445</v>
      </c>
      <c r="G277" s="42"/>
      <c r="H277" s="42"/>
      <c r="I277" s="231"/>
      <c r="J277" s="42"/>
      <c r="K277" s="42"/>
      <c r="L277" s="46"/>
      <c r="M277" s="232"/>
      <c r="N277" s="23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154</v>
      </c>
      <c r="AU277" s="19" t="s">
        <v>80</v>
      </c>
    </row>
    <row r="278" s="2" customFormat="1" ht="16.5" customHeight="1">
      <c r="A278" s="40"/>
      <c r="B278" s="41"/>
      <c r="C278" s="215" t="s">
        <v>446</v>
      </c>
      <c r="D278" s="215" t="s">
        <v>148</v>
      </c>
      <c r="E278" s="216" t="s">
        <v>447</v>
      </c>
      <c r="F278" s="217" t="s">
        <v>448</v>
      </c>
      <c r="G278" s="218" t="s">
        <v>151</v>
      </c>
      <c r="H278" s="219">
        <v>6</v>
      </c>
      <c r="I278" s="220"/>
      <c r="J278" s="221">
        <f>ROUND(I278*H278,2)</f>
        <v>0</v>
      </c>
      <c r="K278" s="222"/>
      <c r="L278" s="46"/>
      <c r="M278" s="223" t="s">
        <v>19</v>
      </c>
      <c r="N278" s="224" t="s">
        <v>42</v>
      </c>
      <c r="O278" s="86"/>
      <c r="P278" s="225">
        <f>O278*H278</f>
        <v>0</v>
      </c>
      <c r="Q278" s="225">
        <v>0</v>
      </c>
      <c r="R278" s="225">
        <f>Q278*H278</f>
        <v>0</v>
      </c>
      <c r="S278" s="225">
        <v>0</v>
      </c>
      <c r="T278" s="22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7" t="s">
        <v>152</v>
      </c>
      <c r="AT278" s="227" t="s">
        <v>148</v>
      </c>
      <c r="AU278" s="227" t="s">
        <v>80</v>
      </c>
      <c r="AY278" s="19" t="s">
        <v>146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9" t="s">
        <v>78</v>
      </c>
      <c r="BK278" s="228">
        <f>ROUND(I278*H278,2)</f>
        <v>0</v>
      </c>
      <c r="BL278" s="19" t="s">
        <v>152</v>
      </c>
      <c r="BM278" s="227" t="s">
        <v>449</v>
      </c>
    </row>
    <row r="279" s="2" customFormat="1">
      <c r="A279" s="40"/>
      <c r="B279" s="41"/>
      <c r="C279" s="42"/>
      <c r="D279" s="229" t="s">
        <v>154</v>
      </c>
      <c r="E279" s="42"/>
      <c r="F279" s="230" t="s">
        <v>450</v>
      </c>
      <c r="G279" s="42"/>
      <c r="H279" s="42"/>
      <c r="I279" s="231"/>
      <c r="J279" s="42"/>
      <c r="K279" s="42"/>
      <c r="L279" s="46"/>
      <c r="M279" s="232"/>
      <c r="N279" s="23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154</v>
      </c>
      <c r="AU279" s="19" t="s">
        <v>80</v>
      </c>
    </row>
    <row r="280" s="12" customFormat="1" ht="22.8" customHeight="1">
      <c r="A280" s="12"/>
      <c r="B280" s="199"/>
      <c r="C280" s="200"/>
      <c r="D280" s="201" t="s">
        <v>70</v>
      </c>
      <c r="E280" s="213" t="s">
        <v>179</v>
      </c>
      <c r="F280" s="213" t="s">
        <v>451</v>
      </c>
      <c r="G280" s="200"/>
      <c r="H280" s="200"/>
      <c r="I280" s="203"/>
      <c r="J280" s="214">
        <f>BK280</f>
        <v>0</v>
      </c>
      <c r="K280" s="200"/>
      <c r="L280" s="205"/>
      <c r="M280" s="206"/>
      <c r="N280" s="207"/>
      <c r="O280" s="207"/>
      <c r="P280" s="208">
        <f>SUM(P281:P330)</f>
        <v>0</v>
      </c>
      <c r="Q280" s="207"/>
      <c r="R280" s="208">
        <f>SUM(R281:R330)</f>
        <v>72.053929999999994</v>
      </c>
      <c r="S280" s="207"/>
      <c r="T280" s="209">
        <f>SUM(T281:T330)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0" t="s">
        <v>78</v>
      </c>
      <c r="AT280" s="211" t="s">
        <v>70</v>
      </c>
      <c r="AU280" s="211" t="s">
        <v>78</v>
      </c>
      <c r="AY280" s="210" t="s">
        <v>146</v>
      </c>
      <c r="BK280" s="212">
        <f>SUM(BK281:BK330)</f>
        <v>0</v>
      </c>
    </row>
    <row r="281" s="2" customFormat="1" ht="24.15" customHeight="1">
      <c r="A281" s="40"/>
      <c r="B281" s="41"/>
      <c r="C281" s="215" t="s">
        <v>452</v>
      </c>
      <c r="D281" s="215" t="s">
        <v>148</v>
      </c>
      <c r="E281" s="216" t="s">
        <v>453</v>
      </c>
      <c r="F281" s="217" t="s">
        <v>454</v>
      </c>
      <c r="G281" s="218" t="s">
        <v>151</v>
      </c>
      <c r="H281" s="219">
        <v>235.5</v>
      </c>
      <c r="I281" s="220"/>
      <c r="J281" s="221">
        <f>ROUND(I281*H281,2)</f>
        <v>0</v>
      </c>
      <c r="K281" s="222"/>
      <c r="L281" s="46"/>
      <c r="M281" s="223" t="s">
        <v>19</v>
      </c>
      <c r="N281" s="224" t="s">
        <v>42</v>
      </c>
      <c r="O281" s="86"/>
      <c r="P281" s="225">
        <f>O281*H281</f>
        <v>0</v>
      </c>
      <c r="Q281" s="225">
        <v>0</v>
      </c>
      <c r="R281" s="225">
        <f>Q281*H281</f>
        <v>0</v>
      </c>
      <c r="S281" s="225">
        <v>0</v>
      </c>
      <c r="T281" s="22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7" t="s">
        <v>152</v>
      </c>
      <c r="AT281" s="227" t="s">
        <v>148</v>
      </c>
      <c r="AU281" s="227" t="s">
        <v>80</v>
      </c>
      <c r="AY281" s="19" t="s">
        <v>146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9" t="s">
        <v>78</v>
      </c>
      <c r="BK281" s="228">
        <f>ROUND(I281*H281,2)</f>
        <v>0</v>
      </c>
      <c r="BL281" s="19" t="s">
        <v>152</v>
      </c>
      <c r="BM281" s="227" t="s">
        <v>455</v>
      </c>
    </row>
    <row r="282" s="2" customFormat="1">
      <c r="A282" s="40"/>
      <c r="B282" s="41"/>
      <c r="C282" s="42"/>
      <c r="D282" s="229" t="s">
        <v>154</v>
      </c>
      <c r="E282" s="42"/>
      <c r="F282" s="230" t="s">
        <v>456</v>
      </c>
      <c r="G282" s="42"/>
      <c r="H282" s="42"/>
      <c r="I282" s="231"/>
      <c r="J282" s="42"/>
      <c r="K282" s="42"/>
      <c r="L282" s="46"/>
      <c r="M282" s="232"/>
      <c r="N282" s="23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154</v>
      </c>
      <c r="AU282" s="19" t="s">
        <v>80</v>
      </c>
    </row>
    <row r="283" s="13" customFormat="1">
      <c r="A283" s="13"/>
      <c r="B283" s="236"/>
      <c r="C283" s="237"/>
      <c r="D283" s="234" t="s">
        <v>158</v>
      </c>
      <c r="E283" s="238" t="s">
        <v>19</v>
      </c>
      <c r="F283" s="239" t="s">
        <v>355</v>
      </c>
      <c r="G283" s="237"/>
      <c r="H283" s="240">
        <v>221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6" t="s">
        <v>158</v>
      </c>
      <c r="AU283" s="246" t="s">
        <v>80</v>
      </c>
      <c r="AV283" s="13" t="s">
        <v>80</v>
      </c>
      <c r="AW283" s="13" t="s">
        <v>33</v>
      </c>
      <c r="AX283" s="13" t="s">
        <v>71</v>
      </c>
      <c r="AY283" s="246" t="s">
        <v>146</v>
      </c>
    </row>
    <row r="284" s="13" customFormat="1">
      <c r="A284" s="13"/>
      <c r="B284" s="236"/>
      <c r="C284" s="237"/>
      <c r="D284" s="234" t="s">
        <v>158</v>
      </c>
      <c r="E284" s="238" t="s">
        <v>19</v>
      </c>
      <c r="F284" s="239" t="s">
        <v>356</v>
      </c>
      <c r="G284" s="237"/>
      <c r="H284" s="240">
        <v>13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6" t="s">
        <v>158</v>
      </c>
      <c r="AU284" s="246" t="s">
        <v>80</v>
      </c>
      <c r="AV284" s="13" t="s">
        <v>80</v>
      </c>
      <c r="AW284" s="13" t="s">
        <v>33</v>
      </c>
      <c r="AX284" s="13" t="s">
        <v>71</v>
      </c>
      <c r="AY284" s="246" t="s">
        <v>146</v>
      </c>
    </row>
    <row r="285" s="13" customFormat="1">
      <c r="A285" s="13"/>
      <c r="B285" s="236"/>
      <c r="C285" s="237"/>
      <c r="D285" s="234" t="s">
        <v>158</v>
      </c>
      <c r="E285" s="238" t="s">
        <v>19</v>
      </c>
      <c r="F285" s="239" t="s">
        <v>457</v>
      </c>
      <c r="G285" s="237"/>
      <c r="H285" s="240">
        <v>1.5</v>
      </c>
      <c r="I285" s="241"/>
      <c r="J285" s="237"/>
      <c r="K285" s="237"/>
      <c r="L285" s="242"/>
      <c r="M285" s="243"/>
      <c r="N285" s="244"/>
      <c r="O285" s="244"/>
      <c r="P285" s="244"/>
      <c r="Q285" s="244"/>
      <c r="R285" s="244"/>
      <c r="S285" s="244"/>
      <c r="T285" s="24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6" t="s">
        <v>158</v>
      </c>
      <c r="AU285" s="246" t="s">
        <v>80</v>
      </c>
      <c r="AV285" s="13" t="s">
        <v>80</v>
      </c>
      <c r="AW285" s="13" t="s">
        <v>33</v>
      </c>
      <c r="AX285" s="13" t="s">
        <v>71</v>
      </c>
      <c r="AY285" s="246" t="s">
        <v>146</v>
      </c>
    </row>
    <row r="286" s="14" customFormat="1">
      <c r="A286" s="14"/>
      <c r="B286" s="247"/>
      <c r="C286" s="248"/>
      <c r="D286" s="234" t="s">
        <v>158</v>
      </c>
      <c r="E286" s="249" t="s">
        <v>19</v>
      </c>
      <c r="F286" s="250" t="s">
        <v>178</v>
      </c>
      <c r="G286" s="248"/>
      <c r="H286" s="251">
        <v>235.5</v>
      </c>
      <c r="I286" s="252"/>
      <c r="J286" s="248"/>
      <c r="K286" s="248"/>
      <c r="L286" s="253"/>
      <c r="M286" s="254"/>
      <c r="N286" s="255"/>
      <c r="O286" s="255"/>
      <c r="P286" s="255"/>
      <c r="Q286" s="255"/>
      <c r="R286" s="255"/>
      <c r="S286" s="255"/>
      <c r="T286" s="25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7" t="s">
        <v>158</v>
      </c>
      <c r="AU286" s="257" t="s">
        <v>80</v>
      </c>
      <c r="AV286" s="14" t="s">
        <v>152</v>
      </c>
      <c r="AW286" s="14" t="s">
        <v>33</v>
      </c>
      <c r="AX286" s="14" t="s">
        <v>78</v>
      </c>
      <c r="AY286" s="257" t="s">
        <v>146</v>
      </c>
    </row>
    <row r="287" s="2" customFormat="1" ht="21.75" customHeight="1">
      <c r="A287" s="40"/>
      <c r="B287" s="41"/>
      <c r="C287" s="215" t="s">
        <v>458</v>
      </c>
      <c r="D287" s="215" t="s">
        <v>148</v>
      </c>
      <c r="E287" s="216" t="s">
        <v>459</v>
      </c>
      <c r="F287" s="217" t="s">
        <v>460</v>
      </c>
      <c r="G287" s="218" t="s">
        <v>151</v>
      </c>
      <c r="H287" s="219">
        <v>100</v>
      </c>
      <c r="I287" s="220"/>
      <c r="J287" s="221">
        <f>ROUND(I287*H287,2)</f>
        <v>0</v>
      </c>
      <c r="K287" s="222"/>
      <c r="L287" s="46"/>
      <c r="M287" s="223" t="s">
        <v>19</v>
      </c>
      <c r="N287" s="224" t="s">
        <v>42</v>
      </c>
      <c r="O287" s="86"/>
      <c r="P287" s="225">
        <f>O287*H287</f>
        <v>0</v>
      </c>
      <c r="Q287" s="225">
        <v>0</v>
      </c>
      <c r="R287" s="225">
        <f>Q287*H287</f>
        <v>0</v>
      </c>
      <c r="S287" s="225">
        <v>0</v>
      </c>
      <c r="T287" s="22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7" t="s">
        <v>152</v>
      </c>
      <c r="AT287" s="227" t="s">
        <v>148</v>
      </c>
      <c r="AU287" s="227" t="s">
        <v>80</v>
      </c>
      <c r="AY287" s="19" t="s">
        <v>146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19" t="s">
        <v>78</v>
      </c>
      <c r="BK287" s="228">
        <f>ROUND(I287*H287,2)</f>
        <v>0</v>
      </c>
      <c r="BL287" s="19" t="s">
        <v>152</v>
      </c>
      <c r="BM287" s="227" t="s">
        <v>461</v>
      </c>
    </row>
    <row r="288" s="13" customFormat="1">
      <c r="A288" s="13"/>
      <c r="B288" s="236"/>
      <c r="C288" s="237"/>
      <c r="D288" s="234" t="s">
        <v>158</v>
      </c>
      <c r="E288" s="238" t="s">
        <v>19</v>
      </c>
      <c r="F288" s="239" t="s">
        <v>357</v>
      </c>
      <c r="G288" s="237"/>
      <c r="H288" s="240">
        <v>100</v>
      </c>
      <c r="I288" s="241"/>
      <c r="J288" s="237"/>
      <c r="K288" s="237"/>
      <c r="L288" s="242"/>
      <c r="M288" s="243"/>
      <c r="N288" s="244"/>
      <c r="O288" s="244"/>
      <c r="P288" s="244"/>
      <c r="Q288" s="244"/>
      <c r="R288" s="244"/>
      <c r="S288" s="244"/>
      <c r="T288" s="24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6" t="s">
        <v>158</v>
      </c>
      <c r="AU288" s="246" t="s">
        <v>80</v>
      </c>
      <c r="AV288" s="13" t="s">
        <v>80</v>
      </c>
      <c r="AW288" s="13" t="s">
        <v>33</v>
      </c>
      <c r="AX288" s="13" t="s">
        <v>78</v>
      </c>
      <c r="AY288" s="246" t="s">
        <v>146</v>
      </c>
    </row>
    <row r="289" s="2" customFormat="1" ht="24.15" customHeight="1">
      <c r="A289" s="40"/>
      <c r="B289" s="41"/>
      <c r="C289" s="215" t="s">
        <v>462</v>
      </c>
      <c r="D289" s="215" t="s">
        <v>148</v>
      </c>
      <c r="E289" s="216" t="s">
        <v>463</v>
      </c>
      <c r="F289" s="217" t="s">
        <v>464</v>
      </c>
      <c r="G289" s="218" t="s">
        <v>151</v>
      </c>
      <c r="H289" s="219">
        <v>100</v>
      </c>
      <c r="I289" s="220"/>
      <c r="J289" s="221">
        <f>ROUND(I289*H289,2)</f>
        <v>0</v>
      </c>
      <c r="K289" s="222"/>
      <c r="L289" s="46"/>
      <c r="M289" s="223" t="s">
        <v>19</v>
      </c>
      <c r="N289" s="224" t="s">
        <v>42</v>
      </c>
      <c r="O289" s="86"/>
      <c r="P289" s="225">
        <f>O289*H289</f>
        <v>0</v>
      </c>
      <c r="Q289" s="225">
        <v>0</v>
      </c>
      <c r="R289" s="225">
        <f>Q289*H289</f>
        <v>0</v>
      </c>
      <c r="S289" s="225">
        <v>0</v>
      </c>
      <c r="T289" s="22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7" t="s">
        <v>152</v>
      </c>
      <c r="AT289" s="227" t="s">
        <v>148</v>
      </c>
      <c r="AU289" s="227" t="s">
        <v>80</v>
      </c>
      <c r="AY289" s="19" t="s">
        <v>146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9" t="s">
        <v>78</v>
      </c>
      <c r="BK289" s="228">
        <f>ROUND(I289*H289,2)</f>
        <v>0</v>
      </c>
      <c r="BL289" s="19" t="s">
        <v>152</v>
      </c>
      <c r="BM289" s="227" t="s">
        <v>465</v>
      </c>
    </row>
    <row r="290" s="13" customFormat="1">
      <c r="A290" s="13"/>
      <c r="B290" s="236"/>
      <c r="C290" s="237"/>
      <c r="D290" s="234" t="s">
        <v>158</v>
      </c>
      <c r="E290" s="238" t="s">
        <v>19</v>
      </c>
      <c r="F290" s="239" t="s">
        <v>357</v>
      </c>
      <c r="G290" s="237"/>
      <c r="H290" s="240">
        <v>100</v>
      </c>
      <c r="I290" s="241"/>
      <c r="J290" s="237"/>
      <c r="K290" s="237"/>
      <c r="L290" s="242"/>
      <c r="M290" s="243"/>
      <c r="N290" s="244"/>
      <c r="O290" s="244"/>
      <c r="P290" s="244"/>
      <c r="Q290" s="244"/>
      <c r="R290" s="244"/>
      <c r="S290" s="244"/>
      <c r="T290" s="24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6" t="s">
        <v>158</v>
      </c>
      <c r="AU290" s="246" t="s">
        <v>80</v>
      </c>
      <c r="AV290" s="13" t="s">
        <v>80</v>
      </c>
      <c r="AW290" s="13" t="s">
        <v>33</v>
      </c>
      <c r="AX290" s="13" t="s">
        <v>78</v>
      </c>
      <c r="AY290" s="246" t="s">
        <v>146</v>
      </c>
    </row>
    <row r="291" s="2" customFormat="1" ht="21.75" customHeight="1">
      <c r="A291" s="40"/>
      <c r="B291" s="41"/>
      <c r="C291" s="215" t="s">
        <v>466</v>
      </c>
      <c r="D291" s="215" t="s">
        <v>148</v>
      </c>
      <c r="E291" s="216" t="s">
        <v>467</v>
      </c>
      <c r="F291" s="217" t="s">
        <v>468</v>
      </c>
      <c r="G291" s="218" t="s">
        <v>151</v>
      </c>
      <c r="H291" s="219">
        <v>221</v>
      </c>
      <c r="I291" s="220"/>
      <c r="J291" s="221">
        <f>ROUND(I291*H291,2)</f>
        <v>0</v>
      </c>
      <c r="K291" s="222"/>
      <c r="L291" s="46"/>
      <c r="M291" s="223" t="s">
        <v>19</v>
      </c>
      <c r="N291" s="224" t="s">
        <v>42</v>
      </c>
      <c r="O291" s="86"/>
      <c r="P291" s="225">
        <f>O291*H291</f>
        <v>0</v>
      </c>
      <c r="Q291" s="225">
        <v>0</v>
      </c>
      <c r="R291" s="225">
        <f>Q291*H291</f>
        <v>0</v>
      </c>
      <c r="S291" s="225">
        <v>0</v>
      </c>
      <c r="T291" s="22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7" t="s">
        <v>152</v>
      </c>
      <c r="AT291" s="227" t="s">
        <v>148</v>
      </c>
      <c r="AU291" s="227" t="s">
        <v>80</v>
      </c>
      <c r="AY291" s="19" t="s">
        <v>146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19" t="s">
        <v>78</v>
      </c>
      <c r="BK291" s="228">
        <f>ROUND(I291*H291,2)</f>
        <v>0</v>
      </c>
      <c r="BL291" s="19" t="s">
        <v>152</v>
      </c>
      <c r="BM291" s="227" t="s">
        <v>469</v>
      </c>
    </row>
    <row r="292" s="2" customFormat="1">
      <c r="A292" s="40"/>
      <c r="B292" s="41"/>
      <c r="C292" s="42"/>
      <c r="D292" s="229" t="s">
        <v>154</v>
      </c>
      <c r="E292" s="42"/>
      <c r="F292" s="230" t="s">
        <v>470</v>
      </c>
      <c r="G292" s="42"/>
      <c r="H292" s="42"/>
      <c r="I292" s="231"/>
      <c r="J292" s="42"/>
      <c r="K292" s="42"/>
      <c r="L292" s="46"/>
      <c r="M292" s="232"/>
      <c r="N292" s="23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154</v>
      </c>
      <c r="AU292" s="19" t="s">
        <v>80</v>
      </c>
    </row>
    <row r="293" s="13" customFormat="1">
      <c r="A293" s="13"/>
      <c r="B293" s="236"/>
      <c r="C293" s="237"/>
      <c r="D293" s="234" t="s">
        <v>158</v>
      </c>
      <c r="E293" s="238" t="s">
        <v>19</v>
      </c>
      <c r="F293" s="239" t="s">
        <v>355</v>
      </c>
      <c r="G293" s="237"/>
      <c r="H293" s="240">
        <v>221</v>
      </c>
      <c r="I293" s="241"/>
      <c r="J293" s="237"/>
      <c r="K293" s="237"/>
      <c r="L293" s="242"/>
      <c r="M293" s="243"/>
      <c r="N293" s="244"/>
      <c r="O293" s="244"/>
      <c r="P293" s="244"/>
      <c r="Q293" s="244"/>
      <c r="R293" s="244"/>
      <c r="S293" s="244"/>
      <c r="T293" s="24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6" t="s">
        <v>158</v>
      </c>
      <c r="AU293" s="246" t="s">
        <v>80</v>
      </c>
      <c r="AV293" s="13" t="s">
        <v>80</v>
      </c>
      <c r="AW293" s="13" t="s">
        <v>33</v>
      </c>
      <c r="AX293" s="13" t="s">
        <v>78</v>
      </c>
      <c r="AY293" s="246" t="s">
        <v>146</v>
      </c>
    </row>
    <row r="294" s="2" customFormat="1" ht="21.75" customHeight="1">
      <c r="A294" s="40"/>
      <c r="B294" s="41"/>
      <c r="C294" s="215" t="s">
        <v>471</v>
      </c>
      <c r="D294" s="215" t="s">
        <v>148</v>
      </c>
      <c r="E294" s="216" t="s">
        <v>472</v>
      </c>
      <c r="F294" s="217" t="s">
        <v>473</v>
      </c>
      <c r="G294" s="218" t="s">
        <v>151</v>
      </c>
      <c r="H294" s="219">
        <v>14.5</v>
      </c>
      <c r="I294" s="220"/>
      <c r="J294" s="221">
        <f>ROUND(I294*H294,2)</f>
        <v>0</v>
      </c>
      <c r="K294" s="222"/>
      <c r="L294" s="46"/>
      <c r="M294" s="223" t="s">
        <v>19</v>
      </c>
      <c r="N294" s="224" t="s">
        <v>42</v>
      </c>
      <c r="O294" s="86"/>
      <c r="P294" s="225">
        <f>O294*H294</f>
        <v>0</v>
      </c>
      <c r="Q294" s="225">
        <v>0</v>
      </c>
      <c r="R294" s="225">
        <f>Q294*H294</f>
        <v>0</v>
      </c>
      <c r="S294" s="225">
        <v>0</v>
      </c>
      <c r="T294" s="22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7" t="s">
        <v>152</v>
      </c>
      <c r="AT294" s="227" t="s">
        <v>148</v>
      </c>
      <c r="AU294" s="227" t="s">
        <v>80</v>
      </c>
      <c r="AY294" s="19" t="s">
        <v>146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19" t="s">
        <v>78</v>
      </c>
      <c r="BK294" s="228">
        <f>ROUND(I294*H294,2)</f>
        <v>0</v>
      </c>
      <c r="BL294" s="19" t="s">
        <v>152</v>
      </c>
      <c r="BM294" s="227" t="s">
        <v>474</v>
      </c>
    </row>
    <row r="295" s="2" customFormat="1">
      <c r="A295" s="40"/>
      <c r="B295" s="41"/>
      <c r="C295" s="42"/>
      <c r="D295" s="229" t="s">
        <v>154</v>
      </c>
      <c r="E295" s="42"/>
      <c r="F295" s="230" t="s">
        <v>475</v>
      </c>
      <c r="G295" s="42"/>
      <c r="H295" s="42"/>
      <c r="I295" s="231"/>
      <c r="J295" s="42"/>
      <c r="K295" s="42"/>
      <c r="L295" s="46"/>
      <c r="M295" s="232"/>
      <c r="N295" s="23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154</v>
      </c>
      <c r="AU295" s="19" t="s">
        <v>80</v>
      </c>
    </row>
    <row r="296" s="13" customFormat="1">
      <c r="A296" s="13"/>
      <c r="B296" s="236"/>
      <c r="C296" s="237"/>
      <c r="D296" s="234" t="s">
        <v>158</v>
      </c>
      <c r="E296" s="238" t="s">
        <v>19</v>
      </c>
      <c r="F296" s="239" t="s">
        <v>356</v>
      </c>
      <c r="G296" s="237"/>
      <c r="H296" s="240">
        <v>13</v>
      </c>
      <c r="I296" s="241"/>
      <c r="J296" s="237"/>
      <c r="K296" s="237"/>
      <c r="L296" s="242"/>
      <c r="M296" s="243"/>
      <c r="N296" s="244"/>
      <c r="O296" s="244"/>
      <c r="P296" s="244"/>
      <c r="Q296" s="244"/>
      <c r="R296" s="244"/>
      <c r="S296" s="244"/>
      <c r="T296" s="24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6" t="s">
        <v>158</v>
      </c>
      <c r="AU296" s="246" t="s">
        <v>80</v>
      </c>
      <c r="AV296" s="13" t="s">
        <v>80</v>
      </c>
      <c r="AW296" s="13" t="s">
        <v>33</v>
      </c>
      <c r="AX296" s="13" t="s">
        <v>71</v>
      </c>
      <c r="AY296" s="246" t="s">
        <v>146</v>
      </c>
    </row>
    <row r="297" s="13" customFormat="1">
      <c r="A297" s="13"/>
      <c r="B297" s="236"/>
      <c r="C297" s="237"/>
      <c r="D297" s="234" t="s">
        <v>158</v>
      </c>
      <c r="E297" s="238" t="s">
        <v>19</v>
      </c>
      <c r="F297" s="239" t="s">
        <v>476</v>
      </c>
      <c r="G297" s="237"/>
      <c r="H297" s="240">
        <v>1.5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6" t="s">
        <v>158</v>
      </c>
      <c r="AU297" s="246" t="s">
        <v>80</v>
      </c>
      <c r="AV297" s="13" t="s">
        <v>80</v>
      </c>
      <c r="AW297" s="13" t="s">
        <v>33</v>
      </c>
      <c r="AX297" s="13" t="s">
        <v>71</v>
      </c>
      <c r="AY297" s="246" t="s">
        <v>146</v>
      </c>
    </row>
    <row r="298" s="14" customFormat="1">
      <c r="A298" s="14"/>
      <c r="B298" s="247"/>
      <c r="C298" s="248"/>
      <c r="D298" s="234" t="s">
        <v>158</v>
      </c>
      <c r="E298" s="249" t="s">
        <v>19</v>
      </c>
      <c r="F298" s="250" t="s">
        <v>178</v>
      </c>
      <c r="G298" s="248"/>
      <c r="H298" s="251">
        <v>14.5</v>
      </c>
      <c r="I298" s="252"/>
      <c r="J298" s="248"/>
      <c r="K298" s="248"/>
      <c r="L298" s="253"/>
      <c r="M298" s="254"/>
      <c r="N298" s="255"/>
      <c r="O298" s="255"/>
      <c r="P298" s="255"/>
      <c r="Q298" s="255"/>
      <c r="R298" s="255"/>
      <c r="S298" s="255"/>
      <c r="T298" s="25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7" t="s">
        <v>158</v>
      </c>
      <c r="AU298" s="257" t="s">
        <v>80</v>
      </c>
      <c r="AV298" s="14" t="s">
        <v>152</v>
      </c>
      <c r="AW298" s="14" t="s">
        <v>33</v>
      </c>
      <c r="AX298" s="14" t="s">
        <v>78</v>
      </c>
      <c r="AY298" s="257" t="s">
        <v>146</v>
      </c>
    </row>
    <row r="299" s="2" customFormat="1" ht="24.15" customHeight="1">
      <c r="A299" s="40"/>
      <c r="B299" s="41"/>
      <c r="C299" s="215" t="s">
        <v>477</v>
      </c>
      <c r="D299" s="215" t="s">
        <v>148</v>
      </c>
      <c r="E299" s="216" t="s">
        <v>478</v>
      </c>
      <c r="F299" s="217" t="s">
        <v>479</v>
      </c>
      <c r="G299" s="218" t="s">
        <v>151</v>
      </c>
      <c r="H299" s="219">
        <v>100</v>
      </c>
      <c r="I299" s="220"/>
      <c r="J299" s="221">
        <f>ROUND(I299*H299,2)</f>
        <v>0</v>
      </c>
      <c r="K299" s="222"/>
      <c r="L299" s="46"/>
      <c r="M299" s="223" t="s">
        <v>19</v>
      </c>
      <c r="N299" s="224" t="s">
        <v>42</v>
      </c>
      <c r="O299" s="86"/>
      <c r="P299" s="225">
        <f>O299*H299</f>
        <v>0</v>
      </c>
      <c r="Q299" s="225">
        <v>0</v>
      </c>
      <c r="R299" s="225">
        <f>Q299*H299</f>
        <v>0</v>
      </c>
      <c r="S299" s="225">
        <v>0</v>
      </c>
      <c r="T299" s="22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7" t="s">
        <v>152</v>
      </c>
      <c r="AT299" s="227" t="s">
        <v>148</v>
      </c>
      <c r="AU299" s="227" t="s">
        <v>80</v>
      </c>
      <c r="AY299" s="19" t="s">
        <v>146</v>
      </c>
      <c r="BE299" s="228">
        <f>IF(N299="základní",J299,0)</f>
        <v>0</v>
      </c>
      <c r="BF299" s="228">
        <f>IF(N299="snížená",J299,0)</f>
        <v>0</v>
      </c>
      <c r="BG299" s="228">
        <f>IF(N299="zákl. přenesená",J299,0)</f>
        <v>0</v>
      </c>
      <c r="BH299" s="228">
        <f>IF(N299="sníž. přenesená",J299,0)</f>
        <v>0</v>
      </c>
      <c r="BI299" s="228">
        <f>IF(N299="nulová",J299,0)</f>
        <v>0</v>
      </c>
      <c r="BJ299" s="19" t="s">
        <v>78</v>
      </c>
      <c r="BK299" s="228">
        <f>ROUND(I299*H299,2)</f>
        <v>0</v>
      </c>
      <c r="BL299" s="19" t="s">
        <v>152</v>
      </c>
      <c r="BM299" s="227" t="s">
        <v>480</v>
      </c>
    </row>
    <row r="300" s="13" customFormat="1">
      <c r="A300" s="13"/>
      <c r="B300" s="236"/>
      <c r="C300" s="237"/>
      <c r="D300" s="234" t="s">
        <v>158</v>
      </c>
      <c r="E300" s="238" t="s">
        <v>19</v>
      </c>
      <c r="F300" s="239" t="s">
        <v>357</v>
      </c>
      <c r="G300" s="237"/>
      <c r="H300" s="240">
        <v>100</v>
      </c>
      <c r="I300" s="241"/>
      <c r="J300" s="237"/>
      <c r="K300" s="237"/>
      <c r="L300" s="242"/>
      <c r="M300" s="243"/>
      <c r="N300" s="244"/>
      <c r="O300" s="244"/>
      <c r="P300" s="244"/>
      <c r="Q300" s="244"/>
      <c r="R300" s="244"/>
      <c r="S300" s="244"/>
      <c r="T300" s="24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6" t="s">
        <v>158</v>
      </c>
      <c r="AU300" s="246" t="s">
        <v>80</v>
      </c>
      <c r="AV300" s="13" t="s">
        <v>80</v>
      </c>
      <c r="AW300" s="13" t="s">
        <v>33</v>
      </c>
      <c r="AX300" s="13" t="s">
        <v>78</v>
      </c>
      <c r="AY300" s="246" t="s">
        <v>146</v>
      </c>
    </row>
    <row r="301" s="2" customFormat="1" ht="16.5" customHeight="1">
      <c r="A301" s="40"/>
      <c r="B301" s="41"/>
      <c r="C301" s="215" t="s">
        <v>481</v>
      </c>
      <c r="D301" s="215" t="s">
        <v>148</v>
      </c>
      <c r="E301" s="216" t="s">
        <v>482</v>
      </c>
      <c r="F301" s="217" t="s">
        <v>483</v>
      </c>
      <c r="G301" s="218" t="s">
        <v>151</v>
      </c>
      <c r="H301" s="219">
        <v>100</v>
      </c>
      <c r="I301" s="220"/>
      <c r="J301" s="221">
        <f>ROUND(I301*H301,2)</f>
        <v>0</v>
      </c>
      <c r="K301" s="222"/>
      <c r="L301" s="46"/>
      <c r="M301" s="223" t="s">
        <v>19</v>
      </c>
      <c r="N301" s="224" t="s">
        <v>42</v>
      </c>
      <c r="O301" s="86"/>
      <c r="P301" s="225">
        <f>O301*H301</f>
        <v>0</v>
      </c>
      <c r="Q301" s="225">
        <v>0</v>
      </c>
      <c r="R301" s="225">
        <f>Q301*H301</f>
        <v>0</v>
      </c>
      <c r="S301" s="225">
        <v>0</v>
      </c>
      <c r="T301" s="22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27" t="s">
        <v>152</v>
      </c>
      <c r="AT301" s="227" t="s">
        <v>148</v>
      </c>
      <c r="AU301" s="227" t="s">
        <v>80</v>
      </c>
      <c r="AY301" s="19" t="s">
        <v>146</v>
      </c>
      <c r="BE301" s="228">
        <f>IF(N301="základní",J301,0)</f>
        <v>0</v>
      </c>
      <c r="BF301" s="228">
        <f>IF(N301="snížená",J301,0)</f>
        <v>0</v>
      </c>
      <c r="BG301" s="228">
        <f>IF(N301="zákl. přenesená",J301,0)</f>
        <v>0</v>
      </c>
      <c r="BH301" s="228">
        <f>IF(N301="sníž. přenesená",J301,0)</f>
        <v>0</v>
      </c>
      <c r="BI301" s="228">
        <f>IF(N301="nulová",J301,0)</f>
        <v>0</v>
      </c>
      <c r="BJ301" s="19" t="s">
        <v>78</v>
      </c>
      <c r="BK301" s="228">
        <f>ROUND(I301*H301,2)</f>
        <v>0</v>
      </c>
      <c r="BL301" s="19" t="s">
        <v>152</v>
      </c>
      <c r="BM301" s="227" t="s">
        <v>484</v>
      </c>
    </row>
    <row r="302" s="2" customFormat="1">
      <c r="A302" s="40"/>
      <c r="B302" s="41"/>
      <c r="C302" s="42"/>
      <c r="D302" s="229" t="s">
        <v>154</v>
      </c>
      <c r="E302" s="42"/>
      <c r="F302" s="230" t="s">
        <v>485</v>
      </c>
      <c r="G302" s="42"/>
      <c r="H302" s="42"/>
      <c r="I302" s="231"/>
      <c r="J302" s="42"/>
      <c r="K302" s="42"/>
      <c r="L302" s="46"/>
      <c r="M302" s="232"/>
      <c r="N302" s="23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154</v>
      </c>
      <c r="AU302" s="19" t="s">
        <v>80</v>
      </c>
    </row>
    <row r="303" s="13" customFormat="1">
      <c r="A303" s="13"/>
      <c r="B303" s="236"/>
      <c r="C303" s="237"/>
      <c r="D303" s="234" t="s">
        <v>158</v>
      </c>
      <c r="E303" s="238" t="s">
        <v>19</v>
      </c>
      <c r="F303" s="239" t="s">
        <v>357</v>
      </c>
      <c r="G303" s="237"/>
      <c r="H303" s="240">
        <v>100</v>
      </c>
      <c r="I303" s="241"/>
      <c r="J303" s="237"/>
      <c r="K303" s="237"/>
      <c r="L303" s="242"/>
      <c r="M303" s="243"/>
      <c r="N303" s="244"/>
      <c r="O303" s="244"/>
      <c r="P303" s="244"/>
      <c r="Q303" s="244"/>
      <c r="R303" s="244"/>
      <c r="S303" s="244"/>
      <c r="T303" s="24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6" t="s">
        <v>158</v>
      </c>
      <c r="AU303" s="246" t="s">
        <v>80</v>
      </c>
      <c r="AV303" s="13" t="s">
        <v>80</v>
      </c>
      <c r="AW303" s="13" t="s">
        <v>33</v>
      </c>
      <c r="AX303" s="13" t="s">
        <v>78</v>
      </c>
      <c r="AY303" s="246" t="s">
        <v>146</v>
      </c>
    </row>
    <row r="304" s="2" customFormat="1" ht="16.5" customHeight="1">
      <c r="A304" s="40"/>
      <c r="B304" s="41"/>
      <c r="C304" s="215" t="s">
        <v>486</v>
      </c>
      <c r="D304" s="215" t="s">
        <v>148</v>
      </c>
      <c r="E304" s="216" t="s">
        <v>487</v>
      </c>
      <c r="F304" s="217" t="s">
        <v>488</v>
      </c>
      <c r="G304" s="218" t="s">
        <v>151</v>
      </c>
      <c r="H304" s="219">
        <v>225</v>
      </c>
      <c r="I304" s="220"/>
      <c r="J304" s="221">
        <f>ROUND(I304*H304,2)</f>
        <v>0</v>
      </c>
      <c r="K304" s="222"/>
      <c r="L304" s="46"/>
      <c r="M304" s="223" t="s">
        <v>19</v>
      </c>
      <c r="N304" s="224" t="s">
        <v>42</v>
      </c>
      <c r="O304" s="86"/>
      <c r="P304" s="225">
        <f>O304*H304</f>
        <v>0</v>
      </c>
      <c r="Q304" s="225">
        <v>0</v>
      </c>
      <c r="R304" s="225">
        <f>Q304*H304</f>
        <v>0</v>
      </c>
      <c r="S304" s="225">
        <v>0</v>
      </c>
      <c r="T304" s="22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7" t="s">
        <v>152</v>
      </c>
      <c r="AT304" s="227" t="s">
        <v>148</v>
      </c>
      <c r="AU304" s="227" t="s">
        <v>80</v>
      </c>
      <c r="AY304" s="19" t="s">
        <v>146</v>
      </c>
      <c r="BE304" s="228">
        <f>IF(N304="základní",J304,0)</f>
        <v>0</v>
      </c>
      <c r="BF304" s="228">
        <f>IF(N304="snížená",J304,0)</f>
        <v>0</v>
      </c>
      <c r="BG304" s="228">
        <f>IF(N304="zákl. přenesená",J304,0)</f>
        <v>0</v>
      </c>
      <c r="BH304" s="228">
        <f>IF(N304="sníž. přenesená",J304,0)</f>
        <v>0</v>
      </c>
      <c r="BI304" s="228">
        <f>IF(N304="nulová",J304,0)</f>
        <v>0</v>
      </c>
      <c r="BJ304" s="19" t="s">
        <v>78</v>
      </c>
      <c r="BK304" s="228">
        <f>ROUND(I304*H304,2)</f>
        <v>0</v>
      </c>
      <c r="BL304" s="19" t="s">
        <v>152</v>
      </c>
      <c r="BM304" s="227" t="s">
        <v>489</v>
      </c>
    </row>
    <row r="305" s="2" customFormat="1">
      <c r="A305" s="40"/>
      <c r="B305" s="41"/>
      <c r="C305" s="42"/>
      <c r="D305" s="229" t="s">
        <v>154</v>
      </c>
      <c r="E305" s="42"/>
      <c r="F305" s="230" t="s">
        <v>490</v>
      </c>
      <c r="G305" s="42"/>
      <c r="H305" s="42"/>
      <c r="I305" s="231"/>
      <c r="J305" s="42"/>
      <c r="K305" s="42"/>
      <c r="L305" s="46"/>
      <c r="M305" s="232"/>
      <c r="N305" s="23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154</v>
      </c>
      <c r="AU305" s="19" t="s">
        <v>80</v>
      </c>
    </row>
    <row r="306" s="13" customFormat="1">
      <c r="A306" s="13"/>
      <c r="B306" s="236"/>
      <c r="C306" s="237"/>
      <c r="D306" s="234" t="s">
        <v>158</v>
      </c>
      <c r="E306" s="238" t="s">
        <v>19</v>
      </c>
      <c r="F306" s="239" t="s">
        <v>491</v>
      </c>
      <c r="G306" s="237"/>
      <c r="H306" s="240">
        <v>25</v>
      </c>
      <c r="I306" s="241"/>
      <c r="J306" s="237"/>
      <c r="K306" s="237"/>
      <c r="L306" s="242"/>
      <c r="M306" s="243"/>
      <c r="N306" s="244"/>
      <c r="O306" s="244"/>
      <c r="P306" s="244"/>
      <c r="Q306" s="244"/>
      <c r="R306" s="244"/>
      <c r="S306" s="244"/>
      <c r="T306" s="24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6" t="s">
        <v>158</v>
      </c>
      <c r="AU306" s="246" t="s">
        <v>80</v>
      </c>
      <c r="AV306" s="13" t="s">
        <v>80</v>
      </c>
      <c r="AW306" s="13" t="s">
        <v>33</v>
      </c>
      <c r="AX306" s="13" t="s">
        <v>71</v>
      </c>
      <c r="AY306" s="246" t="s">
        <v>146</v>
      </c>
    </row>
    <row r="307" s="13" customFormat="1">
      <c r="A307" s="13"/>
      <c r="B307" s="236"/>
      <c r="C307" s="237"/>
      <c r="D307" s="234" t="s">
        <v>158</v>
      </c>
      <c r="E307" s="238" t="s">
        <v>19</v>
      </c>
      <c r="F307" s="239" t="s">
        <v>492</v>
      </c>
      <c r="G307" s="237"/>
      <c r="H307" s="240">
        <v>200</v>
      </c>
      <c r="I307" s="241"/>
      <c r="J307" s="237"/>
      <c r="K307" s="237"/>
      <c r="L307" s="242"/>
      <c r="M307" s="243"/>
      <c r="N307" s="244"/>
      <c r="O307" s="244"/>
      <c r="P307" s="244"/>
      <c r="Q307" s="244"/>
      <c r="R307" s="244"/>
      <c r="S307" s="244"/>
      <c r="T307" s="24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6" t="s">
        <v>158</v>
      </c>
      <c r="AU307" s="246" t="s">
        <v>80</v>
      </c>
      <c r="AV307" s="13" t="s">
        <v>80</v>
      </c>
      <c r="AW307" s="13" t="s">
        <v>33</v>
      </c>
      <c r="AX307" s="13" t="s">
        <v>71</v>
      </c>
      <c r="AY307" s="246" t="s">
        <v>146</v>
      </c>
    </row>
    <row r="308" s="14" customFormat="1">
      <c r="A308" s="14"/>
      <c r="B308" s="247"/>
      <c r="C308" s="248"/>
      <c r="D308" s="234" t="s">
        <v>158</v>
      </c>
      <c r="E308" s="249" t="s">
        <v>19</v>
      </c>
      <c r="F308" s="250" t="s">
        <v>178</v>
      </c>
      <c r="G308" s="248"/>
      <c r="H308" s="251">
        <v>225</v>
      </c>
      <c r="I308" s="252"/>
      <c r="J308" s="248"/>
      <c r="K308" s="248"/>
      <c r="L308" s="253"/>
      <c r="M308" s="254"/>
      <c r="N308" s="255"/>
      <c r="O308" s="255"/>
      <c r="P308" s="255"/>
      <c r="Q308" s="255"/>
      <c r="R308" s="255"/>
      <c r="S308" s="255"/>
      <c r="T308" s="25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7" t="s">
        <v>158</v>
      </c>
      <c r="AU308" s="257" t="s">
        <v>80</v>
      </c>
      <c r="AV308" s="14" t="s">
        <v>152</v>
      </c>
      <c r="AW308" s="14" t="s">
        <v>33</v>
      </c>
      <c r="AX308" s="14" t="s">
        <v>78</v>
      </c>
      <c r="AY308" s="257" t="s">
        <v>146</v>
      </c>
    </row>
    <row r="309" s="2" customFormat="1" ht="24.15" customHeight="1">
      <c r="A309" s="40"/>
      <c r="B309" s="41"/>
      <c r="C309" s="215" t="s">
        <v>493</v>
      </c>
      <c r="D309" s="215" t="s">
        <v>148</v>
      </c>
      <c r="E309" s="216" t="s">
        <v>494</v>
      </c>
      <c r="F309" s="217" t="s">
        <v>495</v>
      </c>
      <c r="G309" s="218" t="s">
        <v>151</v>
      </c>
      <c r="H309" s="219">
        <v>125</v>
      </c>
      <c r="I309" s="220"/>
      <c r="J309" s="221">
        <f>ROUND(I309*H309,2)</f>
        <v>0</v>
      </c>
      <c r="K309" s="222"/>
      <c r="L309" s="46"/>
      <c r="M309" s="223" t="s">
        <v>19</v>
      </c>
      <c r="N309" s="224" t="s">
        <v>42</v>
      </c>
      <c r="O309" s="86"/>
      <c r="P309" s="225">
        <f>O309*H309</f>
        <v>0</v>
      </c>
      <c r="Q309" s="225">
        <v>0</v>
      </c>
      <c r="R309" s="225">
        <f>Q309*H309</f>
        <v>0</v>
      </c>
      <c r="S309" s="225">
        <v>0</v>
      </c>
      <c r="T309" s="22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7" t="s">
        <v>152</v>
      </c>
      <c r="AT309" s="227" t="s">
        <v>148</v>
      </c>
      <c r="AU309" s="227" t="s">
        <v>80</v>
      </c>
      <c r="AY309" s="19" t="s">
        <v>146</v>
      </c>
      <c r="BE309" s="228">
        <f>IF(N309="základní",J309,0)</f>
        <v>0</v>
      </c>
      <c r="BF309" s="228">
        <f>IF(N309="snížená",J309,0)</f>
        <v>0</v>
      </c>
      <c r="BG309" s="228">
        <f>IF(N309="zákl. přenesená",J309,0)</f>
        <v>0</v>
      </c>
      <c r="BH309" s="228">
        <f>IF(N309="sníž. přenesená",J309,0)</f>
        <v>0</v>
      </c>
      <c r="BI309" s="228">
        <f>IF(N309="nulová",J309,0)</f>
        <v>0</v>
      </c>
      <c r="BJ309" s="19" t="s">
        <v>78</v>
      </c>
      <c r="BK309" s="228">
        <f>ROUND(I309*H309,2)</f>
        <v>0</v>
      </c>
      <c r="BL309" s="19" t="s">
        <v>152</v>
      </c>
      <c r="BM309" s="227" t="s">
        <v>496</v>
      </c>
    </row>
    <row r="310" s="13" customFormat="1">
      <c r="A310" s="13"/>
      <c r="B310" s="236"/>
      <c r="C310" s="237"/>
      <c r="D310" s="234" t="s">
        <v>158</v>
      </c>
      <c r="E310" s="238" t="s">
        <v>19</v>
      </c>
      <c r="F310" s="239" t="s">
        <v>491</v>
      </c>
      <c r="G310" s="237"/>
      <c r="H310" s="240">
        <v>25</v>
      </c>
      <c r="I310" s="241"/>
      <c r="J310" s="237"/>
      <c r="K310" s="237"/>
      <c r="L310" s="242"/>
      <c r="M310" s="243"/>
      <c r="N310" s="244"/>
      <c r="O310" s="244"/>
      <c r="P310" s="244"/>
      <c r="Q310" s="244"/>
      <c r="R310" s="244"/>
      <c r="S310" s="244"/>
      <c r="T310" s="24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6" t="s">
        <v>158</v>
      </c>
      <c r="AU310" s="246" t="s">
        <v>80</v>
      </c>
      <c r="AV310" s="13" t="s">
        <v>80</v>
      </c>
      <c r="AW310" s="13" t="s">
        <v>33</v>
      </c>
      <c r="AX310" s="13" t="s">
        <v>71</v>
      </c>
      <c r="AY310" s="246" t="s">
        <v>146</v>
      </c>
    </row>
    <row r="311" s="13" customFormat="1">
      <c r="A311" s="13"/>
      <c r="B311" s="236"/>
      <c r="C311" s="237"/>
      <c r="D311" s="234" t="s">
        <v>158</v>
      </c>
      <c r="E311" s="238" t="s">
        <v>19</v>
      </c>
      <c r="F311" s="239" t="s">
        <v>357</v>
      </c>
      <c r="G311" s="237"/>
      <c r="H311" s="240">
        <v>100</v>
      </c>
      <c r="I311" s="241"/>
      <c r="J311" s="237"/>
      <c r="K311" s="237"/>
      <c r="L311" s="242"/>
      <c r="M311" s="243"/>
      <c r="N311" s="244"/>
      <c r="O311" s="244"/>
      <c r="P311" s="244"/>
      <c r="Q311" s="244"/>
      <c r="R311" s="244"/>
      <c r="S311" s="244"/>
      <c r="T311" s="24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6" t="s">
        <v>158</v>
      </c>
      <c r="AU311" s="246" t="s">
        <v>80</v>
      </c>
      <c r="AV311" s="13" t="s">
        <v>80</v>
      </c>
      <c r="AW311" s="13" t="s">
        <v>33</v>
      </c>
      <c r="AX311" s="13" t="s">
        <v>71</v>
      </c>
      <c r="AY311" s="246" t="s">
        <v>146</v>
      </c>
    </row>
    <row r="312" s="14" customFormat="1">
      <c r="A312" s="14"/>
      <c r="B312" s="247"/>
      <c r="C312" s="248"/>
      <c r="D312" s="234" t="s">
        <v>158</v>
      </c>
      <c r="E312" s="249" t="s">
        <v>19</v>
      </c>
      <c r="F312" s="250" t="s">
        <v>178</v>
      </c>
      <c r="G312" s="248"/>
      <c r="H312" s="251">
        <v>125</v>
      </c>
      <c r="I312" s="252"/>
      <c r="J312" s="248"/>
      <c r="K312" s="248"/>
      <c r="L312" s="253"/>
      <c r="M312" s="254"/>
      <c r="N312" s="255"/>
      <c r="O312" s="255"/>
      <c r="P312" s="255"/>
      <c r="Q312" s="255"/>
      <c r="R312" s="255"/>
      <c r="S312" s="255"/>
      <c r="T312" s="25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7" t="s">
        <v>158</v>
      </c>
      <c r="AU312" s="257" t="s">
        <v>80</v>
      </c>
      <c r="AV312" s="14" t="s">
        <v>152</v>
      </c>
      <c r="AW312" s="14" t="s">
        <v>33</v>
      </c>
      <c r="AX312" s="14" t="s">
        <v>78</v>
      </c>
      <c r="AY312" s="257" t="s">
        <v>146</v>
      </c>
    </row>
    <row r="313" s="2" customFormat="1" ht="24.15" customHeight="1">
      <c r="A313" s="40"/>
      <c r="B313" s="41"/>
      <c r="C313" s="215" t="s">
        <v>497</v>
      </c>
      <c r="D313" s="215" t="s">
        <v>148</v>
      </c>
      <c r="E313" s="216" t="s">
        <v>498</v>
      </c>
      <c r="F313" s="217" t="s">
        <v>499</v>
      </c>
      <c r="G313" s="218" t="s">
        <v>151</v>
      </c>
      <c r="H313" s="219">
        <v>100</v>
      </c>
      <c r="I313" s="220"/>
      <c r="J313" s="221">
        <f>ROUND(I313*H313,2)</f>
        <v>0</v>
      </c>
      <c r="K313" s="222"/>
      <c r="L313" s="46"/>
      <c r="M313" s="223" t="s">
        <v>19</v>
      </c>
      <c r="N313" s="224" t="s">
        <v>42</v>
      </c>
      <c r="O313" s="86"/>
      <c r="P313" s="225">
        <f>O313*H313</f>
        <v>0</v>
      </c>
      <c r="Q313" s="225">
        <v>0</v>
      </c>
      <c r="R313" s="225">
        <f>Q313*H313</f>
        <v>0</v>
      </c>
      <c r="S313" s="225">
        <v>0</v>
      </c>
      <c r="T313" s="22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27" t="s">
        <v>152</v>
      </c>
      <c r="AT313" s="227" t="s">
        <v>148</v>
      </c>
      <c r="AU313" s="227" t="s">
        <v>80</v>
      </c>
      <c r="AY313" s="19" t="s">
        <v>146</v>
      </c>
      <c r="BE313" s="228">
        <f>IF(N313="základní",J313,0)</f>
        <v>0</v>
      </c>
      <c r="BF313" s="228">
        <f>IF(N313="snížená",J313,0)</f>
        <v>0</v>
      </c>
      <c r="BG313" s="228">
        <f>IF(N313="zákl. přenesená",J313,0)</f>
        <v>0</v>
      </c>
      <c r="BH313" s="228">
        <f>IF(N313="sníž. přenesená",J313,0)</f>
        <v>0</v>
      </c>
      <c r="BI313" s="228">
        <f>IF(N313="nulová",J313,0)</f>
        <v>0</v>
      </c>
      <c r="BJ313" s="19" t="s">
        <v>78</v>
      </c>
      <c r="BK313" s="228">
        <f>ROUND(I313*H313,2)</f>
        <v>0</v>
      </c>
      <c r="BL313" s="19" t="s">
        <v>152</v>
      </c>
      <c r="BM313" s="227" t="s">
        <v>500</v>
      </c>
    </row>
    <row r="314" s="13" customFormat="1">
      <c r="A314" s="13"/>
      <c r="B314" s="236"/>
      <c r="C314" s="237"/>
      <c r="D314" s="234" t="s">
        <v>158</v>
      </c>
      <c r="E314" s="238" t="s">
        <v>19</v>
      </c>
      <c r="F314" s="239" t="s">
        <v>357</v>
      </c>
      <c r="G314" s="237"/>
      <c r="H314" s="240">
        <v>100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6" t="s">
        <v>158</v>
      </c>
      <c r="AU314" s="246" t="s">
        <v>80</v>
      </c>
      <c r="AV314" s="13" t="s">
        <v>80</v>
      </c>
      <c r="AW314" s="13" t="s">
        <v>33</v>
      </c>
      <c r="AX314" s="13" t="s">
        <v>78</v>
      </c>
      <c r="AY314" s="246" t="s">
        <v>146</v>
      </c>
    </row>
    <row r="315" s="2" customFormat="1" ht="33" customHeight="1">
      <c r="A315" s="40"/>
      <c r="B315" s="41"/>
      <c r="C315" s="215" t="s">
        <v>501</v>
      </c>
      <c r="D315" s="215" t="s">
        <v>148</v>
      </c>
      <c r="E315" s="216" t="s">
        <v>502</v>
      </c>
      <c r="F315" s="217" t="s">
        <v>503</v>
      </c>
      <c r="G315" s="218" t="s">
        <v>151</v>
      </c>
      <c r="H315" s="219">
        <v>1.5</v>
      </c>
      <c r="I315" s="220"/>
      <c r="J315" s="221">
        <f>ROUND(I315*H315,2)</f>
        <v>0</v>
      </c>
      <c r="K315" s="222"/>
      <c r="L315" s="46"/>
      <c r="M315" s="223" t="s">
        <v>19</v>
      </c>
      <c r="N315" s="224" t="s">
        <v>42</v>
      </c>
      <c r="O315" s="86"/>
      <c r="P315" s="225">
        <f>O315*H315</f>
        <v>0</v>
      </c>
      <c r="Q315" s="225">
        <v>0.1837</v>
      </c>
      <c r="R315" s="225">
        <f>Q315*H315</f>
        <v>0.27555000000000002</v>
      </c>
      <c r="S315" s="225">
        <v>0</v>
      </c>
      <c r="T315" s="22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7" t="s">
        <v>152</v>
      </c>
      <c r="AT315" s="227" t="s">
        <v>148</v>
      </c>
      <c r="AU315" s="227" t="s">
        <v>80</v>
      </c>
      <c r="AY315" s="19" t="s">
        <v>146</v>
      </c>
      <c r="BE315" s="228">
        <f>IF(N315="základní",J315,0)</f>
        <v>0</v>
      </c>
      <c r="BF315" s="228">
        <f>IF(N315="snížená",J315,0)</f>
        <v>0</v>
      </c>
      <c r="BG315" s="228">
        <f>IF(N315="zákl. přenesená",J315,0)</f>
        <v>0</v>
      </c>
      <c r="BH315" s="228">
        <f>IF(N315="sníž. přenesená",J315,0)</f>
        <v>0</v>
      </c>
      <c r="BI315" s="228">
        <f>IF(N315="nulová",J315,0)</f>
        <v>0</v>
      </c>
      <c r="BJ315" s="19" t="s">
        <v>78</v>
      </c>
      <c r="BK315" s="228">
        <f>ROUND(I315*H315,2)</f>
        <v>0</v>
      </c>
      <c r="BL315" s="19" t="s">
        <v>152</v>
      </c>
      <c r="BM315" s="227" t="s">
        <v>504</v>
      </c>
    </row>
    <row r="316" s="2" customFormat="1">
      <c r="A316" s="40"/>
      <c r="B316" s="41"/>
      <c r="C316" s="42"/>
      <c r="D316" s="229" t="s">
        <v>154</v>
      </c>
      <c r="E316" s="42"/>
      <c r="F316" s="230" t="s">
        <v>505</v>
      </c>
      <c r="G316" s="42"/>
      <c r="H316" s="42"/>
      <c r="I316" s="231"/>
      <c r="J316" s="42"/>
      <c r="K316" s="42"/>
      <c r="L316" s="46"/>
      <c r="M316" s="232"/>
      <c r="N316" s="23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154</v>
      </c>
      <c r="AU316" s="19" t="s">
        <v>80</v>
      </c>
    </row>
    <row r="317" s="13" customFormat="1">
      <c r="A317" s="13"/>
      <c r="B317" s="236"/>
      <c r="C317" s="237"/>
      <c r="D317" s="234" t="s">
        <v>158</v>
      </c>
      <c r="E317" s="238" t="s">
        <v>19</v>
      </c>
      <c r="F317" s="239" t="s">
        <v>476</v>
      </c>
      <c r="G317" s="237"/>
      <c r="H317" s="240">
        <v>1.5</v>
      </c>
      <c r="I317" s="241"/>
      <c r="J317" s="237"/>
      <c r="K317" s="237"/>
      <c r="L317" s="242"/>
      <c r="M317" s="243"/>
      <c r="N317" s="244"/>
      <c r="O317" s="244"/>
      <c r="P317" s="244"/>
      <c r="Q317" s="244"/>
      <c r="R317" s="244"/>
      <c r="S317" s="244"/>
      <c r="T317" s="24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6" t="s">
        <v>158</v>
      </c>
      <c r="AU317" s="246" t="s">
        <v>80</v>
      </c>
      <c r="AV317" s="13" t="s">
        <v>80</v>
      </c>
      <c r="AW317" s="13" t="s">
        <v>33</v>
      </c>
      <c r="AX317" s="13" t="s">
        <v>78</v>
      </c>
      <c r="AY317" s="246" t="s">
        <v>146</v>
      </c>
    </row>
    <row r="318" s="2" customFormat="1" ht="16.5" customHeight="1">
      <c r="A318" s="40"/>
      <c r="B318" s="41"/>
      <c r="C318" s="258" t="s">
        <v>506</v>
      </c>
      <c r="D318" s="258" t="s">
        <v>298</v>
      </c>
      <c r="E318" s="259" t="s">
        <v>507</v>
      </c>
      <c r="F318" s="260" t="s">
        <v>508</v>
      </c>
      <c r="G318" s="261" t="s">
        <v>151</v>
      </c>
      <c r="H318" s="262">
        <v>1.6499999999999999</v>
      </c>
      <c r="I318" s="263"/>
      <c r="J318" s="264">
        <f>ROUND(I318*H318,2)</f>
        <v>0</v>
      </c>
      <c r="K318" s="265"/>
      <c r="L318" s="266"/>
      <c r="M318" s="267" t="s">
        <v>19</v>
      </c>
      <c r="N318" s="268" t="s">
        <v>42</v>
      </c>
      <c r="O318" s="86"/>
      <c r="P318" s="225">
        <f>O318*H318</f>
        <v>0</v>
      </c>
      <c r="Q318" s="225">
        <v>0.22800000000000001</v>
      </c>
      <c r="R318" s="225">
        <f>Q318*H318</f>
        <v>0.37619999999999998</v>
      </c>
      <c r="S318" s="225">
        <v>0</v>
      </c>
      <c r="T318" s="22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7" t="s">
        <v>195</v>
      </c>
      <c r="AT318" s="227" t="s">
        <v>298</v>
      </c>
      <c r="AU318" s="227" t="s">
        <v>80</v>
      </c>
      <c r="AY318" s="19" t="s">
        <v>146</v>
      </c>
      <c r="BE318" s="228">
        <f>IF(N318="základní",J318,0)</f>
        <v>0</v>
      </c>
      <c r="BF318" s="228">
        <f>IF(N318="snížená",J318,0)</f>
        <v>0</v>
      </c>
      <c r="BG318" s="228">
        <f>IF(N318="zákl. přenesená",J318,0)</f>
        <v>0</v>
      </c>
      <c r="BH318" s="228">
        <f>IF(N318="sníž. přenesená",J318,0)</f>
        <v>0</v>
      </c>
      <c r="BI318" s="228">
        <f>IF(N318="nulová",J318,0)</f>
        <v>0</v>
      </c>
      <c r="BJ318" s="19" t="s">
        <v>78</v>
      </c>
      <c r="BK318" s="228">
        <f>ROUND(I318*H318,2)</f>
        <v>0</v>
      </c>
      <c r="BL318" s="19" t="s">
        <v>152</v>
      </c>
      <c r="BM318" s="227" t="s">
        <v>509</v>
      </c>
    </row>
    <row r="319" s="13" customFormat="1">
      <c r="A319" s="13"/>
      <c r="B319" s="236"/>
      <c r="C319" s="237"/>
      <c r="D319" s="234" t="s">
        <v>158</v>
      </c>
      <c r="E319" s="238" t="s">
        <v>19</v>
      </c>
      <c r="F319" s="239" t="s">
        <v>510</v>
      </c>
      <c r="G319" s="237"/>
      <c r="H319" s="240">
        <v>1.6499999999999999</v>
      </c>
      <c r="I319" s="241"/>
      <c r="J319" s="237"/>
      <c r="K319" s="237"/>
      <c r="L319" s="242"/>
      <c r="M319" s="243"/>
      <c r="N319" s="244"/>
      <c r="O319" s="244"/>
      <c r="P319" s="244"/>
      <c r="Q319" s="244"/>
      <c r="R319" s="244"/>
      <c r="S319" s="244"/>
      <c r="T319" s="24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6" t="s">
        <v>158</v>
      </c>
      <c r="AU319" s="246" t="s">
        <v>80</v>
      </c>
      <c r="AV319" s="13" t="s">
        <v>80</v>
      </c>
      <c r="AW319" s="13" t="s">
        <v>33</v>
      </c>
      <c r="AX319" s="13" t="s">
        <v>78</v>
      </c>
      <c r="AY319" s="246" t="s">
        <v>146</v>
      </c>
    </row>
    <row r="320" s="2" customFormat="1" ht="44.25" customHeight="1">
      <c r="A320" s="40"/>
      <c r="B320" s="41"/>
      <c r="C320" s="215" t="s">
        <v>511</v>
      </c>
      <c r="D320" s="215" t="s">
        <v>148</v>
      </c>
      <c r="E320" s="216" t="s">
        <v>512</v>
      </c>
      <c r="F320" s="217" t="s">
        <v>513</v>
      </c>
      <c r="G320" s="218" t="s">
        <v>151</v>
      </c>
      <c r="H320" s="219">
        <v>234</v>
      </c>
      <c r="I320" s="220"/>
      <c r="J320" s="221">
        <f>ROUND(I320*H320,2)</f>
        <v>0</v>
      </c>
      <c r="K320" s="222"/>
      <c r="L320" s="46"/>
      <c r="M320" s="223" t="s">
        <v>19</v>
      </c>
      <c r="N320" s="224" t="s">
        <v>42</v>
      </c>
      <c r="O320" s="86"/>
      <c r="P320" s="225">
        <f>O320*H320</f>
        <v>0</v>
      </c>
      <c r="Q320" s="225">
        <v>0.11162</v>
      </c>
      <c r="R320" s="225">
        <f>Q320*H320</f>
        <v>26.11908</v>
      </c>
      <c r="S320" s="225">
        <v>0</v>
      </c>
      <c r="T320" s="22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7" t="s">
        <v>152</v>
      </c>
      <c r="AT320" s="227" t="s">
        <v>148</v>
      </c>
      <c r="AU320" s="227" t="s">
        <v>80</v>
      </c>
      <c r="AY320" s="19" t="s">
        <v>146</v>
      </c>
      <c r="BE320" s="228">
        <f>IF(N320="základní",J320,0)</f>
        <v>0</v>
      </c>
      <c r="BF320" s="228">
        <f>IF(N320="snížená",J320,0)</f>
        <v>0</v>
      </c>
      <c r="BG320" s="228">
        <f>IF(N320="zákl. přenesená",J320,0)</f>
        <v>0</v>
      </c>
      <c r="BH320" s="228">
        <f>IF(N320="sníž. přenesená",J320,0)</f>
        <v>0</v>
      </c>
      <c r="BI320" s="228">
        <f>IF(N320="nulová",J320,0)</f>
        <v>0</v>
      </c>
      <c r="BJ320" s="19" t="s">
        <v>78</v>
      </c>
      <c r="BK320" s="228">
        <f>ROUND(I320*H320,2)</f>
        <v>0</v>
      </c>
      <c r="BL320" s="19" t="s">
        <v>152</v>
      </c>
      <c r="BM320" s="227" t="s">
        <v>514</v>
      </c>
    </row>
    <row r="321" s="2" customFormat="1">
      <c r="A321" s="40"/>
      <c r="B321" s="41"/>
      <c r="C321" s="42"/>
      <c r="D321" s="229" t="s">
        <v>154</v>
      </c>
      <c r="E321" s="42"/>
      <c r="F321" s="230" t="s">
        <v>515</v>
      </c>
      <c r="G321" s="42"/>
      <c r="H321" s="42"/>
      <c r="I321" s="231"/>
      <c r="J321" s="42"/>
      <c r="K321" s="42"/>
      <c r="L321" s="46"/>
      <c r="M321" s="232"/>
      <c r="N321" s="23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154</v>
      </c>
      <c r="AU321" s="19" t="s">
        <v>80</v>
      </c>
    </row>
    <row r="322" s="13" customFormat="1">
      <c r="A322" s="13"/>
      <c r="B322" s="236"/>
      <c r="C322" s="237"/>
      <c r="D322" s="234" t="s">
        <v>158</v>
      </c>
      <c r="E322" s="238" t="s">
        <v>19</v>
      </c>
      <c r="F322" s="239" t="s">
        <v>355</v>
      </c>
      <c r="G322" s="237"/>
      <c r="H322" s="240">
        <v>221</v>
      </c>
      <c r="I322" s="241"/>
      <c r="J322" s="237"/>
      <c r="K322" s="237"/>
      <c r="L322" s="242"/>
      <c r="M322" s="243"/>
      <c r="N322" s="244"/>
      <c r="O322" s="244"/>
      <c r="P322" s="244"/>
      <c r="Q322" s="244"/>
      <c r="R322" s="244"/>
      <c r="S322" s="244"/>
      <c r="T322" s="24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6" t="s">
        <v>158</v>
      </c>
      <c r="AU322" s="246" t="s">
        <v>80</v>
      </c>
      <c r="AV322" s="13" t="s">
        <v>80</v>
      </c>
      <c r="AW322" s="13" t="s">
        <v>33</v>
      </c>
      <c r="AX322" s="13" t="s">
        <v>71</v>
      </c>
      <c r="AY322" s="246" t="s">
        <v>146</v>
      </c>
    </row>
    <row r="323" s="13" customFormat="1">
      <c r="A323" s="13"/>
      <c r="B323" s="236"/>
      <c r="C323" s="237"/>
      <c r="D323" s="234" t="s">
        <v>158</v>
      </c>
      <c r="E323" s="238" t="s">
        <v>19</v>
      </c>
      <c r="F323" s="239" t="s">
        <v>356</v>
      </c>
      <c r="G323" s="237"/>
      <c r="H323" s="240">
        <v>13</v>
      </c>
      <c r="I323" s="241"/>
      <c r="J323" s="237"/>
      <c r="K323" s="237"/>
      <c r="L323" s="242"/>
      <c r="M323" s="243"/>
      <c r="N323" s="244"/>
      <c r="O323" s="244"/>
      <c r="P323" s="244"/>
      <c r="Q323" s="244"/>
      <c r="R323" s="244"/>
      <c r="S323" s="244"/>
      <c r="T323" s="24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6" t="s">
        <v>158</v>
      </c>
      <c r="AU323" s="246" t="s">
        <v>80</v>
      </c>
      <c r="AV323" s="13" t="s">
        <v>80</v>
      </c>
      <c r="AW323" s="13" t="s">
        <v>33</v>
      </c>
      <c r="AX323" s="13" t="s">
        <v>71</v>
      </c>
      <c r="AY323" s="246" t="s">
        <v>146</v>
      </c>
    </row>
    <row r="324" s="14" customFormat="1">
      <c r="A324" s="14"/>
      <c r="B324" s="247"/>
      <c r="C324" s="248"/>
      <c r="D324" s="234" t="s">
        <v>158</v>
      </c>
      <c r="E324" s="249" t="s">
        <v>19</v>
      </c>
      <c r="F324" s="250" t="s">
        <v>178</v>
      </c>
      <c r="G324" s="248"/>
      <c r="H324" s="251">
        <v>234</v>
      </c>
      <c r="I324" s="252"/>
      <c r="J324" s="248"/>
      <c r="K324" s="248"/>
      <c r="L324" s="253"/>
      <c r="M324" s="254"/>
      <c r="N324" s="255"/>
      <c r="O324" s="255"/>
      <c r="P324" s="255"/>
      <c r="Q324" s="255"/>
      <c r="R324" s="255"/>
      <c r="S324" s="255"/>
      <c r="T324" s="25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7" t="s">
        <v>158</v>
      </c>
      <c r="AU324" s="257" t="s">
        <v>80</v>
      </c>
      <c r="AV324" s="14" t="s">
        <v>152</v>
      </c>
      <c r="AW324" s="14" t="s">
        <v>33</v>
      </c>
      <c r="AX324" s="14" t="s">
        <v>78</v>
      </c>
      <c r="AY324" s="257" t="s">
        <v>146</v>
      </c>
    </row>
    <row r="325" s="2" customFormat="1" ht="16.5" customHeight="1">
      <c r="A325" s="40"/>
      <c r="B325" s="41"/>
      <c r="C325" s="258" t="s">
        <v>516</v>
      </c>
      <c r="D325" s="258" t="s">
        <v>298</v>
      </c>
      <c r="E325" s="259" t="s">
        <v>517</v>
      </c>
      <c r="F325" s="260" t="s">
        <v>518</v>
      </c>
      <c r="G325" s="261" t="s">
        <v>151</v>
      </c>
      <c r="H325" s="262">
        <v>236.5</v>
      </c>
      <c r="I325" s="263"/>
      <c r="J325" s="264">
        <f>ROUND(I325*H325,2)</f>
        <v>0</v>
      </c>
      <c r="K325" s="265"/>
      <c r="L325" s="266"/>
      <c r="M325" s="267" t="s">
        <v>19</v>
      </c>
      <c r="N325" s="268" t="s">
        <v>42</v>
      </c>
      <c r="O325" s="86"/>
      <c r="P325" s="225">
        <f>O325*H325</f>
        <v>0</v>
      </c>
      <c r="Q325" s="225">
        <v>0.17599999999999999</v>
      </c>
      <c r="R325" s="225">
        <f>Q325*H325</f>
        <v>41.623999999999995</v>
      </c>
      <c r="S325" s="225">
        <v>0</v>
      </c>
      <c r="T325" s="226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7" t="s">
        <v>195</v>
      </c>
      <c r="AT325" s="227" t="s">
        <v>298</v>
      </c>
      <c r="AU325" s="227" t="s">
        <v>80</v>
      </c>
      <c r="AY325" s="19" t="s">
        <v>146</v>
      </c>
      <c r="BE325" s="228">
        <f>IF(N325="základní",J325,0)</f>
        <v>0</v>
      </c>
      <c r="BF325" s="228">
        <f>IF(N325="snížená",J325,0)</f>
        <v>0</v>
      </c>
      <c r="BG325" s="228">
        <f>IF(N325="zákl. přenesená",J325,0)</f>
        <v>0</v>
      </c>
      <c r="BH325" s="228">
        <f>IF(N325="sníž. přenesená",J325,0)</f>
        <v>0</v>
      </c>
      <c r="BI325" s="228">
        <f>IF(N325="nulová",J325,0)</f>
        <v>0</v>
      </c>
      <c r="BJ325" s="19" t="s">
        <v>78</v>
      </c>
      <c r="BK325" s="228">
        <f>ROUND(I325*H325,2)</f>
        <v>0</v>
      </c>
      <c r="BL325" s="19" t="s">
        <v>152</v>
      </c>
      <c r="BM325" s="227" t="s">
        <v>519</v>
      </c>
    </row>
    <row r="326" s="13" customFormat="1">
      <c r="A326" s="13"/>
      <c r="B326" s="236"/>
      <c r="C326" s="237"/>
      <c r="D326" s="234" t="s">
        <v>158</v>
      </c>
      <c r="E326" s="238" t="s">
        <v>19</v>
      </c>
      <c r="F326" s="239" t="s">
        <v>520</v>
      </c>
      <c r="G326" s="237"/>
      <c r="H326" s="240">
        <v>236.5</v>
      </c>
      <c r="I326" s="241"/>
      <c r="J326" s="237"/>
      <c r="K326" s="237"/>
      <c r="L326" s="242"/>
      <c r="M326" s="243"/>
      <c r="N326" s="244"/>
      <c r="O326" s="244"/>
      <c r="P326" s="244"/>
      <c r="Q326" s="244"/>
      <c r="R326" s="244"/>
      <c r="S326" s="244"/>
      <c r="T326" s="24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6" t="s">
        <v>158</v>
      </c>
      <c r="AU326" s="246" t="s">
        <v>80</v>
      </c>
      <c r="AV326" s="13" t="s">
        <v>80</v>
      </c>
      <c r="AW326" s="13" t="s">
        <v>33</v>
      </c>
      <c r="AX326" s="13" t="s">
        <v>78</v>
      </c>
      <c r="AY326" s="246" t="s">
        <v>146</v>
      </c>
    </row>
    <row r="327" s="2" customFormat="1" ht="16.5" customHeight="1">
      <c r="A327" s="40"/>
      <c r="B327" s="41"/>
      <c r="C327" s="258" t="s">
        <v>521</v>
      </c>
      <c r="D327" s="258" t="s">
        <v>298</v>
      </c>
      <c r="E327" s="259" t="s">
        <v>522</v>
      </c>
      <c r="F327" s="260" t="s">
        <v>523</v>
      </c>
      <c r="G327" s="261" t="s">
        <v>151</v>
      </c>
      <c r="H327" s="262">
        <v>20.899999999999999</v>
      </c>
      <c r="I327" s="263"/>
      <c r="J327" s="264">
        <f>ROUND(I327*H327,2)</f>
        <v>0</v>
      </c>
      <c r="K327" s="265"/>
      <c r="L327" s="266"/>
      <c r="M327" s="267" t="s">
        <v>19</v>
      </c>
      <c r="N327" s="268" t="s">
        <v>42</v>
      </c>
      <c r="O327" s="86"/>
      <c r="P327" s="225">
        <f>O327*H327</f>
        <v>0</v>
      </c>
      <c r="Q327" s="225">
        <v>0.17499999999999999</v>
      </c>
      <c r="R327" s="225">
        <f>Q327*H327</f>
        <v>3.6574999999999993</v>
      </c>
      <c r="S327" s="225">
        <v>0</v>
      </c>
      <c r="T327" s="22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7" t="s">
        <v>195</v>
      </c>
      <c r="AT327" s="227" t="s">
        <v>298</v>
      </c>
      <c r="AU327" s="227" t="s">
        <v>80</v>
      </c>
      <c r="AY327" s="19" t="s">
        <v>146</v>
      </c>
      <c r="BE327" s="228">
        <f>IF(N327="základní",J327,0)</f>
        <v>0</v>
      </c>
      <c r="BF327" s="228">
        <f>IF(N327="snížená",J327,0)</f>
        <v>0</v>
      </c>
      <c r="BG327" s="228">
        <f>IF(N327="zákl. přenesená",J327,0)</f>
        <v>0</v>
      </c>
      <c r="BH327" s="228">
        <f>IF(N327="sníž. přenesená",J327,0)</f>
        <v>0</v>
      </c>
      <c r="BI327" s="228">
        <f>IF(N327="nulová",J327,0)</f>
        <v>0</v>
      </c>
      <c r="BJ327" s="19" t="s">
        <v>78</v>
      </c>
      <c r="BK327" s="228">
        <f>ROUND(I327*H327,2)</f>
        <v>0</v>
      </c>
      <c r="BL327" s="19" t="s">
        <v>152</v>
      </c>
      <c r="BM327" s="227" t="s">
        <v>524</v>
      </c>
    </row>
    <row r="328" s="13" customFormat="1">
      <c r="A328" s="13"/>
      <c r="B328" s="236"/>
      <c r="C328" s="237"/>
      <c r="D328" s="234" t="s">
        <v>158</v>
      </c>
      <c r="E328" s="238" t="s">
        <v>19</v>
      </c>
      <c r="F328" s="239" t="s">
        <v>525</v>
      </c>
      <c r="G328" s="237"/>
      <c r="H328" s="240">
        <v>20.899999999999999</v>
      </c>
      <c r="I328" s="241"/>
      <c r="J328" s="237"/>
      <c r="K328" s="237"/>
      <c r="L328" s="242"/>
      <c r="M328" s="243"/>
      <c r="N328" s="244"/>
      <c r="O328" s="244"/>
      <c r="P328" s="244"/>
      <c r="Q328" s="244"/>
      <c r="R328" s="244"/>
      <c r="S328" s="244"/>
      <c r="T328" s="24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6" t="s">
        <v>158</v>
      </c>
      <c r="AU328" s="246" t="s">
        <v>80</v>
      </c>
      <c r="AV328" s="13" t="s">
        <v>80</v>
      </c>
      <c r="AW328" s="13" t="s">
        <v>33</v>
      </c>
      <c r="AX328" s="13" t="s">
        <v>78</v>
      </c>
      <c r="AY328" s="246" t="s">
        <v>146</v>
      </c>
    </row>
    <row r="329" s="2" customFormat="1" ht="21.75" customHeight="1">
      <c r="A329" s="40"/>
      <c r="B329" s="41"/>
      <c r="C329" s="215" t="s">
        <v>526</v>
      </c>
      <c r="D329" s="215" t="s">
        <v>148</v>
      </c>
      <c r="E329" s="216" t="s">
        <v>527</v>
      </c>
      <c r="F329" s="217" t="s">
        <v>528</v>
      </c>
      <c r="G329" s="218" t="s">
        <v>203</v>
      </c>
      <c r="H329" s="219">
        <v>160</v>
      </c>
      <c r="I329" s="220"/>
      <c r="J329" s="221">
        <f>ROUND(I329*H329,2)</f>
        <v>0</v>
      </c>
      <c r="K329" s="222"/>
      <c r="L329" s="46"/>
      <c r="M329" s="223" t="s">
        <v>19</v>
      </c>
      <c r="N329" s="224" t="s">
        <v>42</v>
      </c>
      <c r="O329" s="86"/>
      <c r="P329" s="225">
        <f>O329*H329</f>
        <v>0</v>
      </c>
      <c r="Q329" s="225">
        <v>1.0000000000000001E-05</v>
      </c>
      <c r="R329" s="225">
        <f>Q329*H329</f>
        <v>0.0016000000000000001</v>
      </c>
      <c r="S329" s="225">
        <v>0</v>
      </c>
      <c r="T329" s="226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7" t="s">
        <v>152</v>
      </c>
      <c r="AT329" s="227" t="s">
        <v>148</v>
      </c>
      <c r="AU329" s="227" t="s">
        <v>80</v>
      </c>
      <c r="AY329" s="19" t="s">
        <v>146</v>
      </c>
      <c r="BE329" s="228">
        <f>IF(N329="základní",J329,0)</f>
        <v>0</v>
      </c>
      <c r="BF329" s="228">
        <f>IF(N329="snížená",J329,0)</f>
        <v>0</v>
      </c>
      <c r="BG329" s="228">
        <f>IF(N329="zákl. přenesená",J329,0)</f>
        <v>0</v>
      </c>
      <c r="BH329" s="228">
        <f>IF(N329="sníž. přenesená",J329,0)</f>
        <v>0</v>
      </c>
      <c r="BI329" s="228">
        <f>IF(N329="nulová",J329,0)</f>
        <v>0</v>
      </c>
      <c r="BJ329" s="19" t="s">
        <v>78</v>
      </c>
      <c r="BK329" s="228">
        <f>ROUND(I329*H329,2)</f>
        <v>0</v>
      </c>
      <c r="BL329" s="19" t="s">
        <v>152</v>
      </c>
      <c r="BM329" s="227" t="s">
        <v>529</v>
      </c>
    </row>
    <row r="330" s="2" customFormat="1">
      <c r="A330" s="40"/>
      <c r="B330" s="41"/>
      <c r="C330" s="42"/>
      <c r="D330" s="229" t="s">
        <v>154</v>
      </c>
      <c r="E330" s="42"/>
      <c r="F330" s="230" t="s">
        <v>530</v>
      </c>
      <c r="G330" s="42"/>
      <c r="H330" s="42"/>
      <c r="I330" s="231"/>
      <c r="J330" s="42"/>
      <c r="K330" s="42"/>
      <c r="L330" s="46"/>
      <c r="M330" s="232"/>
      <c r="N330" s="23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154</v>
      </c>
      <c r="AU330" s="19" t="s">
        <v>80</v>
      </c>
    </row>
    <row r="331" s="12" customFormat="1" ht="22.8" customHeight="1">
      <c r="A331" s="12"/>
      <c r="B331" s="199"/>
      <c r="C331" s="200"/>
      <c r="D331" s="201" t="s">
        <v>70</v>
      </c>
      <c r="E331" s="213" t="s">
        <v>195</v>
      </c>
      <c r="F331" s="213" t="s">
        <v>531</v>
      </c>
      <c r="G331" s="200"/>
      <c r="H331" s="200"/>
      <c r="I331" s="203"/>
      <c r="J331" s="214">
        <f>BK331</f>
        <v>0</v>
      </c>
      <c r="K331" s="200"/>
      <c r="L331" s="205"/>
      <c r="M331" s="206"/>
      <c r="N331" s="207"/>
      <c r="O331" s="207"/>
      <c r="P331" s="208">
        <f>SUM(P332:P397)</f>
        <v>0</v>
      </c>
      <c r="Q331" s="207"/>
      <c r="R331" s="208">
        <f>SUM(R332:R397)</f>
        <v>6.9503050999999996</v>
      </c>
      <c r="S331" s="207"/>
      <c r="T331" s="209">
        <f>SUM(T332:T397)</f>
        <v>5.0199999999999996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0" t="s">
        <v>78</v>
      </c>
      <c r="AT331" s="211" t="s">
        <v>70</v>
      </c>
      <c r="AU331" s="211" t="s">
        <v>78</v>
      </c>
      <c r="AY331" s="210" t="s">
        <v>146</v>
      </c>
      <c r="BK331" s="212">
        <f>SUM(BK332:BK397)</f>
        <v>0</v>
      </c>
    </row>
    <row r="332" s="2" customFormat="1" ht="16.5" customHeight="1">
      <c r="A332" s="40"/>
      <c r="B332" s="41"/>
      <c r="C332" s="215" t="s">
        <v>532</v>
      </c>
      <c r="D332" s="215" t="s">
        <v>148</v>
      </c>
      <c r="E332" s="216" t="s">
        <v>533</v>
      </c>
      <c r="F332" s="217" t="s">
        <v>534</v>
      </c>
      <c r="G332" s="218" t="s">
        <v>203</v>
      </c>
      <c r="H332" s="219">
        <v>15</v>
      </c>
      <c r="I332" s="220"/>
      <c r="J332" s="221">
        <f>ROUND(I332*H332,2)</f>
        <v>0</v>
      </c>
      <c r="K332" s="222"/>
      <c r="L332" s="46"/>
      <c r="M332" s="223" t="s">
        <v>19</v>
      </c>
      <c r="N332" s="224" t="s">
        <v>42</v>
      </c>
      <c r="O332" s="86"/>
      <c r="P332" s="225">
        <f>O332*H332</f>
        <v>0</v>
      </c>
      <c r="Q332" s="225">
        <v>1.0000000000000001E-05</v>
      </c>
      <c r="R332" s="225">
        <f>Q332*H332</f>
        <v>0.00015000000000000001</v>
      </c>
      <c r="S332" s="225">
        <v>0</v>
      </c>
      <c r="T332" s="22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7" t="s">
        <v>152</v>
      </c>
      <c r="AT332" s="227" t="s">
        <v>148</v>
      </c>
      <c r="AU332" s="227" t="s">
        <v>80</v>
      </c>
      <c r="AY332" s="19" t="s">
        <v>146</v>
      </c>
      <c r="BE332" s="228">
        <f>IF(N332="základní",J332,0)</f>
        <v>0</v>
      </c>
      <c r="BF332" s="228">
        <f>IF(N332="snížená",J332,0)</f>
        <v>0</v>
      </c>
      <c r="BG332" s="228">
        <f>IF(N332="zákl. přenesená",J332,0)</f>
        <v>0</v>
      </c>
      <c r="BH332" s="228">
        <f>IF(N332="sníž. přenesená",J332,0)</f>
        <v>0</v>
      </c>
      <c r="BI332" s="228">
        <f>IF(N332="nulová",J332,0)</f>
        <v>0</v>
      </c>
      <c r="BJ332" s="19" t="s">
        <v>78</v>
      </c>
      <c r="BK332" s="228">
        <f>ROUND(I332*H332,2)</f>
        <v>0</v>
      </c>
      <c r="BL332" s="19" t="s">
        <v>152</v>
      </c>
      <c r="BM332" s="227" t="s">
        <v>535</v>
      </c>
    </row>
    <row r="333" s="2" customFormat="1">
      <c r="A333" s="40"/>
      <c r="B333" s="41"/>
      <c r="C333" s="42"/>
      <c r="D333" s="229" t="s">
        <v>154</v>
      </c>
      <c r="E333" s="42"/>
      <c r="F333" s="230" t="s">
        <v>536</v>
      </c>
      <c r="G333" s="42"/>
      <c r="H333" s="42"/>
      <c r="I333" s="231"/>
      <c r="J333" s="42"/>
      <c r="K333" s="42"/>
      <c r="L333" s="46"/>
      <c r="M333" s="232"/>
      <c r="N333" s="233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154</v>
      </c>
      <c r="AU333" s="19" t="s">
        <v>80</v>
      </c>
    </row>
    <row r="334" s="2" customFormat="1" ht="16.5" customHeight="1">
      <c r="A334" s="40"/>
      <c r="B334" s="41"/>
      <c r="C334" s="258" t="s">
        <v>537</v>
      </c>
      <c r="D334" s="258" t="s">
        <v>298</v>
      </c>
      <c r="E334" s="259" t="s">
        <v>538</v>
      </c>
      <c r="F334" s="260" t="s">
        <v>539</v>
      </c>
      <c r="G334" s="261" t="s">
        <v>203</v>
      </c>
      <c r="H334" s="262">
        <v>15.449999999999999</v>
      </c>
      <c r="I334" s="263"/>
      <c r="J334" s="264">
        <f>ROUND(I334*H334,2)</f>
        <v>0</v>
      </c>
      <c r="K334" s="265"/>
      <c r="L334" s="266"/>
      <c r="M334" s="267" t="s">
        <v>19</v>
      </c>
      <c r="N334" s="268" t="s">
        <v>42</v>
      </c>
      <c r="O334" s="86"/>
      <c r="P334" s="225">
        <f>O334*H334</f>
        <v>0</v>
      </c>
      <c r="Q334" s="225">
        <v>0.0043099999999999996</v>
      </c>
      <c r="R334" s="225">
        <f>Q334*H334</f>
        <v>0.066589499999999996</v>
      </c>
      <c r="S334" s="225">
        <v>0</v>
      </c>
      <c r="T334" s="226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27" t="s">
        <v>195</v>
      </c>
      <c r="AT334" s="227" t="s">
        <v>298</v>
      </c>
      <c r="AU334" s="227" t="s">
        <v>80</v>
      </c>
      <c r="AY334" s="19" t="s">
        <v>146</v>
      </c>
      <c r="BE334" s="228">
        <f>IF(N334="základní",J334,0)</f>
        <v>0</v>
      </c>
      <c r="BF334" s="228">
        <f>IF(N334="snížená",J334,0)</f>
        <v>0</v>
      </c>
      <c r="BG334" s="228">
        <f>IF(N334="zákl. přenesená",J334,0)</f>
        <v>0</v>
      </c>
      <c r="BH334" s="228">
        <f>IF(N334="sníž. přenesená",J334,0)</f>
        <v>0</v>
      </c>
      <c r="BI334" s="228">
        <f>IF(N334="nulová",J334,0)</f>
        <v>0</v>
      </c>
      <c r="BJ334" s="19" t="s">
        <v>78</v>
      </c>
      <c r="BK334" s="228">
        <f>ROUND(I334*H334,2)</f>
        <v>0</v>
      </c>
      <c r="BL334" s="19" t="s">
        <v>152</v>
      </c>
      <c r="BM334" s="227" t="s">
        <v>540</v>
      </c>
    </row>
    <row r="335" s="13" customFormat="1">
      <c r="A335" s="13"/>
      <c r="B335" s="236"/>
      <c r="C335" s="237"/>
      <c r="D335" s="234" t="s">
        <v>158</v>
      </c>
      <c r="E335" s="238" t="s">
        <v>19</v>
      </c>
      <c r="F335" s="239" t="s">
        <v>541</v>
      </c>
      <c r="G335" s="237"/>
      <c r="H335" s="240">
        <v>15.449999999999999</v>
      </c>
      <c r="I335" s="241"/>
      <c r="J335" s="237"/>
      <c r="K335" s="237"/>
      <c r="L335" s="242"/>
      <c r="M335" s="243"/>
      <c r="N335" s="244"/>
      <c r="O335" s="244"/>
      <c r="P335" s="244"/>
      <c r="Q335" s="244"/>
      <c r="R335" s="244"/>
      <c r="S335" s="244"/>
      <c r="T335" s="24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6" t="s">
        <v>158</v>
      </c>
      <c r="AU335" s="246" t="s">
        <v>80</v>
      </c>
      <c r="AV335" s="13" t="s">
        <v>80</v>
      </c>
      <c r="AW335" s="13" t="s">
        <v>33</v>
      </c>
      <c r="AX335" s="13" t="s">
        <v>78</v>
      </c>
      <c r="AY335" s="246" t="s">
        <v>146</v>
      </c>
    </row>
    <row r="336" s="2" customFormat="1" ht="16.5" customHeight="1">
      <c r="A336" s="40"/>
      <c r="B336" s="41"/>
      <c r="C336" s="215" t="s">
        <v>542</v>
      </c>
      <c r="D336" s="215" t="s">
        <v>148</v>
      </c>
      <c r="E336" s="216" t="s">
        <v>543</v>
      </c>
      <c r="F336" s="217" t="s">
        <v>544</v>
      </c>
      <c r="G336" s="218" t="s">
        <v>203</v>
      </c>
      <c r="H336" s="219">
        <v>24</v>
      </c>
      <c r="I336" s="220"/>
      <c r="J336" s="221">
        <f>ROUND(I336*H336,2)</f>
        <v>0</v>
      </c>
      <c r="K336" s="222"/>
      <c r="L336" s="46"/>
      <c r="M336" s="223" t="s">
        <v>19</v>
      </c>
      <c r="N336" s="224" t="s">
        <v>42</v>
      </c>
      <c r="O336" s="86"/>
      <c r="P336" s="225">
        <f>O336*H336</f>
        <v>0</v>
      </c>
      <c r="Q336" s="225">
        <v>1.0000000000000001E-05</v>
      </c>
      <c r="R336" s="225">
        <f>Q336*H336</f>
        <v>0.00024000000000000003</v>
      </c>
      <c r="S336" s="225">
        <v>0</v>
      </c>
      <c r="T336" s="22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7" t="s">
        <v>152</v>
      </c>
      <c r="AT336" s="227" t="s">
        <v>148</v>
      </c>
      <c r="AU336" s="227" t="s">
        <v>80</v>
      </c>
      <c r="AY336" s="19" t="s">
        <v>146</v>
      </c>
      <c r="BE336" s="228">
        <f>IF(N336="základní",J336,0)</f>
        <v>0</v>
      </c>
      <c r="BF336" s="228">
        <f>IF(N336="snížená",J336,0)</f>
        <v>0</v>
      </c>
      <c r="BG336" s="228">
        <f>IF(N336="zákl. přenesená",J336,0)</f>
        <v>0</v>
      </c>
      <c r="BH336" s="228">
        <f>IF(N336="sníž. přenesená",J336,0)</f>
        <v>0</v>
      </c>
      <c r="BI336" s="228">
        <f>IF(N336="nulová",J336,0)</f>
        <v>0</v>
      </c>
      <c r="BJ336" s="19" t="s">
        <v>78</v>
      </c>
      <c r="BK336" s="228">
        <f>ROUND(I336*H336,2)</f>
        <v>0</v>
      </c>
      <c r="BL336" s="19" t="s">
        <v>152</v>
      </c>
      <c r="BM336" s="227" t="s">
        <v>545</v>
      </c>
    </row>
    <row r="337" s="2" customFormat="1">
      <c r="A337" s="40"/>
      <c r="B337" s="41"/>
      <c r="C337" s="42"/>
      <c r="D337" s="229" t="s">
        <v>154</v>
      </c>
      <c r="E337" s="42"/>
      <c r="F337" s="230" t="s">
        <v>546</v>
      </c>
      <c r="G337" s="42"/>
      <c r="H337" s="42"/>
      <c r="I337" s="231"/>
      <c r="J337" s="42"/>
      <c r="K337" s="42"/>
      <c r="L337" s="46"/>
      <c r="M337" s="232"/>
      <c r="N337" s="233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154</v>
      </c>
      <c r="AU337" s="19" t="s">
        <v>80</v>
      </c>
    </row>
    <row r="338" s="2" customFormat="1" ht="16.5" customHeight="1">
      <c r="A338" s="40"/>
      <c r="B338" s="41"/>
      <c r="C338" s="258" t="s">
        <v>547</v>
      </c>
      <c r="D338" s="258" t="s">
        <v>298</v>
      </c>
      <c r="E338" s="259" t="s">
        <v>548</v>
      </c>
      <c r="F338" s="260" t="s">
        <v>549</v>
      </c>
      <c r="G338" s="261" t="s">
        <v>203</v>
      </c>
      <c r="H338" s="262">
        <v>24.719999999999999</v>
      </c>
      <c r="I338" s="263"/>
      <c r="J338" s="264">
        <f>ROUND(I338*H338,2)</f>
        <v>0</v>
      </c>
      <c r="K338" s="265"/>
      <c r="L338" s="266"/>
      <c r="M338" s="267" t="s">
        <v>19</v>
      </c>
      <c r="N338" s="268" t="s">
        <v>42</v>
      </c>
      <c r="O338" s="86"/>
      <c r="P338" s="225">
        <f>O338*H338</f>
        <v>0</v>
      </c>
      <c r="Q338" s="225">
        <v>0.0067299999999999999</v>
      </c>
      <c r="R338" s="225">
        <f>Q338*H338</f>
        <v>0.1663656</v>
      </c>
      <c r="S338" s="225">
        <v>0</v>
      </c>
      <c r="T338" s="22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7" t="s">
        <v>195</v>
      </c>
      <c r="AT338" s="227" t="s">
        <v>298</v>
      </c>
      <c r="AU338" s="227" t="s">
        <v>80</v>
      </c>
      <c r="AY338" s="19" t="s">
        <v>146</v>
      </c>
      <c r="BE338" s="228">
        <f>IF(N338="základní",J338,0)</f>
        <v>0</v>
      </c>
      <c r="BF338" s="228">
        <f>IF(N338="snížená",J338,0)</f>
        <v>0</v>
      </c>
      <c r="BG338" s="228">
        <f>IF(N338="zákl. přenesená",J338,0)</f>
        <v>0</v>
      </c>
      <c r="BH338" s="228">
        <f>IF(N338="sníž. přenesená",J338,0)</f>
        <v>0</v>
      </c>
      <c r="BI338" s="228">
        <f>IF(N338="nulová",J338,0)</f>
        <v>0</v>
      </c>
      <c r="BJ338" s="19" t="s">
        <v>78</v>
      </c>
      <c r="BK338" s="228">
        <f>ROUND(I338*H338,2)</f>
        <v>0</v>
      </c>
      <c r="BL338" s="19" t="s">
        <v>152</v>
      </c>
      <c r="BM338" s="227" t="s">
        <v>550</v>
      </c>
    </row>
    <row r="339" s="13" customFormat="1">
      <c r="A339" s="13"/>
      <c r="B339" s="236"/>
      <c r="C339" s="237"/>
      <c r="D339" s="234" t="s">
        <v>158</v>
      </c>
      <c r="E339" s="238" t="s">
        <v>19</v>
      </c>
      <c r="F339" s="239" t="s">
        <v>551</v>
      </c>
      <c r="G339" s="237"/>
      <c r="H339" s="240">
        <v>24.719999999999999</v>
      </c>
      <c r="I339" s="241"/>
      <c r="J339" s="237"/>
      <c r="K339" s="237"/>
      <c r="L339" s="242"/>
      <c r="M339" s="243"/>
      <c r="N339" s="244"/>
      <c r="O339" s="244"/>
      <c r="P339" s="244"/>
      <c r="Q339" s="244"/>
      <c r="R339" s="244"/>
      <c r="S339" s="244"/>
      <c r="T339" s="24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6" t="s">
        <v>158</v>
      </c>
      <c r="AU339" s="246" t="s">
        <v>80</v>
      </c>
      <c r="AV339" s="13" t="s">
        <v>80</v>
      </c>
      <c r="AW339" s="13" t="s">
        <v>33</v>
      </c>
      <c r="AX339" s="13" t="s">
        <v>78</v>
      </c>
      <c r="AY339" s="246" t="s">
        <v>146</v>
      </c>
    </row>
    <row r="340" s="2" customFormat="1" ht="24.15" customHeight="1">
      <c r="A340" s="40"/>
      <c r="B340" s="41"/>
      <c r="C340" s="215" t="s">
        <v>552</v>
      </c>
      <c r="D340" s="215" t="s">
        <v>148</v>
      </c>
      <c r="E340" s="216" t="s">
        <v>553</v>
      </c>
      <c r="F340" s="217" t="s">
        <v>554</v>
      </c>
      <c r="G340" s="218" t="s">
        <v>412</v>
      </c>
      <c r="H340" s="219">
        <v>9</v>
      </c>
      <c r="I340" s="220"/>
      <c r="J340" s="221">
        <f>ROUND(I340*H340,2)</f>
        <v>0</v>
      </c>
      <c r="K340" s="222"/>
      <c r="L340" s="46"/>
      <c r="M340" s="223" t="s">
        <v>19</v>
      </c>
      <c r="N340" s="224" t="s">
        <v>42</v>
      </c>
      <c r="O340" s="86"/>
      <c r="P340" s="225">
        <f>O340*H340</f>
        <v>0</v>
      </c>
      <c r="Q340" s="225">
        <v>0</v>
      </c>
      <c r="R340" s="225">
        <f>Q340*H340</f>
        <v>0</v>
      </c>
      <c r="S340" s="225">
        <v>0</v>
      </c>
      <c r="T340" s="226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27" t="s">
        <v>152</v>
      </c>
      <c r="AT340" s="227" t="s">
        <v>148</v>
      </c>
      <c r="AU340" s="227" t="s">
        <v>80</v>
      </c>
      <c r="AY340" s="19" t="s">
        <v>146</v>
      </c>
      <c r="BE340" s="228">
        <f>IF(N340="základní",J340,0)</f>
        <v>0</v>
      </c>
      <c r="BF340" s="228">
        <f>IF(N340="snížená",J340,0)</f>
        <v>0</v>
      </c>
      <c r="BG340" s="228">
        <f>IF(N340="zákl. přenesená",J340,0)</f>
        <v>0</v>
      </c>
      <c r="BH340" s="228">
        <f>IF(N340="sníž. přenesená",J340,0)</f>
        <v>0</v>
      </c>
      <c r="BI340" s="228">
        <f>IF(N340="nulová",J340,0)</f>
        <v>0</v>
      </c>
      <c r="BJ340" s="19" t="s">
        <v>78</v>
      </c>
      <c r="BK340" s="228">
        <f>ROUND(I340*H340,2)</f>
        <v>0</v>
      </c>
      <c r="BL340" s="19" t="s">
        <v>152</v>
      </c>
      <c r="BM340" s="227" t="s">
        <v>555</v>
      </c>
    </row>
    <row r="341" s="2" customFormat="1">
      <c r="A341" s="40"/>
      <c r="B341" s="41"/>
      <c r="C341" s="42"/>
      <c r="D341" s="229" t="s">
        <v>154</v>
      </c>
      <c r="E341" s="42"/>
      <c r="F341" s="230" t="s">
        <v>556</v>
      </c>
      <c r="G341" s="42"/>
      <c r="H341" s="42"/>
      <c r="I341" s="231"/>
      <c r="J341" s="42"/>
      <c r="K341" s="42"/>
      <c r="L341" s="46"/>
      <c r="M341" s="232"/>
      <c r="N341" s="23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154</v>
      </c>
      <c r="AU341" s="19" t="s">
        <v>80</v>
      </c>
    </row>
    <row r="342" s="13" customFormat="1">
      <c r="A342" s="13"/>
      <c r="B342" s="236"/>
      <c r="C342" s="237"/>
      <c r="D342" s="234" t="s">
        <v>158</v>
      </c>
      <c r="E342" s="238" t="s">
        <v>19</v>
      </c>
      <c r="F342" s="239" t="s">
        <v>557</v>
      </c>
      <c r="G342" s="237"/>
      <c r="H342" s="240">
        <v>3</v>
      </c>
      <c r="I342" s="241"/>
      <c r="J342" s="237"/>
      <c r="K342" s="237"/>
      <c r="L342" s="242"/>
      <c r="M342" s="243"/>
      <c r="N342" s="244"/>
      <c r="O342" s="244"/>
      <c r="P342" s="244"/>
      <c r="Q342" s="244"/>
      <c r="R342" s="244"/>
      <c r="S342" s="244"/>
      <c r="T342" s="24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6" t="s">
        <v>158</v>
      </c>
      <c r="AU342" s="246" t="s">
        <v>80</v>
      </c>
      <c r="AV342" s="13" t="s">
        <v>80</v>
      </c>
      <c r="AW342" s="13" t="s">
        <v>33</v>
      </c>
      <c r="AX342" s="13" t="s">
        <v>71</v>
      </c>
      <c r="AY342" s="246" t="s">
        <v>146</v>
      </c>
    </row>
    <row r="343" s="13" customFormat="1">
      <c r="A343" s="13"/>
      <c r="B343" s="236"/>
      <c r="C343" s="237"/>
      <c r="D343" s="234" t="s">
        <v>158</v>
      </c>
      <c r="E343" s="238" t="s">
        <v>19</v>
      </c>
      <c r="F343" s="239" t="s">
        <v>558</v>
      </c>
      <c r="G343" s="237"/>
      <c r="H343" s="240">
        <v>3</v>
      </c>
      <c r="I343" s="241"/>
      <c r="J343" s="237"/>
      <c r="K343" s="237"/>
      <c r="L343" s="242"/>
      <c r="M343" s="243"/>
      <c r="N343" s="244"/>
      <c r="O343" s="244"/>
      <c r="P343" s="244"/>
      <c r="Q343" s="244"/>
      <c r="R343" s="244"/>
      <c r="S343" s="244"/>
      <c r="T343" s="24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6" t="s">
        <v>158</v>
      </c>
      <c r="AU343" s="246" t="s">
        <v>80</v>
      </c>
      <c r="AV343" s="13" t="s">
        <v>80</v>
      </c>
      <c r="AW343" s="13" t="s">
        <v>33</v>
      </c>
      <c r="AX343" s="13" t="s">
        <v>71</v>
      </c>
      <c r="AY343" s="246" t="s">
        <v>146</v>
      </c>
    </row>
    <row r="344" s="13" customFormat="1">
      <c r="A344" s="13"/>
      <c r="B344" s="236"/>
      <c r="C344" s="237"/>
      <c r="D344" s="234" t="s">
        <v>158</v>
      </c>
      <c r="E344" s="238" t="s">
        <v>19</v>
      </c>
      <c r="F344" s="239" t="s">
        <v>559</v>
      </c>
      <c r="G344" s="237"/>
      <c r="H344" s="240">
        <v>3</v>
      </c>
      <c r="I344" s="241"/>
      <c r="J344" s="237"/>
      <c r="K344" s="237"/>
      <c r="L344" s="242"/>
      <c r="M344" s="243"/>
      <c r="N344" s="244"/>
      <c r="O344" s="244"/>
      <c r="P344" s="244"/>
      <c r="Q344" s="244"/>
      <c r="R344" s="244"/>
      <c r="S344" s="244"/>
      <c r="T344" s="24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6" t="s">
        <v>158</v>
      </c>
      <c r="AU344" s="246" t="s">
        <v>80</v>
      </c>
      <c r="AV344" s="13" t="s">
        <v>80</v>
      </c>
      <c r="AW344" s="13" t="s">
        <v>33</v>
      </c>
      <c r="AX344" s="13" t="s">
        <v>71</v>
      </c>
      <c r="AY344" s="246" t="s">
        <v>146</v>
      </c>
    </row>
    <row r="345" s="14" customFormat="1">
      <c r="A345" s="14"/>
      <c r="B345" s="247"/>
      <c r="C345" s="248"/>
      <c r="D345" s="234" t="s">
        <v>158</v>
      </c>
      <c r="E345" s="249" t="s">
        <v>19</v>
      </c>
      <c r="F345" s="250" t="s">
        <v>178</v>
      </c>
      <c r="G345" s="248"/>
      <c r="H345" s="251">
        <v>9</v>
      </c>
      <c r="I345" s="252"/>
      <c r="J345" s="248"/>
      <c r="K345" s="248"/>
      <c r="L345" s="253"/>
      <c r="M345" s="254"/>
      <c r="N345" s="255"/>
      <c r="O345" s="255"/>
      <c r="P345" s="255"/>
      <c r="Q345" s="255"/>
      <c r="R345" s="255"/>
      <c r="S345" s="255"/>
      <c r="T345" s="25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7" t="s">
        <v>158</v>
      </c>
      <c r="AU345" s="257" t="s">
        <v>80</v>
      </c>
      <c r="AV345" s="14" t="s">
        <v>152</v>
      </c>
      <c r="AW345" s="14" t="s">
        <v>33</v>
      </c>
      <c r="AX345" s="14" t="s">
        <v>78</v>
      </c>
      <c r="AY345" s="257" t="s">
        <v>146</v>
      </c>
    </row>
    <row r="346" s="2" customFormat="1" ht="16.5" customHeight="1">
      <c r="A346" s="40"/>
      <c r="B346" s="41"/>
      <c r="C346" s="258" t="s">
        <v>560</v>
      </c>
      <c r="D346" s="258" t="s">
        <v>298</v>
      </c>
      <c r="E346" s="259" t="s">
        <v>561</v>
      </c>
      <c r="F346" s="260" t="s">
        <v>562</v>
      </c>
      <c r="G346" s="261" t="s">
        <v>412</v>
      </c>
      <c r="H346" s="262">
        <v>3</v>
      </c>
      <c r="I346" s="263"/>
      <c r="J346" s="264">
        <f>ROUND(I346*H346,2)</f>
        <v>0</v>
      </c>
      <c r="K346" s="265"/>
      <c r="L346" s="266"/>
      <c r="M346" s="267" t="s">
        <v>19</v>
      </c>
      <c r="N346" s="268" t="s">
        <v>42</v>
      </c>
      <c r="O346" s="86"/>
      <c r="P346" s="225">
        <f>O346*H346</f>
        <v>0</v>
      </c>
      <c r="Q346" s="225">
        <v>0.00059999999999999995</v>
      </c>
      <c r="R346" s="225">
        <f>Q346*H346</f>
        <v>0.0018</v>
      </c>
      <c r="S346" s="225">
        <v>0</v>
      </c>
      <c r="T346" s="22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27" t="s">
        <v>195</v>
      </c>
      <c r="AT346" s="227" t="s">
        <v>298</v>
      </c>
      <c r="AU346" s="227" t="s">
        <v>80</v>
      </c>
      <c r="AY346" s="19" t="s">
        <v>146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19" t="s">
        <v>78</v>
      </c>
      <c r="BK346" s="228">
        <f>ROUND(I346*H346,2)</f>
        <v>0</v>
      </c>
      <c r="BL346" s="19" t="s">
        <v>152</v>
      </c>
      <c r="BM346" s="227" t="s">
        <v>563</v>
      </c>
    </row>
    <row r="347" s="2" customFormat="1" ht="16.5" customHeight="1">
      <c r="A347" s="40"/>
      <c r="B347" s="41"/>
      <c r="C347" s="258" t="s">
        <v>564</v>
      </c>
      <c r="D347" s="258" t="s">
        <v>298</v>
      </c>
      <c r="E347" s="259" t="s">
        <v>565</v>
      </c>
      <c r="F347" s="260" t="s">
        <v>566</v>
      </c>
      <c r="G347" s="261" t="s">
        <v>412</v>
      </c>
      <c r="H347" s="262">
        <v>2</v>
      </c>
      <c r="I347" s="263"/>
      <c r="J347" s="264">
        <f>ROUND(I347*H347,2)</f>
        <v>0</v>
      </c>
      <c r="K347" s="265"/>
      <c r="L347" s="266"/>
      <c r="M347" s="267" t="s">
        <v>19</v>
      </c>
      <c r="N347" s="268" t="s">
        <v>42</v>
      </c>
      <c r="O347" s="86"/>
      <c r="P347" s="225">
        <f>O347*H347</f>
        <v>0</v>
      </c>
      <c r="Q347" s="225">
        <v>0.00029999999999999997</v>
      </c>
      <c r="R347" s="225">
        <f>Q347*H347</f>
        <v>0.00059999999999999995</v>
      </c>
      <c r="S347" s="225">
        <v>0</v>
      </c>
      <c r="T347" s="22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7" t="s">
        <v>195</v>
      </c>
      <c r="AT347" s="227" t="s">
        <v>298</v>
      </c>
      <c r="AU347" s="227" t="s">
        <v>80</v>
      </c>
      <c r="AY347" s="19" t="s">
        <v>146</v>
      </c>
      <c r="BE347" s="228">
        <f>IF(N347="základní",J347,0)</f>
        <v>0</v>
      </c>
      <c r="BF347" s="228">
        <f>IF(N347="snížená",J347,0)</f>
        <v>0</v>
      </c>
      <c r="BG347" s="228">
        <f>IF(N347="zákl. přenesená",J347,0)</f>
        <v>0</v>
      </c>
      <c r="BH347" s="228">
        <f>IF(N347="sníž. přenesená",J347,0)</f>
        <v>0</v>
      </c>
      <c r="BI347" s="228">
        <f>IF(N347="nulová",J347,0)</f>
        <v>0</v>
      </c>
      <c r="BJ347" s="19" t="s">
        <v>78</v>
      </c>
      <c r="BK347" s="228">
        <f>ROUND(I347*H347,2)</f>
        <v>0</v>
      </c>
      <c r="BL347" s="19" t="s">
        <v>152</v>
      </c>
      <c r="BM347" s="227" t="s">
        <v>567</v>
      </c>
    </row>
    <row r="348" s="2" customFormat="1" ht="16.5" customHeight="1">
      <c r="A348" s="40"/>
      <c r="B348" s="41"/>
      <c r="C348" s="258" t="s">
        <v>568</v>
      </c>
      <c r="D348" s="258" t="s">
        <v>298</v>
      </c>
      <c r="E348" s="259" t="s">
        <v>569</v>
      </c>
      <c r="F348" s="260" t="s">
        <v>570</v>
      </c>
      <c r="G348" s="261" t="s">
        <v>412</v>
      </c>
      <c r="H348" s="262">
        <v>1</v>
      </c>
      <c r="I348" s="263"/>
      <c r="J348" s="264">
        <f>ROUND(I348*H348,2)</f>
        <v>0</v>
      </c>
      <c r="K348" s="265"/>
      <c r="L348" s="266"/>
      <c r="M348" s="267" t="s">
        <v>19</v>
      </c>
      <c r="N348" s="268" t="s">
        <v>42</v>
      </c>
      <c r="O348" s="86"/>
      <c r="P348" s="225">
        <f>O348*H348</f>
        <v>0</v>
      </c>
      <c r="Q348" s="225">
        <v>0.010699999999999999</v>
      </c>
      <c r="R348" s="225">
        <f>Q348*H348</f>
        <v>0.010699999999999999</v>
      </c>
      <c r="S348" s="225">
        <v>0</v>
      </c>
      <c r="T348" s="22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27" t="s">
        <v>195</v>
      </c>
      <c r="AT348" s="227" t="s">
        <v>298</v>
      </c>
      <c r="AU348" s="227" t="s">
        <v>80</v>
      </c>
      <c r="AY348" s="19" t="s">
        <v>146</v>
      </c>
      <c r="BE348" s="228">
        <f>IF(N348="základní",J348,0)</f>
        <v>0</v>
      </c>
      <c r="BF348" s="228">
        <f>IF(N348="snížená",J348,0)</f>
        <v>0</v>
      </c>
      <c r="BG348" s="228">
        <f>IF(N348="zákl. přenesená",J348,0)</f>
        <v>0</v>
      </c>
      <c r="BH348" s="228">
        <f>IF(N348="sníž. přenesená",J348,0)</f>
        <v>0</v>
      </c>
      <c r="BI348" s="228">
        <f>IF(N348="nulová",J348,0)</f>
        <v>0</v>
      </c>
      <c r="BJ348" s="19" t="s">
        <v>78</v>
      </c>
      <c r="BK348" s="228">
        <f>ROUND(I348*H348,2)</f>
        <v>0</v>
      </c>
      <c r="BL348" s="19" t="s">
        <v>152</v>
      </c>
      <c r="BM348" s="227" t="s">
        <v>571</v>
      </c>
    </row>
    <row r="349" s="2" customFormat="1" ht="16.5" customHeight="1">
      <c r="A349" s="40"/>
      <c r="B349" s="41"/>
      <c r="C349" s="258" t="s">
        <v>572</v>
      </c>
      <c r="D349" s="258" t="s">
        <v>298</v>
      </c>
      <c r="E349" s="259" t="s">
        <v>573</v>
      </c>
      <c r="F349" s="260" t="s">
        <v>574</v>
      </c>
      <c r="G349" s="261" t="s">
        <v>412</v>
      </c>
      <c r="H349" s="262">
        <v>3</v>
      </c>
      <c r="I349" s="263"/>
      <c r="J349" s="264">
        <f>ROUND(I349*H349,2)</f>
        <v>0</v>
      </c>
      <c r="K349" s="265"/>
      <c r="L349" s="266"/>
      <c r="M349" s="267" t="s">
        <v>19</v>
      </c>
      <c r="N349" s="268" t="s">
        <v>42</v>
      </c>
      <c r="O349" s="86"/>
      <c r="P349" s="225">
        <f>O349*H349</f>
        <v>0</v>
      </c>
      <c r="Q349" s="225">
        <v>0.00050000000000000001</v>
      </c>
      <c r="R349" s="225">
        <f>Q349*H349</f>
        <v>0.0015</v>
      </c>
      <c r="S349" s="225">
        <v>0</v>
      </c>
      <c r="T349" s="226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27" t="s">
        <v>195</v>
      </c>
      <c r="AT349" s="227" t="s">
        <v>298</v>
      </c>
      <c r="AU349" s="227" t="s">
        <v>80</v>
      </c>
      <c r="AY349" s="19" t="s">
        <v>146</v>
      </c>
      <c r="BE349" s="228">
        <f>IF(N349="základní",J349,0)</f>
        <v>0</v>
      </c>
      <c r="BF349" s="228">
        <f>IF(N349="snížená",J349,0)</f>
        <v>0</v>
      </c>
      <c r="BG349" s="228">
        <f>IF(N349="zákl. přenesená",J349,0)</f>
        <v>0</v>
      </c>
      <c r="BH349" s="228">
        <f>IF(N349="sníž. přenesená",J349,0)</f>
        <v>0</v>
      </c>
      <c r="BI349" s="228">
        <f>IF(N349="nulová",J349,0)</f>
        <v>0</v>
      </c>
      <c r="BJ349" s="19" t="s">
        <v>78</v>
      </c>
      <c r="BK349" s="228">
        <f>ROUND(I349*H349,2)</f>
        <v>0</v>
      </c>
      <c r="BL349" s="19" t="s">
        <v>152</v>
      </c>
      <c r="BM349" s="227" t="s">
        <v>575</v>
      </c>
    </row>
    <row r="350" s="2" customFormat="1" ht="16.5" customHeight="1">
      <c r="A350" s="40"/>
      <c r="B350" s="41"/>
      <c r="C350" s="215" t="s">
        <v>576</v>
      </c>
      <c r="D350" s="215" t="s">
        <v>148</v>
      </c>
      <c r="E350" s="216" t="s">
        <v>577</v>
      </c>
      <c r="F350" s="217" t="s">
        <v>578</v>
      </c>
      <c r="G350" s="218" t="s">
        <v>412</v>
      </c>
      <c r="H350" s="219">
        <v>2</v>
      </c>
      <c r="I350" s="220"/>
      <c r="J350" s="221">
        <f>ROUND(I350*H350,2)</f>
        <v>0</v>
      </c>
      <c r="K350" s="222"/>
      <c r="L350" s="46"/>
      <c r="M350" s="223" t="s">
        <v>19</v>
      </c>
      <c r="N350" s="224" t="s">
        <v>42</v>
      </c>
      <c r="O350" s="86"/>
      <c r="P350" s="225">
        <f>O350*H350</f>
        <v>0</v>
      </c>
      <c r="Q350" s="225">
        <v>6.9999999999999994E-05</v>
      </c>
      <c r="R350" s="225">
        <f>Q350*H350</f>
        <v>0.00013999999999999999</v>
      </c>
      <c r="S350" s="225">
        <v>0</v>
      </c>
      <c r="T350" s="226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7" t="s">
        <v>152</v>
      </c>
      <c r="AT350" s="227" t="s">
        <v>148</v>
      </c>
      <c r="AU350" s="227" t="s">
        <v>80</v>
      </c>
      <c r="AY350" s="19" t="s">
        <v>146</v>
      </c>
      <c r="BE350" s="228">
        <f>IF(N350="základní",J350,0)</f>
        <v>0</v>
      </c>
      <c r="BF350" s="228">
        <f>IF(N350="snížená",J350,0)</f>
        <v>0</v>
      </c>
      <c r="BG350" s="228">
        <f>IF(N350="zákl. přenesená",J350,0)</f>
        <v>0</v>
      </c>
      <c r="BH350" s="228">
        <f>IF(N350="sníž. přenesená",J350,0)</f>
        <v>0</v>
      </c>
      <c r="BI350" s="228">
        <f>IF(N350="nulová",J350,0)</f>
        <v>0</v>
      </c>
      <c r="BJ350" s="19" t="s">
        <v>78</v>
      </c>
      <c r="BK350" s="228">
        <f>ROUND(I350*H350,2)</f>
        <v>0</v>
      </c>
      <c r="BL350" s="19" t="s">
        <v>152</v>
      </c>
      <c r="BM350" s="227" t="s">
        <v>579</v>
      </c>
    </row>
    <row r="351" s="2" customFormat="1">
      <c r="A351" s="40"/>
      <c r="B351" s="41"/>
      <c r="C351" s="42"/>
      <c r="D351" s="229" t="s">
        <v>154</v>
      </c>
      <c r="E351" s="42"/>
      <c r="F351" s="230" t="s">
        <v>580</v>
      </c>
      <c r="G351" s="42"/>
      <c r="H351" s="42"/>
      <c r="I351" s="231"/>
      <c r="J351" s="42"/>
      <c r="K351" s="42"/>
      <c r="L351" s="46"/>
      <c r="M351" s="232"/>
      <c r="N351" s="23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154</v>
      </c>
      <c r="AU351" s="19" t="s">
        <v>80</v>
      </c>
    </row>
    <row r="352" s="13" customFormat="1">
      <c r="A352" s="13"/>
      <c r="B352" s="236"/>
      <c r="C352" s="237"/>
      <c r="D352" s="234" t="s">
        <v>158</v>
      </c>
      <c r="E352" s="238" t="s">
        <v>19</v>
      </c>
      <c r="F352" s="239" t="s">
        <v>581</v>
      </c>
      <c r="G352" s="237"/>
      <c r="H352" s="240">
        <v>2</v>
      </c>
      <c r="I352" s="241"/>
      <c r="J352" s="237"/>
      <c r="K352" s="237"/>
      <c r="L352" s="242"/>
      <c r="M352" s="243"/>
      <c r="N352" s="244"/>
      <c r="O352" s="244"/>
      <c r="P352" s="244"/>
      <c r="Q352" s="244"/>
      <c r="R352" s="244"/>
      <c r="S352" s="244"/>
      <c r="T352" s="24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6" t="s">
        <v>158</v>
      </c>
      <c r="AU352" s="246" t="s">
        <v>80</v>
      </c>
      <c r="AV352" s="13" t="s">
        <v>80</v>
      </c>
      <c r="AW352" s="13" t="s">
        <v>33</v>
      </c>
      <c r="AX352" s="13" t="s">
        <v>78</v>
      </c>
      <c r="AY352" s="246" t="s">
        <v>146</v>
      </c>
    </row>
    <row r="353" s="2" customFormat="1" ht="16.5" customHeight="1">
      <c r="A353" s="40"/>
      <c r="B353" s="41"/>
      <c r="C353" s="215" t="s">
        <v>582</v>
      </c>
      <c r="D353" s="215" t="s">
        <v>148</v>
      </c>
      <c r="E353" s="216" t="s">
        <v>583</v>
      </c>
      <c r="F353" s="217" t="s">
        <v>584</v>
      </c>
      <c r="G353" s="218" t="s">
        <v>412</v>
      </c>
      <c r="H353" s="219">
        <v>1</v>
      </c>
      <c r="I353" s="220"/>
      <c r="J353" s="221">
        <f>ROUND(I353*H353,2)</f>
        <v>0</v>
      </c>
      <c r="K353" s="222"/>
      <c r="L353" s="46"/>
      <c r="M353" s="223" t="s">
        <v>19</v>
      </c>
      <c r="N353" s="224" t="s">
        <v>42</v>
      </c>
      <c r="O353" s="86"/>
      <c r="P353" s="225">
        <f>O353*H353</f>
        <v>0</v>
      </c>
      <c r="Q353" s="225">
        <v>6.9999999999999994E-05</v>
      </c>
      <c r="R353" s="225">
        <f>Q353*H353</f>
        <v>6.9999999999999994E-05</v>
      </c>
      <c r="S353" s="225">
        <v>0</v>
      </c>
      <c r="T353" s="22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27" t="s">
        <v>152</v>
      </c>
      <c r="AT353" s="227" t="s">
        <v>148</v>
      </c>
      <c r="AU353" s="227" t="s">
        <v>80</v>
      </c>
      <c r="AY353" s="19" t="s">
        <v>146</v>
      </c>
      <c r="BE353" s="228">
        <f>IF(N353="základní",J353,0)</f>
        <v>0</v>
      </c>
      <c r="BF353" s="228">
        <f>IF(N353="snížená",J353,0)</f>
        <v>0</v>
      </c>
      <c r="BG353" s="228">
        <f>IF(N353="zákl. přenesená",J353,0)</f>
        <v>0</v>
      </c>
      <c r="BH353" s="228">
        <f>IF(N353="sníž. přenesená",J353,0)</f>
        <v>0</v>
      </c>
      <c r="BI353" s="228">
        <f>IF(N353="nulová",J353,0)</f>
        <v>0</v>
      </c>
      <c r="BJ353" s="19" t="s">
        <v>78</v>
      </c>
      <c r="BK353" s="228">
        <f>ROUND(I353*H353,2)</f>
        <v>0</v>
      </c>
      <c r="BL353" s="19" t="s">
        <v>152</v>
      </c>
      <c r="BM353" s="227" t="s">
        <v>585</v>
      </c>
    </row>
    <row r="354" s="13" customFormat="1">
      <c r="A354" s="13"/>
      <c r="B354" s="236"/>
      <c r="C354" s="237"/>
      <c r="D354" s="234" t="s">
        <v>158</v>
      </c>
      <c r="E354" s="238" t="s">
        <v>19</v>
      </c>
      <c r="F354" s="239" t="s">
        <v>586</v>
      </c>
      <c r="G354" s="237"/>
      <c r="H354" s="240">
        <v>1</v>
      </c>
      <c r="I354" s="241"/>
      <c r="J354" s="237"/>
      <c r="K354" s="237"/>
      <c r="L354" s="242"/>
      <c r="M354" s="243"/>
      <c r="N354" s="244"/>
      <c r="O354" s="244"/>
      <c r="P354" s="244"/>
      <c r="Q354" s="244"/>
      <c r="R354" s="244"/>
      <c r="S354" s="244"/>
      <c r="T354" s="24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6" t="s">
        <v>158</v>
      </c>
      <c r="AU354" s="246" t="s">
        <v>80</v>
      </c>
      <c r="AV354" s="13" t="s">
        <v>80</v>
      </c>
      <c r="AW354" s="13" t="s">
        <v>33</v>
      </c>
      <c r="AX354" s="13" t="s">
        <v>78</v>
      </c>
      <c r="AY354" s="246" t="s">
        <v>146</v>
      </c>
    </row>
    <row r="355" s="2" customFormat="1" ht="16.5" customHeight="1">
      <c r="A355" s="40"/>
      <c r="B355" s="41"/>
      <c r="C355" s="215" t="s">
        <v>587</v>
      </c>
      <c r="D355" s="215" t="s">
        <v>148</v>
      </c>
      <c r="E355" s="216" t="s">
        <v>588</v>
      </c>
      <c r="F355" s="217" t="s">
        <v>589</v>
      </c>
      <c r="G355" s="218" t="s">
        <v>226</v>
      </c>
      <c r="H355" s="219">
        <v>1.5</v>
      </c>
      <c r="I355" s="220"/>
      <c r="J355" s="221">
        <f>ROUND(I355*H355,2)</f>
        <v>0</v>
      </c>
      <c r="K355" s="222"/>
      <c r="L355" s="46"/>
      <c r="M355" s="223" t="s">
        <v>19</v>
      </c>
      <c r="N355" s="224" t="s">
        <v>42</v>
      </c>
      <c r="O355" s="86"/>
      <c r="P355" s="225">
        <f>O355*H355</f>
        <v>0</v>
      </c>
      <c r="Q355" s="225">
        <v>0</v>
      </c>
      <c r="R355" s="225">
        <f>Q355*H355</f>
        <v>0</v>
      </c>
      <c r="S355" s="225">
        <v>1.76</v>
      </c>
      <c r="T355" s="226">
        <f>S355*H355</f>
        <v>2.6400000000000001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27" t="s">
        <v>152</v>
      </c>
      <c r="AT355" s="227" t="s">
        <v>148</v>
      </c>
      <c r="AU355" s="227" t="s">
        <v>80</v>
      </c>
      <c r="AY355" s="19" t="s">
        <v>146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19" t="s">
        <v>78</v>
      </c>
      <c r="BK355" s="228">
        <f>ROUND(I355*H355,2)</f>
        <v>0</v>
      </c>
      <c r="BL355" s="19" t="s">
        <v>152</v>
      </c>
      <c r="BM355" s="227" t="s">
        <v>590</v>
      </c>
    </row>
    <row r="356" s="2" customFormat="1">
      <c r="A356" s="40"/>
      <c r="B356" s="41"/>
      <c r="C356" s="42"/>
      <c r="D356" s="229" t="s">
        <v>154</v>
      </c>
      <c r="E356" s="42"/>
      <c r="F356" s="230" t="s">
        <v>591</v>
      </c>
      <c r="G356" s="42"/>
      <c r="H356" s="42"/>
      <c r="I356" s="231"/>
      <c r="J356" s="42"/>
      <c r="K356" s="42"/>
      <c r="L356" s="46"/>
      <c r="M356" s="232"/>
      <c r="N356" s="23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154</v>
      </c>
      <c r="AU356" s="19" t="s">
        <v>80</v>
      </c>
    </row>
    <row r="357" s="13" customFormat="1">
      <c r="A357" s="13"/>
      <c r="B357" s="236"/>
      <c r="C357" s="237"/>
      <c r="D357" s="234" t="s">
        <v>158</v>
      </c>
      <c r="E357" s="238" t="s">
        <v>19</v>
      </c>
      <c r="F357" s="239" t="s">
        <v>592</v>
      </c>
      <c r="G357" s="237"/>
      <c r="H357" s="240">
        <v>1.5</v>
      </c>
      <c r="I357" s="241"/>
      <c r="J357" s="237"/>
      <c r="K357" s="237"/>
      <c r="L357" s="242"/>
      <c r="M357" s="243"/>
      <c r="N357" s="244"/>
      <c r="O357" s="244"/>
      <c r="P357" s="244"/>
      <c r="Q357" s="244"/>
      <c r="R357" s="244"/>
      <c r="S357" s="244"/>
      <c r="T357" s="24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6" t="s">
        <v>158</v>
      </c>
      <c r="AU357" s="246" t="s">
        <v>80</v>
      </c>
      <c r="AV357" s="13" t="s">
        <v>80</v>
      </c>
      <c r="AW357" s="13" t="s">
        <v>33</v>
      </c>
      <c r="AX357" s="13" t="s">
        <v>78</v>
      </c>
      <c r="AY357" s="246" t="s">
        <v>146</v>
      </c>
    </row>
    <row r="358" s="2" customFormat="1" ht="16.5" customHeight="1">
      <c r="A358" s="40"/>
      <c r="B358" s="41"/>
      <c r="C358" s="215" t="s">
        <v>593</v>
      </c>
      <c r="D358" s="215" t="s">
        <v>148</v>
      </c>
      <c r="E358" s="216" t="s">
        <v>594</v>
      </c>
      <c r="F358" s="217" t="s">
        <v>595</v>
      </c>
      <c r="G358" s="218" t="s">
        <v>412</v>
      </c>
      <c r="H358" s="219">
        <v>4</v>
      </c>
      <c r="I358" s="220"/>
      <c r="J358" s="221">
        <f>ROUND(I358*H358,2)</f>
        <v>0</v>
      </c>
      <c r="K358" s="222"/>
      <c r="L358" s="46"/>
      <c r="M358" s="223" t="s">
        <v>19</v>
      </c>
      <c r="N358" s="224" t="s">
        <v>42</v>
      </c>
      <c r="O358" s="86"/>
      <c r="P358" s="225">
        <f>O358*H358</f>
        <v>0</v>
      </c>
      <c r="Q358" s="225">
        <v>0.028539999999999999</v>
      </c>
      <c r="R358" s="225">
        <f>Q358*H358</f>
        <v>0.11416</v>
      </c>
      <c r="S358" s="225">
        <v>0</v>
      </c>
      <c r="T358" s="22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27" t="s">
        <v>152</v>
      </c>
      <c r="AT358" s="227" t="s">
        <v>148</v>
      </c>
      <c r="AU358" s="227" t="s">
        <v>80</v>
      </c>
      <c r="AY358" s="19" t="s">
        <v>146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19" t="s">
        <v>78</v>
      </c>
      <c r="BK358" s="228">
        <f>ROUND(I358*H358,2)</f>
        <v>0</v>
      </c>
      <c r="BL358" s="19" t="s">
        <v>152</v>
      </c>
      <c r="BM358" s="227" t="s">
        <v>596</v>
      </c>
    </row>
    <row r="359" s="2" customFormat="1">
      <c r="A359" s="40"/>
      <c r="B359" s="41"/>
      <c r="C359" s="42"/>
      <c r="D359" s="229" t="s">
        <v>154</v>
      </c>
      <c r="E359" s="42"/>
      <c r="F359" s="230" t="s">
        <v>597</v>
      </c>
      <c r="G359" s="42"/>
      <c r="H359" s="42"/>
      <c r="I359" s="231"/>
      <c r="J359" s="42"/>
      <c r="K359" s="42"/>
      <c r="L359" s="46"/>
      <c r="M359" s="232"/>
      <c r="N359" s="23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154</v>
      </c>
      <c r="AU359" s="19" t="s">
        <v>80</v>
      </c>
    </row>
    <row r="360" s="2" customFormat="1">
      <c r="A360" s="40"/>
      <c r="B360" s="41"/>
      <c r="C360" s="42"/>
      <c r="D360" s="234" t="s">
        <v>156</v>
      </c>
      <c r="E360" s="42"/>
      <c r="F360" s="235" t="s">
        <v>598</v>
      </c>
      <c r="G360" s="42"/>
      <c r="H360" s="42"/>
      <c r="I360" s="231"/>
      <c r="J360" s="42"/>
      <c r="K360" s="42"/>
      <c r="L360" s="46"/>
      <c r="M360" s="232"/>
      <c r="N360" s="233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156</v>
      </c>
      <c r="AU360" s="19" t="s">
        <v>80</v>
      </c>
    </row>
    <row r="361" s="2" customFormat="1" ht="16.5" customHeight="1">
      <c r="A361" s="40"/>
      <c r="B361" s="41"/>
      <c r="C361" s="258" t="s">
        <v>599</v>
      </c>
      <c r="D361" s="258" t="s">
        <v>298</v>
      </c>
      <c r="E361" s="259" t="s">
        <v>600</v>
      </c>
      <c r="F361" s="260" t="s">
        <v>601</v>
      </c>
      <c r="G361" s="261" t="s">
        <v>412</v>
      </c>
      <c r="H361" s="262">
        <v>4</v>
      </c>
      <c r="I361" s="263"/>
      <c r="J361" s="264">
        <f>ROUND(I361*H361,2)</f>
        <v>0</v>
      </c>
      <c r="K361" s="265"/>
      <c r="L361" s="266"/>
      <c r="M361" s="267" t="s">
        <v>19</v>
      </c>
      <c r="N361" s="268" t="s">
        <v>42</v>
      </c>
      <c r="O361" s="86"/>
      <c r="P361" s="225">
        <f>O361*H361</f>
        <v>0</v>
      </c>
      <c r="Q361" s="225">
        <v>0.071999999999999995</v>
      </c>
      <c r="R361" s="225">
        <f>Q361*H361</f>
        <v>0.28799999999999998</v>
      </c>
      <c r="S361" s="225">
        <v>0</v>
      </c>
      <c r="T361" s="22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27" t="s">
        <v>195</v>
      </c>
      <c r="AT361" s="227" t="s">
        <v>298</v>
      </c>
      <c r="AU361" s="227" t="s">
        <v>80</v>
      </c>
      <c r="AY361" s="19" t="s">
        <v>146</v>
      </c>
      <c r="BE361" s="228">
        <f>IF(N361="základní",J361,0)</f>
        <v>0</v>
      </c>
      <c r="BF361" s="228">
        <f>IF(N361="snížená",J361,0)</f>
        <v>0</v>
      </c>
      <c r="BG361" s="228">
        <f>IF(N361="zákl. přenesená",J361,0)</f>
        <v>0</v>
      </c>
      <c r="BH361" s="228">
        <f>IF(N361="sníž. přenesená",J361,0)</f>
        <v>0</v>
      </c>
      <c r="BI361" s="228">
        <f>IF(N361="nulová",J361,0)</f>
        <v>0</v>
      </c>
      <c r="BJ361" s="19" t="s">
        <v>78</v>
      </c>
      <c r="BK361" s="228">
        <f>ROUND(I361*H361,2)</f>
        <v>0</v>
      </c>
      <c r="BL361" s="19" t="s">
        <v>152</v>
      </c>
      <c r="BM361" s="227" t="s">
        <v>602</v>
      </c>
    </row>
    <row r="362" s="2" customFormat="1" ht="24.15" customHeight="1">
      <c r="A362" s="40"/>
      <c r="B362" s="41"/>
      <c r="C362" s="215" t="s">
        <v>603</v>
      </c>
      <c r="D362" s="215" t="s">
        <v>148</v>
      </c>
      <c r="E362" s="216" t="s">
        <v>604</v>
      </c>
      <c r="F362" s="217" t="s">
        <v>605</v>
      </c>
      <c r="G362" s="218" t="s">
        <v>412</v>
      </c>
      <c r="H362" s="219">
        <v>2</v>
      </c>
      <c r="I362" s="220"/>
      <c r="J362" s="221">
        <f>ROUND(I362*H362,2)</f>
        <v>0</v>
      </c>
      <c r="K362" s="222"/>
      <c r="L362" s="46"/>
      <c r="M362" s="223" t="s">
        <v>19</v>
      </c>
      <c r="N362" s="224" t="s">
        <v>42</v>
      </c>
      <c r="O362" s="86"/>
      <c r="P362" s="225">
        <f>O362*H362</f>
        <v>0</v>
      </c>
      <c r="Q362" s="225">
        <v>0.17612</v>
      </c>
      <c r="R362" s="225">
        <f>Q362*H362</f>
        <v>0.35224</v>
      </c>
      <c r="S362" s="225">
        <v>0</v>
      </c>
      <c r="T362" s="226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27" t="s">
        <v>152</v>
      </c>
      <c r="AT362" s="227" t="s">
        <v>148</v>
      </c>
      <c r="AU362" s="227" t="s">
        <v>80</v>
      </c>
      <c r="AY362" s="19" t="s">
        <v>146</v>
      </c>
      <c r="BE362" s="228">
        <f>IF(N362="základní",J362,0)</f>
        <v>0</v>
      </c>
      <c r="BF362" s="228">
        <f>IF(N362="snížená",J362,0)</f>
        <v>0</v>
      </c>
      <c r="BG362" s="228">
        <f>IF(N362="zákl. přenesená",J362,0)</f>
        <v>0</v>
      </c>
      <c r="BH362" s="228">
        <f>IF(N362="sníž. přenesená",J362,0)</f>
        <v>0</v>
      </c>
      <c r="BI362" s="228">
        <f>IF(N362="nulová",J362,0)</f>
        <v>0</v>
      </c>
      <c r="BJ362" s="19" t="s">
        <v>78</v>
      </c>
      <c r="BK362" s="228">
        <f>ROUND(I362*H362,2)</f>
        <v>0</v>
      </c>
      <c r="BL362" s="19" t="s">
        <v>152</v>
      </c>
      <c r="BM362" s="227" t="s">
        <v>606</v>
      </c>
    </row>
    <row r="363" s="2" customFormat="1">
      <c r="A363" s="40"/>
      <c r="B363" s="41"/>
      <c r="C363" s="42"/>
      <c r="D363" s="229" t="s">
        <v>154</v>
      </c>
      <c r="E363" s="42"/>
      <c r="F363" s="230" t="s">
        <v>607</v>
      </c>
      <c r="G363" s="42"/>
      <c r="H363" s="42"/>
      <c r="I363" s="231"/>
      <c r="J363" s="42"/>
      <c r="K363" s="42"/>
      <c r="L363" s="46"/>
      <c r="M363" s="232"/>
      <c r="N363" s="233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154</v>
      </c>
      <c r="AU363" s="19" t="s">
        <v>80</v>
      </c>
    </row>
    <row r="364" s="2" customFormat="1" ht="24.15" customHeight="1">
      <c r="A364" s="40"/>
      <c r="B364" s="41"/>
      <c r="C364" s="215" t="s">
        <v>608</v>
      </c>
      <c r="D364" s="215" t="s">
        <v>148</v>
      </c>
      <c r="E364" s="216" t="s">
        <v>609</v>
      </c>
      <c r="F364" s="217" t="s">
        <v>610</v>
      </c>
      <c r="G364" s="218" t="s">
        <v>412</v>
      </c>
      <c r="H364" s="219">
        <v>2</v>
      </c>
      <c r="I364" s="220"/>
      <c r="J364" s="221">
        <f>ROUND(I364*H364,2)</f>
        <v>0</v>
      </c>
      <c r="K364" s="222"/>
      <c r="L364" s="46"/>
      <c r="M364" s="223" t="s">
        <v>19</v>
      </c>
      <c r="N364" s="224" t="s">
        <v>42</v>
      </c>
      <c r="O364" s="86"/>
      <c r="P364" s="225">
        <f>O364*H364</f>
        <v>0</v>
      </c>
      <c r="Q364" s="225">
        <v>0</v>
      </c>
      <c r="R364" s="225">
        <f>Q364*H364</f>
        <v>0</v>
      </c>
      <c r="S364" s="225">
        <v>0</v>
      </c>
      <c r="T364" s="226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27" t="s">
        <v>152</v>
      </c>
      <c r="AT364" s="227" t="s">
        <v>148</v>
      </c>
      <c r="AU364" s="227" t="s">
        <v>80</v>
      </c>
      <c r="AY364" s="19" t="s">
        <v>146</v>
      </c>
      <c r="BE364" s="228">
        <f>IF(N364="základní",J364,0)</f>
        <v>0</v>
      </c>
      <c r="BF364" s="228">
        <f>IF(N364="snížená",J364,0)</f>
        <v>0</v>
      </c>
      <c r="BG364" s="228">
        <f>IF(N364="zákl. přenesená",J364,0)</f>
        <v>0</v>
      </c>
      <c r="BH364" s="228">
        <f>IF(N364="sníž. přenesená",J364,0)</f>
        <v>0</v>
      </c>
      <c r="BI364" s="228">
        <f>IF(N364="nulová",J364,0)</f>
        <v>0</v>
      </c>
      <c r="BJ364" s="19" t="s">
        <v>78</v>
      </c>
      <c r="BK364" s="228">
        <f>ROUND(I364*H364,2)</f>
        <v>0</v>
      </c>
      <c r="BL364" s="19" t="s">
        <v>152</v>
      </c>
      <c r="BM364" s="227" t="s">
        <v>611</v>
      </c>
    </row>
    <row r="365" s="2" customFormat="1">
      <c r="A365" s="40"/>
      <c r="B365" s="41"/>
      <c r="C365" s="42"/>
      <c r="D365" s="229" t="s">
        <v>154</v>
      </c>
      <c r="E365" s="42"/>
      <c r="F365" s="230" t="s">
        <v>612</v>
      </c>
      <c r="G365" s="42"/>
      <c r="H365" s="42"/>
      <c r="I365" s="231"/>
      <c r="J365" s="42"/>
      <c r="K365" s="42"/>
      <c r="L365" s="46"/>
      <c r="M365" s="232"/>
      <c r="N365" s="233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154</v>
      </c>
      <c r="AU365" s="19" t="s">
        <v>80</v>
      </c>
    </row>
    <row r="366" s="2" customFormat="1" ht="24.15" customHeight="1">
      <c r="A366" s="40"/>
      <c r="B366" s="41"/>
      <c r="C366" s="215" t="s">
        <v>613</v>
      </c>
      <c r="D366" s="215" t="s">
        <v>148</v>
      </c>
      <c r="E366" s="216" t="s">
        <v>614</v>
      </c>
      <c r="F366" s="217" t="s">
        <v>615</v>
      </c>
      <c r="G366" s="218" t="s">
        <v>412</v>
      </c>
      <c r="H366" s="219">
        <v>2</v>
      </c>
      <c r="I366" s="220"/>
      <c r="J366" s="221">
        <f>ROUND(I366*H366,2)</f>
        <v>0</v>
      </c>
      <c r="K366" s="222"/>
      <c r="L366" s="46"/>
      <c r="M366" s="223" t="s">
        <v>19</v>
      </c>
      <c r="N366" s="224" t="s">
        <v>42</v>
      </c>
      <c r="O366" s="86"/>
      <c r="P366" s="225">
        <f>O366*H366</f>
        <v>0</v>
      </c>
      <c r="Q366" s="225">
        <v>0.00117</v>
      </c>
      <c r="R366" s="225">
        <f>Q366*H366</f>
        <v>0.0023400000000000001</v>
      </c>
      <c r="S366" s="225">
        <v>0</v>
      </c>
      <c r="T366" s="22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27" t="s">
        <v>152</v>
      </c>
      <c r="AT366" s="227" t="s">
        <v>148</v>
      </c>
      <c r="AU366" s="227" t="s">
        <v>80</v>
      </c>
      <c r="AY366" s="19" t="s">
        <v>146</v>
      </c>
      <c r="BE366" s="228">
        <f>IF(N366="základní",J366,0)</f>
        <v>0</v>
      </c>
      <c r="BF366" s="228">
        <f>IF(N366="snížená",J366,0)</f>
        <v>0</v>
      </c>
      <c r="BG366" s="228">
        <f>IF(N366="zákl. přenesená",J366,0)</f>
        <v>0</v>
      </c>
      <c r="BH366" s="228">
        <f>IF(N366="sníž. přenesená",J366,0)</f>
        <v>0</v>
      </c>
      <c r="BI366" s="228">
        <f>IF(N366="nulová",J366,0)</f>
        <v>0</v>
      </c>
      <c r="BJ366" s="19" t="s">
        <v>78</v>
      </c>
      <c r="BK366" s="228">
        <f>ROUND(I366*H366,2)</f>
        <v>0</v>
      </c>
      <c r="BL366" s="19" t="s">
        <v>152</v>
      </c>
      <c r="BM366" s="227" t="s">
        <v>616</v>
      </c>
    </row>
    <row r="367" s="2" customFormat="1">
      <c r="A367" s="40"/>
      <c r="B367" s="41"/>
      <c r="C367" s="42"/>
      <c r="D367" s="229" t="s">
        <v>154</v>
      </c>
      <c r="E367" s="42"/>
      <c r="F367" s="230" t="s">
        <v>617</v>
      </c>
      <c r="G367" s="42"/>
      <c r="H367" s="42"/>
      <c r="I367" s="231"/>
      <c r="J367" s="42"/>
      <c r="K367" s="42"/>
      <c r="L367" s="46"/>
      <c r="M367" s="232"/>
      <c r="N367" s="23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154</v>
      </c>
      <c r="AU367" s="19" t="s">
        <v>80</v>
      </c>
    </row>
    <row r="368" s="2" customFormat="1" ht="33" customHeight="1">
      <c r="A368" s="40"/>
      <c r="B368" s="41"/>
      <c r="C368" s="215" t="s">
        <v>618</v>
      </c>
      <c r="D368" s="215" t="s">
        <v>148</v>
      </c>
      <c r="E368" s="216" t="s">
        <v>619</v>
      </c>
      <c r="F368" s="217" t="s">
        <v>620</v>
      </c>
      <c r="G368" s="218" t="s">
        <v>412</v>
      </c>
      <c r="H368" s="219">
        <v>2</v>
      </c>
      <c r="I368" s="220"/>
      <c r="J368" s="221">
        <f>ROUND(I368*H368,2)</f>
        <v>0</v>
      </c>
      <c r="K368" s="222"/>
      <c r="L368" s="46"/>
      <c r="M368" s="223" t="s">
        <v>19</v>
      </c>
      <c r="N368" s="224" t="s">
        <v>42</v>
      </c>
      <c r="O368" s="86"/>
      <c r="P368" s="225">
        <f>O368*H368</f>
        <v>0</v>
      </c>
      <c r="Q368" s="225">
        <v>0.33900000000000002</v>
      </c>
      <c r="R368" s="225">
        <f>Q368*H368</f>
        <v>0.67800000000000005</v>
      </c>
      <c r="S368" s="225">
        <v>0</v>
      </c>
      <c r="T368" s="226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27" t="s">
        <v>152</v>
      </c>
      <c r="AT368" s="227" t="s">
        <v>148</v>
      </c>
      <c r="AU368" s="227" t="s">
        <v>80</v>
      </c>
      <c r="AY368" s="19" t="s">
        <v>146</v>
      </c>
      <c r="BE368" s="228">
        <f>IF(N368="základní",J368,0)</f>
        <v>0</v>
      </c>
      <c r="BF368" s="228">
        <f>IF(N368="snížená",J368,0)</f>
        <v>0</v>
      </c>
      <c r="BG368" s="228">
        <f>IF(N368="zákl. přenesená",J368,0)</f>
        <v>0</v>
      </c>
      <c r="BH368" s="228">
        <f>IF(N368="sníž. přenesená",J368,0)</f>
        <v>0</v>
      </c>
      <c r="BI368" s="228">
        <f>IF(N368="nulová",J368,0)</f>
        <v>0</v>
      </c>
      <c r="BJ368" s="19" t="s">
        <v>78</v>
      </c>
      <c r="BK368" s="228">
        <f>ROUND(I368*H368,2)</f>
        <v>0</v>
      </c>
      <c r="BL368" s="19" t="s">
        <v>152</v>
      </c>
      <c r="BM368" s="227" t="s">
        <v>621</v>
      </c>
    </row>
    <row r="369" s="2" customFormat="1">
      <c r="A369" s="40"/>
      <c r="B369" s="41"/>
      <c r="C369" s="42"/>
      <c r="D369" s="229" t="s">
        <v>154</v>
      </c>
      <c r="E369" s="42"/>
      <c r="F369" s="230" t="s">
        <v>622</v>
      </c>
      <c r="G369" s="42"/>
      <c r="H369" s="42"/>
      <c r="I369" s="231"/>
      <c r="J369" s="42"/>
      <c r="K369" s="42"/>
      <c r="L369" s="46"/>
      <c r="M369" s="232"/>
      <c r="N369" s="233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154</v>
      </c>
      <c r="AU369" s="19" t="s">
        <v>80</v>
      </c>
    </row>
    <row r="370" s="2" customFormat="1" ht="16.5" customHeight="1">
      <c r="A370" s="40"/>
      <c r="B370" s="41"/>
      <c r="C370" s="215" t="s">
        <v>623</v>
      </c>
      <c r="D370" s="215" t="s">
        <v>148</v>
      </c>
      <c r="E370" s="216" t="s">
        <v>624</v>
      </c>
      <c r="F370" s="217" t="s">
        <v>625</v>
      </c>
      <c r="G370" s="218" t="s">
        <v>412</v>
      </c>
      <c r="H370" s="219">
        <v>4</v>
      </c>
      <c r="I370" s="220"/>
      <c r="J370" s="221">
        <f>ROUND(I370*H370,2)</f>
        <v>0</v>
      </c>
      <c r="K370" s="222"/>
      <c r="L370" s="46"/>
      <c r="M370" s="223" t="s">
        <v>19</v>
      </c>
      <c r="N370" s="224" t="s">
        <v>42</v>
      </c>
      <c r="O370" s="86"/>
      <c r="P370" s="225">
        <f>O370*H370</f>
        <v>0</v>
      </c>
      <c r="Q370" s="225">
        <v>0.02972</v>
      </c>
      <c r="R370" s="225">
        <f>Q370*H370</f>
        <v>0.11888</v>
      </c>
      <c r="S370" s="225">
        <v>0</v>
      </c>
      <c r="T370" s="22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27" t="s">
        <v>152</v>
      </c>
      <c r="AT370" s="227" t="s">
        <v>148</v>
      </c>
      <c r="AU370" s="227" t="s">
        <v>80</v>
      </c>
      <c r="AY370" s="19" t="s">
        <v>146</v>
      </c>
      <c r="BE370" s="228">
        <f>IF(N370="základní",J370,0)</f>
        <v>0</v>
      </c>
      <c r="BF370" s="228">
        <f>IF(N370="snížená",J370,0)</f>
        <v>0</v>
      </c>
      <c r="BG370" s="228">
        <f>IF(N370="zákl. přenesená",J370,0)</f>
        <v>0</v>
      </c>
      <c r="BH370" s="228">
        <f>IF(N370="sníž. přenesená",J370,0)</f>
        <v>0</v>
      </c>
      <c r="BI370" s="228">
        <f>IF(N370="nulová",J370,0)</f>
        <v>0</v>
      </c>
      <c r="BJ370" s="19" t="s">
        <v>78</v>
      </c>
      <c r="BK370" s="228">
        <f>ROUND(I370*H370,2)</f>
        <v>0</v>
      </c>
      <c r="BL370" s="19" t="s">
        <v>152</v>
      </c>
      <c r="BM370" s="227" t="s">
        <v>626</v>
      </c>
    </row>
    <row r="371" s="2" customFormat="1">
      <c r="A371" s="40"/>
      <c r="B371" s="41"/>
      <c r="C371" s="42"/>
      <c r="D371" s="229" t="s">
        <v>154</v>
      </c>
      <c r="E371" s="42"/>
      <c r="F371" s="230" t="s">
        <v>627</v>
      </c>
      <c r="G371" s="42"/>
      <c r="H371" s="42"/>
      <c r="I371" s="231"/>
      <c r="J371" s="42"/>
      <c r="K371" s="42"/>
      <c r="L371" s="46"/>
      <c r="M371" s="232"/>
      <c r="N371" s="233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154</v>
      </c>
      <c r="AU371" s="19" t="s">
        <v>80</v>
      </c>
    </row>
    <row r="372" s="2" customFormat="1" ht="16.5" customHeight="1">
      <c r="A372" s="40"/>
      <c r="B372" s="41"/>
      <c r="C372" s="258" t="s">
        <v>628</v>
      </c>
      <c r="D372" s="258" t="s">
        <v>298</v>
      </c>
      <c r="E372" s="259" t="s">
        <v>629</v>
      </c>
      <c r="F372" s="260" t="s">
        <v>630</v>
      </c>
      <c r="G372" s="261" t="s">
        <v>412</v>
      </c>
      <c r="H372" s="262">
        <v>4</v>
      </c>
      <c r="I372" s="263"/>
      <c r="J372" s="264">
        <f>ROUND(I372*H372,2)</f>
        <v>0</v>
      </c>
      <c r="K372" s="265"/>
      <c r="L372" s="266"/>
      <c r="M372" s="267" t="s">
        <v>19</v>
      </c>
      <c r="N372" s="268" t="s">
        <v>42</v>
      </c>
      <c r="O372" s="86"/>
      <c r="P372" s="225">
        <f>O372*H372</f>
        <v>0</v>
      </c>
      <c r="Q372" s="225">
        <v>0.058000000000000003</v>
      </c>
      <c r="R372" s="225">
        <f>Q372*H372</f>
        <v>0.23200000000000001</v>
      </c>
      <c r="S372" s="225">
        <v>0</v>
      </c>
      <c r="T372" s="226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27" t="s">
        <v>195</v>
      </c>
      <c r="AT372" s="227" t="s">
        <v>298</v>
      </c>
      <c r="AU372" s="227" t="s">
        <v>80</v>
      </c>
      <c r="AY372" s="19" t="s">
        <v>146</v>
      </c>
      <c r="BE372" s="228">
        <f>IF(N372="základní",J372,0)</f>
        <v>0</v>
      </c>
      <c r="BF372" s="228">
        <f>IF(N372="snížená",J372,0)</f>
        <v>0</v>
      </c>
      <c r="BG372" s="228">
        <f>IF(N372="zákl. přenesená",J372,0)</f>
        <v>0</v>
      </c>
      <c r="BH372" s="228">
        <f>IF(N372="sníž. přenesená",J372,0)</f>
        <v>0</v>
      </c>
      <c r="BI372" s="228">
        <f>IF(N372="nulová",J372,0)</f>
        <v>0</v>
      </c>
      <c r="BJ372" s="19" t="s">
        <v>78</v>
      </c>
      <c r="BK372" s="228">
        <f>ROUND(I372*H372,2)</f>
        <v>0</v>
      </c>
      <c r="BL372" s="19" t="s">
        <v>152</v>
      </c>
      <c r="BM372" s="227" t="s">
        <v>631</v>
      </c>
    </row>
    <row r="373" s="2" customFormat="1" ht="16.5" customHeight="1">
      <c r="A373" s="40"/>
      <c r="B373" s="41"/>
      <c r="C373" s="215" t="s">
        <v>632</v>
      </c>
      <c r="D373" s="215" t="s">
        <v>148</v>
      </c>
      <c r="E373" s="216" t="s">
        <v>633</v>
      </c>
      <c r="F373" s="217" t="s">
        <v>634</v>
      </c>
      <c r="G373" s="218" t="s">
        <v>412</v>
      </c>
      <c r="H373" s="219">
        <v>4</v>
      </c>
      <c r="I373" s="220"/>
      <c r="J373" s="221">
        <f>ROUND(I373*H373,2)</f>
        <v>0</v>
      </c>
      <c r="K373" s="222"/>
      <c r="L373" s="46"/>
      <c r="M373" s="223" t="s">
        <v>19</v>
      </c>
      <c r="N373" s="224" t="s">
        <v>42</v>
      </c>
      <c r="O373" s="86"/>
      <c r="P373" s="225">
        <f>O373*H373</f>
        <v>0</v>
      </c>
      <c r="Q373" s="225">
        <v>0.02972</v>
      </c>
      <c r="R373" s="225">
        <f>Q373*H373</f>
        <v>0.11888</v>
      </c>
      <c r="S373" s="225">
        <v>0</v>
      </c>
      <c r="T373" s="226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27" t="s">
        <v>152</v>
      </c>
      <c r="AT373" s="227" t="s">
        <v>148</v>
      </c>
      <c r="AU373" s="227" t="s">
        <v>80</v>
      </c>
      <c r="AY373" s="19" t="s">
        <v>146</v>
      </c>
      <c r="BE373" s="228">
        <f>IF(N373="základní",J373,0)</f>
        <v>0</v>
      </c>
      <c r="BF373" s="228">
        <f>IF(N373="snížená",J373,0)</f>
        <v>0</v>
      </c>
      <c r="BG373" s="228">
        <f>IF(N373="zákl. přenesená",J373,0)</f>
        <v>0</v>
      </c>
      <c r="BH373" s="228">
        <f>IF(N373="sníž. přenesená",J373,0)</f>
        <v>0</v>
      </c>
      <c r="BI373" s="228">
        <f>IF(N373="nulová",J373,0)</f>
        <v>0</v>
      </c>
      <c r="BJ373" s="19" t="s">
        <v>78</v>
      </c>
      <c r="BK373" s="228">
        <f>ROUND(I373*H373,2)</f>
        <v>0</v>
      </c>
      <c r="BL373" s="19" t="s">
        <v>152</v>
      </c>
      <c r="BM373" s="227" t="s">
        <v>635</v>
      </c>
    </row>
    <row r="374" s="2" customFormat="1">
      <c r="A374" s="40"/>
      <c r="B374" s="41"/>
      <c r="C374" s="42"/>
      <c r="D374" s="229" t="s">
        <v>154</v>
      </c>
      <c r="E374" s="42"/>
      <c r="F374" s="230" t="s">
        <v>636</v>
      </c>
      <c r="G374" s="42"/>
      <c r="H374" s="42"/>
      <c r="I374" s="231"/>
      <c r="J374" s="42"/>
      <c r="K374" s="42"/>
      <c r="L374" s="46"/>
      <c r="M374" s="232"/>
      <c r="N374" s="233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154</v>
      </c>
      <c r="AU374" s="19" t="s">
        <v>80</v>
      </c>
    </row>
    <row r="375" s="2" customFormat="1" ht="16.5" customHeight="1">
      <c r="A375" s="40"/>
      <c r="B375" s="41"/>
      <c r="C375" s="258" t="s">
        <v>637</v>
      </c>
      <c r="D375" s="258" t="s">
        <v>298</v>
      </c>
      <c r="E375" s="259" t="s">
        <v>638</v>
      </c>
      <c r="F375" s="260" t="s">
        <v>639</v>
      </c>
      <c r="G375" s="261" t="s">
        <v>412</v>
      </c>
      <c r="H375" s="262">
        <v>4</v>
      </c>
      <c r="I375" s="263"/>
      <c r="J375" s="264">
        <f>ROUND(I375*H375,2)</f>
        <v>0</v>
      </c>
      <c r="K375" s="265"/>
      <c r="L375" s="266"/>
      <c r="M375" s="267" t="s">
        <v>19</v>
      </c>
      <c r="N375" s="268" t="s">
        <v>42</v>
      </c>
      <c r="O375" s="86"/>
      <c r="P375" s="225">
        <f>O375*H375</f>
        <v>0</v>
      </c>
      <c r="Q375" s="225">
        <v>0.080000000000000002</v>
      </c>
      <c r="R375" s="225">
        <f>Q375*H375</f>
        <v>0.32000000000000001</v>
      </c>
      <c r="S375" s="225">
        <v>0</v>
      </c>
      <c r="T375" s="226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27" t="s">
        <v>195</v>
      </c>
      <c r="AT375" s="227" t="s">
        <v>298</v>
      </c>
      <c r="AU375" s="227" t="s">
        <v>80</v>
      </c>
      <c r="AY375" s="19" t="s">
        <v>146</v>
      </c>
      <c r="BE375" s="228">
        <f>IF(N375="základní",J375,0)</f>
        <v>0</v>
      </c>
      <c r="BF375" s="228">
        <f>IF(N375="snížená",J375,0)</f>
        <v>0</v>
      </c>
      <c r="BG375" s="228">
        <f>IF(N375="zákl. přenesená",J375,0)</f>
        <v>0</v>
      </c>
      <c r="BH375" s="228">
        <f>IF(N375="sníž. přenesená",J375,0)</f>
        <v>0</v>
      </c>
      <c r="BI375" s="228">
        <f>IF(N375="nulová",J375,0)</f>
        <v>0</v>
      </c>
      <c r="BJ375" s="19" t="s">
        <v>78</v>
      </c>
      <c r="BK375" s="228">
        <f>ROUND(I375*H375,2)</f>
        <v>0</v>
      </c>
      <c r="BL375" s="19" t="s">
        <v>152</v>
      </c>
      <c r="BM375" s="227" t="s">
        <v>640</v>
      </c>
    </row>
    <row r="376" s="2" customFormat="1" ht="16.5" customHeight="1">
      <c r="A376" s="40"/>
      <c r="B376" s="41"/>
      <c r="C376" s="215" t="s">
        <v>641</v>
      </c>
      <c r="D376" s="215" t="s">
        <v>148</v>
      </c>
      <c r="E376" s="216" t="s">
        <v>642</v>
      </c>
      <c r="F376" s="217" t="s">
        <v>643</v>
      </c>
      <c r="G376" s="218" t="s">
        <v>412</v>
      </c>
      <c r="H376" s="219">
        <v>8</v>
      </c>
      <c r="I376" s="220"/>
      <c r="J376" s="221">
        <f>ROUND(I376*H376,2)</f>
        <v>0</v>
      </c>
      <c r="K376" s="222"/>
      <c r="L376" s="46"/>
      <c r="M376" s="223" t="s">
        <v>19</v>
      </c>
      <c r="N376" s="224" t="s">
        <v>42</v>
      </c>
      <c r="O376" s="86"/>
      <c r="P376" s="225">
        <f>O376*H376</f>
        <v>0</v>
      </c>
      <c r="Q376" s="225">
        <v>0.030759999999999999</v>
      </c>
      <c r="R376" s="225">
        <f>Q376*H376</f>
        <v>0.24607999999999999</v>
      </c>
      <c r="S376" s="225">
        <v>0</v>
      </c>
      <c r="T376" s="226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27" t="s">
        <v>152</v>
      </c>
      <c r="AT376" s="227" t="s">
        <v>148</v>
      </c>
      <c r="AU376" s="227" t="s">
        <v>80</v>
      </c>
      <c r="AY376" s="19" t="s">
        <v>146</v>
      </c>
      <c r="BE376" s="228">
        <f>IF(N376="základní",J376,0)</f>
        <v>0</v>
      </c>
      <c r="BF376" s="228">
        <f>IF(N376="snížená",J376,0)</f>
        <v>0</v>
      </c>
      <c r="BG376" s="228">
        <f>IF(N376="zákl. přenesená",J376,0)</f>
        <v>0</v>
      </c>
      <c r="BH376" s="228">
        <f>IF(N376="sníž. přenesená",J376,0)</f>
        <v>0</v>
      </c>
      <c r="BI376" s="228">
        <f>IF(N376="nulová",J376,0)</f>
        <v>0</v>
      </c>
      <c r="BJ376" s="19" t="s">
        <v>78</v>
      </c>
      <c r="BK376" s="228">
        <f>ROUND(I376*H376,2)</f>
        <v>0</v>
      </c>
      <c r="BL376" s="19" t="s">
        <v>152</v>
      </c>
      <c r="BM376" s="227" t="s">
        <v>644</v>
      </c>
    </row>
    <row r="377" s="2" customFormat="1" ht="16.5" customHeight="1">
      <c r="A377" s="40"/>
      <c r="B377" s="41"/>
      <c r="C377" s="258" t="s">
        <v>645</v>
      </c>
      <c r="D377" s="258" t="s">
        <v>298</v>
      </c>
      <c r="E377" s="259" t="s">
        <v>646</v>
      </c>
      <c r="F377" s="260" t="s">
        <v>647</v>
      </c>
      <c r="G377" s="261" t="s">
        <v>412</v>
      </c>
      <c r="H377" s="262">
        <v>4</v>
      </c>
      <c r="I377" s="263"/>
      <c r="J377" s="264">
        <f>ROUND(I377*H377,2)</f>
        <v>0</v>
      </c>
      <c r="K377" s="265"/>
      <c r="L377" s="266"/>
      <c r="M377" s="267" t="s">
        <v>19</v>
      </c>
      <c r="N377" s="268" t="s">
        <v>42</v>
      </c>
      <c r="O377" s="86"/>
      <c r="P377" s="225">
        <f>O377*H377</f>
        <v>0</v>
      </c>
      <c r="Q377" s="225">
        <v>0.027</v>
      </c>
      <c r="R377" s="225">
        <f>Q377*H377</f>
        <v>0.108</v>
      </c>
      <c r="S377" s="225">
        <v>0</v>
      </c>
      <c r="T377" s="226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27" t="s">
        <v>195</v>
      </c>
      <c r="AT377" s="227" t="s">
        <v>298</v>
      </c>
      <c r="AU377" s="227" t="s">
        <v>80</v>
      </c>
      <c r="AY377" s="19" t="s">
        <v>146</v>
      </c>
      <c r="BE377" s="228">
        <f>IF(N377="základní",J377,0)</f>
        <v>0</v>
      </c>
      <c r="BF377" s="228">
        <f>IF(N377="snížená",J377,0)</f>
        <v>0</v>
      </c>
      <c r="BG377" s="228">
        <f>IF(N377="zákl. přenesená",J377,0)</f>
        <v>0</v>
      </c>
      <c r="BH377" s="228">
        <f>IF(N377="sníž. přenesená",J377,0)</f>
        <v>0</v>
      </c>
      <c r="BI377" s="228">
        <f>IF(N377="nulová",J377,0)</f>
        <v>0</v>
      </c>
      <c r="BJ377" s="19" t="s">
        <v>78</v>
      </c>
      <c r="BK377" s="228">
        <f>ROUND(I377*H377,2)</f>
        <v>0</v>
      </c>
      <c r="BL377" s="19" t="s">
        <v>152</v>
      </c>
      <c r="BM377" s="227" t="s">
        <v>648</v>
      </c>
    </row>
    <row r="378" s="2" customFormat="1" ht="16.5" customHeight="1">
      <c r="A378" s="40"/>
      <c r="B378" s="41"/>
      <c r="C378" s="258" t="s">
        <v>649</v>
      </c>
      <c r="D378" s="258" t="s">
        <v>298</v>
      </c>
      <c r="E378" s="259" t="s">
        <v>650</v>
      </c>
      <c r="F378" s="260" t="s">
        <v>651</v>
      </c>
      <c r="G378" s="261" t="s">
        <v>412</v>
      </c>
      <c r="H378" s="262">
        <v>4</v>
      </c>
      <c r="I378" s="263"/>
      <c r="J378" s="264">
        <f>ROUND(I378*H378,2)</f>
        <v>0</v>
      </c>
      <c r="K378" s="265"/>
      <c r="L378" s="266"/>
      <c r="M378" s="267" t="s">
        <v>19</v>
      </c>
      <c r="N378" s="268" t="s">
        <v>42</v>
      </c>
      <c r="O378" s="86"/>
      <c r="P378" s="225">
        <f>O378*H378</f>
        <v>0</v>
      </c>
      <c r="Q378" s="225">
        <v>0.111</v>
      </c>
      <c r="R378" s="225">
        <f>Q378*H378</f>
        <v>0.44400000000000001</v>
      </c>
      <c r="S378" s="225">
        <v>0</v>
      </c>
      <c r="T378" s="226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27" t="s">
        <v>195</v>
      </c>
      <c r="AT378" s="227" t="s">
        <v>298</v>
      </c>
      <c r="AU378" s="227" t="s">
        <v>80</v>
      </c>
      <c r="AY378" s="19" t="s">
        <v>146</v>
      </c>
      <c r="BE378" s="228">
        <f>IF(N378="základní",J378,0)</f>
        <v>0</v>
      </c>
      <c r="BF378" s="228">
        <f>IF(N378="snížená",J378,0)</f>
        <v>0</v>
      </c>
      <c r="BG378" s="228">
        <f>IF(N378="zákl. přenesená",J378,0)</f>
        <v>0</v>
      </c>
      <c r="BH378" s="228">
        <f>IF(N378="sníž. přenesená",J378,0)</f>
        <v>0</v>
      </c>
      <c r="BI378" s="228">
        <f>IF(N378="nulová",J378,0)</f>
        <v>0</v>
      </c>
      <c r="BJ378" s="19" t="s">
        <v>78</v>
      </c>
      <c r="BK378" s="228">
        <f>ROUND(I378*H378,2)</f>
        <v>0</v>
      </c>
      <c r="BL378" s="19" t="s">
        <v>152</v>
      </c>
      <c r="BM378" s="227" t="s">
        <v>652</v>
      </c>
    </row>
    <row r="379" s="2" customFormat="1">
      <c r="A379" s="40"/>
      <c r="B379" s="41"/>
      <c r="C379" s="42"/>
      <c r="D379" s="234" t="s">
        <v>156</v>
      </c>
      <c r="E379" s="42"/>
      <c r="F379" s="235" t="s">
        <v>653</v>
      </c>
      <c r="G379" s="42"/>
      <c r="H379" s="42"/>
      <c r="I379" s="231"/>
      <c r="J379" s="42"/>
      <c r="K379" s="42"/>
      <c r="L379" s="46"/>
      <c r="M379" s="232"/>
      <c r="N379" s="233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156</v>
      </c>
      <c r="AU379" s="19" t="s">
        <v>80</v>
      </c>
    </row>
    <row r="380" s="2" customFormat="1" ht="21.75" customHeight="1">
      <c r="A380" s="40"/>
      <c r="B380" s="41"/>
      <c r="C380" s="215" t="s">
        <v>654</v>
      </c>
      <c r="D380" s="215" t="s">
        <v>148</v>
      </c>
      <c r="E380" s="216" t="s">
        <v>655</v>
      </c>
      <c r="F380" s="217" t="s">
        <v>656</v>
      </c>
      <c r="G380" s="218" t="s">
        <v>412</v>
      </c>
      <c r="H380" s="219">
        <v>4</v>
      </c>
      <c r="I380" s="220"/>
      <c r="J380" s="221">
        <f>ROUND(I380*H380,2)</f>
        <v>0</v>
      </c>
      <c r="K380" s="222"/>
      <c r="L380" s="46"/>
      <c r="M380" s="223" t="s">
        <v>19</v>
      </c>
      <c r="N380" s="224" t="s">
        <v>42</v>
      </c>
      <c r="O380" s="86"/>
      <c r="P380" s="225">
        <f>O380*H380</f>
        <v>0</v>
      </c>
      <c r="Q380" s="225">
        <v>0.089999999999999997</v>
      </c>
      <c r="R380" s="225">
        <f>Q380*H380</f>
        <v>0.35999999999999999</v>
      </c>
      <c r="S380" s="225">
        <v>0</v>
      </c>
      <c r="T380" s="226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27" t="s">
        <v>152</v>
      </c>
      <c r="AT380" s="227" t="s">
        <v>148</v>
      </c>
      <c r="AU380" s="227" t="s">
        <v>80</v>
      </c>
      <c r="AY380" s="19" t="s">
        <v>146</v>
      </c>
      <c r="BE380" s="228">
        <f>IF(N380="základní",J380,0)</f>
        <v>0</v>
      </c>
      <c r="BF380" s="228">
        <f>IF(N380="snížená",J380,0)</f>
        <v>0</v>
      </c>
      <c r="BG380" s="228">
        <f>IF(N380="zákl. přenesená",J380,0)</f>
        <v>0</v>
      </c>
      <c r="BH380" s="228">
        <f>IF(N380="sníž. přenesená",J380,0)</f>
        <v>0</v>
      </c>
      <c r="BI380" s="228">
        <f>IF(N380="nulová",J380,0)</f>
        <v>0</v>
      </c>
      <c r="BJ380" s="19" t="s">
        <v>78</v>
      </c>
      <c r="BK380" s="228">
        <f>ROUND(I380*H380,2)</f>
        <v>0</v>
      </c>
      <c r="BL380" s="19" t="s">
        <v>152</v>
      </c>
      <c r="BM380" s="227" t="s">
        <v>657</v>
      </c>
    </row>
    <row r="381" s="2" customFormat="1">
      <c r="A381" s="40"/>
      <c r="B381" s="41"/>
      <c r="C381" s="42"/>
      <c r="D381" s="229" t="s">
        <v>154</v>
      </c>
      <c r="E381" s="42"/>
      <c r="F381" s="230" t="s">
        <v>658</v>
      </c>
      <c r="G381" s="42"/>
      <c r="H381" s="42"/>
      <c r="I381" s="231"/>
      <c r="J381" s="42"/>
      <c r="K381" s="42"/>
      <c r="L381" s="46"/>
      <c r="M381" s="232"/>
      <c r="N381" s="233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154</v>
      </c>
      <c r="AU381" s="19" t="s">
        <v>80</v>
      </c>
    </row>
    <row r="382" s="2" customFormat="1" ht="16.5" customHeight="1">
      <c r="A382" s="40"/>
      <c r="B382" s="41"/>
      <c r="C382" s="258" t="s">
        <v>659</v>
      </c>
      <c r="D382" s="258" t="s">
        <v>298</v>
      </c>
      <c r="E382" s="259" t="s">
        <v>660</v>
      </c>
      <c r="F382" s="260" t="s">
        <v>661</v>
      </c>
      <c r="G382" s="261" t="s">
        <v>412</v>
      </c>
      <c r="H382" s="262">
        <v>4</v>
      </c>
      <c r="I382" s="263"/>
      <c r="J382" s="264">
        <f>ROUND(I382*H382,2)</f>
        <v>0</v>
      </c>
      <c r="K382" s="265"/>
      <c r="L382" s="266"/>
      <c r="M382" s="267" t="s">
        <v>19</v>
      </c>
      <c r="N382" s="268" t="s">
        <v>42</v>
      </c>
      <c r="O382" s="86"/>
      <c r="P382" s="225">
        <f>O382*H382</f>
        <v>0</v>
      </c>
      <c r="Q382" s="225">
        <v>0.108</v>
      </c>
      <c r="R382" s="225">
        <f>Q382*H382</f>
        <v>0.432</v>
      </c>
      <c r="S382" s="225">
        <v>0</v>
      </c>
      <c r="T382" s="22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27" t="s">
        <v>195</v>
      </c>
      <c r="AT382" s="227" t="s">
        <v>298</v>
      </c>
      <c r="AU382" s="227" t="s">
        <v>80</v>
      </c>
      <c r="AY382" s="19" t="s">
        <v>146</v>
      </c>
      <c r="BE382" s="228">
        <f>IF(N382="základní",J382,0)</f>
        <v>0</v>
      </c>
      <c r="BF382" s="228">
        <f>IF(N382="snížená",J382,0)</f>
        <v>0</v>
      </c>
      <c r="BG382" s="228">
        <f>IF(N382="zákl. přenesená",J382,0)</f>
        <v>0</v>
      </c>
      <c r="BH382" s="228">
        <f>IF(N382="sníž. přenesená",J382,0)</f>
        <v>0</v>
      </c>
      <c r="BI382" s="228">
        <f>IF(N382="nulová",J382,0)</f>
        <v>0</v>
      </c>
      <c r="BJ382" s="19" t="s">
        <v>78</v>
      </c>
      <c r="BK382" s="228">
        <f>ROUND(I382*H382,2)</f>
        <v>0</v>
      </c>
      <c r="BL382" s="19" t="s">
        <v>152</v>
      </c>
      <c r="BM382" s="227" t="s">
        <v>662</v>
      </c>
    </row>
    <row r="383" s="2" customFormat="1" ht="16.5" customHeight="1">
      <c r="A383" s="40"/>
      <c r="B383" s="41"/>
      <c r="C383" s="258" t="s">
        <v>663</v>
      </c>
      <c r="D383" s="258" t="s">
        <v>298</v>
      </c>
      <c r="E383" s="259" t="s">
        <v>664</v>
      </c>
      <c r="F383" s="260" t="s">
        <v>665</v>
      </c>
      <c r="G383" s="261" t="s">
        <v>412</v>
      </c>
      <c r="H383" s="262">
        <v>4</v>
      </c>
      <c r="I383" s="263"/>
      <c r="J383" s="264">
        <f>ROUND(I383*H383,2)</f>
        <v>0</v>
      </c>
      <c r="K383" s="265"/>
      <c r="L383" s="266"/>
      <c r="M383" s="267" t="s">
        <v>19</v>
      </c>
      <c r="N383" s="268" t="s">
        <v>42</v>
      </c>
      <c r="O383" s="86"/>
      <c r="P383" s="225">
        <f>O383*H383</f>
        <v>0</v>
      </c>
      <c r="Q383" s="225">
        <v>0</v>
      </c>
      <c r="R383" s="225">
        <f>Q383*H383</f>
        <v>0</v>
      </c>
      <c r="S383" s="225">
        <v>0</v>
      </c>
      <c r="T383" s="226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27" t="s">
        <v>195</v>
      </c>
      <c r="AT383" s="227" t="s">
        <v>298</v>
      </c>
      <c r="AU383" s="227" t="s">
        <v>80</v>
      </c>
      <c r="AY383" s="19" t="s">
        <v>146</v>
      </c>
      <c r="BE383" s="228">
        <f>IF(N383="základní",J383,0)</f>
        <v>0</v>
      </c>
      <c r="BF383" s="228">
        <f>IF(N383="snížená",J383,0)</f>
        <v>0</v>
      </c>
      <c r="BG383" s="228">
        <f>IF(N383="zákl. přenesená",J383,0)</f>
        <v>0</v>
      </c>
      <c r="BH383" s="228">
        <f>IF(N383="sníž. přenesená",J383,0)</f>
        <v>0</v>
      </c>
      <c r="BI383" s="228">
        <f>IF(N383="nulová",J383,0)</f>
        <v>0</v>
      </c>
      <c r="BJ383" s="19" t="s">
        <v>78</v>
      </c>
      <c r="BK383" s="228">
        <f>ROUND(I383*H383,2)</f>
        <v>0</v>
      </c>
      <c r="BL383" s="19" t="s">
        <v>152</v>
      </c>
      <c r="BM383" s="227" t="s">
        <v>666</v>
      </c>
    </row>
    <row r="384" s="2" customFormat="1" ht="16.5" customHeight="1">
      <c r="A384" s="40"/>
      <c r="B384" s="41"/>
      <c r="C384" s="258" t="s">
        <v>667</v>
      </c>
      <c r="D384" s="258" t="s">
        <v>298</v>
      </c>
      <c r="E384" s="259" t="s">
        <v>668</v>
      </c>
      <c r="F384" s="260" t="s">
        <v>669</v>
      </c>
      <c r="G384" s="261" t="s">
        <v>412</v>
      </c>
      <c r="H384" s="262">
        <v>4</v>
      </c>
      <c r="I384" s="263"/>
      <c r="J384" s="264">
        <f>ROUND(I384*H384,2)</f>
        <v>0</v>
      </c>
      <c r="K384" s="265"/>
      <c r="L384" s="266"/>
      <c r="M384" s="267" t="s">
        <v>19</v>
      </c>
      <c r="N384" s="268" t="s">
        <v>42</v>
      </c>
      <c r="O384" s="86"/>
      <c r="P384" s="225">
        <f>O384*H384</f>
        <v>0</v>
      </c>
      <c r="Q384" s="225">
        <v>0.0071999999999999998</v>
      </c>
      <c r="R384" s="225">
        <f>Q384*H384</f>
        <v>0.028799999999999999</v>
      </c>
      <c r="S384" s="225">
        <v>0</v>
      </c>
      <c r="T384" s="226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27" t="s">
        <v>195</v>
      </c>
      <c r="AT384" s="227" t="s">
        <v>298</v>
      </c>
      <c r="AU384" s="227" t="s">
        <v>80</v>
      </c>
      <c r="AY384" s="19" t="s">
        <v>146</v>
      </c>
      <c r="BE384" s="228">
        <f>IF(N384="základní",J384,0)</f>
        <v>0</v>
      </c>
      <c r="BF384" s="228">
        <f>IF(N384="snížená",J384,0)</f>
        <v>0</v>
      </c>
      <c r="BG384" s="228">
        <f>IF(N384="zákl. přenesená",J384,0)</f>
        <v>0</v>
      </c>
      <c r="BH384" s="228">
        <f>IF(N384="sníž. přenesená",J384,0)</f>
        <v>0</v>
      </c>
      <c r="BI384" s="228">
        <f>IF(N384="nulová",J384,0)</f>
        <v>0</v>
      </c>
      <c r="BJ384" s="19" t="s">
        <v>78</v>
      </c>
      <c r="BK384" s="228">
        <f>ROUND(I384*H384,2)</f>
        <v>0</v>
      </c>
      <c r="BL384" s="19" t="s">
        <v>152</v>
      </c>
      <c r="BM384" s="227" t="s">
        <v>670</v>
      </c>
    </row>
    <row r="385" s="2" customFormat="1" ht="24.15" customHeight="1">
      <c r="A385" s="40"/>
      <c r="B385" s="41"/>
      <c r="C385" s="215" t="s">
        <v>671</v>
      </c>
      <c r="D385" s="215" t="s">
        <v>148</v>
      </c>
      <c r="E385" s="216" t="s">
        <v>672</v>
      </c>
      <c r="F385" s="217" t="s">
        <v>673</v>
      </c>
      <c r="G385" s="218" t="s">
        <v>412</v>
      </c>
      <c r="H385" s="219">
        <v>3</v>
      </c>
      <c r="I385" s="220"/>
      <c r="J385" s="221">
        <f>ROUND(I385*H385,2)</f>
        <v>0</v>
      </c>
      <c r="K385" s="222"/>
      <c r="L385" s="46"/>
      <c r="M385" s="223" t="s">
        <v>19</v>
      </c>
      <c r="N385" s="224" t="s">
        <v>42</v>
      </c>
      <c r="O385" s="86"/>
      <c r="P385" s="225">
        <f>O385*H385</f>
        <v>0</v>
      </c>
      <c r="Q385" s="225">
        <v>0.65847999999999995</v>
      </c>
      <c r="R385" s="225">
        <f>Q385*H385</f>
        <v>1.9754399999999999</v>
      </c>
      <c r="S385" s="225">
        <v>0.66000000000000003</v>
      </c>
      <c r="T385" s="226">
        <f>S385*H385</f>
        <v>1.98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27" t="s">
        <v>152</v>
      </c>
      <c r="AT385" s="227" t="s">
        <v>148</v>
      </c>
      <c r="AU385" s="227" t="s">
        <v>80</v>
      </c>
      <c r="AY385" s="19" t="s">
        <v>146</v>
      </c>
      <c r="BE385" s="228">
        <f>IF(N385="základní",J385,0)</f>
        <v>0</v>
      </c>
      <c r="BF385" s="228">
        <f>IF(N385="snížená",J385,0)</f>
        <v>0</v>
      </c>
      <c r="BG385" s="228">
        <f>IF(N385="zákl. přenesená",J385,0)</f>
        <v>0</v>
      </c>
      <c r="BH385" s="228">
        <f>IF(N385="sníž. přenesená",J385,0)</f>
        <v>0</v>
      </c>
      <c r="BI385" s="228">
        <f>IF(N385="nulová",J385,0)</f>
        <v>0</v>
      </c>
      <c r="BJ385" s="19" t="s">
        <v>78</v>
      </c>
      <c r="BK385" s="228">
        <f>ROUND(I385*H385,2)</f>
        <v>0</v>
      </c>
      <c r="BL385" s="19" t="s">
        <v>152</v>
      </c>
      <c r="BM385" s="227" t="s">
        <v>674</v>
      </c>
    </row>
    <row r="386" s="2" customFormat="1">
      <c r="A386" s="40"/>
      <c r="B386" s="41"/>
      <c r="C386" s="42"/>
      <c r="D386" s="229" t="s">
        <v>154</v>
      </c>
      <c r="E386" s="42"/>
      <c r="F386" s="230" t="s">
        <v>675</v>
      </c>
      <c r="G386" s="42"/>
      <c r="H386" s="42"/>
      <c r="I386" s="231"/>
      <c r="J386" s="42"/>
      <c r="K386" s="42"/>
      <c r="L386" s="46"/>
      <c r="M386" s="232"/>
      <c r="N386" s="233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154</v>
      </c>
      <c r="AU386" s="19" t="s">
        <v>80</v>
      </c>
    </row>
    <row r="387" s="13" customFormat="1">
      <c r="A387" s="13"/>
      <c r="B387" s="236"/>
      <c r="C387" s="237"/>
      <c r="D387" s="234" t="s">
        <v>158</v>
      </c>
      <c r="E387" s="238" t="s">
        <v>19</v>
      </c>
      <c r="F387" s="239" t="s">
        <v>676</v>
      </c>
      <c r="G387" s="237"/>
      <c r="H387" s="240">
        <v>3</v>
      </c>
      <c r="I387" s="241"/>
      <c r="J387" s="237"/>
      <c r="K387" s="237"/>
      <c r="L387" s="242"/>
      <c r="M387" s="243"/>
      <c r="N387" s="244"/>
      <c r="O387" s="244"/>
      <c r="P387" s="244"/>
      <c r="Q387" s="244"/>
      <c r="R387" s="244"/>
      <c r="S387" s="244"/>
      <c r="T387" s="24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6" t="s">
        <v>158</v>
      </c>
      <c r="AU387" s="246" t="s">
        <v>80</v>
      </c>
      <c r="AV387" s="13" t="s">
        <v>80</v>
      </c>
      <c r="AW387" s="13" t="s">
        <v>33</v>
      </c>
      <c r="AX387" s="13" t="s">
        <v>78</v>
      </c>
      <c r="AY387" s="246" t="s">
        <v>146</v>
      </c>
    </row>
    <row r="388" s="2" customFormat="1" ht="16.5" customHeight="1">
      <c r="A388" s="40"/>
      <c r="B388" s="41"/>
      <c r="C388" s="258" t="s">
        <v>677</v>
      </c>
      <c r="D388" s="258" t="s">
        <v>298</v>
      </c>
      <c r="E388" s="259" t="s">
        <v>678</v>
      </c>
      <c r="F388" s="260" t="s">
        <v>679</v>
      </c>
      <c r="G388" s="261" t="s">
        <v>412</v>
      </c>
      <c r="H388" s="262">
        <v>3</v>
      </c>
      <c r="I388" s="263"/>
      <c r="J388" s="264">
        <f>ROUND(I388*H388,2)</f>
        <v>0</v>
      </c>
      <c r="K388" s="265"/>
      <c r="L388" s="266"/>
      <c r="M388" s="267" t="s">
        <v>19</v>
      </c>
      <c r="N388" s="268" t="s">
        <v>42</v>
      </c>
      <c r="O388" s="86"/>
      <c r="P388" s="225">
        <f>O388*H388</f>
        <v>0</v>
      </c>
      <c r="Q388" s="225">
        <v>0.079000000000000001</v>
      </c>
      <c r="R388" s="225">
        <f>Q388*H388</f>
        <v>0.23699999999999999</v>
      </c>
      <c r="S388" s="225">
        <v>0</v>
      </c>
      <c r="T388" s="22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27" t="s">
        <v>195</v>
      </c>
      <c r="AT388" s="227" t="s">
        <v>298</v>
      </c>
      <c r="AU388" s="227" t="s">
        <v>80</v>
      </c>
      <c r="AY388" s="19" t="s">
        <v>146</v>
      </c>
      <c r="BE388" s="228">
        <f>IF(N388="základní",J388,0)</f>
        <v>0</v>
      </c>
      <c r="BF388" s="228">
        <f>IF(N388="snížená",J388,0)</f>
        <v>0</v>
      </c>
      <c r="BG388" s="228">
        <f>IF(N388="zákl. přenesená",J388,0)</f>
        <v>0</v>
      </c>
      <c r="BH388" s="228">
        <f>IF(N388="sníž. přenesená",J388,0)</f>
        <v>0</v>
      </c>
      <c r="BI388" s="228">
        <f>IF(N388="nulová",J388,0)</f>
        <v>0</v>
      </c>
      <c r="BJ388" s="19" t="s">
        <v>78</v>
      </c>
      <c r="BK388" s="228">
        <f>ROUND(I388*H388,2)</f>
        <v>0</v>
      </c>
      <c r="BL388" s="19" t="s">
        <v>152</v>
      </c>
      <c r="BM388" s="227" t="s">
        <v>680</v>
      </c>
    </row>
    <row r="389" s="2" customFormat="1" ht="24.15" customHeight="1">
      <c r="A389" s="40"/>
      <c r="B389" s="41"/>
      <c r="C389" s="215" t="s">
        <v>681</v>
      </c>
      <c r="D389" s="215" t="s">
        <v>148</v>
      </c>
      <c r="E389" s="216" t="s">
        <v>682</v>
      </c>
      <c r="F389" s="217" t="s">
        <v>683</v>
      </c>
      <c r="G389" s="218" t="s">
        <v>412</v>
      </c>
      <c r="H389" s="219">
        <v>1</v>
      </c>
      <c r="I389" s="220"/>
      <c r="J389" s="221">
        <f>ROUND(I389*H389,2)</f>
        <v>0</v>
      </c>
      <c r="K389" s="222"/>
      <c r="L389" s="46"/>
      <c r="M389" s="223" t="s">
        <v>19</v>
      </c>
      <c r="N389" s="224" t="s">
        <v>42</v>
      </c>
      <c r="O389" s="86"/>
      <c r="P389" s="225">
        <f>O389*H389</f>
        <v>0</v>
      </c>
      <c r="Q389" s="225">
        <v>0.53325999999999996</v>
      </c>
      <c r="R389" s="225">
        <f>Q389*H389</f>
        <v>0.53325999999999996</v>
      </c>
      <c r="S389" s="225">
        <v>0.29999999999999999</v>
      </c>
      <c r="T389" s="226">
        <f>S389*H389</f>
        <v>0.29999999999999999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27" t="s">
        <v>152</v>
      </c>
      <c r="AT389" s="227" t="s">
        <v>148</v>
      </c>
      <c r="AU389" s="227" t="s">
        <v>80</v>
      </c>
      <c r="AY389" s="19" t="s">
        <v>146</v>
      </c>
      <c r="BE389" s="228">
        <f>IF(N389="základní",J389,0)</f>
        <v>0</v>
      </c>
      <c r="BF389" s="228">
        <f>IF(N389="snížená",J389,0)</f>
        <v>0</v>
      </c>
      <c r="BG389" s="228">
        <f>IF(N389="zákl. přenesená",J389,0)</f>
        <v>0</v>
      </c>
      <c r="BH389" s="228">
        <f>IF(N389="sníž. přenesená",J389,0)</f>
        <v>0</v>
      </c>
      <c r="BI389" s="228">
        <f>IF(N389="nulová",J389,0)</f>
        <v>0</v>
      </c>
      <c r="BJ389" s="19" t="s">
        <v>78</v>
      </c>
      <c r="BK389" s="228">
        <f>ROUND(I389*H389,2)</f>
        <v>0</v>
      </c>
      <c r="BL389" s="19" t="s">
        <v>152</v>
      </c>
      <c r="BM389" s="227" t="s">
        <v>684</v>
      </c>
    </row>
    <row r="390" s="2" customFormat="1">
      <c r="A390" s="40"/>
      <c r="B390" s="41"/>
      <c r="C390" s="42"/>
      <c r="D390" s="229" t="s">
        <v>154</v>
      </c>
      <c r="E390" s="42"/>
      <c r="F390" s="230" t="s">
        <v>685</v>
      </c>
      <c r="G390" s="42"/>
      <c r="H390" s="42"/>
      <c r="I390" s="231"/>
      <c r="J390" s="42"/>
      <c r="K390" s="42"/>
      <c r="L390" s="46"/>
      <c r="M390" s="232"/>
      <c r="N390" s="233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154</v>
      </c>
      <c r="AU390" s="19" t="s">
        <v>80</v>
      </c>
    </row>
    <row r="391" s="13" customFormat="1">
      <c r="A391" s="13"/>
      <c r="B391" s="236"/>
      <c r="C391" s="237"/>
      <c r="D391" s="234" t="s">
        <v>158</v>
      </c>
      <c r="E391" s="238" t="s">
        <v>19</v>
      </c>
      <c r="F391" s="239" t="s">
        <v>686</v>
      </c>
      <c r="G391" s="237"/>
      <c r="H391" s="240">
        <v>1</v>
      </c>
      <c r="I391" s="241"/>
      <c r="J391" s="237"/>
      <c r="K391" s="237"/>
      <c r="L391" s="242"/>
      <c r="M391" s="243"/>
      <c r="N391" s="244"/>
      <c r="O391" s="244"/>
      <c r="P391" s="244"/>
      <c r="Q391" s="244"/>
      <c r="R391" s="244"/>
      <c r="S391" s="244"/>
      <c r="T391" s="24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6" t="s">
        <v>158</v>
      </c>
      <c r="AU391" s="246" t="s">
        <v>80</v>
      </c>
      <c r="AV391" s="13" t="s">
        <v>80</v>
      </c>
      <c r="AW391" s="13" t="s">
        <v>33</v>
      </c>
      <c r="AX391" s="13" t="s">
        <v>78</v>
      </c>
      <c r="AY391" s="246" t="s">
        <v>146</v>
      </c>
    </row>
    <row r="392" s="2" customFormat="1" ht="16.5" customHeight="1">
      <c r="A392" s="40"/>
      <c r="B392" s="41"/>
      <c r="C392" s="258" t="s">
        <v>687</v>
      </c>
      <c r="D392" s="258" t="s">
        <v>298</v>
      </c>
      <c r="E392" s="259" t="s">
        <v>660</v>
      </c>
      <c r="F392" s="260" t="s">
        <v>661</v>
      </c>
      <c r="G392" s="261" t="s">
        <v>412</v>
      </c>
      <c r="H392" s="262">
        <v>1</v>
      </c>
      <c r="I392" s="263"/>
      <c r="J392" s="264">
        <f>ROUND(I392*H392,2)</f>
        <v>0</v>
      </c>
      <c r="K392" s="265"/>
      <c r="L392" s="266"/>
      <c r="M392" s="267" t="s">
        <v>19</v>
      </c>
      <c r="N392" s="268" t="s">
        <v>42</v>
      </c>
      <c r="O392" s="86"/>
      <c r="P392" s="225">
        <f>O392*H392</f>
        <v>0</v>
      </c>
      <c r="Q392" s="225">
        <v>0.108</v>
      </c>
      <c r="R392" s="225">
        <f>Q392*H392</f>
        <v>0.108</v>
      </c>
      <c r="S392" s="225">
        <v>0</v>
      </c>
      <c r="T392" s="22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27" t="s">
        <v>195</v>
      </c>
      <c r="AT392" s="227" t="s">
        <v>298</v>
      </c>
      <c r="AU392" s="227" t="s">
        <v>80</v>
      </c>
      <c r="AY392" s="19" t="s">
        <v>146</v>
      </c>
      <c r="BE392" s="228">
        <f>IF(N392="základní",J392,0)</f>
        <v>0</v>
      </c>
      <c r="BF392" s="228">
        <f>IF(N392="snížená",J392,0)</f>
        <v>0</v>
      </c>
      <c r="BG392" s="228">
        <f>IF(N392="zákl. přenesená",J392,0)</f>
        <v>0</v>
      </c>
      <c r="BH392" s="228">
        <f>IF(N392="sníž. přenesená",J392,0)</f>
        <v>0</v>
      </c>
      <c r="BI392" s="228">
        <f>IF(N392="nulová",J392,0)</f>
        <v>0</v>
      </c>
      <c r="BJ392" s="19" t="s">
        <v>78</v>
      </c>
      <c r="BK392" s="228">
        <f>ROUND(I392*H392,2)</f>
        <v>0</v>
      </c>
      <c r="BL392" s="19" t="s">
        <v>152</v>
      </c>
      <c r="BM392" s="227" t="s">
        <v>688</v>
      </c>
    </row>
    <row r="393" s="2" customFormat="1" ht="16.5" customHeight="1">
      <c r="A393" s="40"/>
      <c r="B393" s="41"/>
      <c r="C393" s="215" t="s">
        <v>689</v>
      </c>
      <c r="D393" s="215" t="s">
        <v>148</v>
      </c>
      <c r="E393" s="216" t="s">
        <v>690</v>
      </c>
      <c r="F393" s="217" t="s">
        <v>691</v>
      </c>
      <c r="G393" s="218" t="s">
        <v>412</v>
      </c>
      <c r="H393" s="219">
        <v>1</v>
      </c>
      <c r="I393" s="220"/>
      <c r="J393" s="221">
        <f>ROUND(I393*H393,2)</f>
        <v>0</v>
      </c>
      <c r="K393" s="222"/>
      <c r="L393" s="46"/>
      <c r="M393" s="223" t="s">
        <v>19</v>
      </c>
      <c r="N393" s="224" t="s">
        <v>42</v>
      </c>
      <c r="O393" s="86"/>
      <c r="P393" s="225">
        <f>O393*H393</f>
        <v>0</v>
      </c>
      <c r="Q393" s="225">
        <v>0</v>
      </c>
      <c r="R393" s="225">
        <f>Q393*H393</f>
        <v>0</v>
      </c>
      <c r="S393" s="225">
        <v>0.10000000000000001</v>
      </c>
      <c r="T393" s="226">
        <f>S393*H393</f>
        <v>0.10000000000000001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27" t="s">
        <v>152</v>
      </c>
      <c r="AT393" s="227" t="s">
        <v>148</v>
      </c>
      <c r="AU393" s="227" t="s">
        <v>80</v>
      </c>
      <c r="AY393" s="19" t="s">
        <v>146</v>
      </c>
      <c r="BE393" s="228">
        <f>IF(N393="základní",J393,0)</f>
        <v>0</v>
      </c>
      <c r="BF393" s="228">
        <f>IF(N393="snížená",J393,0)</f>
        <v>0</v>
      </c>
      <c r="BG393" s="228">
        <f>IF(N393="zákl. přenesená",J393,0)</f>
        <v>0</v>
      </c>
      <c r="BH393" s="228">
        <f>IF(N393="sníž. přenesená",J393,0)</f>
        <v>0</v>
      </c>
      <c r="BI393" s="228">
        <f>IF(N393="nulová",J393,0)</f>
        <v>0</v>
      </c>
      <c r="BJ393" s="19" t="s">
        <v>78</v>
      </c>
      <c r="BK393" s="228">
        <f>ROUND(I393*H393,2)</f>
        <v>0</v>
      </c>
      <c r="BL393" s="19" t="s">
        <v>152</v>
      </c>
      <c r="BM393" s="227" t="s">
        <v>692</v>
      </c>
    </row>
    <row r="394" s="2" customFormat="1">
      <c r="A394" s="40"/>
      <c r="B394" s="41"/>
      <c r="C394" s="42"/>
      <c r="D394" s="229" t="s">
        <v>154</v>
      </c>
      <c r="E394" s="42"/>
      <c r="F394" s="230" t="s">
        <v>693</v>
      </c>
      <c r="G394" s="42"/>
      <c r="H394" s="42"/>
      <c r="I394" s="231"/>
      <c r="J394" s="42"/>
      <c r="K394" s="42"/>
      <c r="L394" s="46"/>
      <c r="M394" s="232"/>
      <c r="N394" s="233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154</v>
      </c>
      <c r="AU394" s="19" t="s">
        <v>80</v>
      </c>
    </row>
    <row r="395" s="13" customFormat="1">
      <c r="A395" s="13"/>
      <c r="B395" s="236"/>
      <c r="C395" s="237"/>
      <c r="D395" s="234" t="s">
        <v>158</v>
      </c>
      <c r="E395" s="238" t="s">
        <v>19</v>
      </c>
      <c r="F395" s="239" t="s">
        <v>694</v>
      </c>
      <c r="G395" s="237"/>
      <c r="H395" s="240">
        <v>1</v>
      </c>
      <c r="I395" s="241"/>
      <c r="J395" s="237"/>
      <c r="K395" s="237"/>
      <c r="L395" s="242"/>
      <c r="M395" s="243"/>
      <c r="N395" s="244"/>
      <c r="O395" s="244"/>
      <c r="P395" s="244"/>
      <c r="Q395" s="244"/>
      <c r="R395" s="244"/>
      <c r="S395" s="244"/>
      <c r="T395" s="245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6" t="s">
        <v>158</v>
      </c>
      <c r="AU395" s="246" t="s">
        <v>80</v>
      </c>
      <c r="AV395" s="13" t="s">
        <v>80</v>
      </c>
      <c r="AW395" s="13" t="s">
        <v>33</v>
      </c>
      <c r="AX395" s="13" t="s">
        <v>78</v>
      </c>
      <c r="AY395" s="246" t="s">
        <v>146</v>
      </c>
    </row>
    <row r="396" s="2" customFormat="1" ht="16.5" customHeight="1">
      <c r="A396" s="40"/>
      <c r="B396" s="41"/>
      <c r="C396" s="215" t="s">
        <v>695</v>
      </c>
      <c r="D396" s="215" t="s">
        <v>148</v>
      </c>
      <c r="E396" s="216" t="s">
        <v>696</v>
      </c>
      <c r="F396" s="217" t="s">
        <v>697</v>
      </c>
      <c r="G396" s="218" t="s">
        <v>203</v>
      </c>
      <c r="H396" s="219">
        <v>39</v>
      </c>
      <c r="I396" s="220"/>
      <c r="J396" s="221">
        <f>ROUND(I396*H396,2)</f>
        <v>0</v>
      </c>
      <c r="K396" s="222"/>
      <c r="L396" s="46"/>
      <c r="M396" s="223" t="s">
        <v>19</v>
      </c>
      <c r="N396" s="224" t="s">
        <v>42</v>
      </c>
      <c r="O396" s="86"/>
      <c r="P396" s="225">
        <f>O396*H396</f>
        <v>0</v>
      </c>
      <c r="Q396" s="225">
        <v>0.00012999999999999999</v>
      </c>
      <c r="R396" s="225">
        <f>Q396*H396</f>
        <v>0.0050699999999999999</v>
      </c>
      <c r="S396" s="225">
        <v>0</v>
      </c>
      <c r="T396" s="226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27" t="s">
        <v>152</v>
      </c>
      <c r="AT396" s="227" t="s">
        <v>148</v>
      </c>
      <c r="AU396" s="227" t="s">
        <v>80</v>
      </c>
      <c r="AY396" s="19" t="s">
        <v>146</v>
      </c>
      <c r="BE396" s="228">
        <f>IF(N396="základní",J396,0)</f>
        <v>0</v>
      </c>
      <c r="BF396" s="228">
        <f>IF(N396="snížená",J396,0)</f>
        <v>0</v>
      </c>
      <c r="BG396" s="228">
        <f>IF(N396="zákl. přenesená",J396,0)</f>
        <v>0</v>
      </c>
      <c r="BH396" s="228">
        <f>IF(N396="sníž. přenesená",J396,0)</f>
        <v>0</v>
      </c>
      <c r="BI396" s="228">
        <f>IF(N396="nulová",J396,0)</f>
        <v>0</v>
      </c>
      <c r="BJ396" s="19" t="s">
        <v>78</v>
      </c>
      <c r="BK396" s="228">
        <f>ROUND(I396*H396,2)</f>
        <v>0</v>
      </c>
      <c r="BL396" s="19" t="s">
        <v>152</v>
      </c>
      <c r="BM396" s="227" t="s">
        <v>698</v>
      </c>
    </row>
    <row r="397" s="2" customFormat="1">
      <c r="A397" s="40"/>
      <c r="B397" s="41"/>
      <c r="C397" s="42"/>
      <c r="D397" s="229" t="s">
        <v>154</v>
      </c>
      <c r="E397" s="42"/>
      <c r="F397" s="230" t="s">
        <v>699</v>
      </c>
      <c r="G397" s="42"/>
      <c r="H397" s="42"/>
      <c r="I397" s="231"/>
      <c r="J397" s="42"/>
      <c r="K397" s="42"/>
      <c r="L397" s="46"/>
      <c r="M397" s="232"/>
      <c r="N397" s="233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154</v>
      </c>
      <c r="AU397" s="19" t="s">
        <v>80</v>
      </c>
    </row>
    <row r="398" s="12" customFormat="1" ht="22.8" customHeight="1">
      <c r="A398" s="12"/>
      <c r="B398" s="199"/>
      <c r="C398" s="200"/>
      <c r="D398" s="201" t="s">
        <v>70</v>
      </c>
      <c r="E398" s="213" t="s">
        <v>200</v>
      </c>
      <c r="F398" s="213" t="s">
        <v>700</v>
      </c>
      <c r="G398" s="200"/>
      <c r="H398" s="200"/>
      <c r="I398" s="203"/>
      <c r="J398" s="214">
        <f>BK398</f>
        <v>0</v>
      </c>
      <c r="K398" s="200"/>
      <c r="L398" s="205"/>
      <c r="M398" s="206"/>
      <c r="N398" s="207"/>
      <c r="O398" s="207"/>
      <c r="P398" s="208">
        <f>SUM(P399:P455)</f>
        <v>0</v>
      </c>
      <c r="Q398" s="207"/>
      <c r="R398" s="208">
        <f>SUM(R399:R455)</f>
        <v>77.209730000000008</v>
      </c>
      <c r="S398" s="207"/>
      <c r="T398" s="209">
        <f>SUM(T399:T455)</f>
        <v>3.988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10" t="s">
        <v>78</v>
      </c>
      <c r="AT398" s="211" t="s">
        <v>70</v>
      </c>
      <c r="AU398" s="211" t="s">
        <v>78</v>
      </c>
      <c r="AY398" s="210" t="s">
        <v>146</v>
      </c>
      <c r="BK398" s="212">
        <f>SUM(BK399:BK455)</f>
        <v>0</v>
      </c>
    </row>
    <row r="399" s="2" customFormat="1" ht="37.8" customHeight="1">
      <c r="A399" s="40"/>
      <c r="B399" s="41"/>
      <c r="C399" s="215" t="s">
        <v>701</v>
      </c>
      <c r="D399" s="215" t="s">
        <v>148</v>
      </c>
      <c r="E399" s="216" t="s">
        <v>702</v>
      </c>
      <c r="F399" s="217" t="s">
        <v>703</v>
      </c>
      <c r="G399" s="218" t="s">
        <v>203</v>
      </c>
      <c r="H399" s="219">
        <v>170</v>
      </c>
      <c r="I399" s="220"/>
      <c r="J399" s="221">
        <f>ROUND(I399*H399,2)</f>
        <v>0</v>
      </c>
      <c r="K399" s="222"/>
      <c r="L399" s="46"/>
      <c r="M399" s="223" t="s">
        <v>19</v>
      </c>
      <c r="N399" s="224" t="s">
        <v>42</v>
      </c>
      <c r="O399" s="86"/>
      <c r="P399" s="225">
        <f>O399*H399</f>
        <v>0</v>
      </c>
      <c r="Q399" s="225">
        <v>0.089779999999999999</v>
      </c>
      <c r="R399" s="225">
        <f>Q399*H399</f>
        <v>15.262599999999999</v>
      </c>
      <c r="S399" s="225">
        <v>0</v>
      </c>
      <c r="T399" s="226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27" t="s">
        <v>152</v>
      </c>
      <c r="AT399" s="227" t="s">
        <v>148</v>
      </c>
      <c r="AU399" s="227" t="s">
        <v>80</v>
      </c>
      <c r="AY399" s="19" t="s">
        <v>146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19" t="s">
        <v>78</v>
      </c>
      <c r="BK399" s="228">
        <f>ROUND(I399*H399,2)</f>
        <v>0</v>
      </c>
      <c r="BL399" s="19" t="s">
        <v>152</v>
      </c>
      <c r="BM399" s="227" t="s">
        <v>704</v>
      </c>
    </row>
    <row r="400" s="2" customFormat="1">
      <c r="A400" s="40"/>
      <c r="B400" s="41"/>
      <c r="C400" s="42"/>
      <c r="D400" s="229" t="s">
        <v>154</v>
      </c>
      <c r="E400" s="42"/>
      <c r="F400" s="230" t="s">
        <v>705</v>
      </c>
      <c r="G400" s="42"/>
      <c r="H400" s="42"/>
      <c r="I400" s="231"/>
      <c r="J400" s="42"/>
      <c r="K400" s="42"/>
      <c r="L400" s="46"/>
      <c r="M400" s="232"/>
      <c r="N400" s="233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154</v>
      </c>
      <c r="AU400" s="19" t="s">
        <v>80</v>
      </c>
    </row>
    <row r="401" s="13" customFormat="1">
      <c r="A401" s="13"/>
      <c r="B401" s="236"/>
      <c r="C401" s="237"/>
      <c r="D401" s="234" t="s">
        <v>158</v>
      </c>
      <c r="E401" s="238" t="s">
        <v>19</v>
      </c>
      <c r="F401" s="239" t="s">
        <v>706</v>
      </c>
      <c r="G401" s="237"/>
      <c r="H401" s="240">
        <v>170</v>
      </c>
      <c r="I401" s="241"/>
      <c r="J401" s="237"/>
      <c r="K401" s="237"/>
      <c r="L401" s="242"/>
      <c r="M401" s="243"/>
      <c r="N401" s="244"/>
      <c r="O401" s="244"/>
      <c r="P401" s="244"/>
      <c r="Q401" s="244"/>
      <c r="R401" s="244"/>
      <c r="S401" s="244"/>
      <c r="T401" s="24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6" t="s">
        <v>158</v>
      </c>
      <c r="AU401" s="246" t="s">
        <v>80</v>
      </c>
      <c r="AV401" s="13" t="s">
        <v>80</v>
      </c>
      <c r="AW401" s="13" t="s">
        <v>33</v>
      </c>
      <c r="AX401" s="13" t="s">
        <v>78</v>
      </c>
      <c r="AY401" s="246" t="s">
        <v>146</v>
      </c>
    </row>
    <row r="402" s="2" customFormat="1" ht="16.5" customHeight="1">
      <c r="A402" s="40"/>
      <c r="B402" s="41"/>
      <c r="C402" s="258" t="s">
        <v>707</v>
      </c>
      <c r="D402" s="258" t="s">
        <v>298</v>
      </c>
      <c r="E402" s="259" t="s">
        <v>507</v>
      </c>
      <c r="F402" s="260" t="s">
        <v>508</v>
      </c>
      <c r="G402" s="261" t="s">
        <v>151</v>
      </c>
      <c r="H402" s="262">
        <v>18.699999999999999</v>
      </c>
      <c r="I402" s="263"/>
      <c r="J402" s="264">
        <f>ROUND(I402*H402,2)</f>
        <v>0</v>
      </c>
      <c r="K402" s="265"/>
      <c r="L402" s="266"/>
      <c r="M402" s="267" t="s">
        <v>19</v>
      </c>
      <c r="N402" s="268" t="s">
        <v>42</v>
      </c>
      <c r="O402" s="86"/>
      <c r="P402" s="225">
        <f>O402*H402</f>
        <v>0</v>
      </c>
      <c r="Q402" s="225">
        <v>0.22800000000000001</v>
      </c>
      <c r="R402" s="225">
        <f>Q402*H402</f>
        <v>4.2636000000000003</v>
      </c>
      <c r="S402" s="225">
        <v>0</v>
      </c>
      <c r="T402" s="226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27" t="s">
        <v>195</v>
      </c>
      <c r="AT402" s="227" t="s">
        <v>298</v>
      </c>
      <c r="AU402" s="227" t="s">
        <v>80</v>
      </c>
      <c r="AY402" s="19" t="s">
        <v>146</v>
      </c>
      <c r="BE402" s="228">
        <f>IF(N402="základní",J402,0)</f>
        <v>0</v>
      </c>
      <c r="BF402" s="228">
        <f>IF(N402="snížená",J402,0)</f>
        <v>0</v>
      </c>
      <c r="BG402" s="228">
        <f>IF(N402="zákl. přenesená",J402,0)</f>
        <v>0</v>
      </c>
      <c r="BH402" s="228">
        <f>IF(N402="sníž. přenesená",J402,0)</f>
        <v>0</v>
      </c>
      <c r="BI402" s="228">
        <f>IF(N402="nulová",J402,0)</f>
        <v>0</v>
      </c>
      <c r="BJ402" s="19" t="s">
        <v>78</v>
      </c>
      <c r="BK402" s="228">
        <f>ROUND(I402*H402,2)</f>
        <v>0</v>
      </c>
      <c r="BL402" s="19" t="s">
        <v>152</v>
      </c>
      <c r="BM402" s="227" t="s">
        <v>708</v>
      </c>
    </row>
    <row r="403" s="13" customFormat="1">
      <c r="A403" s="13"/>
      <c r="B403" s="236"/>
      <c r="C403" s="237"/>
      <c r="D403" s="234" t="s">
        <v>158</v>
      </c>
      <c r="E403" s="238" t="s">
        <v>19</v>
      </c>
      <c r="F403" s="239" t="s">
        <v>709</v>
      </c>
      <c r="G403" s="237"/>
      <c r="H403" s="240">
        <v>18.699999999999999</v>
      </c>
      <c r="I403" s="241"/>
      <c r="J403" s="237"/>
      <c r="K403" s="237"/>
      <c r="L403" s="242"/>
      <c r="M403" s="243"/>
      <c r="N403" s="244"/>
      <c r="O403" s="244"/>
      <c r="P403" s="244"/>
      <c r="Q403" s="244"/>
      <c r="R403" s="244"/>
      <c r="S403" s="244"/>
      <c r="T403" s="24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6" t="s">
        <v>158</v>
      </c>
      <c r="AU403" s="246" t="s">
        <v>80</v>
      </c>
      <c r="AV403" s="13" t="s">
        <v>80</v>
      </c>
      <c r="AW403" s="13" t="s">
        <v>33</v>
      </c>
      <c r="AX403" s="13" t="s">
        <v>78</v>
      </c>
      <c r="AY403" s="246" t="s">
        <v>146</v>
      </c>
    </row>
    <row r="404" s="2" customFormat="1" ht="24.15" customHeight="1">
      <c r="A404" s="40"/>
      <c r="B404" s="41"/>
      <c r="C404" s="215" t="s">
        <v>710</v>
      </c>
      <c r="D404" s="215" t="s">
        <v>148</v>
      </c>
      <c r="E404" s="216" t="s">
        <v>711</v>
      </c>
      <c r="F404" s="217" t="s">
        <v>712</v>
      </c>
      <c r="G404" s="218" t="s">
        <v>203</v>
      </c>
      <c r="H404" s="219">
        <v>100</v>
      </c>
      <c r="I404" s="220"/>
      <c r="J404" s="221">
        <f>ROUND(I404*H404,2)</f>
        <v>0</v>
      </c>
      <c r="K404" s="222"/>
      <c r="L404" s="46"/>
      <c r="M404" s="223" t="s">
        <v>19</v>
      </c>
      <c r="N404" s="224" t="s">
        <v>42</v>
      </c>
      <c r="O404" s="86"/>
      <c r="P404" s="225">
        <f>O404*H404</f>
        <v>0</v>
      </c>
      <c r="Q404" s="225">
        <v>0.1295</v>
      </c>
      <c r="R404" s="225">
        <f>Q404*H404</f>
        <v>12.950000000000001</v>
      </c>
      <c r="S404" s="225">
        <v>0</v>
      </c>
      <c r="T404" s="226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27" t="s">
        <v>152</v>
      </c>
      <c r="AT404" s="227" t="s">
        <v>148</v>
      </c>
      <c r="AU404" s="227" t="s">
        <v>80</v>
      </c>
      <c r="AY404" s="19" t="s">
        <v>146</v>
      </c>
      <c r="BE404" s="228">
        <f>IF(N404="základní",J404,0)</f>
        <v>0</v>
      </c>
      <c r="BF404" s="228">
        <f>IF(N404="snížená",J404,0)</f>
        <v>0</v>
      </c>
      <c r="BG404" s="228">
        <f>IF(N404="zákl. přenesená",J404,0)</f>
        <v>0</v>
      </c>
      <c r="BH404" s="228">
        <f>IF(N404="sníž. přenesená",J404,0)</f>
        <v>0</v>
      </c>
      <c r="BI404" s="228">
        <f>IF(N404="nulová",J404,0)</f>
        <v>0</v>
      </c>
      <c r="BJ404" s="19" t="s">
        <v>78</v>
      </c>
      <c r="BK404" s="228">
        <f>ROUND(I404*H404,2)</f>
        <v>0</v>
      </c>
      <c r="BL404" s="19" t="s">
        <v>152</v>
      </c>
      <c r="BM404" s="227" t="s">
        <v>713</v>
      </c>
    </row>
    <row r="405" s="2" customFormat="1">
      <c r="A405" s="40"/>
      <c r="B405" s="41"/>
      <c r="C405" s="42"/>
      <c r="D405" s="229" t="s">
        <v>154</v>
      </c>
      <c r="E405" s="42"/>
      <c r="F405" s="230" t="s">
        <v>714</v>
      </c>
      <c r="G405" s="42"/>
      <c r="H405" s="42"/>
      <c r="I405" s="231"/>
      <c r="J405" s="42"/>
      <c r="K405" s="42"/>
      <c r="L405" s="46"/>
      <c r="M405" s="232"/>
      <c r="N405" s="233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154</v>
      </c>
      <c r="AU405" s="19" t="s">
        <v>80</v>
      </c>
    </row>
    <row r="406" s="13" customFormat="1">
      <c r="A406" s="13"/>
      <c r="B406" s="236"/>
      <c r="C406" s="237"/>
      <c r="D406" s="234" t="s">
        <v>158</v>
      </c>
      <c r="E406" s="238" t="s">
        <v>19</v>
      </c>
      <c r="F406" s="239" t="s">
        <v>715</v>
      </c>
      <c r="G406" s="237"/>
      <c r="H406" s="240">
        <v>100</v>
      </c>
      <c r="I406" s="241"/>
      <c r="J406" s="237"/>
      <c r="K406" s="237"/>
      <c r="L406" s="242"/>
      <c r="M406" s="243"/>
      <c r="N406" s="244"/>
      <c r="O406" s="244"/>
      <c r="P406" s="244"/>
      <c r="Q406" s="244"/>
      <c r="R406" s="244"/>
      <c r="S406" s="244"/>
      <c r="T406" s="24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6" t="s">
        <v>158</v>
      </c>
      <c r="AU406" s="246" t="s">
        <v>80</v>
      </c>
      <c r="AV406" s="13" t="s">
        <v>80</v>
      </c>
      <c r="AW406" s="13" t="s">
        <v>33</v>
      </c>
      <c r="AX406" s="13" t="s">
        <v>78</v>
      </c>
      <c r="AY406" s="246" t="s">
        <v>146</v>
      </c>
    </row>
    <row r="407" s="2" customFormat="1" ht="16.5" customHeight="1">
      <c r="A407" s="40"/>
      <c r="B407" s="41"/>
      <c r="C407" s="258" t="s">
        <v>716</v>
      </c>
      <c r="D407" s="258" t="s">
        <v>298</v>
      </c>
      <c r="E407" s="259" t="s">
        <v>717</v>
      </c>
      <c r="F407" s="260" t="s">
        <v>718</v>
      </c>
      <c r="G407" s="261" t="s">
        <v>203</v>
      </c>
      <c r="H407" s="262">
        <v>110</v>
      </c>
      <c r="I407" s="263"/>
      <c r="J407" s="264">
        <f>ROUND(I407*H407,2)</f>
        <v>0</v>
      </c>
      <c r="K407" s="265"/>
      <c r="L407" s="266"/>
      <c r="M407" s="267" t="s">
        <v>19</v>
      </c>
      <c r="N407" s="268" t="s">
        <v>42</v>
      </c>
      <c r="O407" s="86"/>
      <c r="P407" s="225">
        <f>O407*H407</f>
        <v>0</v>
      </c>
      <c r="Q407" s="225">
        <v>0.044999999999999998</v>
      </c>
      <c r="R407" s="225">
        <f>Q407*H407</f>
        <v>4.9500000000000002</v>
      </c>
      <c r="S407" s="225">
        <v>0</v>
      </c>
      <c r="T407" s="226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27" t="s">
        <v>195</v>
      </c>
      <c r="AT407" s="227" t="s">
        <v>298</v>
      </c>
      <c r="AU407" s="227" t="s">
        <v>80</v>
      </c>
      <c r="AY407" s="19" t="s">
        <v>146</v>
      </c>
      <c r="BE407" s="228">
        <f>IF(N407="základní",J407,0)</f>
        <v>0</v>
      </c>
      <c r="BF407" s="228">
        <f>IF(N407="snížená",J407,0)</f>
        <v>0</v>
      </c>
      <c r="BG407" s="228">
        <f>IF(N407="zákl. přenesená",J407,0)</f>
        <v>0</v>
      </c>
      <c r="BH407" s="228">
        <f>IF(N407="sníž. přenesená",J407,0)</f>
        <v>0</v>
      </c>
      <c r="BI407" s="228">
        <f>IF(N407="nulová",J407,0)</f>
        <v>0</v>
      </c>
      <c r="BJ407" s="19" t="s">
        <v>78</v>
      </c>
      <c r="BK407" s="228">
        <f>ROUND(I407*H407,2)</f>
        <v>0</v>
      </c>
      <c r="BL407" s="19" t="s">
        <v>152</v>
      </c>
      <c r="BM407" s="227" t="s">
        <v>719</v>
      </c>
    </row>
    <row r="408" s="13" customFormat="1">
      <c r="A408" s="13"/>
      <c r="B408" s="236"/>
      <c r="C408" s="237"/>
      <c r="D408" s="234" t="s">
        <v>158</v>
      </c>
      <c r="E408" s="238" t="s">
        <v>19</v>
      </c>
      <c r="F408" s="239" t="s">
        <v>720</v>
      </c>
      <c r="G408" s="237"/>
      <c r="H408" s="240">
        <v>110</v>
      </c>
      <c r="I408" s="241"/>
      <c r="J408" s="237"/>
      <c r="K408" s="237"/>
      <c r="L408" s="242"/>
      <c r="M408" s="243"/>
      <c r="N408" s="244"/>
      <c r="O408" s="244"/>
      <c r="P408" s="244"/>
      <c r="Q408" s="244"/>
      <c r="R408" s="244"/>
      <c r="S408" s="244"/>
      <c r="T408" s="245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6" t="s">
        <v>158</v>
      </c>
      <c r="AU408" s="246" t="s">
        <v>80</v>
      </c>
      <c r="AV408" s="13" t="s">
        <v>80</v>
      </c>
      <c r="AW408" s="13" t="s">
        <v>33</v>
      </c>
      <c r="AX408" s="13" t="s">
        <v>78</v>
      </c>
      <c r="AY408" s="246" t="s">
        <v>146</v>
      </c>
    </row>
    <row r="409" s="2" customFormat="1" ht="33" customHeight="1">
      <c r="A409" s="40"/>
      <c r="B409" s="41"/>
      <c r="C409" s="215" t="s">
        <v>721</v>
      </c>
      <c r="D409" s="215" t="s">
        <v>148</v>
      </c>
      <c r="E409" s="216" t="s">
        <v>722</v>
      </c>
      <c r="F409" s="217" t="s">
        <v>723</v>
      </c>
      <c r="G409" s="218" t="s">
        <v>203</v>
      </c>
      <c r="H409" s="219">
        <v>170</v>
      </c>
      <c r="I409" s="220"/>
      <c r="J409" s="221">
        <f>ROUND(I409*H409,2)</f>
        <v>0</v>
      </c>
      <c r="K409" s="222"/>
      <c r="L409" s="46"/>
      <c r="M409" s="223" t="s">
        <v>19</v>
      </c>
      <c r="N409" s="224" t="s">
        <v>42</v>
      </c>
      <c r="O409" s="86"/>
      <c r="P409" s="225">
        <f>O409*H409</f>
        <v>0</v>
      </c>
      <c r="Q409" s="225">
        <v>0</v>
      </c>
      <c r="R409" s="225">
        <f>Q409*H409</f>
        <v>0</v>
      </c>
      <c r="S409" s="225">
        <v>0</v>
      </c>
      <c r="T409" s="226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27" t="s">
        <v>152</v>
      </c>
      <c r="AT409" s="227" t="s">
        <v>148</v>
      </c>
      <c r="AU409" s="227" t="s">
        <v>80</v>
      </c>
      <c r="AY409" s="19" t="s">
        <v>146</v>
      </c>
      <c r="BE409" s="228">
        <f>IF(N409="základní",J409,0)</f>
        <v>0</v>
      </c>
      <c r="BF409" s="228">
        <f>IF(N409="snížená",J409,0)</f>
        <v>0</v>
      </c>
      <c r="BG409" s="228">
        <f>IF(N409="zákl. přenesená",J409,0)</f>
        <v>0</v>
      </c>
      <c r="BH409" s="228">
        <f>IF(N409="sníž. přenesená",J409,0)</f>
        <v>0</v>
      </c>
      <c r="BI409" s="228">
        <f>IF(N409="nulová",J409,0)</f>
        <v>0</v>
      </c>
      <c r="BJ409" s="19" t="s">
        <v>78</v>
      </c>
      <c r="BK409" s="228">
        <f>ROUND(I409*H409,2)</f>
        <v>0</v>
      </c>
      <c r="BL409" s="19" t="s">
        <v>152</v>
      </c>
      <c r="BM409" s="227" t="s">
        <v>724</v>
      </c>
    </row>
    <row r="410" s="2" customFormat="1">
      <c r="A410" s="40"/>
      <c r="B410" s="41"/>
      <c r="C410" s="42"/>
      <c r="D410" s="229" t="s">
        <v>154</v>
      </c>
      <c r="E410" s="42"/>
      <c r="F410" s="230" t="s">
        <v>725</v>
      </c>
      <c r="G410" s="42"/>
      <c r="H410" s="42"/>
      <c r="I410" s="231"/>
      <c r="J410" s="42"/>
      <c r="K410" s="42"/>
      <c r="L410" s="46"/>
      <c r="M410" s="232"/>
      <c r="N410" s="233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154</v>
      </c>
      <c r="AU410" s="19" t="s">
        <v>80</v>
      </c>
    </row>
    <row r="411" s="2" customFormat="1" ht="24.15" customHeight="1">
      <c r="A411" s="40"/>
      <c r="B411" s="41"/>
      <c r="C411" s="215" t="s">
        <v>726</v>
      </c>
      <c r="D411" s="215" t="s">
        <v>148</v>
      </c>
      <c r="E411" s="216" t="s">
        <v>727</v>
      </c>
      <c r="F411" s="217" t="s">
        <v>728</v>
      </c>
      <c r="G411" s="218" t="s">
        <v>203</v>
      </c>
      <c r="H411" s="219">
        <v>150</v>
      </c>
      <c r="I411" s="220"/>
      <c r="J411" s="221">
        <f>ROUND(I411*H411,2)</f>
        <v>0</v>
      </c>
      <c r="K411" s="222"/>
      <c r="L411" s="46"/>
      <c r="M411" s="223" t="s">
        <v>19</v>
      </c>
      <c r="N411" s="224" t="s">
        <v>42</v>
      </c>
      <c r="O411" s="86"/>
      <c r="P411" s="225">
        <f>O411*H411</f>
        <v>0</v>
      </c>
      <c r="Q411" s="225">
        <v>0.14066999999999999</v>
      </c>
      <c r="R411" s="225">
        <f>Q411*H411</f>
        <v>21.100499999999997</v>
      </c>
      <c r="S411" s="225">
        <v>0</v>
      </c>
      <c r="T411" s="226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27" t="s">
        <v>152</v>
      </c>
      <c r="AT411" s="227" t="s">
        <v>148</v>
      </c>
      <c r="AU411" s="227" t="s">
        <v>80</v>
      </c>
      <c r="AY411" s="19" t="s">
        <v>146</v>
      </c>
      <c r="BE411" s="228">
        <f>IF(N411="základní",J411,0)</f>
        <v>0</v>
      </c>
      <c r="BF411" s="228">
        <f>IF(N411="snížená",J411,0)</f>
        <v>0</v>
      </c>
      <c r="BG411" s="228">
        <f>IF(N411="zákl. přenesená",J411,0)</f>
        <v>0</v>
      </c>
      <c r="BH411" s="228">
        <f>IF(N411="sníž. přenesená",J411,0)</f>
        <v>0</v>
      </c>
      <c r="BI411" s="228">
        <f>IF(N411="nulová",J411,0)</f>
        <v>0</v>
      </c>
      <c r="BJ411" s="19" t="s">
        <v>78</v>
      </c>
      <c r="BK411" s="228">
        <f>ROUND(I411*H411,2)</f>
        <v>0</v>
      </c>
      <c r="BL411" s="19" t="s">
        <v>152</v>
      </c>
      <c r="BM411" s="227" t="s">
        <v>729</v>
      </c>
    </row>
    <row r="412" s="2" customFormat="1">
      <c r="A412" s="40"/>
      <c r="B412" s="41"/>
      <c r="C412" s="42"/>
      <c r="D412" s="229" t="s">
        <v>154</v>
      </c>
      <c r="E412" s="42"/>
      <c r="F412" s="230" t="s">
        <v>730</v>
      </c>
      <c r="G412" s="42"/>
      <c r="H412" s="42"/>
      <c r="I412" s="231"/>
      <c r="J412" s="42"/>
      <c r="K412" s="42"/>
      <c r="L412" s="46"/>
      <c r="M412" s="232"/>
      <c r="N412" s="233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154</v>
      </c>
      <c r="AU412" s="19" t="s">
        <v>80</v>
      </c>
    </row>
    <row r="413" s="13" customFormat="1">
      <c r="A413" s="13"/>
      <c r="B413" s="236"/>
      <c r="C413" s="237"/>
      <c r="D413" s="234" t="s">
        <v>158</v>
      </c>
      <c r="E413" s="238" t="s">
        <v>19</v>
      </c>
      <c r="F413" s="239" t="s">
        <v>731</v>
      </c>
      <c r="G413" s="237"/>
      <c r="H413" s="240">
        <v>113</v>
      </c>
      <c r="I413" s="241"/>
      <c r="J413" s="237"/>
      <c r="K413" s="237"/>
      <c r="L413" s="242"/>
      <c r="M413" s="243"/>
      <c r="N413" s="244"/>
      <c r="O413" s="244"/>
      <c r="P413" s="244"/>
      <c r="Q413" s="244"/>
      <c r="R413" s="244"/>
      <c r="S413" s="244"/>
      <c r="T413" s="24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6" t="s">
        <v>158</v>
      </c>
      <c r="AU413" s="246" t="s">
        <v>80</v>
      </c>
      <c r="AV413" s="13" t="s">
        <v>80</v>
      </c>
      <c r="AW413" s="13" t="s">
        <v>33</v>
      </c>
      <c r="AX413" s="13" t="s">
        <v>71</v>
      </c>
      <c r="AY413" s="246" t="s">
        <v>146</v>
      </c>
    </row>
    <row r="414" s="13" customFormat="1">
      <c r="A414" s="13"/>
      <c r="B414" s="236"/>
      <c r="C414" s="237"/>
      <c r="D414" s="234" t="s">
        <v>158</v>
      </c>
      <c r="E414" s="238" t="s">
        <v>19</v>
      </c>
      <c r="F414" s="239" t="s">
        <v>732</v>
      </c>
      <c r="G414" s="237"/>
      <c r="H414" s="240">
        <v>37</v>
      </c>
      <c r="I414" s="241"/>
      <c r="J414" s="237"/>
      <c r="K414" s="237"/>
      <c r="L414" s="242"/>
      <c r="M414" s="243"/>
      <c r="N414" s="244"/>
      <c r="O414" s="244"/>
      <c r="P414" s="244"/>
      <c r="Q414" s="244"/>
      <c r="R414" s="244"/>
      <c r="S414" s="244"/>
      <c r="T414" s="24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6" t="s">
        <v>158</v>
      </c>
      <c r="AU414" s="246" t="s">
        <v>80</v>
      </c>
      <c r="AV414" s="13" t="s">
        <v>80</v>
      </c>
      <c r="AW414" s="13" t="s">
        <v>33</v>
      </c>
      <c r="AX414" s="13" t="s">
        <v>71</v>
      </c>
      <c r="AY414" s="246" t="s">
        <v>146</v>
      </c>
    </row>
    <row r="415" s="14" customFormat="1">
      <c r="A415" s="14"/>
      <c r="B415" s="247"/>
      <c r="C415" s="248"/>
      <c r="D415" s="234" t="s">
        <v>158</v>
      </c>
      <c r="E415" s="249" t="s">
        <v>19</v>
      </c>
      <c r="F415" s="250" t="s">
        <v>178</v>
      </c>
      <c r="G415" s="248"/>
      <c r="H415" s="251">
        <v>150</v>
      </c>
      <c r="I415" s="252"/>
      <c r="J415" s="248"/>
      <c r="K415" s="248"/>
      <c r="L415" s="253"/>
      <c r="M415" s="254"/>
      <c r="N415" s="255"/>
      <c r="O415" s="255"/>
      <c r="P415" s="255"/>
      <c r="Q415" s="255"/>
      <c r="R415" s="255"/>
      <c r="S415" s="255"/>
      <c r="T415" s="256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7" t="s">
        <v>158</v>
      </c>
      <c r="AU415" s="257" t="s">
        <v>80</v>
      </c>
      <c r="AV415" s="14" t="s">
        <v>152</v>
      </c>
      <c r="AW415" s="14" t="s">
        <v>33</v>
      </c>
      <c r="AX415" s="14" t="s">
        <v>78</v>
      </c>
      <c r="AY415" s="257" t="s">
        <v>146</v>
      </c>
    </row>
    <row r="416" s="2" customFormat="1" ht="16.5" customHeight="1">
      <c r="A416" s="40"/>
      <c r="B416" s="41"/>
      <c r="C416" s="258" t="s">
        <v>733</v>
      </c>
      <c r="D416" s="258" t="s">
        <v>298</v>
      </c>
      <c r="E416" s="259" t="s">
        <v>734</v>
      </c>
      <c r="F416" s="260" t="s">
        <v>735</v>
      </c>
      <c r="G416" s="261" t="s">
        <v>203</v>
      </c>
      <c r="H416" s="262">
        <v>50.490000000000002</v>
      </c>
      <c r="I416" s="263"/>
      <c r="J416" s="264">
        <f>ROUND(I416*H416,2)</f>
        <v>0</v>
      </c>
      <c r="K416" s="265"/>
      <c r="L416" s="266"/>
      <c r="M416" s="267" t="s">
        <v>19</v>
      </c>
      <c r="N416" s="268" t="s">
        <v>42</v>
      </c>
      <c r="O416" s="86"/>
      <c r="P416" s="225">
        <f>O416*H416</f>
        <v>0</v>
      </c>
      <c r="Q416" s="225">
        <v>0.065000000000000002</v>
      </c>
      <c r="R416" s="225">
        <f>Q416*H416</f>
        <v>3.2818500000000004</v>
      </c>
      <c r="S416" s="225">
        <v>0</v>
      </c>
      <c r="T416" s="226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27" t="s">
        <v>195</v>
      </c>
      <c r="AT416" s="227" t="s">
        <v>298</v>
      </c>
      <c r="AU416" s="227" t="s">
        <v>80</v>
      </c>
      <c r="AY416" s="19" t="s">
        <v>146</v>
      </c>
      <c r="BE416" s="228">
        <f>IF(N416="základní",J416,0)</f>
        <v>0</v>
      </c>
      <c r="BF416" s="228">
        <f>IF(N416="snížená",J416,0)</f>
        <v>0</v>
      </c>
      <c r="BG416" s="228">
        <f>IF(N416="zákl. přenesená",J416,0)</f>
        <v>0</v>
      </c>
      <c r="BH416" s="228">
        <f>IF(N416="sníž. přenesená",J416,0)</f>
        <v>0</v>
      </c>
      <c r="BI416" s="228">
        <f>IF(N416="nulová",J416,0)</f>
        <v>0</v>
      </c>
      <c r="BJ416" s="19" t="s">
        <v>78</v>
      </c>
      <c r="BK416" s="228">
        <f>ROUND(I416*H416,2)</f>
        <v>0</v>
      </c>
      <c r="BL416" s="19" t="s">
        <v>152</v>
      </c>
      <c r="BM416" s="227" t="s">
        <v>736</v>
      </c>
    </row>
    <row r="417" s="13" customFormat="1">
      <c r="A417" s="13"/>
      <c r="B417" s="236"/>
      <c r="C417" s="237"/>
      <c r="D417" s="234" t="s">
        <v>158</v>
      </c>
      <c r="E417" s="238" t="s">
        <v>19</v>
      </c>
      <c r="F417" s="239" t="s">
        <v>737</v>
      </c>
      <c r="G417" s="237"/>
      <c r="H417" s="240">
        <v>33.899999999999999</v>
      </c>
      <c r="I417" s="241"/>
      <c r="J417" s="237"/>
      <c r="K417" s="237"/>
      <c r="L417" s="242"/>
      <c r="M417" s="243"/>
      <c r="N417" s="244"/>
      <c r="O417" s="244"/>
      <c r="P417" s="244"/>
      <c r="Q417" s="244"/>
      <c r="R417" s="244"/>
      <c r="S417" s="244"/>
      <c r="T417" s="245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6" t="s">
        <v>158</v>
      </c>
      <c r="AU417" s="246" t="s">
        <v>80</v>
      </c>
      <c r="AV417" s="13" t="s">
        <v>80</v>
      </c>
      <c r="AW417" s="13" t="s">
        <v>33</v>
      </c>
      <c r="AX417" s="13" t="s">
        <v>71</v>
      </c>
      <c r="AY417" s="246" t="s">
        <v>146</v>
      </c>
    </row>
    <row r="418" s="13" customFormat="1">
      <c r="A418" s="13"/>
      <c r="B418" s="236"/>
      <c r="C418" s="237"/>
      <c r="D418" s="234" t="s">
        <v>158</v>
      </c>
      <c r="E418" s="238" t="s">
        <v>19</v>
      </c>
      <c r="F418" s="239" t="s">
        <v>738</v>
      </c>
      <c r="G418" s="237"/>
      <c r="H418" s="240">
        <v>12</v>
      </c>
      <c r="I418" s="241"/>
      <c r="J418" s="237"/>
      <c r="K418" s="237"/>
      <c r="L418" s="242"/>
      <c r="M418" s="243"/>
      <c r="N418" s="244"/>
      <c r="O418" s="244"/>
      <c r="P418" s="244"/>
      <c r="Q418" s="244"/>
      <c r="R418" s="244"/>
      <c r="S418" s="244"/>
      <c r="T418" s="24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6" t="s">
        <v>158</v>
      </c>
      <c r="AU418" s="246" t="s">
        <v>80</v>
      </c>
      <c r="AV418" s="13" t="s">
        <v>80</v>
      </c>
      <c r="AW418" s="13" t="s">
        <v>33</v>
      </c>
      <c r="AX418" s="13" t="s">
        <v>71</v>
      </c>
      <c r="AY418" s="246" t="s">
        <v>146</v>
      </c>
    </row>
    <row r="419" s="14" customFormat="1">
      <c r="A419" s="14"/>
      <c r="B419" s="247"/>
      <c r="C419" s="248"/>
      <c r="D419" s="234" t="s">
        <v>158</v>
      </c>
      <c r="E419" s="249" t="s">
        <v>19</v>
      </c>
      <c r="F419" s="250" t="s">
        <v>178</v>
      </c>
      <c r="G419" s="248"/>
      <c r="H419" s="251">
        <v>45.899999999999999</v>
      </c>
      <c r="I419" s="252"/>
      <c r="J419" s="248"/>
      <c r="K419" s="248"/>
      <c r="L419" s="253"/>
      <c r="M419" s="254"/>
      <c r="N419" s="255"/>
      <c r="O419" s="255"/>
      <c r="P419" s="255"/>
      <c r="Q419" s="255"/>
      <c r="R419" s="255"/>
      <c r="S419" s="255"/>
      <c r="T419" s="256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7" t="s">
        <v>158</v>
      </c>
      <c r="AU419" s="257" t="s">
        <v>80</v>
      </c>
      <c r="AV419" s="14" t="s">
        <v>152</v>
      </c>
      <c r="AW419" s="14" t="s">
        <v>33</v>
      </c>
      <c r="AX419" s="14" t="s">
        <v>71</v>
      </c>
      <c r="AY419" s="257" t="s">
        <v>146</v>
      </c>
    </row>
    <row r="420" s="13" customFormat="1">
      <c r="A420" s="13"/>
      <c r="B420" s="236"/>
      <c r="C420" s="237"/>
      <c r="D420" s="234" t="s">
        <v>158</v>
      </c>
      <c r="E420" s="238" t="s">
        <v>19</v>
      </c>
      <c r="F420" s="239" t="s">
        <v>739</v>
      </c>
      <c r="G420" s="237"/>
      <c r="H420" s="240">
        <v>50.490000000000002</v>
      </c>
      <c r="I420" s="241"/>
      <c r="J420" s="237"/>
      <c r="K420" s="237"/>
      <c r="L420" s="242"/>
      <c r="M420" s="243"/>
      <c r="N420" s="244"/>
      <c r="O420" s="244"/>
      <c r="P420" s="244"/>
      <c r="Q420" s="244"/>
      <c r="R420" s="244"/>
      <c r="S420" s="244"/>
      <c r="T420" s="24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6" t="s">
        <v>158</v>
      </c>
      <c r="AU420" s="246" t="s">
        <v>80</v>
      </c>
      <c r="AV420" s="13" t="s">
        <v>80</v>
      </c>
      <c r="AW420" s="13" t="s">
        <v>33</v>
      </c>
      <c r="AX420" s="13" t="s">
        <v>78</v>
      </c>
      <c r="AY420" s="246" t="s">
        <v>146</v>
      </c>
    </row>
    <row r="421" s="2" customFormat="1" ht="16.5" customHeight="1">
      <c r="A421" s="40"/>
      <c r="B421" s="41"/>
      <c r="C421" s="258" t="s">
        <v>740</v>
      </c>
      <c r="D421" s="258" t="s">
        <v>298</v>
      </c>
      <c r="E421" s="259" t="s">
        <v>741</v>
      </c>
      <c r="F421" s="260" t="s">
        <v>742</v>
      </c>
      <c r="G421" s="261" t="s">
        <v>203</v>
      </c>
      <c r="H421" s="262">
        <v>40.700000000000003</v>
      </c>
      <c r="I421" s="263"/>
      <c r="J421" s="264">
        <f>ROUND(I421*H421,2)</f>
        <v>0</v>
      </c>
      <c r="K421" s="265"/>
      <c r="L421" s="266"/>
      <c r="M421" s="267" t="s">
        <v>19</v>
      </c>
      <c r="N421" s="268" t="s">
        <v>42</v>
      </c>
      <c r="O421" s="86"/>
      <c r="P421" s="225">
        <f>O421*H421</f>
        <v>0</v>
      </c>
      <c r="Q421" s="225">
        <v>0.14999999999999999</v>
      </c>
      <c r="R421" s="225">
        <f>Q421*H421</f>
        <v>6.1050000000000004</v>
      </c>
      <c r="S421" s="225">
        <v>0</v>
      </c>
      <c r="T421" s="226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27" t="s">
        <v>195</v>
      </c>
      <c r="AT421" s="227" t="s">
        <v>298</v>
      </c>
      <c r="AU421" s="227" t="s">
        <v>80</v>
      </c>
      <c r="AY421" s="19" t="s">
        <v>146</v>
      </c>
      <c r="BE421" s="228">
        <f>IF(N421="základní",J421,0)</f>
        <v>0</v>
      </c>
      <c r="BF421" s="228">
        <f>IF(N421="snížená",J421,0)</f>
        <v>0</v>
      </c>
      <c r="BG421" s="228">
        <f>IF(N421="zákl. přenesená",J421,0)</f>
        <v>0</v>
      </c>
      <c r="BH421" s="228">
        <f>IF(N421="sníž. přenesená",J421,0)</f>
        <v>0</v>
      </c>
      <c r="BI421" s="228">
        <f>IF(N421="nulová",J421,0)</f>
        <v>0</v>
      </c>
      <c r="BJ421" s="19" t="s">
        <v>78</v>
      </c>
      <c r="BK421" s="228">
        <f>ROUND(I421*H421,2)</f>
        <v>0</v>
      </c>
      <c r="BL421" s="19" t="s">
        <v>152</v>
      </c>
      <c r="BM421" s="227" t="s">
        <v>743</v>
      </c>
    </row>
    <row r="422" s="13" customFormat="1">
      <c r="A422" s="13"/>
      <c r="B422" s="236"/>
      <c r="C422" s="237"/>
      <c r="D422" s="234" t="s">
        <v>158</v>
      </c>
      <c r="E422" s="238" t="s">
        <v>19</v>
      </c>
      <c r="F422" s="239" t="s">
        <v>732</v>
      </c>
      <c r="G422" s="237"/>
      <c r="H422" s="240">
        <v>37</v>
      </c>
      <c r="I422" s="241"/>
      <c r="J422" s="237"/>
      <c r="K422" s="237"/>
      <c r="L422" s="242"/>
      <c r="M422" s="243"/>
      <c r="N422" s="244"/>
      <c r="O422" s="244"/>
      <c r="P422" s="244"/>
      <c r="Q422" s="244"/>
      <c r="R422" s="244"/>
      <c r="S422" s="244"/>
      <c r="T422" s="245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6" t="s">
        <v>158</v>
      </c>
      <c r="AU422" s="246" t="s">
        <v>80</v>
      </c>
      <c r="AV422" s="13" t="s">
        <v>80</v>
      </c>
      <c r="AW422" s="13" t="s">
        <v>33</v>
      </c>
      <c r="AX422" s="13" t="s">
        <v>71</v>
      </c>
      <c r="AY422" s="246" t="s">
        <v>146</v>
      </c>
    </row>
    <row r="423" s="13" customFormat="1">
      <c r="A423" s="13"/>
      <c r="B423" s="236"/>
      <c r="C423" s="237"/>
      <c r="D423" s="234" t="s">
        <v>158</v>
      </c>
      <c r="E423" s="238" t="s">
        <v>19</v>
      </c>
      <c r="F423" s="239" t="s">
        <v>744</v>
      </c>
      <c r="G423" s="237"/>
      <c r="H423" s="240">
        <v>40.700000000000003</v>
      </c>
      <c r="I423" s="241"/>
      <c r="J423" s="237"/>
      <c r="K423" s="237"/>
      <c r="L423" s="242"/>
      <c r="M423" s="243"/>
      <c r="N423" s="244"/>
      <c r="O423" s="244"/>
      <c r="P423" s="244"/>
      <c r="Q423" s="244"/>
      <c r="R423" s="244"/>
      <c r="S423" s="244"/>
      <c r="T423" s="24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6" t="s">
        <v>158</v>
      </c>
      <c r="AU423" s="246" t="s">
        <v>80</v>
      </c>
      <c r="AV423" s="13" t="s">
        <v>80</v>
      </c>
      <c r="AW423" s="13" t="s">
        <v>33</v>
      </c>
      <c r="AX423" s="13" t="s">
        <v>78</v>
      </c>
      <c r="AY423" s="246" t="s">
        <v>146</v>
      </c>
    </row>
    <row r="424" s="2" customFormat="1" ht="33" customHeight="1">
      <c r="A424" s="40"/>
      <c r="B424" s="41"/>
      <c r="C424" s="215" t="s">
        <v>745</v>
      </c>
      <c r="D424" s="215" t="s">
        <v>148</v>
      </c>
      <c r="E424" s="216" t="s">
        <v>746</v>
      </c>
      <c r="F424" s="217" t="s">
        <v>747</v>
      </c>
      <c r="G424" s="218" t="s">
        <v>203</v>
      </c>
      <c r="H424" s="219">
        <v>160</v>
      </c>
      <c r="I424" s="220"/>
      <c r="J424" s="221">
        <f>ROUND(I424*H424,2)</f>
        <v>0</v>
      </c>
      <c r="K424" s="222"/>
      <c r="L424" s="46"/>
      <c r="M424" s="223" t="s">
        <v>19</v>
      </c>
      <c r="N424" s="224" t="s">
        <v>42</v>
      </c>
      <c r="O424" s="86"/>
      <c r="P424" s="225">
        <f>O424*H424</f>
        <v>0</v>
      </c>
      <c r="Q424" s="225">
        <v>0.00060999999999999997</v>
      </c>
      <c r="R424" s="225">
        <f>Q424*H424</f>
        <v>0.097599999999999992</v>
      </c>
      <c r="S424" s="225">
        <v>0</v>
      </c>
      <c r="T424" s="22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27" t="s">
        <v>152</v>
      </c>
      <c r="AT424" s="227" t="s">
        <v>148</v>
      </c>
      <c r="AU424" s="227" t="s">
        <v>80</v>
      </c>
      <c r="AY424" s="19" t="s">
        <v>146</v>
      </c>
      <c r="BE424" s="228">
        <f>IF(N424="základní",J424,0)</f>
        <v>0</v>
      </c>
      <c r="BF424" s="228">
        <f>IF(N424="snížená",J424,0)</f>
        <v>0</v>
      </c>
      <c r="BG424" s="228">
        <f>IF(N424="zákl. přenesená",J424,0)</f>
        <v>0</v>
      </c>
      <c r="BH424" s="228">
        <f>IF(N424="sníž. přenesená",J424,0)</f>
        <v>0</v>
      </c>
      <c r="BI424" s="228">
        <f>IF(N424="nulová",J424,0)</f>
        <v>0</v>
      </c>
      <c r="BJ424" s="19" t="s">
        <v>78</v>
      </c>
      <c r="BK424" s="228">
        <f>ROUND(I424*H424,2)</f>
        <v>0</v>
      </c>
      <c r="BL424" s="19" t="s">
        <v>152</v>
      </c>
      <c r="BM424" s="227" t="s">
        <v>748</v>
      </c>
    </row>
    <row r="425" s="2" customFormat="1">
      <c r="A425" s="40"/>
      <c r="B425" s="41"/>
      <c r="C425" s="42"/>
      <c r="D425" s="229" t="s">
        <v>154</v>
      </c>
      <c r="E425" s="42"/>
      <c r="F425" s="230" t="s">
        <v>749</v>
      </c>
      <c r="G425" s="42"/>
      <c r="H425" s="42"/>
      <c r="I425" s="231"/>
      <c r="J425" s="42"/>
      <c r="K425" s="42"/>
      <c r="L425" s="46"/>
      <c r="M425" s="232"/>
      <c r="N425" s="23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154</v>
      </c>
      <c r="AU425" s="19" t="s">
        <v>80</v>
      </c>
    </row>
    <row r="426" s="13" customFormat="1">
      <c r="A426" s="13"/>
      <c r="B426" s="236"/>
      <c r="C426" s="237"/>
      <c r="D426" s="234" t="s">
        <v>158</v>
      </c>
      <c r="E426" s="238" t="s">
        <v>19</v>
      </c>
      <c r="F426" s="239" t="s">
        <v>750</v>
      </c>
      <c r="G426" s="237"/>
      <c r="H426" s="240">
        <v>160</v>
      </c>
      <c r="I426" s="241"/>
      <c r="J426" s="237"/>
      <c r="K426" s="237"/>
      <c r="L426" s="242"/>
      <c r="M426" s="243"/>
      <c r="N426" s="244"/>
      <c r="O426" s="244"/>
      <c r="P426" s="244"/>
      <c r="Q426" s="244"/>
      <c r="R426" s="244"/>
      <c r="S426" s="244"/>
      <c r="T426" s="245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6" t="s">
        <v>158</v>
      </c>
      <c r="AU426" s="246" t="s">
        <v>80</v>
      </c>
      <c r="AV426" s="13" t="s">
        <v>80</v>
      </c>
      <c r="AW426" s="13" t="s">
        <v>33</v>
      </c>
      <c r="AX426" s="13" t="s">
        <v>78</v>
      </c>
      <c r="AY426" s="246" t="s">
        <v>146</v>
      </c>
    </row>
    <row r="427" s="2" customFormat="1" ht="16.5" customHeight="1">
      <c r="A427" s="40"/>
      <c r="B427" s="41"/>
      <c r="C427" s="215" t="s">
        <v>751</v>
      </c>
      <c r="D427" s="215" t="s">
        <v>148</v>
      </c>
      <c r="E427" s="216" t="s">
        <v>752</v>
      </c>
      <c r="F427" s="217" t="s">
        <v>753</v>
      </c>
      <c r="G427" s="218" t="s">
        <v>203</v>
      </c>
      <c r="H427" s="219">
        <v>160</v>
      </c>
      <c r="I427" s="220"/>
      <c r="J427" s="221">
        <f>ROUND(I427*H427,2)</f>
        <v>0</v>
      </c>
      <c r="K427" s="222"/>
      <c r="L427" s="46"/>
      <c r="M427" s="223" t="s">
        <v>19</v>
      </c>
      <c r="N427" s="224" t="s">
        <v>42</v>
      </c>
      <c r="O427" s="86"/>
      <c r="P427" s="225">
        <f>O427*H427</f>
        <v>0</v>
      </c>
      <c r="Q427" s="225">
        <v>0</v>
      </c>
      <c r="R427" s="225">
        <f>Q427*H427</f>
        <v>0</v>
      </c>
      <c r="S427" s="225">
        <v>0</v>
      </c>
      <c r="T427" s="22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27" t="s">
        <v>152</v>
      </c>
      <c r="AT427" s="227" t="s">
        <v>148</v>
      </c>
      <c r="AU427" s="227" t="s">
        <v>80</v>
      </c>
      <c r="AY427" s="19" t="s">
        <v>146</v>
      </c>
      <c r="BE427" s="228">
        <f>IF(N427="základní",J427,0)</f>
        <v>0</v>
      </c>
      <c r="BF427" s="228">
        <f>IF(N427="snížená",J427,0)</f>
        <v>0</v>
      </c>
      <c r="BG427" s="228">
        <f>IF(N427="zákl. přenesená",J427,0)</f>
        <v>0</v>
      </c>
      <c r="BH427" s="228">
        <f>IF(N427="sníž. přenesená",J427,0)</f>
        <v>0</v>
      </c>
      <c r="BI427" s="228">
        <f>IF(N427="nulová",J427,0)</f>
        <v>0</v>
      </c>
      <c r="BJ427" s="19" t="s">
        <v>78</v>
      </c>
      <c r="BK427" s="228">
        <f>ROUND(I427*H427,2)</f>
        <v>0</v>
      </c>
      <c r="BL427" s="19" t="s">
        <v>152</v>
      </c>
      <c r="BM427" s="227" t="s">
        <v>754</v>
      </c>
    </row>
    <row r="428" s="2" customFormat="1">
      <c r="A428" s="40"/>
      <c r="B428" s="41"/>
      <c r="C428" s="42"/>
      <c r="D428" s="229" t="s">
        <v>154</v>
      </c>
      <c r="E428" s="42"/>
      <c r="F428" s="230" t="s">
        <v>755</v>
      </c>
      <c r="G428" s="42"/>
      <c r="H428" s="42"/>
      <c r="I428" s="231"/>
      <c r="J428" s="42"/>
      <c r="K428" s="42"/>
      <c r="L428" s="46"/>
      <c r="M428" s="232"/>
      <c r="N428" s="233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154</v>
      </c>
      <c r="AU428" s="19" t="s">
        <v>80</v>
      </c>
    </row>
    <row r="429" s="2" customFormat="1" ht="16.5" customHeight="1">
      <c r="A429" s="40"/>
      <c r="B429" s="41"/>
      <c r="C429" s="215" t="s">
        <v>756</v>
      </c>
      <c r="D429" s="215" t="s">
        <v>148</v>
      </c>
      <c r="E429" s="216" t="s">
        <v>757</v>
      </c>
      <c r="F429" s="217" t="s">
        <v>758</v>
      </c>
      <c r="G429" s="218" t="s">
        <v>151</v>
      </c>
      <c r="H429" s="219">
        <v>32</v>
      </c>
      <c r="I429" s="220"/>
      <c r="J429" s="221">
        <f>ROUND(I429*H429,2)</f>
        <v>0</v>
      </c>
      <c r="K429" s="222"/>
      <c r="L429" s="46"/>
      <c r="M429" s="223" t="s">
        <v>19</v>
      </c>
      <c r="N429" s="224" t="s">
        <v>42</v>
      </c>
      <c r="O429" s="86"/>
      <c r="P429" s="225">
        <f>O429*H429</f>
        <v>0</v>
      </c>
      <c r="Q429" s="225">
        <v>0</v>
      </c>
      <c r="R429" s="225">
        <f>Q429*H429</f>
        <v>0</v>
      </c>
      <c r="S429" s="225">
        <v>0</v>
      </c>
      <c r="T429" s="226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27" t="s">
        <v>152</v>
      </c>
      <c r="AT429" s="227" t="s">
        <v>148</v>
      </c>
      <c r="AU429" s="227" t="s">
        <v>80</v>
      </c>
      <c r="AY429" s="19" t="s">
        <v>146</v>
      </c>
      <c r="BE429" s="228">
        <f>IF(N429="základní",J429,0)</f>
        <v>0</v>
      </c>
      <c r="BF429" s="228">
        <f>IF(N429="snížená",J429,0)</f>
        <v>0</v>
      </c>
      <c r="BG429" s="228">
        <f>IF(N429="zákl. přenesená",J429,0)</f>
        <v>0</v>
      </c>
      <c r="BH429" s="228">
        <f>IF(N429="sníž. přenesená",J429,0)</f>
        <v>0</v>
      </c>
      <c r="BI429" s="228">
        <f>IF(N429="nulová",J429,0)</f>
        <v>0</v>
      </c>
      <c r="BJ429" s="19" t="s">
        <v>78</v>
      </c>
      <c r="BK429" s="228">
        <f>ROUND(I429*H429,2)</f>
        <v>0</v>
      </c>
      <c r="BL429" s="19" t="s">
        <v>152</v>
      </c>
      <c r="BM429" s="227" t="s">
        <v>759</v>
      </c>
    </row>
    <row r="430" s="2" customFormat="1">
      <c r="A430" s="40"/>
      <c r="B430" s="41"/>
      <c r="C430" s="42"/>
      <c r="D430" s="229" t="s">
        <v>154</v>
      </c>
      <c r="E430" s="42"/>
      <c r="F430" s="230" t="s">
        <v>760</v>
      </c>
      <c r="G430" s="42"/>
      <c r="H430" s="42"/>
      <c r="I430" s="231"/>
      <c r="J430" s="42"/>
      <c r="K430" s="42"/>
      <c r="L430" s="46"/>
      <c r="M430" s="232"/>
      <c r="N430" s="233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154</v>
      </c>
      <c r="AU430" s="19" t="s">
        <v>80</v>
      </c>
    </row>
    <row r="431" s="2" customFormat="1">
      <c r="A431" s="40"/>
      <c r="B431" s="41"/>
      <c r="C431" s="42"/>
      <c r="D431" s="234" t="s">
        <v>156</v>
      </c>
      <c r="E431" s="42"/>
      <c r="F431" s="235" t="s">
        <v>761</v>
      </c>
      <c r="G431" s="42"/>
      <c r="H431" s="42"/>
      <c r="I431" s="231"/>
      <c r="J431" s="42"/>
      <c r="K431" s="42"/>
      <c r="L431" s="46"/>
      <c r="M431" s="232"/>
      <c r="N431" s="23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156</v>
      </c>
      <c r="AU431" s="19" t="s">
        <v>80</v>
      </c>
    </row>
    <row r="432" s="13" customFormat="1">
      <c r="A432" s="13"/>
      <c r="B432" s="236"/>
      <c r="C432" s="237"/>
      <c r="D432" s="234" t="s">
        <v>158</v>
      </c>
      <c r="E432" s="238" t="s">
        <v>19</v>
      </c>
      <c r="F432" s="239" t="s">
        <v>762</v>
      </c>
      <c r="G432" s="237"/>
      <c r="H432" s="240">
        <v>32</v>
      </c>
      <c r="I432" s="241"/>
      <c r="J432" s="237"/>
      <c r="K432" s="237"/>
      <c r="L432" s="242"/>
      <c r="M432" s="243"/>
      <c r="N432" s="244"/>
      <c r="O432" s="244"/>
      <c r="P432" s="244"/>
      <c r="Q432" s="244"/>
      <c r="R432" s="244"/>
      <c r="S432" s="244"/>
      <c r="T432" s="245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6" t="s">
        <v>158</v>
      </c>
      <c r="AU432" s="246" t="s">
        <v>80</v>
      </c>
      <c r="AV432" s="13" t="s">
        <v>80</v>
      </c>
      <c r="AW432" s="13" t="s">
        <v>33</v>
      </c>
      <c r="AX432" s="13" t="s">
        <v>78</v>
      </c>
      <c r="AY432" s="246" t="s">
        <v>146</v>
      </c>
    </row>
    <row r="433" s="2" customFormat="1" ht="16.5" customHeight="1">
      <c r="A433" s="40"/>
      <c r="B433" s="41"/>
      <c r="C433" s="258" t="s">
        <v>763</v>
      </c>
      <c r="D433" s="258" t="s">
        <v>298</v>
      </c>
      <c r="E433" s="259" t="s">
        <v>764</v>
      </c>
      <c r="F433" s="260" t="s">
        <v>765</v>
      </c>
      <c r="G433" s="261" t="s">
        <v>281</v>
      </c>
      <c r="H433" s="262">
        <v>0.32000000000000001</v>
      </c>
      <c r="I433" s="263"/>
      <c r="J433" s="264">
        <f>ROUND(I433*H433,2)</f>
        <v>0</v>
      </c>
      <c r="K433" s="265"/>
      <c r="L433" s="266"/>
      <c r="M433" s="267" t="s">
        <v>19</v>
      </c>
      <c r="N433" s="268" t="s">
        <v>42</v>
      </c>
      <c r="O433" s="86"/>
      <c r="P433" s="225">
        <f>O433*H433</f>
        <v>0</v>
      </c>
      <c r="Q433" s="225">
        <v>1</v>
      </c>
      <c r="R433" s="225">
        <f>Q433*H433</f>
        <v>0.32000000000000001</v>
      </c>
      <c r="S433" s="225">
        <v>0</v>
      </c>
      <c r="T433" s="226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27" t="s">
        <v>195</v>
      </c>
      <c r="AT433" s="227" t="s">
        <v>298</v>
      </c>
      <c r="AU433" s="227" t="s">
        <v>80</v>
      </c>
      <c r="AY433" s="19" t="s">
        <v>146</v>
      </c>
      <c r="BE433" s="228">
        <f>IF(N433="základní",J433,0)</f>
        <v>0</v>
      </c>
      <c r="BF433" s="228">
        <f>IF(N433="snížená",J433,0)</f>
        <v>0</v>
      </c>
      <c r="BG433" s="228">
        <f>IF(N433="zákl. přenesená",J433,0)</f>
        <v>0</v>
      </c>
      <c r="BH433" s="228">
        <f>IF(N433="sníž. přenesená",J433,0)</f>
        <v>0</v>
      </c>
      <c r="BI433" s="228">
        <f>IF(N433="nulová",J433,0)</f>
        <v>0</v>
      </c>
      <c r="BJ433" s="19" t="s">
        <v>78</v>
      </c>
      <c r="BK433" s="228">
        <f>ROUND(I433*H433,2)</f>
        <v>0</v>
      </c>
      <c r="BL433" s="19" t="s">
        <v>152</v>
      </c>
      <c r="BM433" s="227" t="s">
        <v>766</v>
      </c>
    </row>
    <row r="434" s="2" customFormat="1">
      <c r="A434" s="40"/>
      <c r="B434" s="41"/>
      <c r="C434" s="42"/>
      <c r="D434" s="234" t="s">
        <v>156</v>
      </c>
      <c r="E434" s="42"/>
      <c r="F434" s="235" t="s">
        <v>761</v>
      </c>
      <c r="G434" s="42"/>
      <c r="H434" s="42"/>
      <c r="I434" s="231"/>
      <c r="J434" s="42"/>
      <c r="K434" s="42"/>
      <c r="L434" s="46"/>
      <c r="M434" s="232"/>
      <c r="N434" s="233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156</v>
      </c>
      <c r="AU434" s="19" t="s">
        <v>80</v>
      </c>
    </row>
    <row r="435" s="13" customFormat="1">
      <c r="A435" s="13"/>
      <c r="B435" s="236"/>
      <c r="C435" s="237"/>
      <c r="D435" s="234" t="s">
        <v>158</v>
      </c>
      <c r="E435" s="238" t="s">
        <v>19</v>
      </c>
      <c r="F435" s="239" t="s">
        <v>767</v>
      </c>
      <c r="G435" s="237"/>
      <c r="H435" s="240">
        <v>0.32000000000000001</v>
      </c>
      <c r="I435" s="241"/>
      <c r="J435" s="237"/>
      <c r="K435" s="237"/>
      <c r="L435" s="242"/>
      <c r="M435" s="243"/>
      <c r="N435" s="244"/>
      <c r="O435" s="244"/>
      <c r="P435" s="244"/>
      <c r="Q435" s="244"/>
      <c r="R435" s="244"/>
      <c r="S435" s="244"/>
      <c r="T435" s="245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6" t="s">
        <v>158</v>
      </c>
      <c r="AU435" s="246" t="s">
        <v>80</v>
      </c>
      <c r="AV435" s="13" t="s">
        <v>80</v>
      </c>
      <c r="AW435" s="13" t="s">
        <v>33</v>
      </c>
      <c r="AX435" s="13" t="s">
        <v>78</v>
      </c>
      <c r="AY435" s="246" t="s">
        <v>146</v>
      </c>
    </row>
    <row r="436" s="2" customFormat="1" ht="24.15" customHeight="1">
      <c r="A436" s="40"/>
      <c r="B436" s="41"/>
      <c r="C436" s="215" t="s">
        <v>768</v>
      </c>
      <c r="D436" s="215" t="s">
        <v>148</v>
      </c>
      <c r="E436" s="216" t="s">
        <v>769</v>
      </c>
      <c r="F436" s="217" t="s">
        <v>770</v>
      </c>
      <c r="G436" s="218" t="s">
        <v>412</v>
      </c>
      <c r="H436" s="219">
        <v>4</v>
      </c>
      <c r="I436" s="220"/>
      <c r="J436" s="221">
        <f>ROUND(I436*H436,2)</f>
        <v>0</v>
      </c>
      <c r="K436" s="222"/>
      <c r="L436" s="46"/>
      <c r="M436" s="223" t="s">
        <v>19</v>
      </c>
      <c r="N436" s="224" t="s">
        <v>42</v>
      </c>
      <c r="O436" s="86"/>
      <c r="P436" s="225">
        <f>O436*H436</f>
        <v>0</v>
      </c>
      <c r="Q436" s="225">
        <v>1.61679</v>
      </c>
      <c r="R436" s="225">
        <f>Q436*H436</f>
        <v>6.4671599999999998</v>
      </c>
      <c r="S436" s="225">
        <v>0</v>
      </c>
      <c r="T436" s="226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27" t="s">
        <v>152</v>
      </c>
      <c r="AT436" s="227" t="s">
        <v>148</v>
      </c>
      <c r="AU436" s="227" t="s">
        <v>80</v>
      </c>
      <c r="AY436" s="19" t="s">
        <v>146</v>
      </c>
      <c r="BE436" s="228">
        <f>IF(N436="základní",J436,0)</f>
        <v>0</v>
      </c>
      <c r="BF436" s="228">
        <f>IF(N436="snížená",J436,0)</f>
        <v>0</v>
      </c>
      <c r="BG436" s="228">
        <f>IF(N436="zákl. přenesená",J436,0)</f>
        <v>0</v>
      </c>
      <c r="BH436" s="228">
        <f>IF(N436="sníž. přenesená",J436,0)</f>
        <v>0</v>
      </c>
      <c r="BI436" s="228">
        <f>IF(N436="nulová",J436,0)</f>
        <v>0</v>
      </c>
      <c r="BJ436" s="19" t="s">
        <v>78</v>
      </c>
      <c r="BK436" s="228">
        <f>ROUND(I436*H436,2)</f>
        <v>0</v>
      </c>
      <c r="BL436" s="19" t="s">
        <v>152</v>
      </c>
      <c r="BM436" s="227" t="s">
        <v>771</v>
      </c>
    </row>
    <row r="437" s="2" customFormat="1">
      <c r="A437" s="40"/>
      <c r="B437" s="41"/>
      <c r="C437" s="42"/>
      <c r="D437" s="229" t="s">
        <v>154</v>
      </c>
      <c r="E437" s="42"/>
      <c r="F437" s="230" t="s">
        <v>772</v>
      </c>
      <c r="G437" s="42"/>
      <c r="H437" s="42"/>
      <c r="I437" s="231"/>
      <c r="J437" s="42"/>
      <c r="K437" s="42"/>
      <c r="L437" s="46"/>
      <c r="M437" s="232"/>
      <c r="N437" s="233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154</v>
      </c>
      <c r="AU437" s="19" t="s">
        <v>80</v>
      </c>
    </row>
    <row r="438" s="13" customFormat="1">
      <c r="A438" s="13"/>
      <c r="B438" s="236"/>
      <c r="C438" s="237"/>
      <c r="D438" s="234" t="s">
        <v>158</v>
      </c>
      <c r="E438" s="238" t="s">
        <v>19</v>
      </c>
      <c r="F438" s="239" t="s">
        <v>676</v>
      </c>
      <c r="G438" s="237"/>
      <c r="H438" s="240">
        <v>3</v>
      </c>
      <c r="I438" s="241"/>
      <c r="J438" s="237"/>
      <c r="K438" s="237"/>
      <c r="L438" s="242"/>
      <c r="M438" s="243"/>
      <c r="N438" s="244"/>
      <c r="O438" s="244"/>
      <c r="P438" s="244"/>
      <c r="Q438" s="244"/>
      <c r="R438" s="244"/>
      <c r="S438" s="244"/>
      <c r="T438" s="24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6" t="s">
        <v>158</v>
      </c>
      <c r="AU438" s="246" t="s">
        <v>80</v>
      </c>
      <c r="AV438" s="13" t="s">
        <v>80</v>
      </c>
      <c r="AW438" s="13" t="s">
        <v>33</v>
      </c>
      <c r="AX438" s="13" t="s">
        <v>71</v>
      </c>
      <c r="AY438" s="246" t="s">
        <v>146</v>
      </c>
    </row>
    <row r="439" s="13" customFormat="1">
      <c r="A439" s="13"/>
      <c r="B439" s="236"/>
      <c r="C439" s="237"/>
      <c r="D439" s="234" t="s">
        <v>158</v>
      </c>
      <c r="E439" s="238" t="s">
        <v>19</v>
      </c>
      <c r="F439" s="239" t="s">
        <v>686</v>
      </c>
      <c r="G439" s="237"/>
      <c r="H439" s="240">
        <v>1</v>
      </c>
      <c r="I439" s="241"/>
      <c r="J439" s="237"/>
      <c r="K439" s="237"/>
      <c r="L439" s="242"/>
      <c r="M439" s="243"/>
      <c r="N439" s="244"/>
      <c r="O439" s="244"/>
      <c r="P439" s="244"/>
      <c r="Q439" s="244"/>
      <c r="R439" s="244"/>
      <c r="S439" s="244"/>
      <c r="T439" s="24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6" t="s">
        <v>158</v>
      </c>
      <c r="AU439" s="246" t="s">
        <v>80</v>
      </c>
      <c r="AV439" s="13" t="s">
        <v>80</v>
      </c>
      <c r="AW439" s="13" t="s">
        <v>33</v>
      </c>
      <c r="AX439" s="13" t="s">
        <v>71</v>
      </c>
      <c r="AY439" s="246" t="s">
        <v>146</v>
      </c>
    </row>
    <row r="440" s="14" customFormat="1">
      <c r="A440" s="14"/>
      <c r="B440" s="247"/>
      <c r="C440" s="248"/>
      <c r="D440" s="234" t="s">
        <v>158</v>
      </c>
      <c r="E440" s="249" t="s">
        <v>19</v>
      </c>
      <c r="F440" s="250" t="s">
        <v>178</v>
      </c>
      <c r="G440" s="248"/>
      <c r="H440" s="251">
        <v>4</v>
      </c>
      <c r="I440" s="252"/>
      <c r="J440" s="248"/>
      <c r="K440" s="248"/>
      <c r="L440" s="253"/>
      <c r="M440" s="254"/>
      <c r="N440" s="255"/>
      <c r="O440" s="255"/>
      <c r="P440" s="255"/>
      <c r="Q440" s="255"/>
      <c r="R440" s="255"/>
      <c r="S440" s="255"/>
      <c r="T440" s="256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7" t="s">
        <v>158</v>
      </c>
      <c r="AU440" s="257" t="s">
        <v>80</v>
      </c>
      <c r="AV440" s="14" t="s">
        <v>152</v>
      </c>
      <c r="AW440" s="14" t="s">
        <v>33</v>
      </c>
      <c r="AX440" s="14" t="s">
        <v>78</v>
      </c>
      <c r="AY440" s="257" t="s">
        <v>146</v>
      </c>
    </row>
    <row r="441" s="2" customFormat="1" ht="16.5" customHeight="1">
      <c r="A441" s="40"/>
      <c r="B441" s="41"/>
      <c r="C441" s="215" t="s">
        <v>773</v>
      </c>
      <c r="D441" s="215" t="s">
        <v>148</v>
      </c>
      <c r="E441" s="216" t="s">
        <v>774</v>
      </c>
      <c r="F441" s="217" t="s">
        <v>775</v>
      </c>
      <c r="G441" s="218" t="s">
        <v>203</v>
      </c>
      <c r="H441" s="219">
        <v>5.5</v>
      </c>
      <c r="I441" s="220"/>
      <c r="J441" s="221">
        <f>ROUND(I441*H441,2)</f>
        <v>0</v>
      </c>
      <c r="K441" s="222"/>
      <c r="L441" s="46"/>
      <c r="M441" s="223" t="s">
        <v>19</v>
      </c>
      <c r="N441" s="224" t="s">
        <v>42</v>
      </c>
      <c r="O441" s="86"/>
      <c r="P441" s="225">
        <f>O441*H441</f>
        <v>0</v>
      </c>
      <c r="Q441" s="225">
        <v>0.29221000000000003</v>
      </c>
      <c r="R441" s="225">
        <f>Q441*H441</f>
        <v>1.6071550000000001</v>
      </c>
      <c r="S441" s="225">
        <v>0</v>
      </c>
      <c r="T441" s="226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27" t="s">
        <v>152</v>
      </c>
      <c r="AT441" s="227" t="s">
        <v>148</v>
      </c>
      <c r="AU441" s="227" t="s">
        <v>80</v>
      </c>
      <c r="AY441" s="19" t="s">
        <v>146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19" t="s">
        <v>78</v>
      </c>
      <c r="BK441" s="228">
        <f>ROUND(I441*H441,2)</f>
        <v>0</v>
      </c>
      <c r="BL441" s="19" t="s">
        <v>152</v>
      </c>
      <c r="BM441" s="227" t="s">
        <v>776</v>
      </c>
    </row>
    <row r="442" s="2" customFormat="1">
      <c r="A442" s="40"/>
      <c r="B442" s="41"/>
      <c r="C442" s="42"/>
      <c r="D442" s="229" t="s">
        <v>154</v>
      </c>
      <c r="E442" s="42"/>
      <c r="F442" s="230" t="s">
        <v>777</v>
      </c>
      <c r="G442" s="42"/>
      <c r="H442" s="42"/>
      <c r="I442" s="231"/>
      <c r="J442" s="42"/>
      <c r="K442" s="42"/>
      <c r="L442" s="46"/>
      <c r="M442" s="232"/>
      <c r="N442" s="233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154</v>
      </c>
      <c r="AU442" s="19" t="s">
        <v>80</v>
      </c>
    </row>
    <row r="443" s="2" customFormat="1" ht="21.75" customHeight="1">
      <c r="A443" s="40"/>
      <c r="B443" s="41"/>
      <c r="C443" s="258" t="s">
        <v>778</v>
      </c>
      <c r="D443" s="258" t="s">
        <v>298</v>
      </c>
      <c r="E443" s="259" t="s">
        <v>779</v>
      </c>
      <c r="F443" s="260" t="s">
        <v>780</v>
      </c>
      <c r="G443" s="261" t="s">
        <v>203</v>
      </c>
      <c r="H443" s="262">
        <v>6.0499999999999998</v>
      </c>
      <c r="I443" s="263"/>
      <c r="J443" s="264">
        <f>ROUND(I443*H443,2)</f>
        <v>0</v>
      </c>
      <c r="K443" s="265"/>
      <c r="L443" s="266"/>
      <c r="M443" s="267" t="s">
        <v>19</v>
      </c>
      <c r="N443" s="268" t="s">
        <v>42</v>
      </c>
      <c r="O443" s="86"/>
      <c r="P443" s="225">
        <f>O443*H443</f>
        <v>0</v>
      </c>
      <c r="Q443" s="225">
        <v>0.066299999999999998</v>
      </c>
      <c r="R443" s="225">
        <f>Q443*H443</f>
        <v>0.401115</v>
      </c>
      <c r="S443" s="225">
        <v>0</v>
      </c>
      <c r="T443" s="226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27" t="s">
        <v>195</v>
      </c>
      <c r="AT443" s="227" t="s">
        <v>298</v>
      </c>
      <c r="AU443" s="227" t="s">
        <v>80</v>
      </c>
      <c r="AY443" s="19" t="s">
        <v>146</v>
      </c>
      <c r="BE443" s="228">
        <f>IF(N443="základní",J443,0)</f>
        <v>0</v>
      </c>
      <c r="BF443" s="228">
        <f>IF(N443="snížená",J443,0)</f>
        <v>0</v>
      </c>
      <c r="BG443" s="228">
        <f>IF(N443="zákl. přenesená",J443,0)</f>
        <v>0</v>
      </c>
      <c r="BH443" s="228">
        <f>IF(N443="sníž. přenesená",J443,0)</f>
        <v>0</v>
      </c>
      <c r="BI443" s="228">
        <f>IF(N443="nulová",J443,0)</f>
        <v>0</v>
      </c>
      <c r="BJ443" s="19" t="s">
        <v>78</v>
      </c>
      <c r="BK443" s="228">
        <f>ROUND(I443*H443,2)</f>
        <v>0</v>
      </c>
      <c r="BL443" s="19" t="s">
        <v>152</v>
      </c>
      <c r="BM443" s="227" t="s">
        <v>781</v>
      </c>
    </row>
    <row r="444" s="13" customFormat="1">
      <c r="A444" s="13"/>
      <c r="B444" s="236"/>
      <c r="C444" s="237"/>
      <c r="D444" s="234" t="s">
        <v>158</v>
      </c>
      <c r="E444" s="238" t="s">
        <v>19</v>
      </c>
      <c r="F444" s="239" t="s">
        <v>782</v>
      </c>
      <c r="G444" s="237"/>
      <c r="H444" s="240">
        <v>6.0499999999999998</v>
      </c>
      <c r="I444" s="241"/>
      <c r="J444" s="237"/>
      <c r="K444" s="237"/>
      <c r="L444" s="242"/>
      <c r="M444" s="243"/>
      <c r="N444" s="244"/>
      <c r="O444" s="244"/>
      <c r="P444" s="244"/>
      <c r="Q444" s="244"/>
      <c r="R444" s="244"/>
      <c r="S444" s="244"/>
      <c r="T444" s="24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6" t="s">
        <v>158</v>
      </c>
      <c r="AU444" s="246" t="s">
        <v>80</v>
      </c>
      <c r="AV444" s="13" t="s">
        <v>80</v>
      </c>
      <c r="AW444" s="13" t="s">
        <v>33</v>
      </c>
      <c r="AX444" s="13" t="s">
        <v>78</v>
      </c>
      <c r="AY444" s="246" t="s">
        <v>146</v>
      </c>
    </row>
    <row r="445" s="2" customFormat="1" ht="16.5" customHeight="1">
      <c r="A445" s="40"/>
      <c r="B445" s="41"/>
      <c r="C445" s="258" t="s">
        <v>783</v>
      </c>
      <c r="D445" s="258" t="s">
        <v>298</v>
      </c>
      <c r="E445" s="259" t="s">
        <v>784</v>
      </c>
      <c r="F445" s="260" t="s">
        <v>785</v>
      </c>
      <c r="G445" s="261" t="s">
        <v>203</v>
      </c>
      <c r="H445" s="262">
        <v>1</v>
      </c>
      <c r="I445" s="263"/>
      <c r="J445" s="264">
        <f>ROUND(I445*H445,2)</f>
        <v>0</v>
      </c>
      <c r="K445" s="265"/>
      <c r="L445" s="266"/>
      <c r="M445" s="267" t="s">
        <v>19</v>
      </c>
      <c r="N445" s="268" t="s">
        <v>42</v>
      </c>
      <c r="O445" s="86"/>
      <c r="P445" s="225">
        <f>O445*H445</f>
        <v>0</v>
      </c>
      <c r="Q445" s="225">
        <v>0.055</v>
      </c>
      <c r="R445" s="225">
        <f>Q445*H445</f>
        <v>0.055</v>
      </c>
      <c r="S445" s="225">
        <v>0</v>
      </c>
      <c r="T445" s="226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27" t="s">
        <v>195</v>
      </c>
      <c r="AT445" s="227" t="s">
        <v>298</v>
      </c>
      <c r="AU445" s="227" t="s">
        <v>80</v>
      </c>
      <c r="AY445" s="19" t="s">
        <v>146</v>
      </c>
      <c r="BE445" s="228">
        <f>IF(N445="základní",J445,0)</f>
        <v>0</v>
      </c>
      <c r="BF445" s="228">
        <f>IF(N445="snížená",J445,0)</f>
        <v>0</v>
      </c>
      <c r="BG445" s="228">
        <f>IF(N445="zákl. přenesená",J445,0)</f>
        <v>0</v>
      </c>
      <c r="BH445" s="228">
        <f>IF(N445="sníž. přenesená",J445,0)</f>
        <v>0</v>
      </c>
      <c r="BI445" s="228">
        <f>IF(N445="nulová",J445,0)</f>
        <v>0</v>
      </c>
      <c r="BJ445" s="19" t="s">
        <v>78</v>
      </c>
      <c r="BK445" s="228">
        <f>ROUND(I445*H445,2)</f>
        <v>0</v>
      </c>
      <c r="BL445" s="19" t="s">
        <v>152</v>
      </c>
      <c r="BM445" s="227" t="s">
        <v>786</v>
      </c>
    </row>
    <row r="446" s="2" customFormat="1" ht="16.5" customHeight="1">
      <c r="A446" s="40"/>
      <c r="B446" s="41"/>
      <c r="C446" s="258" t="s">
        <v>787</v>
      </c>
      <c r="D446" s="258" t="s">
        <v>298</v>
      </c>
      <c r="E446" s="259" t="s">
        <v>788</v>
      </c>
      <c r="F446" s="260" t="s">
        <v>789</v>
      </c>
      <c r="G446" s="261" t="s">
        <v>412</v>
      </c>
      <c r="H446" s="262">
        <v>1</v>
      </c>
      <c r="I446" s="263"/>
      <c r="J446" s="264">
        <f>ROUND(I446*H446,2)</f>
        <v>0</v>
      </c>
      <c r="K446" s="265"/>
      <c r="L446" s="266"/>
      <c r="M446" s="267" t="s">
        <v>19</v>
      </c>
      <c r="N446" s="268" t="s">
        <v>42</v>
      </c>
      <c r="O446" s="86"/>
      <c r="P446" s="225">
        <f>O446*H446</f>
        <v>0</v>
      </c>
      <c r="Q446" s="225">
        <v>0.0028999999999999998</v>
      </c>
      <c r="R446" s="225">
        <f>Q446*H446</f>
        <v>0.0028999999999999998</v>
      </c>
      <c r="S446" s="225">
        <v>0</v>
      </c>
      <c r="T446" s="226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27" t="s">
        <v>195</v>
      </c>
      <c r="AT446" s="227" t="s">
        <v>298</v>
      </c>
      <c r="AU446" s="227" t="s">
        <v>80</v>
      </c>
      <c r="AY446" s="19" t="s">
        <v>146</v>
      </c>
      <c r="BE446" s="228">
        <f>IF(N446="základní",J446,0)</f>
        <v>0</v>
      </c>
      <c r="BF446" s="228">
        <f>IF(N446="snížená",J446,0)</f>
        <v>0</v>
      </c>
      <c r="BG446" s="228">
        <f>IF(N446="zákl. přenesená",J446,0)</f>
        <v>0</v>
      </c>
      <c r="BH446" s="228">
        <f>IF(N446="sníž. přenesená",J446,0)</f>
        <v>0</v>
      </c>
      <c r="BI446" s="228">
        <f>IF(N446="nulová",J446,0)</f>
        <v>0</v>
      </c>
      <c r="BJ446" s="19" t="s">
        <v>78</v>
      </c>
      <c r="BK446" s="228">
        <f>ROUND(I446*H446,2)</f>
        <v>0</v>
      </c>
      <c r="BL446" s="19" t="s">
        <v>152</v>
      </c>
      <c r="BM446" s="227" t="s">
        <v>790</v>
      </c>
    </row>
    <row r="447" s="2" customFormat="1" ht="16.5" customHeight="1">
      <c r="A447" s="40"/>
      <c r="B447" s="41"/>
      <c r="C447" s="258" t="s">
        <v>791</v>
      </c>
      <c r="D447" s="258" t="s">
        <v>298</v>
      </c>
      <c r="E447" s="259" t="s">
        <v>792</v>
      </c>
      <c r="F447" s="260" t="s">
        <v>793</v>
      </c>
      <c r="G447" s="261" t="s">
        <v>412</v>
      </c>
      <c r="H447" s="262">
        <v>1</v>
      </c>
      <c r="I447" s="263"/>
      <c r="J447" s="264">
        <f>ROUND(I447*H447,2)</f>
        <v>0</v>
      </c>
      <c r="K447" s="265"/>
      <c r="L447" s="266"/>
      <c r="M447" s="267" t="s">
        <v>19</v>
      </c>
      <c r="N447" s="268" t="s">
        <v>42</v>
      </c>
      <c r="O447" s="86"/>
      <c r="P447" s="225">
        <f>O447*H447</f>
        <v>0</v>
      </c>
      <c r="Q447" s="225">
        <v>0.0028999999999999998</v>
      </c>
      <c r="R447" s="225">
        <f>Q447*H447</f>
        <v>0.0028999999999999998</v>
      </c>
      <c r="S447" s="225">
        <v>0</v>
      </c>
      <c r="T447" s="226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27" t="s">
        <v>195</v>
      </c>
      <c r="AT447" s="227" t="s">
        <v>298</v>
      </c>
      <c r="AU447" s="227" t="s">
        <v>80</v>
      </c>
      <c r="AY447" s="19" t="s">
        <v>146</v>
      </c>
      <c r="BE447" s="228">
        <f>IF(N447="základní",J447,0)</f>
        <v>0</v>
      </c>
      <c r="BF447" s="228">
        <f>IF(N447="snížená",J447,0)</f>
        <v>0</v>
      </c>
      <c r="BG447" s="228">
        <f>IF(N447="zákl. přenesená",J447,0)</f>
        <v>0</v>
      </c>
      <c r="BH447" s="228">
        <f>IF(N447="sníž. přenesená",J447,0)</f>
        <v>0</v>
      </c>
      <c r="BI447" s="228">
        <f>IF(N447="nulová",J447,0)</f>
        <v>0</v>
      </c>
      <c r="BJ447" s="19" t="s">
        <v>78</v>
      </c>
      <c r="BK447" s="228">
        <f>ROUND(I447*H447,2)</f>
        <v>0</v>
      </c>
      <c r="BL447" s="19" t="s">
        <v>152</v>
      </c>
      <c r="BM447" s="227" t="s">
        <v>794</v>
      </c>
    </row>
    <row r="448" s="2" customFormat="1" ht="16.5" customHeight="1">
      <c r="A448" s="40"/>
      <c r="B448" s="41"/>
      <c r="C448" s="215" t="s">
        <v>795</v>
      </c>
      <c r="D448" s="215" t="s">
        <v>148</v>
      </c>
      <c r="E448" s="216" t="s">
        <v>796</v>
      </c>
      <c r="F448" s="217" t="s">
        <v>797</v>
      </c>
      <c r="G448" s="218" t="s">
        <v>412</v>
      </c>
      <c r="H448" s="219">
        <v>1</v>
      </c>
      <c r="I448" s="220"/>
      <c r="J448" s="221">
        <f>ROUND(I448*H448,2)</f>
        <v>0</v>
      </c>
      <c r="K448" s="222"/>
      <c r="L448" s="46"/>
      <c r="M448" s="223" t="s">
        <v>19</v>
      </c>
      <c r="N448" s="224" t="s">
        <v>42</v>
      </c>
      <c r="O448" s="86"/>
      <c r="P448" s="225">
        <f>O448*H448</f>
        <v>0</v>
      </c>
      <c r="Q448" s="225">
        <v>0.27205000000000001</v>
      </c>
      <c r="R448" s="225">
        <f>Q448*H448</f>
        <v>0.27205000000000001</v>
      </c>
      <c r="S448" s="225">
        <v>0</v>
      </c>
      <c r="T448" s="226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27" t="s">
        <v>152</v>
      </c>
      <c r="AT448" s="227" t="s">
        <v>148</v>
      </c>
      <c r="AU448" s="227" t="s">
        <v>80</v>
      </c>
      <c r="AY448" s="19" t="s">
        <v>146</v>
      </c>
      <c r="BE448" s="228">
        <f>IF(N448="základní",J448,0)</f>
        <v>0</v>
      </c>
      <c r="BF448" s="228">
        <f>IF(N448="snížená",J448,0)</f>
        <v>0</v>
      </c>
      <c r="BG448" s="228">
        <f>IF(N448="zákl. přenesená",J448,0)</f>
        <v>0</v>
      </c>
      <c r="BH448" s="228">
        <f>IF(N448="sníž. přenesená",J448,0)</f>
        <v>0</v>
      </c>
      <c r="BI448" s="228">
        <f>IF(N448="nulová",J448,0)</f>
        <v>0</v>
      </c>
      <c r="BJ448" s="19" t="s">
        <v>78</v>
      </c>
      <c r="BK448" s="228">
        <f>ROUND(I448*H448,2)</f>
        <v>0</v>
      </c>
      <c r="BL448" s="19" t="s">
        <v>152</v>
      </c>
      <c r="BM448" s="227" t="s">
        <v>798</v>
      </c>
    </row>
    <row r="449" s="2" customFormat="1">
      <c r="A449" s="40"/>
      <c r="B449" s="41"/>
      <c r="C449" s="42"/>
      <c r="D449" s="229" t="s">
        <v>154</v>
      </c>
      <c r="E449" s="42"/>
      <c r="F449" s="230" t="s">
        <v>799</v>
      </c>
      <c r="G449" s="42"/>
      <c r="H449" s="42"/>
      <c r="I449" s="231"/>
      <c r="J449" s="42"/>
      <c r="K449" s="42"/>
      <c r="L449" s="46"/>
      <c r="M449" s="232"/>
      <c r="N449" s="233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154</v>
      </c>
      <c r="AU449" s="19" t="s">
        <v>80</v>
      </c>
    </row>
    <row r="450" s="2" customFormat="1" ht="24.15" customHeight="1">
      <c r="A450" s="40"/>
      <c r="B450" s="41"/>
      <c r="C450" s="258" t="s">
        <v>800</v>
      </c>
      <c r="D450" s="258" t="s">
        <v>298</v>
      </c>
      <c r="E450" s="259" t="s">
        <v>801</v>
      </c>
      <c r="F450" s="260" t="s">
        <v>802</v>
      </c>
      <c r="G450" s="261" t="s">
        <v>412</v>
      </c>
      <c r="H450" s="262">
        <v>1</v>
      </c>
      <c r="I450" s="263"/>
      <c r="J450" s="264">
        <f>ROUND(I450*H450,2)</f>
        <v>0</v>
      </c>
      <c r="K450" s="265"/>
      <c r="L450" s="266"/>
      <c r="M450" s="267" t="s">
        <v>19</v>
      </c>
      <c r="N450" s="268" t="s">
        <v>42</v>
      </c>
      <c r="O450" s="86"/>
      <c r="P450" s="225">
        <f>O450*H450</f>
        <v>0</v>
      </c>
      <c r="Q450" s="225">
        <v>0.031300000000000001</v>
      </c>
      <c r="R450" s="225">
        <f>Q450*H450</f>
        <v>0.031300000000000001</v>
      </c>
      <c r="S450" s="225">
        <v>0</v>
      </c>
      <c r="T450" s="226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27" t="s">
        <v>195</v>
      </c>
      <c r="AT450" s="227" t="s">
        <v>298</v>
      </c>
      <c r="AU450" s="227" t="s">
        <v>80</v>
      </c>
      <c r="AY450" s="19" t="s">
        <v>146</v>
      </c>
      <c r="BE450" s="228">
        <f>IF(N450="základní",J450,0)</f>
        <v>0</v>
      </c>
      <c r="BF450" s="228">
        <f>IF(N450="snížená",J450,0)</f>
        <v>0</v>
      </c>
      <c r="BG450" s="228">
        <f>IF(N450="zákl. přenesená",J450,0)</f>
        <v>0</v>
      </c>
      <c r="BH450" s="228">
        <f>IF(N450="sníž. přenesená",J450,0)</f>
        <v>0</v>
      </c>
      <c r="BI450" s="228">
        <f>IF(N450="nulová",J450,0)</f>
        <v>0</v>
      </c>
      <c r="BJ450" s="19" t="s">
        <v>78</v>
      </c>
      <c r="BK450" s="228">
        <f>ROUND(I450*H450,2)</f>
        <v>0</v>
      </c>
      <c r="BL450" s="19" t="s">
        <v>152</v>
      </c>
      <c r="BM450" s="227" t="s">
        <v>803</v>
      </c>
    </row>
    <row r="451" s="2" customFormat="1" ht="16.5" customHeight="1">
      <c r="A451" s="40"/>
      <c r="B451" s="41"/>
      <c r="C451" s="258" t="s">
        <v>804</v>
      </c>
      <c r="D451" s="258" t="s">
        <v>298</v>
      </c>
      <c r="E451" s="259" t="s">
        <v>805</v>
      </c>
      <c r="F451" s="260" t="s">
        <v>806</v>
      </c>
      <c r="G451" s="261" t="s">
        <v>412</v>
      </c>
      <c r="H451" s="262">
        <v>1</v>
      </c>
      <c r="I451" s="263"/>
      <c r="J451" s="264">
        <f>ROUND(I451*H451,2)</f>
        <v>0</v>
      </c>
      <c r="K451" s="265"/>
      <c r="L451" s="266"/>
      <c r="M451" s="267" t="s">
        <v>19</v>
      </c>
      <c r="N451" s="268" t="s">
        <v>42</v>
      </c>
      <c r="O451" s="86"/>
      <c r="P451" s="225">
        <f>O451*H451</f>
        <v>0</v>
      </c>
      <c r="Q451" s="225">
        <v>0.039</v>
      </c>
      <c r="R451" s="225">
        <f>Q451*H451</f>
        <v>0.039</v>
      </c>
      <c r="S451" s="225">
        <v>0</v>
      </c>
      <c r="T451" s="226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27" t="s">
        <v>195</v>
      </c>
      <c r="AT451" s="227" t="s">
        <v>298</v>
      </c>
      <c r="AU451" s="227" t="s">
        <v>80</v>
      </c>
      <c r="AY451" s="19" t="s">
        <v>146</v>
      </c>
      <c r="BE451" s="228">
        <f>IF(N451="základní",J451,0)</f>
        <v>0</v>
      </c>
      <c r="BF451" s="228">
        <f>IF(N451="snížená",J451,0)</f>
        <v>0</v>
      </c>
      <c r="BG451" s="228">
        <f>IF(N451="zákl. přenesená",J451,0)</f>
        <v>0</v>
      </c>
      <c r="BH451" s="228">
        <f>IF(N451="sníž. přenesená",J451,0)</f>
        <v>0</v>
      </c>
      <c r="BI451" s="228">
        <f>IF(N451="nulová",J451,0)</f>
        <v>0</v>
      </c>
      <c r="BJ451" s="19" t="s">
        <v>78</v>
      </c>
      <c r="BK451" s="228">
        <f>ROUND(I451*H451,2)</f>
        <v>0</v>
      </c>
      <c r="BL451" s="19" t="s">
        <v>152</v>
      </c>
      <c r="BM451" s="227" t="s">
        <v>807</v>
      </c>
    </row>
    <row r="452" s="2" customFormat="1" ht="16.5" customHeight="1">
      <c r="A452" s="40"/>
      <c r="B452" s="41"/>
      <c r="C452" s="215" t="s">
        <v>808</v>
      </c>
      <c r="D452" s="215" t="s">
        <v>148</v>
      </c>
      <c r="E452" s="216" t="s">
        <v>809</v>
      </c>
      <c r="F452" s="217" t="s">
        <v>810</v>
      </c>
      <c r="G452" s="218" t="s">
        <v>412</v>
      </c>
      <c r="H452" s="219">
        <v>1</v>
      </c>
      <c r="I452" s="220"/>
      <c r="J452" s="221">
        <f>ROUND(I452*H452,2)</f>
        <v>0</v>
      </c>
      <c r="K452" s="222"/>
      <c r="L452" s="46"/>
      <c r="M452" s="223" t="s">
        <v>19</v>
      </c>
      <c r="N452" s="224" t="s">
        <v>42</v>
      </c>
      <c r="O452" s="86"/>
      <c r="P452" s="225">
        <f>O452*H452</f>
        <v>0</v>
      </c>
      <c r="Q452" s="225">
        <v>0</v>
      </c>
      <c r="R452" s="225">
        <f>Q452*H452</f>
        <v>0</v>
      </c>
      <c r="S452" s="225">
        <v>0.38800000000000001</v>
      </c>
      <c r="T452" s="226">
        <f>S452*H452</f>
        <v>0.38800000000000001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27" t="s">
        <v>152</v>
      </c>
      <c r="AT452" s="227" t="s">
        <v>148</v>
      </c>
      <c r="AU452" s="227" t="s">
        <v>80</v>
      </c>
      <c r="AY452" s="19" t="s">
        <v>146</v>
      </c>
      <c r="BE452" s="228">
        <f>IF(N452="základní",J452,0)</f>
        <v>0</v>
      </c>
      <c r="BF452" s="228">
        <f>IF(N452="snížená",J452,0)</f>
        <v>0</v>
      </c>
      <c r="BG452" s="228">
        <f>IF(N452="zákl. přenesená",J452,0)</f>
        <v>0</v>
      </c>
      <c r="BH452" s="228">
        <f>IF(N452="sníž. přenesená",J452,0)</f>
        <v>0</v>
      </c>
      <c r="BI452" s="228">
        <f>IF(N452="nulová",J452,0)</f>
        <v>0</v>
      </c>
      <c r="BJ452" s="19" t="s">
        <v>78</v>
      </c>
      <c r="BK452" s="228">
        <f>ROUND(I452*H452,2)</f>
        <v>0</v>
      </c>
      <c r="BL452" s="19" t="s">
        <v>152</v>
      </c>
      <c r="BM452" s="227" t="s">
        <v>811</v>
      </c>
    </row>
    <row r="453" s="2" customFormat="1" ht="16.5" customHeight="1">
      <c r="A453" s="40"/>
      <c r="B453" s="41"/>
      <c r="C453" s="215" t="s">
        <v>812</v>
      </c>
      <c r="D453" s="215" t="s">
        <v>148</v>
      </c>
      <c r="E453" s="216" t="s">
        <v>813</v>
      </c>
      <c r="F453" s="217" t="s">
        <v>814</v>
      </c>
      <c r="G453" s="218" t="s">
        <v>226</v>
      </c>
      <c r="H453" s="219">
        <v>1.8</v>
      </c>
      <c r="I453" s="220"/>
      <c r="J453" s="221">
        <f>ROUND(I453*H453,2)</f>
        <v>0</v>
      </c>
      <c r="K453" s="222"/>
      <c r="L453" s="46"/>
      <c r="M453" s="223" t="s">
        <v>19</v>
      </c>
      <c r="N453" s="224" t="s">
        <v>42</v>
      </c>
      <c r="O453" s="86"/>
      <c r="P453" s="225">
        <f>O453*H453</f>
        <v>0</v>
      </c>
      <c r="Q453" s="225">
        <v>0</v>
      </c>
      <c r="R453" s="225">
        <f>Q453*H453</f>
        <v>0</v>
      </c>
      <c r="S453" s="225">
        <v>2</v>
      </c>
      <c r="T453" s="226">
        <f>S453*H453</f>
        <v>3.6000000000000001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27" t="s">
        <v>152</v>
      </c>
      <c r="AT453" s="227" t="s">
        <v>148</v>
      </c>
      <c r="AU453" s="227" t="s">
        <v>80</v>
      </c>
      <c r="AY453" s="19" t="s">
        <v>146</v>
      </c>
      <c r="BE453" s="228">
        <f>IF(N453="základní",J453,0)</f>
        <v>0</v>
      </c>
      <c r="BF453" s="228">
        <f>IF(N453="snížená",J453,0)</f>
        <v>0</v>
      </c>
      <c r="BG453" s="228">
        <f>IF(N453="zákl. přenesená",J453,0)</f>
        <v>0</v>
      </c>
      <c r="BH453" s="228">
        <f>IF(N453="sníž. přenesená",J453,0)</f>
        <v>0</v>
      </c>
      <c r="BI453" s="228">
        <f>IF(N453="nulová",J453,0)</f>
        <v>0</v>
      </c>
      <c r="BJ453" s="19" t="s">
        <v>78</v>
      </c>
      <c r="BK453" s="228">
        <f>ROUND(I453*H453,2)</f>
        <v>0</v>
      </c>
      <c r="BL453" s="19" t="s">
        <v>152</v>
      </c>
      <c r="BM453" s="227" t="s">
        <v>815</v>
      </c>
    </row>
    <row r="454" s="2" customFormat="1">
      <c r="A454" s="40"/>
      <c r="B454" s="41"/>
      <c r="C454" s="42"/>
      <c r="D454" s="229" t="s">
        <v>154</v>
      </c>
      <c r="E454" s="42"/>
      <c r="F454" s="230" t="s">
        <v>816</v>
      </c>
      <c r="G454" s="42"/>
      <c r="H454" s="42"/>
      <c r="I454" s="231"/>
      <c r="J454" s="42"/>
      <c r="K454" s="42"/>
      <c r="L454" s="46"/>
      <c r="M454" s="232"/>
      <c r="N454" s="233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154</v>
      </c>
      <c r="AU454" s="19" t="s">
        <v>80</v>
      </c>
    </row>
    <row r="455" s="13" customFormat="1">
      <c r="A455" s="13"/>
      <c r="B455" s="236"/>
      <c r="C455" s="237"/>
      <c r="D455" s="234" t="s">
        <v>158</v>
      </c>
      <c r="E455" s="238" t="s">
        <v>19</v>
      </c>
      <c r="F455" s="239" t="s">
        <v>817</v>
      </c>
      <c r="G455" s="237"/>
      <c r="H455" s="240">
        <v>1.8</v>
      </c>
      <c r="I455" s="241"/>
      <c r="J455" s="237"/>
      <c r="K455" s="237"/>
      <c r="L455" s="242"/>
      <c r="M455" s="243"/>
      <c r="N455" s="244"/>
      <c r="O455" s="244"/>
      <c r="P455" s="244"/>
      <c r="Q455" s="244"/>
      <c r="R455" s="244"/>
      <c r="S455" s="244"/>
      <c r="T455" s="245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6" t="s">
        <v>158</v>
      </c>
      <c r="AU455" s="246" t="s">
        <v>80</v>
      </c>
      <c r="AV455" s="13" t="s">
        <v>80</v>
      </c>
      <c r="AW455" s="13" t="s">
        <v>33</v>
      </c>
      <c r="AX455" s="13" t="s">
        <v>78</v>
      </c>
      <c r="AY455" s="246" t="s">
        <v>146</v>
      </c>
    </row>
    <row r="456" s="12" customFormat="1" ht="22.8" customHeight="1">
      <c r="A456" s="12"/>
      <c r="B456" s="199"/>
      <c r="C456" s="200"/>
      <c r="D456" s="201" t="s">
        <v>70</v>
      </c>
      <c r="E456" s="213" t="s">
        <v>818</v>
      </c>
      <c r="F456" s="213" t="s">
        <v>819</v>
      </c>
      <c r="G456" s="200"/>
      <c r="H456" s="200"/>
      <c r="I456" s="203"/>
      <c r="J456" s="214">
        <f>BK456</f>
        <v>0</v>
      </c>
      <c r="K456" s="200"/>
      <c r="L456" s="205"/>
      <c r="M456" s="206"/>
      <c r="N456" s="207"/>
      <c r="O456" s="207"/>
      <c r="P456" s="208">
        <f>SUM(P457:P476)</f>
        <v>0</v>
      </c>
      <c r="Q456" s="207"/>
      <c r="R456" s="208">
        <f>SUM(R457:R476)</f>
        <v>0</v>
      </c>
      <c r="S456" s="207"/>
      <c r="T456" s="209">
        <f>SUM(T457:T476)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10" t="s">
        <v>78</v>
      </c>
      <c r="AT456" s="211" t="s">
        <v>70</v>
      </c>
      <c r="AU456" s="211" t="s">
        <v>78</v>
      </c>
      <c r="AY456" s="210" t="s">
        <v>146</v>
      </c>
      <c r="BK456" s="212">
        <f>SUM(BK457:BK476)</f>
        <v>0</v>
      </c>
    </row>
    <row r="457" s="2" customFormat="1" ht="16.5" customHeight="1">
      <c r="A457" s="40"/>
      <c r="B457" s="41"/>
      <c r="C457" s="215" t="s">
        <v>820</v>
      </c>
      <c r="D457" s="215" t="s">
        <v>148</v>
      </c>
      <c r="E457" s="216" t="s">
        <v>821</v>
      </c>
      <c r="F457" s="217" t="s">
        <v>822</v>
      </c>
      <c r="G457" s="218" t="s">
        <v>281</v>
      </c>
      <c r="H457" s="219">
        <v>386.99799999999999</v>
      </c>
      <c r="I457" s="220"/>
      <c r="J457" s="221">
        <f>ROUND(I457*H457,2)</f>
        <v>0</v>
      </c>
      <c r="K457" s="222"/>
      <c r="L457" s="46"/>
      <c r="M457" s="223" t="s">
        <v>19</v>
      </c>
      <c r="N457" s="224" t="s">
        <v>42</v>
      </c>
      <c r="O457" s="86"/>
      <c r="P457" s="225">
        <f>O457*H457</f>
        <v>0</v>
      </c>
      <c r="Q457" s="225">
        <v>0</v>
      </c>
      <c r="R457" s="225">
        <f>Q457*H457</f>
        <v>0</v>
      </c>
      <c r="S457" s="225">
        <v>0</v>
      </c>
      <c r="T457" s="226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27" t="s">
        <v>152</v>
      </c>
      <c r="AT457" s="227" t="s">
        <v>148</v>
      </c>
      <c r="AU457" s="227" t="s">
        <v>80</v>
      </c>
      <c r="AY457" s="19" t="s">
        <v>146</v>
      </c>
      <c r="BE457" s="228">
        <f>IF(N457="základní",J457,0)</f>
        <v>0</v>
      </c>
      <c r="BF457" s="228">
        <f>IF(N457="snížená",J457,0)</f>
        <v>0</v>
      </c>
      <c r="BG457" s="228">
        <f>IF(N457="zákl. přenesená",J457,0)</f>
        <v>0</v>
      </c>
      <c r="BH457" s="228">
        <f>IF(N457="sníž. přenesená",J457,0)</f>
        <v>0</v>
      </c>
      <c r="BI457" s="228">
        <f>IF(N457="nulová",J457,0)</f>
        <v>0</v>
      </c>
      <c r="BJ457" s="19" t="s">
        <v>78</v>
      </c>
      <c r="BK457" s="228">
        <f>ROUND(I457*H457,2)</f>
        <v>0</v>
      </c>
      <c r="BL457" s="19" t="s">
        <v>152</v>
      </c>
      <c r="BM457" s="227" t="s">
        <v>823</v>
      </c>
    </row>
    <row r="458" s="2" customFormat="1">
      <c r="A458" s="40"/>
      <c r="B458" s="41"/>
      <c r="C458" s="42"/>
      <c r="D458" s="229" t="s">
        <v>154</v>
      </c>
      <c r="E458" s="42"/>
      <c r="F458" s="230" t="s">
        <v>824</v>
      </c>
      <c r="G458" s="42"/>
      <c r="H458" s="42"/>
      <c r="I458" s="231"/>
      <c r="J458" s="42"/>
      <c r="K458" s="42"/>
      <c r="L458" s="46"/>
      <c r="M458" s="232"/>
      <c r="N458" s="233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154</v>
      </c>
      <c r="AU458" s="19" t="s">
        <v>80</v>
      </c>
    </row>
    <row r="459" s="2" customFormat="1" ht="21.75" customHeight="1">
      <c r="A459" s="40"/>
      <c r="B459" s="41"/>
      <c r="C459" s="215" t="s">
        <v>825</v>
      </c>
      <c r="D459" s="215" t="s">
        <v>148</v>
      </c>
      <c r="E459" s="216" t="s">
        <v>826</v>
      </c>
      <c r="F459" s="217" t="s">
        <v>827</v>
      </c>
      <c r="G459" s="218" t="s">
        <v>281</v>
      </c>
      <c r="H459" s="219">
        <v>386.99799999999999</v>
      </c>
      <c r="I459" s="220"/>
      <c r="J459" s="221">
        <f>ROUND(I459*H459,2)</f>
        <v>0</v>
      </c>
      <c r="K459" s="222"/>
      <c r="L459" s="46"/>
      <c r="M459" s="223" t="s">
        <v>19</v>
      </c>
      <c r="N459" s="224" t="s">
        <v>42</v>
      </c>
      <c r="O459" s="86"/>
      <c r="P459" s="225">
        <f>O459*H459</f>
        <v>0</v>
      </c>
      <c r="Q459" s="225">
        <v>0</v>
      </c>
      <c r="R459" s="225">
        <f>Q459*H459</f>
        <v>0</v>
      </c>
      <c r="S459" s="225">
        <v>0</v>
      </c>
      <c r="T459" s="226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27" t="s">
        <v>152</v>
      </c>
      <c r="AT459" s="227" t="s">
        <v>148</v>
      </c>
      <c r="AU459" s="227" t="s">
        <v>80</v>
      </c>
      <c r="AY459" s="19" t="s">
        <v>146</v>
      </c>
      <c r="BE459" s="228">
        <f>IF(N459="základní",J459,0)</f>
        <v>0</v>
      </c>
      <c r="BF459" s="228">
        <f>IF(N459="snížená",J459,0)</f>
        <v>0</v>
      </c>
      <c r="BG459" s="228">
        <f>IF(N459="zákl. přenesená",J459,0)</f>
        <v>0</v>
      </c>
      <c r="BH459" s="228">
        <f>IF(N459="sníž. přenesená",J459,0)</f>
        <v>0</v>
      </c>
      <c r="BI459" s="228">
        <f>IF(N459="nulová",J459,0)</f>
        <v>0</v>
      </c>
      <c r="BJ459" s="19" t="s">
        <v>78</v>
      </c>
      <c r="BK459" s="228">
        <f>ROUND(I459*H459,2)</f>
        <v>0</v>
      </c>
      <c r="BL459" s="19" t="s">
        <v>152</v>
      </c>
      <c r="BM459" s="227" t="s">
        <v>828</v>
      </c>
    </row>
    <row r="460" s="2" customFormat="1">
      <c r="A460" s="40"/>
      <c r="B460" s="41"/>
      <c r="C460" s="42"/>
      <c r="D460" s="234" t="s">
        <v>156</v>
      </c>
      <c r="E460" s="42"/>
      <c r="F460" s="235" t="s">
        <v>829</v>
      </c>
      <c r="G460" s="42"/>
      <c r="H460" s="42"/>
      <c r="I460" s="231"/>
      <c r="J460" s="42"/>
      <c r="K460" s="42"/>
      <c r="L460" s="46"/>
      <c r="M460" s="232"/>
      <c r="N460" s="233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156</v>
      </c>
      <c r="AU460" s="19" t="s">
        <v>80</v>
      </c>
    </row>
    <row r="461" s="2" customFormat="1" ht="24.15" customHeight="1">
      <c r="A461" s="40"/>
      <c r="B461" s="41"/>
      <c r="C461" s="215" t="s">
        <v>830</v>
      </c>
      <c r="D461" s="215" t="s">
        <v>148</v>
      </c>
      <c r="E461" s="216" t="s">
        <v>831</v>
      </c>
      <c r="F461" s="217" t="s">
        <v>832</v>
      </c>
      <c r="G461" s="218" t="s">
        <v>281</v>
      </c>
      <c r="H461" s="219">
        <v>386.99799999999999</v>
      </c>
      <c r="I461" s="220"/>
      <c r="J461" s="221">
        <f>ROUND(I461*H461,2)</f>
        <v>0</v>
      </c>
      <c r="K461" s="222"/>
      <c r="L461" s="46"/>
      <c r="M461" s="223" t="s">
        <v>19</v>
      </c>
      <c r="N461" s="224" t="s">
        <v>42</v>
      </c>
      <c r="O461" s="86"/>
      <c r="P461" s="225">
        <f>O461*H461</f>
        <v>0</v>
      </c>
      <c r="Q461" s="225">
        <v>0</v>
      </c>
      <c r="R461" s="225">
        <f>Q461*H461</f>
        <v>0</v>
      </c>
      <c r="S461" s="225">
        <v>0</v>
      </c>
      <c r="T461" s="226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27" t="s">
        <v>152</v>
      </c>
      <c r="AT461" s="227" t="s">
        <v>148</v>
      </c>
      <c r="AU461" s="227" t="s">
        <v>80</v>
      </c>
      <c r="AY461" s="19" t="s">
        <v>146</v>
      </c>
      <c r="BE461" s="228">
        <f>IF(N461="základní",J461,0)</f>
        <v>0</v>
      </c>
      <c r="BF461" s="228">
        <f>IF(N461="snížená",J461,0)</f>
        <v>0</v>
      </c>
      <c r="BG461" s="228">
        <f>IF(N461="zákl. přenesená",J461,0)</f>
        <v>0</v>
      </c>
      <c r="BH461" s="228">
        <f>IF(N461="sníž. přenesená",J461,0)</f>
        <v>0</v>
      </c>
      <c r="BI461" s="228">
        <f>IF(N461="nulová",J461,0)</f>
        <v>0</v>
      </c>
      <c r="BJ461" s="19" t="s">
        <v>78</v>
      </c>
      <c r="BK461" s="228">
        <f>ROUND(I461*H461,2)</f>
        <v>0</v>
      </c>
      <c r="BL461" s="19" t="s">
        <v>152</v>
      </c>
      <c r="BM461" s="227" t="s">
        <v>833</v>
      </c>
    </row>
    <row r="462" s="2" customFormat="1">
      <c r="A462" s="40"/>
      <c r="B462" s="41"/>
      <c r="C462" s="42"/>
      <c r="D462" s="229" t="s">
        <v>154</v>
      </c>
      <c r="E462" s="42"/>
      <c r="F462" s="230" t="s">
        <v>834</v>
      </c>
      <c r="G462" s="42"/>
      <c r="H462" s="42"/>
      <c r="I462" s="231"/>
      <c r="J462" s="42"/>
      <c r="K462" s="42"/>
      <c r="L462" s="46"/>
      <c r="M462" s="232"/>
      <c r="N462" s="233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154</v>
      </c>
      <c r="AU462" s="19" t="s">
        <v>80</v>
      </c>
    </row>
    <row r="463" s="2" customFormat="1" ht="24.15" customHeight="1">
      <c r="A463" s="40"/>
      <c r="B463" s="41"/>
      <c r="C463" s="215" t="s">
        <v>835</v>
      </c>
      <c r="D463" s="215" t="s">
        <v>148</v>
      </c>
      <c r="E463" s="216" t="s">
        <v>836</v>
      </c>
      <c r="F463" s="217" t="s">
        <v>837</v>
      </c>
      <c r="G463" s="218" t="s">
        <v>281</v>
      </c>
      <c r="H463" s="219">
        <v>3869.98</v>
      </c>
      <c r="I463" s="220"/>
      <c r="J463" s="221">
        <f>ROUND(I463*H463,2)</f>
        <v>0</v>
      </c>
      <c r="K463" s="222"/>
      <c r="L463" s="46"/>
      <c r="M463" s="223" t="s">
        <v>19</v>
      </c>
      <c r="N463" s="224" t="s">
        <v>42</v>
      </c>
      <c r="O463" s="86"/>
      <c r="P463" s="225">
        <f>O463*H463</f>
        <v>0</v>
      </c>
      <c r="Q463" s="225">
        <v>0</v>
      </c>
      <c r="R463" s="225">
        <f>Q463*H463</f>
        <v>0</v>
      </c>
      <c r="S463" s="225">
        <v>0</v>
      </c>
      <c r="T463" s="226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27" t="s">
        <v>152</v>
      </c>
      <c r="AT463" s="227" t="s">
        <v>148</v>
      </c>
      <c r="AU463" s="227" t="s">
        <v>80</v>
      </c>
      <c r="AY463" s="19" t="s">
        <v>146</v>
      </c>
      <c r="BE463" s="228">
        <f>IF(N463="základní",J463,0)</f>
        <v>0</v>
      </c>
      <c r="BF463" s="228">
        <f>IF(N463="snížená",J463,0)</f>
        <v>0</v>
      </c>
      <c r="BG463" s="228">
        <f>IF(N463="zákl. přenesená",J463,0)</f>
        <v>0</v>
      </c>
      <c r="BH463" s="228">
        <f>IF(N463="sníž. přenesená",J463,0)</f>
        <v>0</v>
      </c>
      <c r="BI463" s="228">
        <f>IF(N463="nulová",J463,0)</f>
        <v>0</v>
      </c>
      <c r="BJ463" s="19" t="s">
        <v>78</v>
      </c>
      <c r="BK463" s="228">
        <f>ROUND(I463*H463,2)</f>
        <v>0</v>
      </c>
      <c r="BL463" s="19" t="s">
        <v>152</v>
      </c>
      <c r="BM463" s="227" t="s">
        <v>838</v>
      </c>
    </row>
    <row r="464" s="2" customFormat="1">
      <c r="A464" s="40"/>
      <c r="B464" s="41"/>
      <c r="C464" s="42"/>
      <c r="D464" s="229" t="s">
        <v>154</v>
      </c>
      <c r="E464" s="42"/>
      <c r="F464" s="230" t="s">
        <v>839</v>
      </c>
      <c r="G464" s="42"/>
      <c r="H464" s="42"/>
      <c r="I464" s="231"/>
      <c r="J464" s="42"/>
      <c r="K464" s="42"/>
      <c r="L464" s="46"/>
      <c r="M464" s="232"/>
      <c r="N464" s="233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154</v>
      </c>
      <c r="AU464" s="19" t="s">
        <v>80</v>
      </c>
    </row>
    <row r="465" s="2" customFormat="1">
      <c r="A465" s="40"/>
      <c r="B465" s="41"/>
      <c r="C465" s="42"/>
      <c r="D465" s="234" t="s">
        <v>156</v>
      </c>
      <c r="E465" s="42"/>
      <c r="F465" s="235" t="s">
        <v>840</v>
      </c>
      <c r="G465" s="42"/>
      <c r="H465" s="42"/>
      <c r="I465" s="231"/>
      <c r="J465" s="42"/>
      <c r="K465" s="42"/>
      <c r="L465" s="46"/>
      <c r="M465" s="232"/>
      <c r="N465" s="233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156</v>
      </c>
      <c r="AU465" s="19" t="s">
        <v>80</v>
      </c>
    </row>
    <row r="466" s="13" customFormat="1">
      <c r="A466" s="13"/>
      <c r="B466" s="236"/>
      <c r="C466" s="237"/>
      <c r="D466" s="234" t="s">
        <v>158</v>
      </c>
      <c r="E466" s="238" t="s">
        <v>19</v>
      </c>
      <c r="F466" s="239" t="s">
        <v>841</v>
      </c>
      <c r="G466" s="237"/>
      <c r="H466" s="240">
        <v>3869.98</v>
      </c>
      <c r="I466" s="241"/>
      <c r="J466" s="237"/>
      <c r="K466" s="237"/>
      <c r="L466" s="242"/>
      <c r="M466" s="243"/>
      <c r="N466" s="244"/>
      <c r="O466" s="244"/>
      <c r="P466" s="244"/>
      <c r="Q466" s="244"/>
      <c r="R466" s="244"/>
      <c r="S466" s="244"/>
      <c r="T466" s="24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6" t="s">
        <v>158</v>
      </c>
      <c r="AU466" s="246" t="s">
        <v>80</v>
      </c>
      <c r="AV466" s="13" t="s">
        <v>80</v>
      </c>
      <c r="AW466" s="13" t="s">
        <v>33</v>
      </c>
      <c r="AX466" s="13" t="s">
        <v>78</v>
      </c>
      <c r="AY466" s="246" t="s">
        <v>146</v>
      </c>
    </row>
    <row r="467" s="2" customFormat="1" ht="16.5" customHeight="1">
      <c r="A467" s="40"/>
      <c r="B467" s="41"/>
      <c r="C467" s="215" t="s">
        <v>842</v>
      </c>
      <c r="D467" s="215" t="s">
        <v>148</v>
      </c>
      <c r="E467" s="216" t="s">
        <v>843</v>
      </c>
      <c r="F467" s="217" t="s">
        <v>844</v>
      </c>
      <c r="G467" s="218" t="s">
        <v>281</v>
      </c>
      <c r="H467" s="219">
        <v>386.99799999999999</v>
      </c>
      <c r="I467" s="220"/>
      <c r="J467" s="221">
        <f>ROUND(I467*H467,2)</f>
        <v>0</v>
      </c>
      <c r="K467" s="222"/>
      <c r="L467" s="46"/>
      <c r="M467" s="223" t="s">
        <v>19</v>
      </c>
      <c r="N467" s="224" t="s">
        <v>42</v>
      </c>
      <c r="O467" s="86"/>
      <c r="P467" s="225">
        <f>O467*H467</f>
        <v>0</v>
      </c>
      <c r="Q467" s="225">
        <v>0</v>
      </c>
      <c r="R467" s="225">
        <f>Q467*H467</f>
        <v>0</v>
      </c>
      <c r="S467" s="225">
        <v>0</v>
      </c>
      <c r="T467" s="226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27" t="s">
        <v>152</v>
      </c>
      <c r="AT467" s="227" t="s">
        <v>148</v>
      </c>
      <c r="AU467" s="227" t="s">
        <v>80</v>
      </c>
      <c r="AY467" s="19" t="s">
        <v>146</v>
      </c>
      <c r="BE467" s="228">
        <f>IF(N467="základní",J467,0)</f>
        <v>0</v>
      </c>
      <c r="BF467" s="228">
        <f>IF(N467="snížená",J467,0)</f>
        <v>0</v>
      </c>
      <c r="BG467" s="228">
        <f>IF(N467="zákl. přenesená",J467,0)</f>
        <v>0</v>
      </c>
      <c r="BH467" s="228">
        <f>IF(N467="sníž. přenesená",J467,0)</f>
        <v>0</v>
      </c>
      <c r="BI467" s="228">
        <f>IF(N467="nulová",J467,0)</f>
        <v>0</v>
      </c>
      <c r="BJ467" s="19" t="s">
        <v>78</v>
      </c>
      <c r="BK467" s="228">
        <f>ROUND(I467*H467,2)</f>
        <v>0</v>
      </c>
      <c r="BL467" s="19" t="s">
        <v>152</v>
      </c>
      <c r="BM467" s="227" t="s">
        <v>845</v>
      </c>
    </row>
    <row r="468" s="2" customFormat="1">
      <c r="A468" s="40"/>
      <c r="B468" s="41"/>
      <c r="C468" s="42"/>
      <c r="D468" s="229" t="s">
        <v>154</v>
      </c>
      <c r="E468" s="42"/>
      <c r="F468" s="230" t="s">
        <v>846</v>
      </c>
      <c r="G468" s="42"/>
      <c r="H468" s="42"/>
      <c r="I468" s="231"/>
      <c r="J468" s="42"/>
      <c r="K468" s="42"/>
      <c r="L468" s="46"/>
      <c r="M468" s="232"/>
      <c r="N468" s="233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154</v>
      </c>
      <c r="AU468" s="19" t="s">
        <v>80</v>
      </c>
    </row>
    <row r="469" s="2" customFormat="1" ht="24.15" customHeight="1">
      <c r="A469" s="40"/>
      <c r="B469" s="41"/>
      <c r="C469" s="215" t="s">
        <v>847</v>
      </c>
      <c r="D469" s="215" t="s">
        <v>148</v>
      </c>
      <c r="E469" s="216" t="s">
        <v>848</v>
      </c>
      <c r="F469" s="217" t="s">
        <v>849</v>
      </c>
      <c r="G469" s="218" t="s">
        <v>281</v>
      </c>
      <c r="H469" s="219">
        <v>9.0079999999999991</v>
      </c>
      <c r="I469" s="220"/>
      <c r="J469" s="221">
        <f>ROUND(I469*H469,2)</f>
        <v>0</v>
      </c>
      <c r="K469" s="222"/>
      <c r="L469" s="46"/>
      <c r="M469" s="223" t="s">
        <v>19</v>
      </c>
      <c r="N469" s="224" t="s">
        <v>42</v>
      </c>
      <c r="O469" s="86"/>
      <c r="P469" s="225">
        <f>O469*H469</f>
        <v>0</v>
      </c>
      <c r="Q469" s="225">
        <v>0</v>
      </c>
      <c r="R469" s="225">
        <f>Q469*H469</f>
        <v>0</v>
      </c>
      <c r="S469" s="225">
        <v>0</v>
      </c>
      <c r="T469" s="226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27" t="s">
        <v>152</v>
      </c>
      <c r="AT469" s="227" t="s">
        <v>148</v>
      </c>
      <c r="AU469" s="227" t="s">
        <v>80</v>
      </c>
      <c r="AY469" s="19" t="s">
        <v>146</v>
      </c>
      <c r="BE469" s="228">
        <f>IF(N469="základní",J469,0)</f>
        <v>0</v>
      </c>
      <c r="BF469" s="228">
        <f>IF(N469="snížená",J469,0)</f>
        <v>0</v>
      </c>
      <c r="BG469" s="228">
        <f>IF(N469="zákl. přenesená",J469,0)</f>
        <v>0</v>
      </c>
      <c r="BH469" s="228">
        <f>IF(N469="sníž. přenesená",J469,0)</f>
        <v>0</v>
      </c>
      <c r="BI469" s="228">
        <f>IF(N469="nulová",J469,0)</f>
        <v>0</v>
      </c>
      <c r="BJ469" s="19" t="s">
        <v>78</v>
      </c>
      <c r="BK469" s="228">
        <f>ROUND(I469*H469,2)</f>
        <v>0</v>
      </c>
      <c r="BL469" s="19" t="s">
        <v>152</v>
      </c>
      <c r="BM469" s="227" t="s">
        <v>850</v>
      </c>
    </row>
    <row r="470" s="2" customFormat="1">
      <c r="A470" s="40"/>
      <c r="B470" s="41"/>
      <c r="C470" s="42"/>
      <c r="D470" s="229" t="s">
        <v>154</v>
      </c>
      <c r="E470" s="42"/>
      <c r="F470" s="230" t="s">
        <v>851</v>
      </c>
      <c r="G470" s="42"/>
      <c r="H470" s="42"/>
      <c r="I470" s="231"/>
      <c r="J470" s="42"/>
      <c r="K470" s="42"/>
      <c r="L470" s="46"/>
      <c r="M470" s="232"/>
      <c r="N470" s="233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154</v>
      </c>
      <c r="AU470" s="19" t="s">
        <v>80</v>
      </c>
    </row>
    <row r="471" s="2" customFormat="1" ht="24.15" customHeight="1">
      <c r="A471" s="40"/>
      <c r="B471" s="41"/>
      <c r="C471" s="215" t="s">
        <v>852</v>
      </c>
      <c r="D471" s="215" t="s">
        <v>148</v>
      </c>
      <c r="E471" s="216" t="s">
        <v>853</v>
      </c>
      <c r="F471" s="217" t="s">
        <v>854</v>
      </c>
      <c r="G471" s="218" t="s">
        <v>281</v>
      </c>
      <c r="H471" s="219">
        <v>72.719999999999999</v>
      </c>
      <c r="I471" s="220"/>
      <c r="J471" s="221">
        <f>ROUND(I471*H471,2)</f>
        <v>0</v>
      </c>
      <c r="K471" s="222"/>
      <c r="L471" s="46"/>
      <c r="M471" s="223" t="s">
        <v>19</v>
      </c>
      <c r="N471" s="224" t="s">
        <v>42</v>
      </c>
      <c r="O471" s="86"/>
      <c r="P471" s="225">
        <f>O471*H471</f>
        <v>0</v>
      </c>
      <c r="Q471" s="225">
        <v>0</v>
      </c>
      <c r="R471" s="225">
        <f>Q471*H471</f>
        <v>0</v>
      </c>
      <c r="S471" s="225">
        <v>0</v>
      </c>
      <c r="T471" s="226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27" t="s">
        <v>152</v>
      </c>
      <c r="AT471" s="227" t="s">
        <v>148</v>
      </c>
      <c r="AU471" s="227" t="s">
        <v>80</v>
      </c>
      <c r="AY471" s="19" t="s">
        <v>146</v>
      </c>
      <c r="BE471" s="228">
        <f>IF(N471="základní",J471,0)</f>
        <v>0</v>
      </c>
      <c r="BF471" s="228">
        <f>IF(N471="snížená",J471,0)</f>
        <v>0</v>
      </c>
      <c r="BG471" s="228">
        <f>IF(N471="zákl. přenesená",J471,0)</f>
        <v>0</v>
      </c>
      <c r="BH471" s="228">
        <f>IF(N471="sníž. přenesená",J471,0)</f>
        <v>0</v>
      </c>
      <c r="BI471" s="228">
        <f>IF(N471="nulová",J471,0)</f>
        <v>0</v>
      </c>
      <c r="BJ471" s="19" t="s">
        <v>78</v>
      </c>
      <c r="BK471" s="228">
        <f>ROUND(I471*H471,2)</f>
        <v>0</v>
      </c>
      <c r="BL471" s="19" t="s">
        <v>152</v>
      </c>
      <c r="BM471" s="227" t="s">
        <v>855</v>
      </c>
    </row>
    <row r="472" s="2" customFormat="1">
      <c r="A472" s="40"/>
      <c r="B472" s="41"/>
      <c r="C472" s="42"/>
      <c r="D472" s="229" t="s">
        <v>154</v>
      </c>
      <c r="E472" s="42"/>
      <c r="F472" s="230" t="s">
        <v>856</v>
      </c>
      <c r="G472" s="42"/>
      <c r="H472" s="42"/>
      <c r="I472" s="231"/>
      <c r="J472" s="42"/>
      <c r="K472" s="42"/>
      <c r="L472" s="46"/>
      <c r="M472" s="232"/>
      <c r="N472" s="233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154</v>
      </c>
      <c r="AU472" s="19" t="s">
        <v>80</v>
      </c>
    </row>
    <row r="473" s="2" customFormat="1" ht="24.15" customHeight="1">
      <c r="A473" s="40"/>
      <c r="B473" s="41"/>
      <c r="C473" s="215" t="s">
        <v>857</v>
      </c>
      <c r="D473" s="215" t="s">
        <v>148</v>
      </c>
      <c r="E473" s="216" t="s">
        <v>858</v>
      </c>
      <c r="F473" s="217" t="s">
        <v>280</v>
      </c>
      <c r="G473" s="218" t="s">
        <v>281</v>
      </c>
      <c r="H473" s="219">
        <v>230.97999999999999</v>
      </c>
      <c r="I473" s="220"/>
      <c r="J473" s="221">
        <f>ROUND(I473*H473,2)</f>
        <v>0</v>
      </c>
      <c r="K473" s="222"/>
      <c r="L473" s="46"/>
      <c r="M473" s="223" t="s">
        <v>19</v>
      </c>
      <c r="N473" s="224" t="s">
        <v>42</v>
      </c>
      <c r="O473" s="86"/>
      <c r="P473" s="225">
        <f>O473*H473</f>
        <v>0</v>
      </c>
      <c r="Q473" s="225">
        <v>0</v>
      </c>
      <c r="R473" s="225">
        <f>Q473*H473</f>
        <v>0</v>
      </c>
      <c r="S473" s="225">
        <v>0</v>
      </c>
      <c r="T473" s="226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27" t="s">
        <v>152</v>
      </c>
      <c r="AT473" s="227" t="s">
        <v>148</v>
      </c>
      <c r="AU473" s="227" t="s">
        <v>80</v>
      </c>
      <c r="AY473" s="19" t="s">
        <v>146</v>
      </c>
      <c r="BE473" s="228">
        <f>IF(N473="základní",J473,0)</f>
        <v>0</v>
      </c>
      <c r="BF473" s="228">
        <f>IF(N473="snížená",J473,0)</f>
        <v>0</v>
      </c>
      <c r="BG473" s="228">
        <f>IF(N473="zákl. přenesená",J473,0)</f>
        <v>0</v>
      </c>
      <c r="BH473" s="228">
        <f>IF(N473="sníž. přenesená",J473,0)</f>
        <v>0</v>
      </c>
      <c r="BI473" s="228">
        <f>IF(N473="nulová",J473,0)</f>
        <v>0</v>
      </c>
      <c r="BJ473" s="19" t="s">
        <v>78</v>
      </c>
      <c r="BK473" s="228">
        <f>ROUND(I473*H473,2)</f>
        <v>0</v>
      </c>
      <c r="BL473" s="19" t="s">
        <v>152</v>
      </c>
      <c r="BM473" s="227" t="s">
        <v>859</v>
      </c>
    </row>
    <row r="474" s="2" customFormat="1">
      <c r="A474" s="40"/>
      <c r="B474" s="41"/>
      <c r="C474" s="42"/>
      <c r="D474" s="229" t="s">
        <v>154</v>
      </c>
      <c r="E474" s="42"/>
      <c r="F474" s="230" t="s">
        <v>860</v>
      </c>
      <c r="G474" s="42"/>
      <c r="H474" s="42"/>
      <c r="I474" s="231"/>
      <c r="J474" s="42"/>
      <c r="K474" s="42"/>
      <c r="L474" s="46"/>
      <c r="M474" s="232"/>
      <c r="N474" s="233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154</v>
      </c>
      <c r="AU474" s="19" t="s">
        <v>80</v>
      </c>
    </row>
    <row r="475" s="2" customFormat="1" ht="24.15" customHeight="1">
      <c r="A475" s="40"/>
      <c r="B475" s="41"/>
      <c r="C475" s="215" t="s">
        <v>861</v>
      </c>
      <c r="D475" s="215" t="s">
        <v>148</v>
      </c>
      <c r="E475" s="216" t="s">
        <v>862</v>
      </c>
      <c r="F475" s="217" t="s">
        <v>863</v>
      </c>
      <c r="G475" s="218" t="s">
        <v>281</v>
      </c>
      <c r="H475" s="219">
        <v>74.290000000000006</v>
      </c>
      <c r="I475" s="220"/>
      <c r="J475" s="221">
        <f>ROUND(I475*H475,2)</f>
        <v>0</v>
      </c>
      <c r="K475" s="222"/>
      <c r="L475" s="46"/>
      <c r="M475" s="223" t="s">
        <v>19</v>
      </c>
      <c r="N475" s="224" t="s">
        <v>42</v>
      </c>
      <c r="O475" s="86"/>
      <c r="P475" s="225">
        <f>O475*H475</f>
        <v>0</v>
      </c>
      <c r="Q475" s="225">
        <v>0</v>
      </c>
      <c r="R475" s="225">
        <f>Q475*H475</f>
        <v>0</v>
      </c>
      <c r="S475" s="225">
        <v>0</v>
      </c>
      <c r="T475" s="226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27" t="s">
        <v>152</v>
      </c>
      <c r="AT475" s="227" t="s">
        <v>148</v>
      </c>
      <c r="AU475" s="227" t="s">
        <v>80</v>
      </c>
      <c r="AY475" s="19" t="s">
        <v>146</v>
      </c>
      <c r="BE475" s="228">
        <f>IF(N475="základní",J475,0)</f>
        <v>0</v>
      </c>
      <c r="BF475" s="228">
        <f>IF(N475="snížená",J475,0)</f>
        <v>0</v>
      </c>
      <c r="BG475" s="228">
        <f>IF(N475="zákl. přenesená",J475,0)</f>
        <v>0</v>
      </c>
      <c r="BH475" s="228">
        <f>IF(N475="sníž. přenesená",J475,0)</f>
        <v>0</v>
      </c>
      <c r="BI475" s="228">
        <f>IF(N475="nulová",J475,0)</f>
        <v>0</v>
      </c>
      <c r="BJ475" s="19" t="s">
        <v>78</v>
      </c>
      <c r="BK475" s="228">
        <f>ROUND(I475*H475,2)</f>
        <v>0</v>
      </c>
      <c r="BL475" s="19" t="s">
        <v>152</v>
      </c>
      <c r="BM475" s="227" t="s">
        <v>864</v>
      </c>
    </row>
    <row r="476" s="2" customFormat="1">
      <c r="A476" s="40"/>
      <c r="B476" s="41"/>
      <c r="C476" s="42"/>
      <c r="D476" s="229" t="s">
        <v>154</v>
      </c>
      <c r="E476" s="42"/>
      <c r="F476" s="230" t="s">
        <v>865</v>
      </c>
      <c r="G476" s="42"/>
      <c r="H476" s="42"/>
      <c r="I476" s="231"/>
      <c r="J476" s="42"/>
      <c r="K476" s="42"/>
      <c r="L476" s="46"/>
      <c r="M476" s="232"/>
      <c r="N476" s="233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154</v>
      </c>
      <c r="AU476" s="19" t="s">
        <v>80</v>
      </c>
    </row>
    <row r="477" s="12" customFormat="1" ht="22.8" customHeight="1">
      <c r="A477" s="12"/>
      <c r="B477" s="199"/>
      <c r="C477" s="200"/>
      <c r="D477" s="201" t="s">
        <v>70</v>
      </c>
      <c r="E477" s="213" t="s">
        <v>866</v>
      </c>
      <c r="F477" s="213" t="s">
        <v>867</v>
      </c>
      <c r="G477" s="200"/>
      <c r="H477" s="200"/>
      <c r="I477" s="203"/>
      <c r="J477" s="214">
        <f>BK477</f>
        <v>0</v>
      </c>
      <c r="K477" s="200"/>
      <c r="L477" s="205"/>
      <c r="M477" s="206"/>
      <c r="N477" s="207"/>
      <c r="O477" s="207"/>
      <c r="P477" s="208">
        <f>SUM(P478:P479)</f>
        <v>0</v>
      </c>
      <c r="Q477" s="207"/>
      <c r="R477" s="208">
        <f>SUM(R478:R479)</f>
        <v>0</v>
      </c>
      <c r="S477" s="207"/>
      <c r="T477" s="209">
        <f>SUM(T478:T479)</f>
        <v>0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210" t="s">
        <v>78</v>
      </c>
      <c r="AT477" s="211" t="s">
        <v>70</v>
      </c>
      <c r="AU477" s="211" t="s">
        <v>78</v>
      </c>
      <c r="AY477" s="210" t="s">
        <v>146</v>
      </c>
      <c r="BK477" s="212">
        <f>SUM(BK478:BK479)</f>
        <v>0</v>
      </c>
    </row>
    <row r="478" s="2" customFormat="1" ht="24.15" customHeight="1">
      <c r="A478" s="40"/>
      <c r="B478" s="41"/>
      <c r="C478" s="215" t="s">
        <v>868</v>
      </c>
      <c r="D478" s="215" t="s">
        <v>148</v>
      </c>
      <c r="E478" s="216" t="s">
        <v>869</v>
      </c>
      <c r="F478" s="217" t="s">
        <v>870</v>
      </c>
      <c r="G478" s="218" t="s">
        <v>281</v>
      </c>
      <c r="H478" s="219">
        <v>266.17000000000002</v>
      </c>
      <c r="I478" s="220"/>
      <c r="J478" s="221">
        <f>ROUND(I478*H478,2)</f>
        <v>0</v>
      </c>
      <c r="K478" s="222"/>
      <c r="L478" s="46"/>
      <c r="M478" s="223" t="s">
        <v>19</v>
      </c>
      <c r="N478" s="224" t="s">
        <v>42</v>
      </c>
      <c r="O478" s="86"/>
      <c r="P478" s="225">
        <f>O478*H478</f>
        <v>0</v>
      </c>
      <c r="Q478" s="225">
        <v>0</v>
      </c>
      <c r="R478" s="225">
        <f>Q478*H478</f>
        <v>0</v>
      </c>
      <c r="S478" s="225">
        <v>0</v>
      </c>
      <c r="T478" s="226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27" t="s">
        <v>152</v>
      </c>
      <c r="AT478" s="227" t="s">
        <v>148</v>
      </c>
      <c r="AU478" s="227" t="s">
        <v>80</v>
      </c>
      <c r="AY478" s="19" t="s">
        <v>146</v>
      </c>
      <c r="BE478" s="228">
        <f>IF(N478="základní",J478,0)</f>
        <v>0</v>
      </c>
      <c r="BF478" s="228">
        <f>IF(N478="snížená",J478,0)</f>
        <v>0</v>
      </c>
      <c r="BG478" s="228">
        <f>IF(N478="zákl. přenesená",J478,0)</f>
        <v>0</v>
      </c>
      <c r="BH478" s="228">
        <f>IF(N478="sníž. přenesená",J478,0)</f>
        <v>0</v>
      </c>
      <c r="BI478" s="228">
        <f>IF(N478="nulová",J478,0)</f>
        <v>0</v>
      </c>
      <c r="BJ478" s="19" t="s">
        <v>78</v>
      </c>
      <c r="BK478" s="228">
        <f>ROUND(I478*H478,2)</f>
        <v>0</v>
      </c>
      <c r="BL478" s="19" t="s">
        <v>152</v>
      </c>
      <c r="BM478" s="227" t="s">
        <v>871</v>
      </c>
    </row>
    <row r="479" s="2" customFormat="1">
      <c r="A479" s="40"/>
      <c r="B479" s="41"/>
      <c r="C479" s="42"/>
      <c r="D479" s="229" t="s">
        <v>154</v>
      </c>
      <c r="E479" s="42"/>
      <c r="F479" s="230" t="s">
        <v>872</v>
      </c>
      <c r="G479" s="42"/>
      <c r="H479" s="42"/>
      <c r="I479" s="231"/>
      <c r="J479" s="42"/>
      <c r="K479" s="42"/>
      <c r="L479" s="46"/>
      <c r="M479" s="232"/>
      <c r="N479" s="233"/>
      <c r="O479" s="86"/>
      <c r="P479" s="86"/>
      <c r="Q479" s="86"/>
      <c r="R479" s="86"/>
      <c r="S479" s="86"/>
      <c r="T479" s="87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154</v>
      </c>
      <c r="AU479" s="19" t="s">
        <v>80</v>
      </c>
    </row>
    <row r="480" s="12" customFormat="1" ht="25.92" customHeight="1">
      <c r="A480" s="12"/>
      <c r="B480" s="199"/>
      <c r="C480" s="200"/>
      <c r="D480" s="201" t="s">
        <v>70</v>
      </c>
      <c r="E480" s="202" t="s">
        <v>873</v>
      </c>
      <c r="F480" s="202" t="s">
        <v>874</v>
      </c>
      <c r="G480" s="200"/>
      <c r="H480" s="200"/>
      <c r="I480" s="203"/>
      <c r="J480" s="204">
        <f>BK480</f>
        <v>0</v>
      </c>
      <c r="K480" s="200"/>
      <c r="L480" s="205"/>
      <c r="M480" s="206"/>
      <c r="N480" s="207"/>
      <c r="O480" s="207"/>
      <c r="P480" s="208">
        <f>P481</f>
        <v>0</v>
      </c>
      <c r="Q480" s="207"/>
      <c r="R480" s="208">
        <f>R481</f>
        <v>0</v>
      </c>
      <c r="S480" s="207"/>
      <c r="T480" s="209">
        <f>T481</f>
        <v>0.35000000000000003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10" t="s">
        <v>80</v>
      </c>
      <c r="AT480" s="211" t="s">
        <v>70</v>
      </c>
      <c r="AU480" s="211" t="s">
        <v>71</v>
      </c>
      <c r="AY480" s="210" t="s">
        <v>146</v>
      </c>
      <c r="BK480" s="212">
        <f>BK481</f>
        <v>0</v>
      </c>
    </row>
    <row r="481" s="12" customFormat="1" ht="22.8" customHeight="1">
      <c r="A481" s="12"/>
      <c r="B481" s="199"/>
      <c r="C481" s="200"/>
      <c r="D481" s="201" t="s">
        <v>70</v>
      </c>
      <c r="E481" s="213" t="s">
        <v>875</v>
      </c>
      <c r="F481" s="213" t="s">
        <v>876</v>
      </c>
      <c r="G481" s="200"/>
      <c r="H481" s="200"/>
      <c r="I481" s="203"/>
      <c r="J481" s="214">
        <f>BK481</f>
        <v>0</v>
      </c>
      <c r="K481" s="200"/>
      <c r="L481" s="205"/>
      <c r="M481" s="206"/>
      <c r="N481" s="207"/>
      <c r="O481" s="207"/>
      <c r="P481" s="208">
        <f>SUM(P482:P484)</f>
        <v>0</v>
      </c>
      <c r="Q481" s="207"/>
      <c r="R481" s="208">
        <f>SUM(R482:R484)</f>
        <v>0</v>
      </c>
      <c r="S481" s="207"/>
      <c r="T481" s="209">
        <f>SUM(T482:T484)</f>
        <v>0.35000000000000003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10" t="s">
        <v>80</v>
      </c>
      <c r="AT481" s="211" t="s">
        <v>70</v>
      </c>
      <c r="AU481" s="211" t="s">
        <v>78</v>
      </c>
      <c r="AY481" s="210" t="s">
        <v>146</v>
      </c>
      <c r="BK481" s="212">
        <f>SUM(BK482:BK484)</f>
        <v>0</v>
      </c>
    </row>
    <row r="482" s="2" customFormat="1" ht="16.5" customHeight="1">
      <c r="A482" s="40"/>
      <c r="B482" s="41"/>
      <c r="C482" s="215" t="s">
        <v>877</v>
      </c>
      <c r="D482" s="215" t="s">
        <v>148</v>
      </c>
      <c r="E482" s="216" t="s">
        <v>878</v>
      </c>
      <c r="F482" s="217" t="s">
        <v>879</v>
      </c>
      <c r="G482" s="218" t="s">
        <v>347</v>
      </c>
      <c r="H482" s="219">
        <v>350</v>
      </c>
      <c r="I482" s="220"/>
      <c r="J482" s="221">
        <f>ROUND(I482*H482,2)</f>
        <v>0</v>
      </c>
      <c r="K482" s="222"/>
      <c r="L482" s="46"/>
      <c r="M482" s="223" t="s">
        <v>19</v>
      </c>
      <c r="N482" s="224" t="s">
        <v>42</v>
      </c>
      <c r="O482" s="86"/>
      <c r="P482" s="225">
        <f>O482*H482</f>
        <v>0</v>
      </c>
      <c r="Q482" s="225">
        <v>0</v>
      </c>
      <c r="R482" s="225">
        <f>Q482*H482</f>
        <v>0</v>
      </c>
      <c r="S482" s="225">
        <v>0.001</v>
      </c>
      <c r="T482" s="226">
        <f>S482*H482</f>
        <v>0.35000000000000003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27" t="s">
        <v>248</v>
      </c>
      <c r="AT482" s="227" t="s">
        <v>148</v>
      </c>
      <c r="AU482" s="227" t="s">
        <v>80</v>
      </c>
      <c r="AY482" s="19" t="s">
        <v>146</v>
      </c>
      <c r="BE482" s="228">
        <f>IF(N482="základní",J482,0)</f>
        <v>0</v>
      </c>
      <c r="BF482" s="228">
        <f>IF(N482="snížená",J482,0)</f>
        <v>0</v>
      </c>
      <c r="BG482" s="228">
        <f>IF(N482="zákl. přenesená",J482,0)</f>
        <v>0</v>
      </c>
      <c r="BH482" s="228">
        <f>IF(N482="sníž. přenesená",J482,0)</f>
        <v>0</v>
      </c>
      <c r="BI482" s="228">
        <f>IF(N482="nulová",J482,0)</f>
        <v>0</v>
      </c>
      <c r="BJ482" s="19" t="s">
        <v>78</v>
      </c>
      <c r="BK482" s="228">
        <f>ROUND(I482*H482,2)</f>
        <v>0</v>
      </c>
      <c r="BL482" s="19" t="s">
        <v>248</v>
      </c>
      <c r="BM482" s="227" t="s">
        <v>880</v>
      </c>
    </row>
    <row r="483" s="2" customFormat="1">
      <c r="A483" s="40"/>
      <c r="B483" s="41"/>
      <c r="C483" s="42"/>
      <c r="D483" s="229" t="s">
        <v>154</v>
      </c>
      <c r="E483" s="42"/>
      <c r="F483" s="230" t="s">
        <v>881</v>
      </c>
      <c r="G483" s="42"/>
      <c r="H483" s="42"/>
      <c r="I483" s="231"/>
      <c r="J483" s="42"/>
      <c r="K483" s="42"/>
      <c r="L483" s="46"/>
      <c r="M483" s="232"/>
      <c r="N483" s="233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154</v>
      </c>
      <c r="AU483" s="19" t="s">
        <v>80</v>
      </c>
    </row>
    <row r="484" s="13" customFormat="1">
      <c r="A484" s="13"/>
      <c r="B484" s="236"/>
      <c r="C484" s="237"/>
      <c r="D484" s="234" t="s">
        <v>158</v>
      </c>
      <c r="E484" s="238" t="s">
        <v>19</v>
      </c>
      <c r="F484" s="239" t="s">
        <v>882</v>
      </c>
      <c r="G484" s="237"/>
      <c r="H484" s="240">
        <v>350</v>
      </c>
      <c r="I484" s="241"/>
      <c r="J484" s="237"/>
      <c r="K484" s="237"/>
      <c r="L484" s="242"/>
      <c r="M484" s="279"/>
      <c r="N484" s="280"/>
      <c r="O484" s="280"/>
      <c r="P484" s="280"/>
      <c r="Q484" s="280"/>
      <c r="R484" s="280"/>
      <c r="S484" s="280"/>
      <c r="T484" s="281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6" t="s">
        <v>158</v>
      </c>
      <c r="AU484" s="246" t="s">
        <v>80</v>
      </c>
      <c r="AV484" s="13" t="s">
        <v>80</v>
      </c>
      <c r="AW484" s="13" t="s">
        <v>33</v>
      </c>
      <c r="AX484" s="13" t="s">
        <v>78</v>
      </c>
      <c r="AY484" s="246" t="s">
        <v>146</v>
      </c>
    </row>
    <row r="485" s="2" customFormat="1" ht="6.96" customHeight="1">
      <c r="A485" s="40"/>
      <c r="B485" s="61"/>
      <c r="C485" s="62"/>
      <c r="D485" s="62"/>
      <c r="E485" s="62"/>
      <c r="F485" s="62"/>
      <c r="G485" s="62"/>
      <c r="H485" s="62"/>
      <c r="I485" s="62"/>
      <c r="J485" s="62"/>
      <c r="K485" s="62"/>
      <c r="L485" s="46"/>
      <c r="M485" s="40"/>
      <c r="O485" s="40"/>
      <c r="P485" s="40"/>
      <c r="Q485" s="40"/>
      <c r="R485" s="40"/>
      <c r="S485" s="40"/>
      <c r="T485" s="40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</row>
  </sheetData>
  <sheetProtection sheet="1" autoFilter="0" formatColumns="0" formatRows="0" objects="1" scenarios="1" spinCount="100000" saltValue="1HdYw8QYsLZQza+vOxkyIoO/HuEstkWnfFqD+QMrBg2wgRq9DXgQpnVcsXrwBCX1tAWfIp49cWD6YvI/QOpdug==" hashValue="8n6V2S1kpSN2yEKgJs1mU9lRnQwNhEDervULZrR1K0oZft7p8GUm0gY62WHcQFJQuU1h+3fBOSoUyBiQD1glrA==" algorithmName="SHA-512" password="CC35"/>
  <autoFilter ref="C90:K484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4_01/111151111"/>
    <hyperlink ref="F99" r:id="rId2" display="https://podminky.urs.cz/item/CS_URS_2024_01/113106162"/>
    <hyperlink ref="F102" r:id="rId3" display="https://podminky.urs.cz/item/CS_URS_2024_01/113107130"/>
    <hyperlink ref="F105" r:id="rId4" display="https://podminky.urs.cz/item/CS_URS_2024_01/113107212"/>
    <hyperlink ref="F113" r:id="rId5" display="https://podminky.urs.cz/item/CS_URS_2024_01/113107222"/>
    <hyperlink ref="F121" r:id="rId6" display="https://podminky.urs.cz/item/CS_URS_2024_01/113107230"/>
    <hyperlink ref="F127" r:id="rId7" display="https://podminky.urs.cz/item/CS_URS_2024_01/113154114"/>
    <hyperlink ref="F130" r:id="rId8" display="https://podminky.urs.cz/item/CS_URS_2024_01/113154124"/>
    <hyperlink ref="F136" r:id="rId9" display="https://podminky.urs.cz/item/CS_URS_2024_01/113202111"/>
    <hyperlink ref="F141" r:id="rId10" display="https://podminky.urs.cz/item/CS_URS_2024_01/119001401"/>
    <hyperlink ref="F143" r:id="rId11" display="https://podminky.urs.cz/item/CS_URS_2024_01/119001421"/>
    <hyperlink ref="F145" r:id="rId12" display="https://podminky.urs.cz/item/CS_URS_2024_01/121151113"/>
    <hyperlink ref="F148" r:id="rId13" display="https://podminky.urs.cz/item/CS_URS_2024_01/129001101"/>
    <hyperlink ref="F159" r:id="rId14" display="https://podminky.urs.cz/item/CS_URS_2024_01/131213711"/>
    <hyperlink ref="F164" r:id="rId15" display="https://podminky.urs.cz/item/CS_URS_2024_01/132212121"/>
    <hyperlink ref="F171" r:id="rId16" display="https://podminky.urs.cz/item/CS_URS_2024_01/151811132"/>
    <hyperlink ref="F176" r:id="rId17" display="https://podminky.urs.cz/item/CS_URS_2024_01/151811232"/>
    <hyperlink ref="F178" r:id="rId18" display="https://podminky.urs.cz/item/CS_URS_2024_01/162351104"/>
    <hyperlink ref="F181" r:id="rId19" display="https://podminky.urs.cz/item/CS_URS_2024_01/162751117"/>
    <hyperlink ref="F184" r:id="rId20" display="https://podminky.urs.cz/item/CS_URS_2024_01/167151101"/>
    <hyperlink ref="F188" r:id="rId21" display="https://podminky.urs.cz/item/CS_URS_2024_01/171201231"/>
    <hyperlink ref="F192" r:id="rId22" display="https://podminky.urs.cz/item/CS_URS_2024_01/171251201"/>
    <hyperlink ref="F194" r:id="rId23" display="https://podminky.urs.cz/item/CS_URS_2024_01/174111101"/>
    <hyperlink ref="F200" r:id="rId24" display="https://podminky.urs.cz/item/CS_URS_2024_01/174151101"/>
    <hyperlink ref="F213" r:id="rId25" display="https://podminky.urs.cz/item/CS_URS_2024_01/175111101"/>
    <hyperlink ref="F220" r:id="rId26" display="https://podminky.urs.cz/item/CS_URS_2024_01/181351103"/>
    <hyperlink ref="F222" r:id="rId27" display="https://podminky.urs.cz/item/CS_URS_2024_01/181451131"/>
    <hyperlink ref="F226" r:id="rId28" display="https://podminky.urs.cz/item/CS_URS_2024_01/181951112"/>
    <hyperlink ref="F232" r:id="rId29" display="https://podminky.urs.cz/item/CS_URS_2024_01/182303111"/>
    <hyperlink ref="F236" r:id="rId30" display="https://podminky.urs.cz/item/CS_URS_2024_01/184813521"/>
    <hyperlink ref="F242" r:id="rId31" display="https://podminky.urs.cz/item/CS_URS_2024_01/185803111"/>
    <hyperlink ref="F244" r:id="rId32" display="https://podminky.urs.cz/item/CS_URS_2024_01/185803211"/>
    <hyperlink ref="F247" r:id="rId33" display="https://podminky.urs.cz/item/CS_URS_2024_01/274313711"/>
    <hyperlink ref="F258" r:id="rId34" display="https://podminky.urs.cz/item/CS_URS_2024_01/339921132"/>
    <hyperlink ref="F262" r:id="rId35" display="https://podminky.urs.cz/item/CS_URS_2024_01/359901211"/>
    <hyperlink ref="F266" r:id="rId36" display="https://podminky.urs.cz/item/CS_URS_2024_01/451572111"/>
    <hyperlink ref="F269" r:id="rId37" display="https://podminky.urs.cz/item/CS_URS_2024_01/452311141"/>
    <hyperlink ref="F274" r:id="rId38" display="https://podminky.urs.cz/item/CS_URS_2024_01/452313141"/>
    <hyperlink ref="F277" r:id="rId39" display="https://podminky.urs.cz/item/CS_URS_2024_01/452353111"/>
    <hyperlink ref="F279" r:id="rId40" display="https://podminky.urs.cz/item/CS_URS_2024_01/452353112"/>
    <hyperlink ref="F282" r:id="rId41" display="https://podminky.urs.cz/item/CS_URS_2024_01/564201111"/>
    <hyperlink ref="F292" r:id="rId42" display="https://podminky.urs.cz/item/CS_URS_2024_01/564871111"/>
    <hyperlink ref="F295" r:id="rId43" display="https://podminky.urs.cz/item/CS_URS_2024_01/564871016"/>
    <hyperlink ref="F302" r:id="rId44" display="https://podminky.urs.cz/item/CS_URS_2024_01/573191111"/>
    <hyperlink ref="F305" r:id="rId45" display="https://podminky.urs.cz/item/CS_URS_2024_01/573231107"/>
    <hyperlink ref="F316" r:id="rId46" display="https://podminky.urs.cz/item/CS_URS_2024_01/591211111"/>
    <hyperlink ref="F321" r:id="rId47" display="https://podminky.urs.cz/item/CS_URS_2024_01/596212222"/>
    <hyperlink ref="F330" r:id="rId48" display="https://podminky.urs.cz/item/CS_URS_2024_01/596991112"/>
    <hyperlink ref="F333" r:id="rId49" display="https://podminky.urs.cz/item/CS_URS_2024_01/871313123"/>
    <hyperlink ref="F337" r:id="rId50" display="https://podminky.urs.cz/item/CS_URS_2024_01/871353123"/>
    <hyperlink ref="F341" r:id="rId51" display="https://podminky.urs.cz/item/CS_URS_2024_01/877310310"/>
    <hyperlink ref="F351" r:id="rId52" display="https://podminky.urs.cz/item/CS_URS_2024_01/877355121"/>
    <hyperlink ref="F356" r:id="rId53" display="https://podminky.urs.cz/item/CS_URS_2024_01/890211851"/>
    <hyperlink ref="F359" r:id="rId54" display="https://podminky.urs.cz/item/CS_URS_2024_01/894414111"/>
    <hyperlink ref="F363" r:id="rId55" display="https://podminky.urs.cz/item/CS_URS_2024_01/895270401"/>
    <hyperlink ref="F365" r:id="rId56" display="https://podminky.urs.cz/item/CS_URS_2024_01/895270431"/>
    <hyperlink ref="F367" r:id="rId57" display="https://podminky.urs.cz/item/CS_URS_2024_01/895270451"/>
    <hyperlink ref="F369" r:id="rId58" display="https://podminky.urs.cz/item/CS_URS_2024_01/895270514"/>
    <hyperlink ref="F371" r:id="rId59" display="https://podminky.urs.cz/item/CS_URS_2024_01/895941313"/>
    <hyperlink ref="F374" r:id="rId60" display="https://podminky.urs.cz/item/CS_URS_2024_01/895941331"/>
    <hyperlink ref="F381" r:id="rId61" display="https://podminky.urs.cz/item/CS_URS_2024_01/899104112"/>
    <hyperlink ref="F386" r:id="rId62" display="https://podminky.urs.cz/item/CS_URS_2024_01/899132121"/>
    <hyperlink ref="F390" r:id="rId63" display="https://podminky.urs.cz/item/CS_URS_2024_01/899133211"/>
    <hyperlink ref="F394" r:id="rId64" display="https://podminky.urs.cz/item/CS_URS_2024_01/899202211"/>
    <hyperlink ref="F397" r:id="rId65" display="https://podminky.urs.cz/item/CS_URS_2024_01/899722114"/>
    <hyperlink ref="F400" r:id="rId66" display="https://podminky.urs.cz/item/CS_URS_2024_01/916111123"/>
    <hyperlink ref="F405" r:id="rId67" display="https://podminky.urs.cz/item/CS_URS_2024_01/916231213"/>
    <hyperlink ref="F410" r:id="rId68" display="https://podminky.urs.cz/item/CS_URS_2024_01/916231292"/>
    <hyperlink ref="F412" r:id="rId69" display="https://podminky.urs.cz/item/CS_URS_2024_01/916241213"/>
    <hyperlink ref="F425" r:id="rId70" display="https://podminky.urs.cz/item/CS_URS_2024_01/919732211"/>
    <hyperlink ref="F428" r:id="rId71" display="https://podminky.urs.cz/item/CS_URS_2024_01/919735113"/>
    <hyperlink ref="F430" r:id="rId72" display="https://podminky.urs.cz/item/CS_URS_2024_01/919748111"/>
    <hyperlink ref="F437" r:id="rId73" display="https://podminky.urs.cz/item/CS_URS_2023_02/919794441"/>
    <hyperlink ref="F442" r:id="rId74" display="https://podminky.urs.cz/item/CS_URS_2024_01/935113111"/>
    <hyperlink ref="F449" r:id="rId75" display="https://podminky.urs.cz/item/CS_URS_2024_01/935923216"/>
    <hyperlink ref="F454" r:id="rId76" display="https://podminky.urs.cz/item/CS_URS_2024_01/961044111"/>
    <hyperlink ref="F458" r:id="rId77" display="https://podminky.urs.cz/item/CS_URS_2024_01/997006002"/>
    <hyperlink ref="F462" r:id="rId78" display="https://podminky.urs.cz/item/CS_URS_2024_01/997221551"/>
    <hyperlink ref="F464" r:id="rId79" display="https://podminky.urs.cz/item/CS_URS_2024_01/997221559"/>
    <hyperlink ref="F468" r:id="rId80" display="https://podminky.urs.cz/item/CS_URS_2024_01/997221611"/>
    <hyperlink ref="F470" r:id="rId81" display="https://podminky.urs.cz/item/CS_URS_2024_01/997013871"/>
    <hyperlink ref="F472" r:id="rId82" display="https://podminky.urs.cz/item/CS_URS_2024_01/997221861"/>
    <hyperlink ref="F474" r:id="rId83" display="https://podminky.urs.cz/item/CS_URS_2024_01/997221873"/>
    <hyperlink ref="F476" r:id="rId84" display="https://podminky.urs.cz/item/CS_URS_2024_01/997221875"/>
    <hyperlink ref="F479" r:id="rId85" display="https://podminky.urs.cz/item/CS_URS_2024_01/998223011"/>
    <hyperlink ref="F483" r:id="rId86" display="https://podminky.urs.cz/item/CS_URS_2024_01/7679968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112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26.25" customHeight="1">
      <c r="B7" s="22"/>
      <c r="E7" s="145" t="str">
        <f>'Rekapitulace stavby'!K6</f>
        <v>Doplnění chybějící dopravní infrastruktury pro pěší v okolí křižovatky ulic Štramberská, Záhumenní a Nádražní</v>
      </c>
      <c r="F7" s="144"/>
      <c r="G7" s="144"/>
      <c r="H7" s="144"/>
      <c r="L7" s="22"/>
    </row>
    <row r="8" s="1" customFormat="1" ht="12" customHeight="1">
      <c r="B8" s="22"/>
      <c r="D8" s="144" t="s">
        <v>113</v>
      </c>
      <c r="L8" s="22"/>
    </row>
    <row r="9" s="2" customFormat="1" ht="16.5" customHeight="1">
      <c r="A9" s="40"/>
      <c r="B9" s="46"/>
      <c r="C9" s="40"/>
      <c r="D9" s="40"/>
      <c r="E9" s="145" t="s">
        <v>114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883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884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5. 1. 2024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32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49"/>
      <c r="B29" s="150"/>
      <c r="C29" s="149"/>
      <c r="D29" s="149"/>
      <c r="E29" s="151" t="s">
        <v>36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ROUND((SUM(BE89:BE119)),  2)</f>
        <v>0</v>
      </c>
      <c r="G35" s="40"/>
      <c r="H35" s="40"/>
      <c r="I35" s="159">
        <v>0.20999999999999999</v>
      </c>
      <c r="J35" s="158">
        <f>ROUND(((SUM(BE89:BE119))*I35),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ROUND((SUM(BF89:BF119)),  2)</f>
        <v>0</v>
      </c>
      <c r="G36" s="40"/>
      <c r="H36" s="40"/>
      <c r="I36" s="159">
        <v>0.12</v>
      </c>
      <c r="J36" s="158">
        <f>ROUND(((SUM(BF89:BF119))*I36),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ROUND((SUM(BG89:BG119)),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ROUND((SUM(BH89:BH119)),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ROUND((SUM(BI89:BI119)),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115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1" t="str">
        <f>E7</f>
        <v>Doplnění chybějící dopravní infrastruktury pro pěší v okolí křižovatky ulic Štramberská, Záhumenní a Nádražní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113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883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101.1 - Sanace podloží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ul. Nádražní, Štramberská, Záhumenní</v>
      </c>
      <c r="G56" s="42"/>
      <c r="H56" s="42"/>
      <c r="I56" s="34" t="s">
        <v>23</v>
      </c>
      <c r="J56" s="74" t="str">
        <f>IF(J14="","",J14)</f>
        <v>5. 1. 2024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Město Kopřivnice</v>
      </c>
      <c r="G58" s="42"/>
      <c r="H58" s="42"/>
      <c r="I58" s="34" t="s">
        <v>31</v>
      </c>
      <c r="J58" s="38" t="str">
        <f>E23</f>
        <v>Dopravní projekce Bojko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Dopravní projekce Bojko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116</v>
      </c>
      <c r="D61" s="173"/>
      <c r="E61" s="173"/>
      <c r="F61" s="173"/>
      <c r="G61" s="173"/>
      <c r="H61" s="173"/>
      <c r="I61" s="173"/>
      <c r="J61" s="174" t="s">
        <v>117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118</v>
      </c>
    </row>
    <row r="64" s="9" customFormat="1" ht="24.96" customHeight="1">
      <c r="A64" s="9"/>
      <c r="B64" s="176"/>
      <c r="C64" s="177"/>
      <c r="D64" s="178" t="s">
        <v>119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120</v>
      </c>
      <c r="E65" s="184"/>
      <c r="F65" s="184"/>
      <c r="G65" s="184"/>
      <c r="H65" s="184"/>
      <c r="I65" s="184"/>
      <c r="J65" s="185">
        <f>J91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124</v>
      </c>
      <c r="E66" s="184"/>
      <c r="F66" s="184"/>
      <c r="G66" s="184"/>
      <c r="H66" s="184"/>
      <c r="I66" s="184"/>
      <c r="J66" s="185">
        <f>J109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126</v>
      </c>
      <c r="E67" s="184"/>
      <c r="F67" s="184"/>
      <c r="G67" s="184"/>
      <c r="H67" s="184"/>
      <c r="I67" s="184"/>
      <c r="J67" s="185">
        <f>J115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131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6.25" customHeight="1">
      <c r="A77" s="40"/>
      <c r="B77" s="41"/>
      <c r="C77" s="42"/>
      <c r="D77" s="42"/>
      <c r="E77" s="171" t="str">
        <f>E7</f>
        <v>Doplnění chybějící dopravní infrastruktury pro pěší v okolí křižovatky ulic Štramberská, Záhumenní a Nádražní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113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1" t="s">
        <v>114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883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SO 101.1 - Sanace podloží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>ul. Nádražní, Štramberská, Záhumenní</v>
      </c>
      <c r="G83" s="42"/>
      <c r="H83" s="42"/>
      <c r="I83" s="34" t="s">
        <v>23</v>
      </c>
      <c r="J83" s="74" t="str">
        <f>IF(J14="","",J14)</f>
        <v>5. 1. 2024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4" t="s">
        <v>25</v>
      </c>
      <c r="D85" s="42"/>
      <c r="E85" s="42"/>
      <c r="F85" s="29" t="str">
        <f>E17</f>
        <v>Město Kopřivnice</v>
      </c>
      <c r="G85" s="42"/>
      <c r="H85" s="42"/>
      <c r="I85" s="34" t="s">
        <v>31</v>
      </c>
      <c r="J85" s="38" t="str">
        <f>E23</f>
        <v>Dopravní projekce Bojko s.r.o.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29</v>
      </c>
      <c r="D86" s="42"/>
      <c r="E86" s="42"/>
      <c r="F86" s="29" t="str">
        <f>IF(E20="","",E20)</f>
        <v>Vyplň údaj</v>
      </c>
      <c r="G86" s="42"/>
      <c r="H86" s="42"/>
      <c r="I86" s="34" t="s">
        <v>34</v>
      </c>
      <c r="J86" s="38" t="str">
        <f>E26</f>
        <v>Dopravní projekce Bojko s.r.o.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132</v>
      </c>
      <c r="D88" s="190" t="s">
        <v>56</v>
      </c>
      <c r="E88" s="190" t="s">
        <v>52</v>
      </c>
      <c r="F88" s="190" t="s">
        <v>53</v>
      </c>
      <c r="G88" s="190" t="s">
        <v>133</v>
      </c>
      <c r="H88" s="190" t="s">
        <v>134</v>
      </c>
      <c r="I88" s="190" t="s">
        <v>135</v>
      </c>
      <c r="J88" s="191" t="s">
        <v>117</v>
      </c>
      <c r="K88" s="192" t="s">
        <v>136</v>
      </c>
      <c r="L88" s="193"/>
      <c r="M88" s="94" t="s">
        <v>19</v>
      </c>
      <c r="N88" s="95" t="s">
        <v>41</v>
      </c>
      <c r="O88" s="95" t="s">
        <v>137</v>
      </c>
      <c r="P88" s="95" t="s">
        <v>138</v>
      </c>
      <c r="Q88" s="95" t="s">
        <v>139</v>
      </c>
      <c r="R88" s="95" t="s">
        <v>140</v>
      </c>
      <c r="S88" s="95" t="s">
        <v>141</v>
      </c>
      <c r="T88" s="96" t="s">
        <v>142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143</v>
      </c>
      <c r="D89" s="42"/>
      <c r="E89" s="42"/>
      <c r="F89" s="42"/>
      <c r="G89" s="42"/>
      <c r="H89" s="42"/>
      <c r="I89" s="42"/>
      <c r="J89" s="194">
        <f>BK89</f>
        <v>0</v>
      </c>
      <c r="K89" s="42"/>
      <c r="L89" s="46"/>
      <c r="M89" s="97"/>
      <c r="N89" s="195"/>
      <c r="O89" s="98"/>
      <c r="P89" s="196">
        <f>P90</f>
        <v>0</v>
      </c>
      <c r="Q89" s="98"/>
      <c r="R89" s="196">
        <f>R90</f>
        <v>0.15134</v>
      </c>
      <c r="S89" s="98"/>
      <c r="T89" s="197">
        <f>T90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70</v>
      </c>
      <c r="AU89" s="19" t="s">
        <v>118</v>
      </c>
      <c r="BK89" s="198">
        <f>BK90</f>
        <v>0</v>
      </c>
    </row>
    <row r="90" s="12" customFormat="1" ht="25.92" customHeight="1">
      <c r="A90" s="12"/>
      <c r="B90" s="199"/>
      <c r="C90" s="200"/>
      <c r="D90" s="201" t="s">
        <v>70</v>
      </c>
      <c r="E90" s="202" t="s">
        <v>144</v>
      </c>
      <c r="F90" s="202" t="s">
        <v>145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P91+P109+P115</f>
        <v>0</v>
      </c>
      <c r="Q90" s="207"/>
      <c r="R90" s="208">
        <f>R91+R109+R115</f>
        <v>0.15134</v>
      </c>
      <c r="S90" s="207"/>
      <c r="T90" s="209">
        <f>T91+T109+T115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78</v>
      </c>
      <c r="AT90" s="211" t="s">
        <v>70</v>
      </c>
      <c r="AU90" s="211" t="s">
        <v>71</v>
      </c>
      <c r="AY90" s="210" t="s">
        <v>146</v>
      </c>
      <c r="BK90" s="212">
        <f>BK91+BK109+BK115</f>
        <v>0</v>
      </c>
    </row>
    <row r="91" s="12" customFormat="1" ht="22.8" customHeight="1">
      <c r="A91" s="12"/>
      <c r="B91" s="199"/>
      <c r="C91" s="200"/>
      <c r="D91" s="201" t="s">
        <v>70</v>
      </c>
      <c r="E91" s="213" t="s">
        <v>78</v>
      </c>
      <c r="F91" s="213" t="s">
        <v>147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SUM(P92:P108)</f>
        <v>0</v>
      </c>
      <c r="Q91" s="207"/>
      <c r="R91" s="208">
        <f>SUM(R92:R108)</f>
        <v>0</v>
      </c>
      <c r="S91" s="207"/>
      <c r="T91" s="209">
        <f>SUM(T92:T108)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78</v>
      </c>
      <c r="AT91" s="211" t="s">
        <v>70</v>
      </c>
      <c r="AU91" s="211" t="s">
        <v>78</v>
      </c>
      <c r="AY91" s="210" t="s">
        <v>146</v>
      </c>
      <c r="BK91" s="212">
        <f>SUM(BK92:BK108)</f>
        <v>0</v>
      </c>
    </row>
    <row r="92" s="2" customFormat="1" ht="24.15" customHeight="1">
      <c r="A92" s="40"/>
      <c r="B92" s="41"/>
      <c r="C92" s="215" t="s">
        <v>78</v>
      </c>
      <c r="D92" s="215" t="s">
        <v>148</v>
      </c>
      <c r="E92" s="216" t="s">
        <v>885</v>
      </c>
      <c r="F92" s="217" t="s">
        <v>886</v>
      </c>
      <c r="G92" s="218" t="s">
        <v>226</v>
      </c>
      <c r="H92" s="219">
        <v>112</v>
      </c>
      <c r="I92" s="220"/>
      <c r="J92" s="221">
        <f>ROUND(I92*H92,2)</f>
        <v>0</v>
      </c>
      <c r="K92" s="222"/>
      <c r="L92" s="46"/>
      <c r="M92" s="223" t="s">
        <v>19</v>
      </c>
      <c r="N92" s="224" t="s">
        <v>42</v>
      </c>
      <c r="O92" s="86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7" t="s">
        <v>152</v>
      </c>
      <c r="AT92" s="227" t="s">
        <v>148</v>
      </c>
      <c r="AU92" s="227" t="s">
        <v>80</v>
      </c>
      <c r="AY92" s="19" t="s">
        <v>146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9" t="s">
        <v>78</v>
      </c>
      <c r="BK92" s="228">
        <f>ROUND(I92*H92,2)</f>
        <v>0</v>
      </c>
      <c r="BL92" s="19" t="s">
        <v>152</v>
      </c>
      <c r="BM92" s="227" t="s">
        <v>887</v>
      </c>
    </row>
    <row r="93" s="2" customFormat="1">
      <c r="A93" s="40"/>
      <c r="B93" s="41"/>
      <c r="C93" s="42"/>
      <c r="D93" s="229" t="s">
        <v>154</v>
      </c>
      <c r="E93" s="42"/>
      <c r="F93" s="230" t="s">
        <v>888</v>
      </c>
      <c r="G93" s="42"/>
      <c r="H93" s="42"/>
      <c r="I93" s="231"/>
      <c r="J93" s="42"/>
      <c r="K93" s="42"/>
      <c r="L93" s="46"/>
      <c r="M93" s="232"/>
      <c r="N93" s="23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154</v>
      </c>
      <c r="AU93" s="19" t="s">
        <v>80</v>
      </c>
    </row>
    <row r="94" s="2" customFormat="1">
      <c r="A94" s="40"/>
      <c r="B94" s="41"/>
      <c r="C94" s="42"/>
      <c r="D94" s="234" t="s">
        <v>156</v>
      </c>
      <c r="E94" s="42"/>
      <c r="F94" s="235" t="s">
        <v>889</v>
      </c>
      <c r="G94" s="42"/>
      <c r="H94" s="42"/>
      <c r="I94" s="231"/>
      <c r="J94" s="42"/>
      <c r="K94" s="42"/>
      <c r="L94" s="46"/>
      <c r="M94" s="232"/>
      <c r="N94" s="23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156</v>
      </c>
      <c r="AU94" s="19" t="s">
        <v>80</v>
      </c>
    </row>
    <row r="95" s="13" customFormat="1">
      <c r="A95" s="13"/>
      <c r="B95" s="236"/>
      <c r="C95" s="237"/>
      <c r="D95" s="234" t="s">
        <v>158</v>
      </c>
      <c r="E95" s="238" t="s">
        <v>19</v>
      </c>
      <c r="F95" s="239" t="s">
        <v>890</v>
      </c>
      <c r="G95" s="237"/>
      <c r="H95" s="240">
        <v>112</v>
      </c>
      <c r="I95" s="241"/>
      <c r="J95" s="237"/>
      <c r="K95" s="237"/>
      <c r="L95" s="242"/>
      <c r="M95" s="243"/>
      <c r="N95" s="244"/>
      <c r="O95" s="244"/>
      <c r="P95" s="244"/>
      <c r="Q95" s="244"/>
      <c r="R95" s="244"/>
      <c r="S95" s="244"/>
      <c r="T95" s="24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6" t="s">
        <v>158</v>
      </c>
      <c r="AU95" s="246" t="s">
        <v>80</v>
      </c>
      <c r="AV95" s="13" t="s">
        <v>80</v>
      </c>
      <c r="AW95" s="13" t="s">
        <v>33</v>
      </c>
      <c r="AX95" s="13" t="s">
        <v>78</v>
      </c>
      <c r="AY95" s="246" t="s">
        <v>146</v>
      </c>
    </row>
    <row r="96" s="2" customFormat="1" ht="37.8" customHeight="1">
      <c r="A96" s="40"/>
      <c r="B96" s="41"/>
      <c r="C96" s="215" t="s">
        <v>80</v>
      </c>
      <c r="D96" s="215" t="s">
        <v>148</v>
      </c>
      <c r="E96" s="216" t="s">
        <v>267</v>
      </c>
      <c r="F96" s="217" t="s">
        <v>268</v>
      </c>
      <c r="G96" s="218" t="s">
        <v>226</v>
      </c>
      <c r="H96" s="219">
        <v>112</v>
      </c>
      <c r="I96" s="220"/>
      <c r="J96" s="221">
        <f>ROUND(I96*H96,2)</f>
        <v>0</v>
      </c>
      <c r="K96" s="222"/>
      <c r="L96" s="46"/>
      <c r="M96" s="223" t="s">
        <v>19</v>
      </c>
      <c r="N96" s="224" t="s">
        <v>42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152</v>
      </c>
      <c r="AT96" s="227" t="s">
        <v>148</v>
      </c>
      <c r="AU96" s="227" t="s">
        <v>80</v>
      </c>
      <c r="AY96" s="19" t="s">
        <v>146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78</v>
      </c>
      <c r="BK96" s="228">
        <f>ROUND(I96*H96,2)</f>
        <v>0</v>
      </c>
      <c r="BL96" s="19" t="s">
        <v>152</v>
      </c>
      <c r="BM96" s="227" t="s">
        <v>891</v>
      </c>
    </row>
    <row r="97" s="2" customFormat="1">
      <c r="A97" s="40"/>
      <c r="B97" s="41"/>
      <c r="C97" s="42"/>
      <c r="D97" s="229" t="s">
        <v>154</v>
      </c>
      <c r="E97" s="42"/>
      <c r="F97" s="230" t="s">
        <v>270</v>
      </c>
      <c r="G97" s="42"/>
      <c r="H97" s="42"/>
      <c r="I97" s="231"/>
      <c r="J97" s="42"/>
      <c r="K97" s="42"/>
      <c r="L97" s="46"/>
      <c r="M97" s="232"/>
      <c r="N97" s="23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154</v>
      </c>
      <c r="AU97" s="19" t="s">
        <v>80</v>
      </c>
    </row>
    <row r="98" s="2" customFormat="1" ht="24.15" customHeight="1">
      <c r="A98" s="40"/>
      <c r="B98" s="41"/>
      <c r="C98" s="215" t="s">
        <v>165</v>
      </c>
      <c r="D98" s="215" t="s">
        <v>148</v>
      </c>
      <c r="E98" s="216" t="s">
        <v>892</v>
      </c>
      <c r="F98" s="217" t="s">
        <v>893</v>
      </c>
      <c r="G98" s="218" t="s">
        <v>226</v>
      </c>
      <c r="H98" s="219">
        <v>112</v>
      </c>
      <c r="I98" s="220"/>
      <c r="J98" s="221">
        <f>ROUND(I98*H98,2)</f>
        <v>0</v>
      </c>
      <c r="K98" s="222"/>
      <c r="L98" s="46"/>
      <c r="M98" s="223" t="s">
        <v>19</v>
      </c>
      <c r="N98" s="224" t="s">
        <v>42</v>
      </c>
      <c r="O98" s="86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7" t="s">
        <v>152</v>
      </c>
      <c r="AT98" s="227" t="s">
        <v>148</v>
      </c>
      <c r="AU98" s="227" t="s">
        <v>80</v>
      </c>
      <c r="AY98" s="19" t="s">
        <v>146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9" t="s">
        <v>78</v>
      </c>
      <c r="BK98" s="228">
        <f>ROUND(I98*H98,2)</f>
        <v>0</v>
      </c>
      <c r="BL98" s="19" t="s">
        <v>152</v>
      </c>
      <c r="BM98" s="227" t="s">
        <v>894</v>
      </c>
    </row>
    <row r="99" s="2" customFormat="1">
      <c r="A99" s="40"/>
      <c r="B99" s="41"/>
      <c r="C99" s="42"/>
      <c r="D99" s="229" t="s">
        <v>154</v>
      </c>
      <c r="E99" s="42"/>
      <c r="F99" s="230" t="s">
        <v>895</v>
      </c>
      <c r="G99" s="42"/>
      <c r="H99" s="42"/>
      <c r="I99" s="231"/>
      <c r="J99" s="42"/>
      <c r="K99" s="42"/>
      <c r="L99" s="46"/>
      <c r="M99" s="232"/>
      <c r="N99" s="23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154</v>
      </c>
      <c r="AU99" s="19" t="s">
        <v>80</v>
      </c>
    </row>
    <row r="100" s="2" customFormat="1" ht="24.15" customHeight="1">
      <c r="A100" s="40"/>
      <c r="B100" s="41"/>
      <c r="C100" s="215" t="s">
        <v>152</v>
      </c>
      <c r="D100" s="215" t="s">
        <v>148</v>
      </c>
      <c r="E100" s="216" t="s">
        <v>896</v>
      </c>
      <c r="F100" s="217" t="s">
        <v>288</v>
      </c>
      <c r="G100" s="218" t="s">
        <v>226</v>
      </c>
      <c r="H100" s="219">
        <v>112</v>
      </c>
      <c r="I100" s="220"/>
      <c r="J100" s="221">
        <f>ROUND(I100*H100,2)</f>
        <v>0</v>
      </c>
      <c r="K100" s="222"/>
      <c r="L100" s="46"/>
      <c r="M100" s="223" t="s">
        <v>19</v>
      </c>
      <c r="N100" s="224" t="s">
        <v>42</v>
      </c>
      <c r="O100" s="86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152</v>
      </c>
      <c r="AT100" s="227" t="s">
        <v>148</v>
      </c>
      <c r="AU100" s="227" t="s">
        <v>80</v>
      </c>
      <c r="AY100" s="19" t="s">
        <v>146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78</v>
      </c>
      <c r="BK100" s="228">
        <f>ROUND(I100*H100,2)</f>
        <v>0</v>
      </c>
      <c r="BL100" s="19" t="s">
        <v>152</v>
      </c>
      <c r="BM100" s="227" t="s">
        <v>897</v>
      </c>
    </row>
    <row r="101" s="2" customFormat="1">
      <c r="A101" s="40"/>
      <c r="B101" s="41"/>
      <c r="C101" s="42"/>
      <c r="D101" s="229" t="s">
        <v>154</v>
      </c>
      <c r="E101" s="42"/>
      <c r="F101" s="230" t="s">
        <v>898</v>
      </c>
      <c r="G101" s="42"/>
      <c r="H101" s="42"/>
      <c r="I101" s="231"/>
      <c r="J101" s="42"/>
      <c r="K101" s="42"/>
      <c r="L101" s="46"/>
      <c r="M101" s="232"/>
      <c r="N101" s="23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154</v>
      </c>
      <c r="AU101" s="19" t="s">
        <v>80</v>
      </c>
    </row>
    <row r="102" s="2" customFormat="1" ht="24.15" customHeight="1">
      <c r="A102" s="40"/>
      <c r="B102" s="41"/>
      <c r="C102" s="215" t="s">
        <v>179</v>
      </c>
      <c r="D102" s="215" t="s">
        <v>148</v>
      </c>
      <c r="E102" s="216" t="s">
        <v>279</v>
      </c>
      <c r="F102" s="217" t="s">
        <v>280</v>
      </c>
      <c r="G102" s="218" t="s">
        <v>281</v>
      </c>
      <c r="H102" s="219">
        <v>179.19999999999999</v>
      </c>
      <c r="I102" s="220"/>
      <c r="J102" s="221">
        <f>ROUND(I102*H102,2)</f>
        <v>0</v>
      </c>
      <c r="K102" s="222"/>
      <c r="L102" s="46"/>
      <c r="M102" s="223" t="s">
        <v>19</v>
      </c>
      <c r="N102" s="224" t="s">
        <v>42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152</v>
      </c>
      <c r="AT102" s="227" t="s">
        <v>148</v>
      </c>
      <c r="AU102" s="227" t="s">
        <v>80</v>
      </c>
      <c r="AY102" s="19" t="s">
        <v>146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78</v>
      </c>
      <c r="BK102" s="228">
        <f>ROUND(I102*H102,2)</f>
        <v>0</v>
      </c>
      <c r="BL102" s="19" t="s">
        <v>152</v>
      </c>
      <c r="BM102" s="227" t="s">
        <v>899</v>
      </c>
    </row>
    <row r="103" s="2" customFormat="1">
      <c r="A103" s="40"/>
      <c r="B103" s="41"/>
      <c r="C103" s="42"/>
      <c r="D103" s="229" t="s">
        <v>154</v>
      </c>
      <c r="E103" s="42"/>
      <c r="F103" s="230" t="s">
        <v>283</v>
      </c>
      <c r="G103" s="42"/>
      <c r="H103" s="42"/>
      <c r="I103" s="231"/>
      <c r="J103" s="42"/>
      <c r="K103" s="42"/>
      <c r="L103" s="46"/>
      <c r="M103" s="232"/>
      <c r="N103" s="23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154</v>
      </c>
      <c r="AU103" s="19" t="s">
        <v>80</v>
      </c>
    </row>
    <row r="104" s="2" customFormat="1">
      <c r="A104" s="40"/>
      <c r="B104" s="41"/>
      <c r="C104" s="42"/>
      <c r="D104" s="234" t="s">
        <v>156</v>
      </c>
      <c r="E104" s="42"/>
      <c r="F104" s="235" t="s">
        <v>900</v>
      </c>
      <c r="G104" s="42"/>
      <c r="H104" s="42"/>
      <c r="I104" s="231"/>
      <c r="J104" s="42"/>
      <c r="K104" s="42"/>
      <c r="L104" s="46"/>
      <c r="M104" s="232"/>
      <c r="N104" s="23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156</v>
      </c>
      <c r="AU104" s="19" t="s">
        <v>80</v>
      </c>
    </row>
    <row r="105" s="13" customFormat="1">
      <c r="A105" s="13"/>
      <c r="B105" s="236"/>
      <c r="C105" s="237"/>
      <c r="D105" s="234" t="s">
        <v>158</v>
      </c>
      <c r="E105" s="238" t="s">
        <v>19</v>
      </c>
      <c r="F105" s="239" t="s">
        <v>901</v>
      </c>
      <c r="G105" s="237"/>
      <c r="H105" s="240">
        <v>179.19999999999999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6" t="s">
        <v>158</v>
      </c>
      <c r="AU105" s="246" t="s">
        <v>80</v>
      </c>
      <c r="AV105" s="13" t="s">
        <v>80</v>
      </c>
      <c r="AW105" s="13" t="s">
        <v>33</v>
      </c>
      <c r="AX105" s="13" t="s">
        <v>78</v>
      </c>
      <c r="AY105" s="246" t="s">
        <v>146</v>
      </c>
    </row>
    <row r="106" s="2" customFormat="1" ht="21.75" customHeight="1">
      <c r="A106" s="40"/>
      <c r="B106" s="41"/>
      <c r="C106" s="215" t="s">
        <v>184</v>
      </c>
      <c r="D106" s="215" t="s">
        <v>148</v>
      </c>
      <c r="E106" s="216" t="s">
        <v>902</v>
      </c>
      <c r="F106" s="217" t="s">
        <v>903</v>
      </c>
      <c r="G106" s="218" t="s">
        <v>151</v>
      </c>
      <c r="H106" s="219">
        <v>280</v>
      </c>
      <c r="I106" s="220"/>
      <c r="J106" s="221">
        <f>ROUND(I106*H106,2)</f>
        <v>0</v>
      </c>
      <c r="K106" s="222"/>
      <c r="L106" s="46"/>
      <c r="M106" s="223" t="s">
        <v>19</v>
      </c>
      <c r="N106" s="224" t="s">
        <v>42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152</v>
      </c>
      <c r="AT106" s="227" t="s">
        <v>148</v>
      </c>
      <c r="AU106" s="227" t="s">
        <v>80</v>
      </c>
      <c r="AY106" s="19" t="s">
        <v>146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78</v>
      </c>
      <c r="BK106" s="228">
        <f>ROUND(I106*H106,2)</f>
        <v>0</v>
      </c>
      <c r="BL106" s="19" t="s">
        <v>152</v>
      </c>
      <c r="BM106" s="227" t="s">
        <v>904</v>
      </c>
    </row>
    <row r="107" s="2" customFormat="1">
      <c r="A107" s="40"/>
      <c r="B107" s="41"/>
      <c r="C107" s="42"/>
      <c r="D107" s="229" t="s">
        <v>154</v>
      </c>
      <c r="E107" s="42"/>
      <c r="F107" s="230" t="s">
        <v>905</v>
      </c>
      <c r="G107" s="42"/>
      <c r="H107" s="42"/>
      <c r="I107" s="231"/>
      <c r="J107" s="42"/>
      <c r="K107" s="42"/>
      <c r="L107" s="46"/>
      <c r="M107" s="232"/>
      <c r="N107" s="23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154</v>
      </c>
      <c r="AU107" s="19" t="s">
        <v>80</v>
      </c>
    </row>
    <row r="108" s="13" customFormat="1">
      <c r="A108" s="13"/>
      <c r="B108" s="236"/>
      <c r="C108" s="237"/>
      <c r="D108" s="234" t="s">
        <v>158</v>
      </c>
      <c r="E108" s="238" t="s">
        <v>19</v>
      </c>
      <c r="F108" s="239" t="s">
        <v>906</v>
      </c>
      <c r="G108" s="237"/>
      <c r="H108" s="240">
        <v>280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158</v>
      </c>
      <c r="AU108" s="246" t="s">
        <v>80</v>
      </c>
      <c r="AV108" s="13" t="s">
        <v>80</v>
      </c>
      <c r="AW108" s="13" t="s">
        <v>33</v>
      </c>
      <c r="AX108" s="13" t="s">
        <v>78</v>
      </c>
      <c r="AY108" s="246" t="s">
        <v>146</v>
      </c>
    </row>
    <row r="109" s="12" customFormat="1" ht="22.8" customHeight="1">
      <c r="A109" s="12"/>
      <c r="B109" s="199"/>
      <c r="C109" s="200"/>
      <c r="D109" s="201" t="s">
        <v>70</v>
      </c>
      <c r="E109" s="213" t="s">
        <v>179</v>
      </c>
      <c r="F109" s="213" t="s">
        <v>451</v>
      </c>
      <c r="G109" s="200"/>
      <c r="H109" s="200"/>
      <c r="I109" s="203"/>
      <c r="J109" s="214">
        <f>BK109</f>
        <v>0</v>
      </c>
      <c r="K109" s="200"/>
      <c r="L109" s="205"/>
      <c r="M109" s="206"/>
      <c r="N109" s="207"/>
      <c r="O109" s="207"/>
      <c r="P109" s="208">
        <f>SUM(P110:P114)</f>
        <v>0</v>
      </c>
      <c r="Q109" s="207"/>
      <c r="R109" s="208">
        <f>SUM(R110:R114)</f>
        <v>0</v>
      </c>
      <c r="S109" s="207"/>
      <c r="T109" s="209">
        <f>SUM(T110:T114)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0" t="s">
        <v>78</v>
      </c>
      <c r="AT109" s="211" t="s">
        <v>70</v>
      </c>
      <c r="AU109" s="211" t="s">
        <v>78</v>
      </c>
      <c r="AY109" s="210" t="s">
        <v>146</v>
      </c>
      <c r="BK109" s="212">
        <f>SUM(BK110:BK114)</f>
        <v>0</v>
      </c>
    </row>
    <row r="110" s="2" customFormat="1" ht="21.75" customHeight="1">
      <c r="A110" s="40"/>
      <c r="B110" s="41"/>
      <c r="C110" s="215" t="s">
        <v>189</v>
      </c>
      <c r="D110" s="215" t="s">
        <v>148</v>
      </c>
      <c r="E110" s="216" t="s">
        <v>907</v>
      </c>
      <c r="F110" s="217" t="s">
        <v>908</v>
      </c>
      <c r="G110" s="218" t="s">
        <v>151</v>
      </c>
      <c r="H110" s="219">
        <v>560</v>
      </c>
      <c r="I110" s="220"/>
      <c r="J110" s="221">
        <f>ROUND(I110*H110,2)</f>
        <v>0</v>
      </c>
      <c r="K110" s="222"/>
      <c r="L110" s="46"/>
      <c r="M110" s="223" t="s">
        <v>19</v>
      </c>
      <c r="N110" s="224" t="s">
        <v>42</v>
      </c>
      <c r="O110" s="86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152</v>
      </c>
      <c r="AT110" s="227" t="s">
        <v>148</v>
      </c>
      <c r="AU110" s="227" t="s">
        <v>80</v>
      </c>
      <c r="AY110" s="19" t="s">
        <v>146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78</v>
      </c>
      <c r="BK110" s="228">
        <f>ROUND(I110*H110,2)</f>
        <v>0</v>
      </c>
      <c r="BL110" s="19" t="s">
        <v>152</v>
      </c>
      <c r="BM110" s="227" t="s">
        <v>909</v>
      </c>
    </row>
    <row r="111" s="2" customFormat="1">
      <c r="A111" s="40"/>
      <c r="B111" s="41"/>
      <c r="C111" s="42"/>
      <c r="D111" s="229" t="s">
        <v>154</v>
      </c>
      <c r="E111" s="42"/>
      <c r="F111" s="230" t="s">
        <v>910</v>
      </c>
      <c r="G111" s="42"/>
      <c r="H111" s="42"/>
      <c r="I111" s="231"/>
      <c r="J111" s="42"/>
      <c r="K111" s="42"/>
      <c r="L111" s="46"/>
      <c r="M111" s="232"/>
      <c r="N111" s="23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154</v>
      </c>
      <c r="AU111" s="19" t="s">
        <v>80</v>
      </c>
    </row>
    <row r="112" s="2" customFormat="1">
      <c r="A112" s="40"/>
      <c r="B112" s="41"/>
      <c r="C112" s="42"/>
      <c r="D112" s="234" t="s">
        <v>156</v>
      </c>
      <c r="E112" s="42"/>
      <c r="F112" s="235" t="s">
        <v>911</v>
      </c>
      <c r="G112" s="42"/>
      <c r="H112" s="42"/>
      <c r="I112" s="231"/>
      <c r="J112" s="42"/>
      <c r="K112" s="42"/>
      <c r="L112" s="46"/>
      <c r="M112" s="232"/>
      <c r="N112" s="23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156</v>
      </c>
      <c r="AU112" s="19" t="s">
        <v>80</v>
      </c>
    </row>
    <row r="113" s="13" customFormat="1">
      <c r="A113" s="13"/>
      <c r="B113" s="236"/>
      <c r="C113" s="237"/>
      <c r="D113" s="234" t="s">
        <v>158</v>
      </c>
      <c r="E113" s="238" t="s">
        <v>19</v>
      </c>
      <c r="F113" s="239" t="s">
        <v>906</v>
      </c>
      <c r="G113" s="237"/>
      <c r="H113" s="240">
        <v>280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6" t="s">
        <v>158</v>
      </c>
      <c r="AU113" s="246" t="s">
        <v>80</v>
      </c>
      <c r="AV113" s="13" t="s">
        <v>80</v>
      </c>
      <c r="AW113" s="13" t="s">
        <v>33</v>
      </c>
      <c r="AX113" s="13" t="s">
        <v>71</v>
      </c>
      <c r="AY113" s="246" t="s">
        <v>146</v>
      </c>
    </row>
    <row r="114" s="13" customFormat="1">
      <c r="A114" s="13"/>
      <c r="B114" s="236"/>
      <c r="C114" s="237"/>
      <c r="D114" s="234" t="s">
        <v>158</v>
      </c>
      <c r="E114" s="238" t="s">
        <v>19</v>
      </c>
      <c r="F114" s="239" t="s">
        <v>912</v>
      </c>
      <c r="G114" s="237"/>
      <c r="H114" s="240">
        <v>560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6" t="s">
        <v>158</v>
      </c>
      <c r="AU114" s="246" t="s">
        <v>80</v>
      </c>
      <c r="AV114" s="13" t="s">
        <v>80</v>
      </c>
      <c r="AW114" s="13" t="s">
        <v>33</v>
      </c>
      <c r="AX114" s="13" t="s">
        <v>78</v>
      </c>
      <c r="AY114" s="246" t="s">
        <v>146</v>
      </c>
    </row>
    <row r="115" s="12" customFormat="1" ht="22.8" customHeight="1">
      <c r="A115" s="12"/>
      <c r="B115" s="199"/>
      <c r="C115" s="200"/>
      <c r="D115" s="201" t="s">
        <v>70</v>
      </c>
      <c r="E115" s="213" t="s">
        <v>200</v>
      </c>
      <c r="F115" s="213" t="s">
        <v>700</v>
      </c>
      <c r="G115" s="200"/>
      <c r="H115" s="200"/>
      <c r="I115" s="203"/>
      <c r="J115" s="214">
        <f>BK115</f>
        <v>0</v>
      </c>
      <c r="K115" s="200"/>
      <c r="L115" s="205"/>
      <c r="M115" s="206"/>
      <c r="N115" s="207"/>
      <c r="O115" s="207"/>
      <c r="P115" s="208">
        <f>SUM(P116:P119)</f>
        <v>0</v>
      </c>
      <c r="Q115" s="207"/>
      <c r="R115" s="208">
        <f>SUM(R116:R119)</f>
        <v>0.15134</v>
      </c>
      <c r="S115" s="207"/>
      <c r="T115" s="209">
        <f>SUM(T116:T119)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10" t="s">
        <v>78</v>
      </c>
      <c r="AT115" s="211" t="s">
        <v>70</v>
      </c>
      <c r="AU115" s="211" t="s">
        <v>78</v>
      </c>
      <c r="AY115" s="210" t="s">
        <v>146</v>
      </c>
      <c r="BK115" s="212">
        <f>SUM(BK116:BK119)</f>
        <v>0</v>
      </c>
    </row>
    <row r="116" s="2" customFormat="1" ht="16.5" customHeight="1">
      <c r="A116" s="40"/>
      <c r="B116" s="41"/>
      <c r="C116" s="215" t="s">
        <v>195</v>
      </c>
      <c r="D116" s="215" t="s">
        <v>148</v>
      </c>
      <c r="E116" s="216" t="s">
        <v>913</v>
      </c>
      <c r="F116" s="217" t="s">
        <v>914</v>
      </c>
      <c r="G116" s="218" t="s">
        <v>151</v>
      </c>
      <c r="H116" s="219">
        <v>322</v>
      </c>
      <c r="I116" s="220"/>
      <c r="J116" s="221">
        <f>ROUND(I116*H116,2)</f>
        <v>0</v>
      </c>
      <c r="K116" s="222"/>
      <c r="L116" s="46"/>
      <c r="M116" s="223" t="s">
        <v>19</v>
      </c>
      <c r="N116" s="224" t="s">
        <v>42</v>
      </c>
      <c r="O116" s="86"/>
      <c r="P116" s="225">
        <f>O116*H116</f>
        <v>0</v>
      </c>
      <c r="Q116" s="225">
        <v>0.00046999999999999999</v>
      </c>
      <c r="R116" s="225">
        <f>Q116*H116</f>
        <v>0.15134</v>
      </c>
      <c r="S116" s="225">
        <v>0</v>
      </c>
      <c r="T116" s="22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7" t="s">
        <v>152</v>
      </c>
      <c r="AT116" s="227" t="s">
        <v>148</v>
      </c>
      <c r="AU116" s="227" t="s">
        <v>80</v>
      </c>
      <c r="AY116" s="19" t="s">
        <v>146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9" t="s">
        <v>78</v>
      </c>
      <c r="BK116" s="228">
        <f>ROUND(I116*H116,2)</f>
        <v>0</v>
      </c>
      <c r="BL116" s="19" t="s">
        <v>152</v>
      </c>
      <c r="BM116" s="227" t="s">
        <v>915</v>
      </c>
    </row>
    <row r="117" s="2" customFormat="1">
      <c r="A117" s="40"/>
      <c r="B117" s="41"/>
      <c r="C117" s="42"/>
      <c r="D117" s="229" t="s">
        <v>154</v>
      </c>
      <c r="E117" s="42"/>
      <c r="F117" s="230" t="s">
        <v>916</v>
      </c>
      <c r="G117" s="42"/>
      <c r="H117" s="42"/>
      <c r="I117" s="231"/>
      <c r="J117" s="42"/>
      <c r="K117" s="42"/>
      <c r="L117" s="46"/>
      <c r="M117" s="232"/>
      <c r="N117" s="23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154</v>
      </c>
      <c r="AU117" s="19" t="s">
        <v>80</v>
      </c>
    </row>
    <row r="118" s="13" customFormat="1">
      <c r="A118" s="13"/>
      <c r="B118" s="236"/>
      <c r="C118" s="237"/>
      <c r="D118" s="234" t="s">
        <v>158</v>
      </c>
      <c r="E118" s="238" t="s">
        <v>19</v>
      </c>
      <c r="F118" s="239" t="s">
        <v>906</v>
      </c>
      <c r="G118" s="237"/>
      <c r="H118" s="240">
        <v>280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6" t="s">
        <v>158</v>
      </c>
      <c r="AU118" s="246" t="s">
        <v>80</v>
      </c>
      <c r="AV118" s="13" t="s">
        <v>80</v>
      </c>
      <c r="AW118" s="13" t="s">
        <v>33</v>
      </c>
      <c r="AX118" s="13" t="s">
        <v>71</v>
      </c>
      <c r="AY118" s="246" t="s">
        <v>146</v>
      </c>
    </row>
    <row r="119" s="13" customFormat="1">
      <c r="A119" s="13"/>
      <c r="B119" s="236"/>
      <c r="C119" s="237"/>
      <c r="D119" s="234" t="s">
        <v>158</v>
      </c>
      <c r="E119" s="238" t="s">
        <v>19</v>
      </c>
      <c r="F119" s="239" t="s">
        <v>917</v>
      </c>
      <c r="G119" s="237"/>
      <c r="H119" s="240">
        <v>322</v>
      </c>
      <c r="I119" s="241"/>
      <c r="J119" s="237"/>
      <c r="K119" s="237"/>
      <c r="L119" s="242"/>
      <c r="M119" s="279"/>
      <c r="N119" s="280"/>
      <c r="O119" s="280"/>
      <c r="P119" s="280"/>
      <c r="Q119" s="280"/>
      <c r="R119" s="280"/>
      <c r="S119" s="280"/>
      <c r="T119" s="28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6" t="s">
        <v>158</v>
      </c>
      <c r="AU119" s="246" t="s">
        <v>80</v>
      </c>
      <c r="AV119" s="13" t="s">
        <v>80</v>
      </c>
      <c r="AW119" s="13" t="s">
        <v>33</v>
      </c>
      <c r="AX119" s="13" t="s">
        <v>78</v>
      </c>
      <c r="AY119" s="246" t="s">
        <v>146</v>
      </c>
    </row>
    <row r="120" s="2" customFormat="1" ht="6.96" customHeight="1">
      <c r="A120" s="40"/>
      <c r="B120" s="61"/>
      <c r="C120" s="62"/>
      <c r="D120" s="62"/>
      <c r="E120" s="62"/>
      <c r="F120" s="62"/>
      <c r="G120" s="62"/>
      <c r="H120" s="62"/>
      <c r="I120" s="62"/>
      <c r="J120" s="62"/>
      <c r="K120" s="62"/>
      <c r="L120" s="46"/>
      <c r="M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</sheetData>
  <sheetProtection sheet="1" autoFilter="0" formatColumns="0" formatRows="0" objects="1" scenarios="1" spinCount="100000" saltValue="kVi9ucT9nq2iWnkbE9IPG+K/7x6KjuiMjKTos2Y3RhFZqxbydt/m6Rxvv4LoNCQ23PPBhGIHxjD+4Si9O7NwlQ==" hashValue="wjnyFDMpZ530KxODSDgL9oswWJZ/WIauVm7FFj/GbfY8uSCNM96NUKM+hUM5rBObNHxoSBryXXdH7vaOQJKQMw==" algorithmName="SHA-512" password="CC35"/>
  <autoFilter ref="C88:K11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4_01/122452204"/>
    <hyperlink ref="F97" r:id="rId2" display="https://podminky.urs.cz/item/CS_URS_2024_01/162751117"/>
    <hyperlink ref="F99" r:id="rId3" display="https://podminky.urs.cz/item/CS_URS_2024_01/167151111"/>
    <hyperlink ref="F101" r:id="rId4" display="https://podminky.urs.cz/item/CS_URS_2024_01/171201201"/>
    <hyperlink ref="F103" r:id="rId5" display="https://podminky.urs.cz/item/CS_URS_2024_01/171201231"/>
    <hyperlink ref="F107" r:id="rId6" display="https://podminky.urs.cz/item/CS_URS_2024_01/181951114"/>
    <hyperlink ref="F111" r:id="rId7" display="https://podminky.urs.cz/item/CS_URS_2024_01/564861111"/>
    <hyperlink ref="F117" r:id="rId8" display="https://podminky.urs.cz/item/CS_URS_2024_01/91972612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112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26.25" customHeight="1">
      <c r="B7" s="22"/>
      <c r="E7" s="145" t="str">
        <f>'Rekapitulace stavby'!K6</f>
        <v>Doplnění chybějící dopravní infrastruktury pro pěší v okolí křižovatky ulic Štramberská, Záhumenní a Nádražní</v>
      </c>
      <c r="F7" s="144"/>
      <c r="G7" s="144"/>
      <c r="H7" s="144"/>
      <c r="L7" s="22"/>
    </row>
    <row r="8" s="1" customFormat="1" ht="12" customHeight="1">
      <c r="B8" s="22"/>
      <c r="D8" s="144" t="s">
        <v>113</v>
      </c>
      <c r="L8" s="22"/>
    </row>
    <row r="9" s="2" customFormat="1" ht="16.5" customHeight="1">
      <c r="A9" s="40"/>
      <c r="B9" s="46"/>
      <c r="C9" s="40"/>
      <c r="D9" s="40"/>
      <c r="E9" s="145" t="s">
        <v>114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883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918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5. 1. 2024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32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49"/>
      <c r="B29" s="150"/>
      <c r="C29" s="149"/>
      <c r="D29" s="149"/>
      <c r="E29" s="151" t="s">
        <v>36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ROUND((SUM(BE89:BE127)),  2)</f>
        <v>0</v>
      </c>
      <c r="G35" s="40"/>
      <c r="H35" s="40"/>
      <c r="I35" s="159">
        <v>0.20999999999999999</v>
      </c>
      <c r="J35" s="158">
        <f>ROUND(((SUM(BE89:BE127))*I35),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ROUND((SUM(BF89:BF127)),  2)</f>
        <v>0</v>
      </c>
      <c r="G36" s="40"/>
      <c r="H36" s="40"/>
      <c r="I36" s="159">
        <v>0.12</v>
      </c>
      <c r="J36" s="158">
        <f>ROUND(((SUM(BF89:BF127))*I36),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ROUND((SUM(BG89:BG127)),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ROUND((SUM(BH89:BH127)),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ROUND((SUM(BI89:BI127)),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115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1" t="str">
        <f>E7</f>
        <v>Doplnění chybějící dopravní infrastruktury pro pěší v okolí křižovatky ulic Štramberská, Záhumenní a Nádražní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113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883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101.2 - Ochrana vedení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ul. Nádražní, Štramberská, Záhumenní</v>
      </c>
      <c r="G56" s="42"/>
      <c r="H56" s="42"/>
      <c r="I56" s="34" t="s">
        <v>23</v>
      </c>
      <c r="J56" s="74" t="str">
        <f>IF(J14="","",J14)</f>
        <v>5. 1. 2024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Město Kopřivnice</v>
      </c>
      <c r="G58" s="42"/>
      <c r="H58" s="42"/>
      <c r="I58" s="34" t="s">
        <v>31</v>
      </c>
      <c r="J58" s="38" t="str">
        <f>E23</f>
        <v>Dopravní projekce Bojko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Dopravní projekce Bojko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116</v>
      </c>
      <c r="D61" s="173"/>
      <c r="E61" s="173"/>
      <c r="F61" s="173"/>
      <c r="G61" s="173"/>
      <c r="H61" s="173"/>
      <c r="I61" s="173"/>
      <c r="J61" s="174" t="s">
        <v>117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118</v>
      </c>
    </row>
    <row r="64" s="9" customFormat="1" ht="24.96" customHeight="1">
      <c r="A64" s="9"/>
      <c r="B64" s="176"/>
      <c r="C64" s="177"/>
      <c r="D64" s="178" t="s">
        <v>119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120</v>
      </c>
      <c r="E65" s="184"/>
      <c r="F65" s="184"/>
      <c r="G65" s="184"/>
      <c r="H65" s="184"/>
      <c r="I65" s="184"/>
      <c r="J65" s="185">
        <f>J91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919</v>
      </c>
      <c r="E66" s="179"/>
      <c r="F66" s="179"/>
      <c r="G66" s="179"/>
      <c r="H66" s="179"/>
      <c r="I66" s="179"/>
      <c r="J66" s="180">
        <f>J113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7"/>
      <c r="D67" s="183" t="s">
        <v>920</v>
      </c>
      <c r="E67" s="184"/>
      <c r="F67" s="184"/>
      <c r="G67" s="184"/>
      <c r="H67" s="184"/>
      <c r="I67" s="184"/>
      <c r="J67" s="185">
        <f>J114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131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6.25" customHeight="1">
      <c r="A77" s="40"/>
      <c r="B77" s="41"/>
      <c r="C77" s="42"/>
      <c r="D77" s="42"/>
      <c r="E77" s="171" t="str">
        <f>E7</f>
        <v>Doplnění chybějící dopravní infrastruktury pro pěší v okolí křižovatky ulic Štramberská, Záhumenní a Nádražní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113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1" t="s">
        <v>114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883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SO 101.2 - Ochrana vedení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>ul. Nádražní, Štramberská, Záhumenní</v>
      </c>
      <c r="G83" s="42"/>
      <c r="H83" s="42"/>
      <c r="I83" s="34" t="s">
        <v>23</v>
      </c>
      <c r="J83" s="74" t="str">
        <f>IF(J14="","",J14)</f>
        <v>5. 1. 2024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4" t="s">
        <v>25</v>
      </c>
      <c r="D85" s="42"/>
      <c r="E85" s="42"/>
      <c r="F85" s="29" t="str">
        <f>E17</f>
        <v>Město Kopřivnice</v>
      </c>
      <c r="G85" s="42"/>
      <c r="H85" s="42"/>
      <c r="I85" s="34" t="s">
        <v>31</v>
      </c>
      <c r="J85" s="38" t="str">
        <f>E23</f>
        <v>Dopravní projekce Bojko s.r.o.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29</v>
      </c>
      <c r="D86" s="42"/>
      <c r="E86" s="42"/>
      <c r="F86" s="29" t="str">
        <f>IF(E20="","",E20)</f>
        <v>Vyplň údaj</v>
      </c>
      <c r="G86" s="42"/>
      <c r="H86" s="42"/>
      <c r="I86" s="34" t="s">
        <v>34</v>
      </c>
      <c r="J86" s="38" t="str">
        <f>E26</f>
        <v>Dopravní projekce Bojko s.r.o.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132</v>
      </c>
      <c r="D88" s="190" t="s">
        <v>56</v>
      </c>
      <c r="E88" s="190" t="s">
        <v>52</v>
      </c>
      <c r="F88" s="190" t="s">
        <v>53</v>
      </c>
      <c r="G88" s="190" t="s">
        <v>133</v>
      </c>
      <c r="H88" s="190" t="s">
        <v>134</v>
      </c>
      <c r="I88" s="190" t="s">
        <v>135</v>
      </c>
      <c r="J88" s="191" t="s">
        <v>117</v>
      </c>
      <c r="K88" s="192" t="s">
        <v>136</v>
      </c>
      <c r="L88" s="193"/>
      <c r="M88" s="94" t="s">
        <v>19</v>
      </c>
      <c r="N88" s="95" t="s">
        <v>41</v>
      </c>
      <c r="O88" s="95" t="s">
        <v>137</v>
      </c>
      <c r="P88" s="95" t="s">
        <v>138</v>
      </c>
      <c r="Q88" s="95" t="s">
        <v>139</v>
      </c>
      <c r="R88" s="95" t="s">
        <v>140</v>
      </c>
      <c r="S88" s="95" t="s">
        <v>141</v>
      </c>
      <c r="T88" s="96" t="s">
        <v>142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143</v>
      </c>
      <c r="D89" s="42"/>
      <c r="E89" s="42"/>
      <c r="F89" s="42"/>
      <c r="G89" s="42"/>
      <c r="H89" s="42"/>
      <c r="I89" s="42"/>
      <c r="J89" s="194">
        <f>BK89</f>
        <v>0</v>
      </c>
      <c r="K89" s="42"/>
      <c r="L89" s="46"/>
      <c r="M89" s="97"/>
      <c r="N89" s="195"/>
      <c r="O89" s="98"/>
      <c r="P89" s="196">
        <f>P90+P113</f>
        <v>0</v>
      </c>
      <c r="Q89" s="98"/>
      <c r="R89" s="196">
        <f>R90+R113</f>
        <v>10.875190400000001</v>
      </c>
      <c r="S89" s="98"/>
      <c r="T89" s="197">
        <f>T90+T113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70</v>
      </c>
      <c r="AU89" s="19" t="s">
        <v>118</v>
      </c>
      <c r="BK89" s="198">
        <f>BK90+BK113</f>
        <v>0</v>
      </c>
    </row>
    <row r="90" s="12" customFormat="1" ht="25.92" customHeight="1">
      <c r="A90" s="12"/>
      <c r="B90" s="199"/>
      <c r="C90" s="200"/>
      <c r="D90" s="201" t="s">
        <v>70</v>
      </c>
      <c r="E90" s="202" t="s">
        <v>144</v>
      </c>
      <c r="F90" s="202" t="s">
        <v>145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</f>
        <v>0</v>
      </c>
      <c r="Q90" s="207"/>
      <c r="R90" s="208">
        <f>R91</f>
        <v>7.2960000000000003</v>
      </c>
      <c r="S90" s="207"/>
      <c r="T90" s="209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78</v>
      </c>
      <c r="AT90" s="211" t="s">
        <v>70</v>
      </c>
      <c r="AU90" s="211" t="s">
        <v>71</v>
      </c>
      <c r="AY90" s="210" t="s">
        <v>146</v>
      </c>
      <c r="BK90" s="212">
        <f>BK91</f>
        <v>0</v>
      </c>
    </row>
    <row r="91" s="12" customFormat="1" ht="22.8" customHeight="1">
      <c r="A91" s="12"/>
      <c r="B91" s="199"/>
      <c r="C91" s="200"/>
      <c r="D91" s="201" t="s">
        <v>70</v>
      </c>
      <c r="E91" s="213" t="s">
        <v>78</v>
      </c>
      <c r="F91" s="213" t="s">
        <v>147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SUM(P92:P112)</f>
        <v>0</v>
      </c>
      <c r="Q91" s="207"/>
      <c r="R91" s="208">
        <f>SUM(R92:R112)</f>
        <v>7.2960000000000003</v>
      </c>
      <c r="S91" s="207"/>
      <c r="T91" s="209">
        <f>SUM(T92:T112)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78</v>
      </c>
      <c r="AT91" s="211" t="s">
        <v>70</v>
      </c>
      <c r="AU91" s="211" t="s">
        <v>78</v>
      </c>
      <c r="AY91" s="210" t="s">
        <v>146</v>
      </c>
      <c r="BK91" s="212">
        <f>SUM(BK92:BK112)</f>
        <v>0</v>
      </c>
    </row>
    <row r="92" s="2" customFormat="1" ht="24.15" customHeight="1">
      <c r="A92" s="40"/>
      <c r="B92" s="41"/>
      <c r="C92" s="215" t="s">
        <v>78</v>
      </c>
      <c r="D92" s="215" t="s">
        <v>148</v>
      </c>
      <c r="E92" s="216" t="s">
        <v>224</v>
      </c>
      <c r="F92" s="217" t="s">
        <v>225</v>
      </c>
      <c r="G92" s="218" t="s">
        <v>226</v>
      </c>
      <c r="H92" s="219">
        <v>3.8399999999999999</v>
      </c>
      <c r="I92" s="220"/>
      <c r="J92" s="221">
        <f>ROUND(I92*H92,2)</f>
        <v>0</v>
      </c>
      <c r="K92" s="222"/>
      <c r="L92" s="46"/>
      <c r="M92" s="223" t="s">
        <v>19</v>
      </c>
      <c r="N92" s="224" t="s">
        <v>42</v>
      </c>
      <c r="O92" s="86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7" t="s">
        <v>152</v>
      </c>
      <c r="AT92" s="227" t="s">
        <v>148</v>
      </c>
      <c r="AU92" s="227" t="s">
        <v>80</v>
      </c>
      <c r="AY92" s="19" t="s">
        <v>146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9" t="s">
        <v>78</v>
      </c>
      <c r="BK92" s="228">
        <f>ROUND(I92*H92,2)</f>
        <v>0</v>
      </c>
      <c r="BL92" s="19" t="s">
        <v>152</v>
      </c>
      <c r="BM92" s="227" t="s">
        <v>921</v>
      </c>
    </row>
    <row r="93" s="2" customFormat="1">
      <c r="A93" s="40"/>
      <c r="B93" s="41"/>
      <c r="C93" s="42"/>
      <c r="D93" s="229" t="s">
        <v>154</v>
      </c>
      <c r="E93" s="42"/>
      <c r="F93" s="230" t="s">
        <v>228</v>
      </c>
      <c r="G93" s="42"/>
      <c r="H93" s="42"/>
      <c r="I93" s="231"/>
      <c r="J93" s="42"/>
      <c r="K93" s="42"/>
      <c r="L93" s="46"/>
      <c r="M93" s="232"/>
      <c r="N93" s="23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154</v>
      </c>
      <c r="AU93" s="19" t="s">
        <v>80</v>
      </c>
    </row>
    <row r="94" s="13" customFormat="1">
      <c r="A94" s="13"/>
      <c r="B94" s="236"/>
      <c r="C94" s="237"/>
      <c r="D94" s="234" t="s">
        <v>158</v>
      </c>
      <c r="E94" s="238" t="s">
        <v>19</v>
      </c>
      <c r="F94" s="239" t="s">
        <v>922</v>
      </c>
      <c r="G94" s="237"/>
      <c r="H94" s="240">
        <v>3.8399999999999999</v>
      </c>
      <c r="I94" s="241"/>
      <c r="J94" s="237"/>
      <c r="K94" s="237"/>
      <c r="L94" s="242"/>
      <c r="M94" s="243"/>
      <c r="N94" s="244"/>
      <c r="O94" s="244"/>
      <c r="P94" s="244"/>
      <c r="Q94" s="244"/>
      <c r="R94" s="244"/>
      <c r="S94" s="244"/>
      <c r="T94" s="24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6" t="s">
        <v>158</v>
      </c>
      <c r="AU94" s="246" t="s">
        <v>80</v>
      </c>
      <c r="AV94" s="13" t="s">
        <v>80</v>
      </c>
      <c r="AW94" s="13" t="s">
        <v>33</v>
      </c>
      <c r="AX94" s="13" t="s">
        <v>78</v>
      </c>
      <c r="AY94" s="246" t="s">
        <v>146</v>
      </c>
    </row>
    <row r="95" s="2" customFormat="1" ht="24.15" customHeight="1">
      <c r="A95" s="40"/>
      <c r="B95" s="41"/>
      <c r="C95" s="215" t="s">
        <v>80</v>
      </c>
      <c r="D95" s="215" t="s">
        <v>148</v>
      </c>
      <c r="E95" s="216" t="s">
        <v>923</v>
      </c>
      <c r="F95" s="217" t="s">
        <v>924</v>
      </c>
      <c r="G95" s="218" t="s">
        <v>226</v>
      </c>
      <c r="H95" s="219">
        <v>3.8399999999999999</v>
      </c>
      <c r="I95" s="220"/>
      <c r="J95" s="221">
        <f>ROUND(I95*H95,2)</f>
        <v>0</v>
      </c>
      <c r="K95" s="222"/>
      <c r="L95" s="46"/>
      <c r="M95" s="223" t="s">
        <v>19</v>
      </c>
      <c r="N95" s="224" t="s">
        <v>42</v>
      </c>
      <c r="O95" s="86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7" t="s">
        <v>152</v>
      </c>
      <c r="AT95" s="227" t="s">
        <v>148</v>
      </c>
      <c r="AU95" s="227" t="s">
        <v>80</v>
      </c>
      <c r="AY95" s="19" t="s">
        <v>146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9" t="s">
        <v>78</v>
      </c>
      <c r="BK95" s="228">
        <f>ROUND(I95*H95,2)</f>
        <v>0</v>
      </c>
      <c r="BL95" s="19" t="s">
        <v>152</v>
      </c>
      <c r="BM95" s="227" t="s">
        <v>925</v>
      </c>
    </row>
    <row r="96" s="2" customFormat="1">
      <c r="A96" s="40"/>
      <c r="B96" s="41"/>
      <c r="C96" s="42"/>
      <c r="D96" s="229" t="s">
        <v>154</v>
      </c>
      <c r="E96" s="42"/>
      <c r="F96" s="230" t="s">
        <v>926</v>
      </c>
      <c r="G96" s="42"/>
      <c r="H96" s="42"/>
      <c r="I96" s="231"/>
      <c r="J96" s="42"/>
      <c r="K96" s="42"/>
      <c r="L96" s="46"/>
      <c r="M96" s="232"/>
      <c r="N96" s="23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154</v>
      </c>
      <c r="AU96" s="19" t="s">
        <v>80</v>
      </c>
    </row>
    <row r="97" s="2" customFormat="1" ht="37.8" customHeight="1">
      <c r="A97" s="40"/>
      <c r="B97" s="41"/>
      <c r="C97" s="215" t="s">
        <v>165</v>
      </c>
      <c r="D97" s="215" t="s">
        <v>148</v>
      </c>
      <c r="E97" s="216" t="s">
        <v>267</v>
      </c>
      <c r="F97" s="217" t="s">
        <v>268</v>
      </c>
      <c r="G97" s="218" t="s">
        <v>226</v>
      </c>
      <c r="H97" s="219">
        <v>3.8399999999999999</v>
      </c>
      <c r="I97" s="220"/>
      <c r="J97" s="221">
        <f>ROUND(I97*H97,2)</f>
        <v>0</v>
      </c>
      <c r="K97" s="222"/>
      <c r="L97" s="46"/>
      <c r="M97" s="223" t="s">
        <v>19</v>
      </c>
      <c r="N97" s="224" t="s">
        <v>42</v>
      </c>
      <c r="O97" s="86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152</v>
      </c>
      <c r="AT97" s="227" t="s">
        <v>148</v>
      </c>
      <c r="AU97" s="227" t="s">
        <v>80</v>
      </c>
      <c r="AY97" s="19" t="s">
        <v>146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9" t="s">
        <v>78</v>
      </c>
      <c r="BK97" s="228">
        <f>ROUND(I97*H97,2)</f>
        <v>0</v>
      </c>
      <c r="BL97" s="19" t="s">
        <v>152</v>
      </c>
      <c r="BM97" s="227" t="s">
        <v>927</v>
      </c>
    </row>
    <row r="98" s="2" customFormat="1">
      <c r="A98" s="40"/>
      <c r="B98" s="41"/>
      <c r="C98" s="42"/>
      <c r="D98" s="229" t="s">
        <v>154</v>
      </c>
      <c r="E98" s="42"/>
      <c r="F98" s="230" t="s">
        <v>270</v>
      </c>
      <c r="G98" s="42"/>
      <c r="H98" s="42"/>
      <c r="I98" s="231"/>
      <c r="J98" s="42"/>
      <c r="K98" s="42"/>
      <c r="L98" s="46"/>
      <c r="M98" s="232"/>
      <c r="N98" s="23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154</v>
      </c>
      <c r="AU98" s="19" t="s">
        <v>80</v>
      </c>
    </row>
    <row r="99" s="2" customFormat="1" ht="24.15" customHeight="1">
      <c r="A99" s="40"/>
      <c r="B99" s="41"/>
      <c r="C99" s="215" t="s">
        <v>152</v>
      </c>
      <c r="D99" s="215" t="s">
        <v>148</v>
      </c>
      <c r="E99" s="216" t="s">
        <v>273</v>
      </c>
      <c r="F99" s="217" t="s">
        <v>274</v>
      </c>
      <c r="G99" s="218" t="s">
        <v>226</v>
      </c>
      <c r="H99" s="219">
        <v>3.8399999999999999</v>
      </c>
      <c r="I99" s="220"/>
      <c r="J99" s="221">
        <f>ROUND(I99*H99,2)</f>
        <v>0</v>
      </c>
      <c r="K99" s="222"/>
      <c r="L99" s="46"/>
      <c r="M99" s="223" t="s">
        <v>19</v>
      </c>
      <c r="N99" s="224" t="s">
        <v>42</v>
      </c>
      <c r="O99" s="86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152</v>
      </c>
      <c r="AT99" s="227" t="s">
        <v>148</v>
      </c>
      <c r="AU99" s="227" t="s">
        <v>80</v>
      </c>
      <c r="AY99" s="19" t="s">
        <v>146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78</v>
      </c>
      <c r="BK99" s="228">
        <f>ROUND(I99*H99,2)</f>
        <v>0</v>
      </c>
      <c r="BL99" s="19" t="s">
        <v>152</v>
      </c>
      <c r="BM99" s="227" t="s">
        <v>928</v>
      </c>
    </row>
    <row r="100" s="2" customFormat="1">
      <c r="A100" s="40"/>
      <c r="B100" s="41"/>
      <c r="C100" s="42"/>
      <c r="D100" s="229" t="s">
        <v>154</v>
      </c>
      <c r="E100" s="42"/>
      <c r="F100" s="230" t="s">
        <v>276</v>
      </c>
      <c r="G100" s="42"/>
      <c r="H100" s="42"/>
      <c r="I100" s="231"/>
      <c r="J100" s="42"/>
      <c r="K100" s="42"/>
      <c r="L100" s="46"/>
      <c r="M100" s="232"/>
      <c r="N100" s="23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154</v>
      </c>
      <c r="AU100" s="19" t="s">
        <v>80</v>
      </c>
    </row>
    <row r="101" s="2" customFormat="1" ht="24.15" customHeight="1">
      <c r="A101" s="40"/>
      <c r="B101" s="41"/>
      <c r="C101" s="215" t="s">
        <v>179</v>
      </c>
      <c r="D101" s="215" t="s">
        <v>148</v>
      </c>
      <c r="E101" s="216" t="s">
        <v>279</v>
      </c>
      <c r="F101" s="217" t="s">
        <v>280</v>
      </c>
      <c r="G101" s="218" t="s">
        <v>281</v>
      </c>
      <c r="H101" s="219">
        <v>7.2960000000000003</v>
      </c>
      <c r="I101" s="220"/>
      <c r="J101" s="221">
        <f>ROUND(I101*H101,2)</f>
        <v>0</v>
      </c>
      <c r="K101" s="222"/>
      <c r="L101" s="46"/>
      <c r="M101" s="223" t="s">
        <v>19</v>
      </c>
      <c r="N101" s="224" t="s">
        <v>42</v>
      </c>
      <c r="O101" s="86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7" t="s">
        <v>152</v>
      </c>
      <c r="AT101" s="227" t="s">
        <v>148</v>
      </c>
      <c r="AU101" s="227" t="s">
        <v>80</v>
      </c>
      <c r="AY101" s="19" t="s">
        <v>146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9" t="s">
        <v>78</v>
      </c>
      <c r="BK101" s="228">
        <f>ROUND(I101*H101,2)</f>
        <v>0</v>
      </c>
      <c r="BL101" s="19" t="s">
        <v>152</v>
      </c>
      <c r="BM101" s="227" t="s">
        <v>929</v>
      </c>
    </row>
    <row r="102" s="2" customFormat="1">
      <c r="A102" s="40"/>
      <c r="B102" s="41"/>
      <c r="C102" s="42"/>
      <c r="D102" s="229" t="s">
        <v>154</v>
      </c>
      <c r="E102" s="42"/>
      <c r="F102" s="230" t="s">
        <v>283</v>
      </c>
      <c r="G102" s="42"/>
      <c r="H102" s="42"/>
      <c r="I102" s="231"/>
      <c r="J102" s="42"/>
      <c r="K102" s="42"/>
      <c r="L102" s="46"/>
      <c r="M102" s="232"/>
      <c r="N102" s="23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154</v>
      </c>
      <c r="AU102" s="19" t="s">
        <v>80</v>
      </c>
    </row>
    <row r="103" s="2" customFormat="1">
      <c r="A103" s="40"/>
      <c r="B103" s="41"/>
      <c r="C103" s="42"/>
      <c r="D103" s="234" t="s">
        <v>156</v>
      </c>
      <c r="E103" s="42"/>
      <c r="F103" s="235" t="s">
        <v>284</v>
      </c>
      <c r="G103" s="42"/>
      <c r="H103" s="42"/>
      <c r="I103" s="231"/>
      <c r="J103" s="42"/>
      <c r="K103" s="42"/>
      <c r="L103" s="46"/>
      <c r="M103" s="232"/>
      <c r="N103" s="23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156</v>
      </c>
      <c r="AU103" s="19" t="s">
        <v>80</v>
      </c>
    </row>
    <row r="104" s="13" customFormat="1">
      <c r="A104" s="13"/>
      <c r="B104" s="236"/>
      <c r="C104" s="237"/>
      <c r="D104" s="234" t="s">
        <v>158</v>
      </c>
      <c r="E104" s="238" t="s">
        <v>19</v>
      </c>
      <c r="F104" s="239" t="s">
        <v>930</v>
      </c>
      <c r="G104" s="237"/>
      <c r="H104" s="240">
        <v>7.2960000000000003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6" t="s">
        <v>158</v>
      </c>
      <c r="AU104" s="246" t="s">
        <v>80</v>
      </c>
      <c r="AV104" s="13" t="s">
        <v>80</v>
      </c>
      <c r="AW104" s="13" t="s">
        <v>33</v>
      </c>
      <c r="AX104" s="13" t="s">
        <v>78</v>
      </c>
      <c r="AY104" s="246" t="s">
        <v>146</v>
      </c>
    </row>
    <row r="105" s="2" customFormat="1" ht="24.15" customHeight="1">
      <c r="A105" s="40"/>
      <c r="B105" s="41"/>
      <c r="C105" s="215" t="s">
        <v>184</v>
      </c>
      <c r="D105" s="215" t="s">
        <v>148</v>
      </c>
      <c r="E105" s="216" t="s">
        <v>287</v>
      </c>
      <c r="F105" s="217" t="s">
        <v>288</v>
      </c>
      <c r="G105" s="218" t="s">
        <v>226</v>
      </c>
      <c r="H105" s="219">
        <v>3.8399999999999999</v>
      </c>
      <c r="I105" s="220"/>
      <c r="J105" s="221">
        <f>ROUND(I105*H105,2)</f>
        <v>0</v>
      </c>
      <c r="K105" s="222"/>
      <c r="L105" s="46"/>
      <c r="M105" s="223" t="s">
        <v>19</v>
      </c>
      <c r="N105" s="224" t="s">
        <v>42</v>
      </c>
      <c r="O105" s="8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152</v>
      </c>
      <c r="AT105" s="227" t="s">
        <v>148</v>
      </c>
      <c r="AU105" s="227" t="s">
        <v>80</v>
      </c>
      <c r="AY105" s="19" t="s">
        <v>146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78</v>
      </c>
      <c r="BK105" s="228">
        <f>ROUND(I105*H105,2)</f>
        <v>0</v>
      </c>
      <c r="BL105" s="19" t="s">
        <v>152</v>
      </c>
      <c r="BM105" s="227" t="s">
        <v>931</v>
      </c>
    </row>
    <row r="106" s="2" customFormat="1">
      <c r="A106" s="40"/>
      <c r="B106" s="41"/>
      <c r="C106" s="42"/>
      <c r="D106" s="229" t="s">
        <v>154</v>
      </c>
      <c r="E106" s="42"/>
      <c r="F106" s="230" t="s">
        <v>290</v>
      </c>
      <c r="G106" s="42"/>
      <c r="H106" s="42"/>
      <c r="I106" s="231"/>
      <c r="J106" s="42"/>
      <c r="K106" s="42"/>
      <c r="L106" s="46"/>
      <c r="M106" s="232"/>
      <c r="N106" s="23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154</v>
      </c>
      <c r="AU106" s="19" t="s">
        <v>80</v>
      </c>
    </row>
    <row r="107" s="2" customFormat="1" ht="24.15" customHeight="1">
      <c r="A107" s="40"/>
      <c r="B107" s="41"/>
      <c r="C107" s="215" t="s">
        <v>189</v>
      </c>
      <c r="D107" s="215" t="s">
        <v>148</v>
      </c>
      <c r="E107" s="216" t="s">
        <v>292</v>
      </c>
      <c r="F107" s="217" t="s">
        <v>293</v>
      </c>
      <c r="G107" s="218" t="s">
        <v>226</v>
      </c>
      <c r="H107" s="219">
        <v>3.8399999999999999</v>
      </c>
      <c r="I107" s="220"/>
      <c r="J107" s="221">
        <f>ROUND(I107*H107,2)</f>
        <v>0</v>
      </c>
      <c r="K107" s="222"/>
      <c r="L107" s="46"/>
      <c r="M107" s="223" t="s">
        <v>19</v>
      </c>
      <c r="N107" s="224" t="s">
        <v>42</v>
      </c>
      <c r="O107" s="86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7" t="s">
        <v>152</v>
      </c>
      <c r="AT107" s="227" t="s">
        <v>148</v>
      </c>
      <c r="AU107" s="227" t="s">
        <v>80</v>
      </c>
      <c r="AY107" s="19" t="s">
        <v>146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9" t="s">
        <v>78</v>
      </c>
      <c r="BK107" s="228">
        <f>ROUND(I107*H107,2)</f>
        <v>0</v>
      </c>
      <c r="BL107" s="19" t="s">
        <v>152</v>
      </c>
      <c r="BM107" s="227" t="s">
        <v>932</v>
      </c>
    </row>
    <row r="108" s="2" customFormat="1">
      <c r="A108" s="40"/>
      <c r="B108" s="41"/>
      <c r="C108" s="42"/>
      <c r="D108" s="229" t="s">
        <v>154</v>
      </c>
      <c r="E108" s="42"/>
      <c r="F108" s="230" t="s">
        <v>295</v>
      </c>
      <c r="G108" s="42"/>
      <c r="H108" s="42"/>
      <c r="I108" s="231"/>
      <c r="J108" s="42"/>
      <c r="K108" s="42"/>
      <c r="L108" s="46"/>
      <c r="M108" s="232"/>
      <c r="N108" s="23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154</v>
      </c>
      <c r="AU108" s="19" t="s">
        <v>80</v>
      </c>
    </row>
    <row r="109" s="2" customFormat="1">
      <c r="A109" s="40"/>
      <c r="B109" s="41"/>
      <c r="C109" s="42"/>
      <c r="D109" s="234" t="s">
        <v>156</v>
      </c>
      <c r="E109" s="42"/>
      <c r="F109" s="235" t="s">
        <v>933</v>
      </c>
      <c r="G109" s="42"/>
      <c r="H109" s="42"/>
      <c r="I109" s="231"/>
      <c r="J109" s="42"/>
      <c r="K109" s="42"/>
      <c r="L109" s="46"/>
      <c r="M109" s="232"/>
      <c r="N109" s="23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156</v>
      </c>
      <c r="AU109" s="19" t="s">
        <v>80</v>
      </c>
    </row>
    <row r="110" s="2" customFormat="1" ht="16.5" customHeight="1">
      <c r="A110" s="40"/>
      <c r="B110" s="41"/>
      <c r="C110" s="258" t="s">
        <v>195</v>
      </c>
      <c r="D110" s="258" t="s">
        <v>298</v>
      </c>
      <c r="E110" s="259" t="s">
        <v>316</v>
      </c>
      <c r="F110" s="260" t="s">
        <v>317</v>
      </c>
      <c r="G110" s="261" t="s">
        <v>281</v>
      </c>
      <c r="H110" s="262">
        <v>7.2960000000000003</v>
      </c>
      <c r="I110" s="263"/>
      <c r="J110" s="264">
        <f>ROUND(I110*H110,2)</f>
        <v>0</v>
      </c>
      <c r="K110" s="265"/>
      <c r="L110" s="266"/>
      <c r="M110" s="267" t="s">
        <v>19</v>
      </c>
      <c r="N110" s="268" t="s">
        <v>42</v>
      </c>
      <c r="O110" s="86"/>
      <c r="P110" s="225">
        <f>O110*H110</f>
        <v>0</v>
      </c>
      <c r="Q110" s="225">
        <v>1</v>
      </c>
      <c r="R110" s="225">
        <f>Q110*H110</f>
        <v>7.2960000000000003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195</v>
      </c>
      <c r="AT110" s="227" t="s">
        <v>298</v>
      </c>
      <c r="AU110" s="227" t="s">
        <v>80</v>
      </c>
      <c r="AY110" s="19" t="s">
        <v>146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78</v>
      </c>
      <c r="BK110" s="228">
        <f>ROUND(I110*H110,2)</f>
        <v>0</v>
      </c>
      <c r="BL110" s="19" t="s">
        <v>152</v>
      </c>
      <c r="BM110" s="227" t="s">
        <v>934</v>
      </c>
    </row>
    <row r="111" s="2" customFormat="1">
      <c r="A111" s="40"/>
      <c r="B111" s="41"/>
      <c r="C111" s="42"/>
      <c r="D111" s="234" t="s">
        <v>156</v>
      </c>
      <c r="E111" s="42"/>
      <c r="F111" s="235" t="s">
        <v>319</v>
      </c>
      <c r="G111" s="42"/>
      <c r="H111" s="42"/>
      <c r="I111" s="231"/>
      <c r="J111" s="42"/>
      <c r="K111" s="42"/>
      <c r="L111" s="46"/>
      <c r="M111" s="232"/>
      <c r="N111" s="23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156</v>
      </c>
      <c r="AU111" s="19" t="s">
        <v>80</v>
      </c>
    </row>
    <row r="112" s="13" customFormat="1">
      <c r="A112" s="13"/>
      <c r="B112" s="236"/>
      <c r="C112" s="237"/>
      <c r="D112" s="234" t="s">
        <v>158</v>
      </c>
      <c r="E112" s="238" t="s">
        <v>19</v>
      </c>
      <c r="F112" s="239" t="s">
        <v>930</v>
      </c>
      <c r="G112" s="237"/>
      <c r="H112" s="240">
        <v>7.2960000000000003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6" t="s">
        <v>158</v>
      </c>
      <c r="AU112" s="246" t="s">
        <v>80</v>
      </c>
      <c r="AV112" s="13" t="s">
        <v>80</v>
      </c>
      <c r="AW112" s="13" t="s">
        <v>33</v>
      </c>
      <c r="AX112" s="13" t="s">
        <v>78</v>
      </c>
      <c r="AY112" s="246" t="s">
        <v>146</v>
      </c>
    </row>
    <row r="113" s="12" customFormat="1" ht="25.92" customHeight="1">
      <c r="A113" s="12"/>
      <c r="B113" s="199"/>
      <c r="C113" s="200"/>
      <c r="D113" s="201" t="s">
        <v>70</v>
      </c>
      <c r="E113" s="202" t="s">
        <v>298</v>
      </c>
      <c r="F113" s="202" t="s">
        <v>935</v>
      </c>
      <c r="G113" s="200"/>
      <c r="H113" s="200"/>
      <c r="I113" s="203"/>
      <c r="J113" s="204">
        <f>BK113</f>
        <v>0</v>
      </c>
      <c r="K113" s="200"/>
      <c r="L113" s="205"/>
      <c r="M113" s="206"/>
      <c r="N113" s="207"/>
      <c r="O113" s="207"/>
      <c r="P113" s="208">
        <f>P114</f>
        <v>0</v>
      </c>
      <c r="Q113" s="207"/>
      <c r="R113" s="208">
        <f>R114</f>
        <v>3.5791903999999999</v>
      </c>
      <c r="S113" s="207"/>
      <c r="T113" s="209">
        <f>T114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0" t="s">
        <v>165</v>
      </c>
      <c r="AT113" s="211" t="s">
        <v>70</v>
      </c>
      <c r="AU113" s="211" t="s">
        <v>71</v>
      </c>
      <c r="AY113" s="210" t="s">
        <v>146</v>
      </c>
      <c r="BK113" s="212">
        <f>BK114</f>
        <v>0</v>
      </c>
    </row>
    <row r="114" s="12" customFormat="1" ht="22.8" customHeight="1">
      <c r="A114" s="12"/>
      <c r="B114" s="199"/>
      <c r="C114" s="200"/>
      <c r="D114" s="201" t="s">
        <v>70</v>
      </c>
      <c r="E114" s="213" t="s">
        <v>936</v>
      </c>
      <c r="F114" s="213" t="s">
        <v>937</v>
      </c>
      <c r="G114" s="200"/>
      <c r="H114" s="200"/>
      <c r="I114" s="203"/>
      <c r="J114" s="214">
        <f>BK114</f>
        <v>0</v>
      </c>
      <c r="K114" s="200"/>
      <c r="L114" s="205"/>
      <c r="M114" s="206"/>
      <c r="N114" s="207"/>
      <c r="O114" s="207"/>
      <c r="P114" s="208">
        <f>SUM(P115:P127)</f>
        <v>0</v>
      </c>
      <c r="Q114" s="207"/>
      <c r="R114" s="208">
        <f>SUM(R115:R127)</f>
        <v>3.5791903999999999</v>
      </c>
      <c r="S114" s="207"/>
      <c r="T114" s="209">
        <f>SUM(T115:T127)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10" t="s">
        <v>165</v>
      </c>
      <c r="AT114" s="211" t="s">
        <v>70</v>
      </c>
      <c r="AU114" s="211" t="s">
        <v>78</v>
      </c>
      <c r="AY114" s="210" t="s">
        <v>146</v>
      </c>
      <c r="BK114" s="212">
        <f>SUM(BK115:BK127)</f>
        <v>0</v>
      </c>
    </row>
    <row r="115" s="2" customFormat="1" ht="16.5" customHeight="1">
      <c r="A115" s="40"/>
      <c r="B115" s="41"/>
      <c r="C115" s="215" t="s">
        <v>200</v>
      </c>
      <c r="D115" s="215" t="s">
        <v>148</v>
      </c>
      <c r="E115" s="216" t="s">
        <v>938</v>
      </c>
      <c r="F115" s="217" t="s">
        <v>939</v>
      </c>
      <c r="G115" s="218" t="s">
        <v>940</v>
      </c>
      <c r="H115" s="219">
        <v>0.0080000000000000002</v>
      </c>
      <c r="I115" s="220"/>
      <c r="J115" s="221">
        <f>ROUND(I115*H115,2)</f>
        <v>0</v>
      </c>
      <c r="K115" s="222"/>
      <c r="L115" s="46"/>
      <c r="M115" s="223" t="s">
        <v>19</v>
      </c>
      <c r="N115" s="224" t="s">
        <v>42</v>
      </c>
      <c r="O115" s="86"/>
      <c r="P115" s="225">
        <f>O115*H115</f>
        <v>0</v>
      </c>
      <c r="Q115" s="225">
        <v>0.0088000000000000005</v>
      </c>
      <c r="R115" s="225">
        <f>Q115*H115</f>
        <v>7.0400000000000004E-05</v>
      </c>
      <c r="S115" s="225">
        <v>0</v>
      </c>
      <c r="T115" s="22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7" t="s">
        <v>526</v>
      </c>
      <c r="AT115" s="227" t="s">
        <v>148</v>
      </c>
      <c r="AU115" s="227" t="s">
        <v>80</v>
      </c>
      <c r="AY115" s="19" t="s">
        <v>146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9" t="s">
        <v>78</v>
      </c>
      <c r="BK115" s="228">
        <f>ROUND(I115*H115,2)</f>
        <v>0</v>
      </c>
      <c r="BL115" s="19" t="s">
        <v>526</v>
      </c>
      <c r="BM115" s="227" t="s">
        <v>941</v>
      </c>
    </row>
    <row r="116" s="2" customFormat="1">
      <c r="A116" s="40"/>
      <c r="B116" s="41"/>
      <c r="C116" s="42"/>
      <c r="D116" s="229" t="s">
        <v>154</v>
      </c>
      <c r="E116" s="42"/>
      <c r="F116" s="230" t="s">
        <v>942</v>
      </c>
      <c r="G116" s="42"/>
      <c r="H116" s="42"/>
      <c r="I116" s="231"/>
      <c r="J116" s="42"/>
      <c r="K116" s="42"/>
      <c r="L116" s="46"/>
      <c r="M116" s="232"/>
      <c r="N116" s="23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154</v>
      </c>
      <c r="AU116" s="19" t="s">
        <v>80</v>
      </c>
    </row>
    <row r="117" s="13" customFormat="1">
      <c r="A117" s="13"/>
      <c r="B117" s="236"/>
      <c r="C117" s="237"/>
      <c r="D117" s="234" t="s">
        <v>158</v>
      </c>
      <c r="E117" s="238" t="s">
        <v>19</v>
      </c>
      <c r="F117" s="239" t="s">
        <v>943</v>
      </c>
      <c r="G117" s="237"/>
      <c r="H117" s="240">
        <v>0.0080000000000000002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6" t="s">
        <v>158</v>
      </c>
      <c r="AU117" s="246" t="s">
        <v>80</v>
      </c>
      <c r="AV117" s="13" t="s">
        <v>80</v>
      </c>
      <c r="AW117" s="13" t="s">
        <v>33</v>
      </c>
      <c r="AX117" s="13" t="s">
        <v>78</v>
      </c>
      <c r="AY117" s="246" t="s">
        <v>146</v>
      </c>
    </row>
    <row r="118" s="2" customFormat="1" ht="24.15" customHeight="1">
      <c r="A118" s="40"/>
      <c r="B118" s="41"/>
      <c r="C118" s="215" t="s">
        <v>208</v>
      </c>
      <c r="D118" s="215" t="s">
        <v>148</v>
      </c>
      <c r="E118" s="216" t="s">
        <v>944</v>
      </c>
      <c r="F118" s="217" t="s">
        <v>945</v>
      </c>
      <c r="G118" s="218" t="s">
        <v>203</v>
      </c>
      <c r="H118" s="219">
        <v>8</v>
      </c>
      <c r="I118" s="220"/>
      <c r="J118" s="221">
        <f>ROUND(I118*H118,2)</f>
        <v>0</v>
      </c>
      <c r="K118" s="222"/>
      <c r="L118" s="46"/>
      <c r="M118" s="223" t="s">
        <v>19</v>
      </c>
      <c r="N118" s="224" t="s">
        <v>42</v>
      </c>
      <c r="O118" s="86"/>
      <c r="P118" s="225">
        <f>O118*H118</f>
        <v>0</v>
      </c>
      <c r="Q118" s="225">
        <v>0.20015</v>
      </c>
      <c r="R118" s="225">
        <f>Q118*H118</f>
        <v>1.6012</v>
      </c>
      <c r="S118" s="225">
        <v>0</v>
      </c>
      <c r="T118" s="22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7" t="s">
        <v>526</v>
      </c>
      <c r="AT118" s="227" t="s">
        <v>148</v>
      </c>
      <c r="AU118" s="227" t="s">
        <v>80</v>
      </c>
      <c r="AY118" s="19" t="s">
        <v>146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9" t="s">
        <v>78</v>
      </c>
      <c r="BK118" s="228">
        <f>ROUND(I118*H118,2)</f>
        <v>0</v>
      </c>
      <c r="BL118" s="19" t="s">
        <v>526</v>
      </c>
      <c r="BM118" s="227" t="s">
        <v>946</v>
      </c>
    </row>
    <row r="119" s="2" customFormat="1">
      <c r="A119" s="40"/>
      <c r="B119" s="41"/>
      <c r="C119" s="42"/>
      <c r="D119" s="229" t="s">
        <v>154</v>
      </c>
      <c r="E119" s="42"/>
      <c r="F119" s="230" t="s">
        <v>947</v>
      </c>
      <c r="G119" s="42"/>
      <c r="H119" s="42"/>
      <c r="I119" s="231"/>
      <c r="J119" s="42"/>
      <c r="K119" s="42"/>
      <c r="L119" s="46"/>
      <c r="M119" s="232"/>
      <c r="N119" s="23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154</v>
      </c>
      <c r="AU119" s="19" t="s">
        <v>80</v>
      </c>
    </row>
    <row r="120" s="2" customFormat="1" ht="21.75" customHeight="1">
      <c r="A120" s="40"/>
      <c r="B120" s="41"/>
      <c r="C120" s="215" t="s">
        <v>213</v>
      </c>
      <c r="D120" s="215" t="s">
        <v>148</v>
      </c>
      <c r="E120" s="216" t="s">
        <v>948</v>
      </c>
      <c r="F120" s="217" t="s">
        <v>949</v>
      </c>
      <c r="G120" s="218" t="s">
        <v>203</v>
      </c>
      <c r="H120" s="219">
        <v>8</v>
      </c>
      <c r="I120" s="220"/>
      <c r="J120" s="221">
        <f>ROUND(I120*H120,2)</f>
        <v>0</v>
      </c>
      <c r="K120" s="222"/>
      <c r="L120" s="46"/>
      <c r="M120" s="223" t="s">
        <v>19</v>
      </c>
      <c r="N120" s="224" t="s">
        <v>42</v>
      </c>
      <c r="O120" s="86"/>
      <c r="P120" s="225">
        <f>O120*H120</f>
        <v>0</v>
      </c>
      <c r="Q120" s="225">
        <v>9.0000000000000006E-05</v>
      </c>
      <c r="R120" s="225">
        <f>Q120*H120</f>
        <v>0.00072000000000000005</v>
      </c>
      <c r="S120" s="225">
        <v>0</v>
      </c>
      <c r="T120" s="22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7" t="s">
        <v>526</v>
      </c>
      <c r="AT120" s="227" t="s">
        <v>148</v>
      </c>
      <c r="AU120" s="227" t="s">
        <v>80</v>
      </c>
      <c r="AY120" s="19" t="s">
        <v>146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9" t="s">
        <v>78</v>
      </c>
      <c r="BK120" s="228">
        <f>ROUND(I120*H120,2)</f>
        <v>0</v>
      </c>
      <c r="BL120" s="19" t="s">
        <v>526</v>
      </c>
      <c r="BM120" s="227" t="s">
        <v>950</v>
      </c>
    </row>
    <row r="121" s="2" customFormat="1">
      <c r="A121" s="40"/>
      <c r="B121" s="41"/>
      <c r="C121" s="42"/>
      <c r="D121" s="229" t="s">
        <v>154</v>
      </c>
      <c r="E121" s="42"/>
      <c r="F121" s="230" t="s">
        <v>951</v>
      </c>
      <c r="G121" s="42"/>
      <c r="H121" s="42"/>
      <c r="I121" s="231"/>
      <c r="J121" s="42"/>
      <c r="K121" s="42"/>
      <c r="L121" s="46"/>
      <c r="M121" s="232"/>
      <c r="N121" s="23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154</v>
      </c>
      <c r="AU121" s="19" t="s">
        <v>80</v>
      </c>
    </row>
    <row r="122" s="2" customFormat="1" ht="24.15" customHeight="1">
      <c r="A122" s="40"/>
      <c r="B122" s="41"/>
      <c r="C122" s="215" t="s">
        <v>8</v>
      </c>
      <c r="D122" s="215" t="s">
        <v>148</v>
      </c>
      <c r="E122" s="216" t="s">
        <v>952</v>
      </c>
      <c r="F122" s="217" t="s">
        <v>953</v>
      </c>
      <c r="G122" s="218" t="s">
        <v>203</v>
      </c>
      <c r="H122" s="219">
        <v>8</v>
      </c>
      <c r="I122" s="220"/>
      <c r="J122" s="221">
        <f>ROUND(I122*H122,2)</f>
        <v>0</v>
      </c>
      <c r="K122" s="222"/>
      <c r="L122" s="46"/>
      <c r="M122" s="223" t="s">
        <v>19</v>
      </c>
      <c r="N122" s="224" t="s">
        <v>42</v>
      </c>
      <c r="O122" s="86"/>
      <c r="P122" s="225">
        <f>O122*H122</f>
        <v>0</v>
      </c>
      <c r="Q122" s="225">
        <v>0.17999999999999999</v>
      </c>
      <c r="R122" s="225">
        <f>Q122*H122</f>
        <v>1.44</v>
      </c>
      <c r="S122" s="225">
        <v>0</v>
      </c>
      <c r="T122" s="22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7" t="s">
        <v>526</v>
      </c>
      <c r="AT122" s="227" t="s">
        <v>148</v>
      </c>
      <c r="AU122" s="227" t="s">
        <v>80</v>
      </c>
      <c r="AY122" s="19" t="s">
        <v>146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9" t="s">
        <v>78</v>
      </c>
      <c r="BK122" s="228">
        <f>ROUND(I122*H122,2)</f>
        <v>0</v>
      </c>
      <c r="BL122" s="19" t="s">
        <v>526</v>
      </c>
      <c r="BM122" s="227" t="s">
        <v>954</v>
      </c>
    </row>
    <row r="123" s="2" customFormat="1">
      <c r="A123" s="40"/>
      <c r="B123" s="41"/>
      <c r="C123" s="42"/>
      <c r="D123" s="229" t="s">
        <v>154</v>
      </c>
      <c r="E123" s="42"/>
      <c r="F123" s="230" t="s">
        <v>955</v>
      </c>
      <c r="G123" s="42"/>
      <c r="H123" s="42"/>
      <c r="I123" s="231"/>
      <c r="J123" s="42"/>
      <c r="K123" s="42"/>
      <c r="L123" s="46"/>
      <c r="M123" s="232"/>
      <c r="N123" s="23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154</v>
      </c>
      <c r="AU123" s="19" t="s">
        <v>80</v>
      </c>
    </row>
    <row r="124" s="2" customFormat="1" ht="16.5" customHeight="1">
      <c r="A124" s="40"/>
      <c r="B124" s="41"/>
      <c r="C124" s="258" t="s">
        <v>223</v>
      </c>
      <c r="D124" s="258" t="s">
        <v>298</v>
      </c>
      <c r="E124" s="259" t="s">
        <v>956</v>
      </c>
      <c r="F124" s="260" t="s">
        <v>957</v>
      </c>
      <c r="G124" s="261" t="s">
        <v>203</v>
      </c>
      <c r="H124" s="262">
        <v>8.8000000000000007</v>
      </c>
      <c r="I124" s="263"/>
      <c r="J124" s="264">
        <f>ROUND(I124*H124,2)</f>
        <v>0</v>
      </c>
      <c r="K124" s="265"/>
      <c r="L124" s="266"/>
      <c r="M124" s="267" t="s">
        <v>19</v>
      </c>
      <c r="N124" s="268" t="s">
        <v>42</v>
      </c>
      <c r="O124" s="86"/>
      <c r="P124" s="225">
        <f>O124*H124</f>
        <v>0</v>
      </c>
      <c r="Q124" s="225">
        <v>0.039</v>
      </c>
      <c r="R124" s="225">
        <f>Q124*H124</f>
        <v>0.34320000000000001</v>
      </c>
      <c r="S124" s="225">
        <v>0</v>
      </c>
      <c r="T124" s="22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7" t="s">
        <v>847</v>
      </c>
      <c r="AT124" s="227" t="s">
        <v>298</v>
      </c>
      <c r="AU124" s="227" t="s">
        <v>80</v>
      </c>
      <c r="AY124" s="19" t="s">
        <v>146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9" t="s">
        <v>78</v>
      </c>
      <c r="BK124" s="228">
        <f>ROUND(I124*H124,2)</f>
        <v>0</v>
      </c>
      <c r="BL124" s="19" t="s">
        <v>847</v>
      </c>
      <c r="BM124" s="227" t="s">
        <v>958</v>
      </c>
    </row>
    <row r="125" s="13" customFormat="1">
      <c r="A125" s="13"/>
      <c r="B125" s="236"/>
      <c r="C125" s="237"/>
      <c r="D125" s="234" t="s">
        <v>158</v>
      </c>
      <c r="E125" s="238" t="s">
        <v>19</v>
      </c>
      <c r="F125" s="239" t="s">
        <v>959</v>
      </c>
      <c r="G125" s="237"/>
      <c r="H125" s="240">
        <v>8.8000000000000007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158</v>
      </c>
      <c r="AU125" s="246" t="s">
        <v>80</v>
      </c>
      <c r="AV125" s="13" t="s">
        <v>80</v>
      </c>
      <c r="AW125" s="13" t="s">
        <v>33</v>
      </c>
      <c r="AX125" s="13" t="s">
        <v>78</v>
      </c>
      <c r="AY125" s="246" t="s">
        <v>146</v>
      </c>
    </row>
    <row r="126" s="2" customFormat="1" ht="24.15" customHeight="1">
      <c r="A126" s="40"/>
      <c r="B126" s="41"/>
      <c r="C126" s="215" t="s">
        <v>237</v>
      </c>
      <c r="D126" s="215" t="s">
        <v>148</v>
      </c>
      <c r="E126" s="216" t="s">
        <v>960</v>
      </c>
      <c r="F126" s="217" t="s">
        <v>961</v>
      </c>
      <c r="G126" s="218" t="s">
        <v>412</v>
      </c>
      <c r="H126" s="219">
        <v>1</v>
      </c>
      <c r="I126" s="220"/>
      <c r="J126" s="221">
        <f>ROUND(I126*H126,2)</f>
        <v>0</v>
      </c>
      <c r="K126" s="222"/>
      <c r="L126" s="46"/>
      <c r="M126" s="223" t="s">
        <v>19</v>
      </c>
      <c r="N126" s="224" t="s">
        <v>42</v>
      </c>
      <c r="O126" s="86"/>
      <c r="P126" s="225">
        <f>O126*H126</f>
        <v>0</v>
      </c>
      <c r="Q126" s="225">
        <v>0.19400000000000001</v>
      </c>
      <c r="R126" s="225">
        <f>Q126*H126</f>
        <v>0.19400000000000001</v>
      </c>
      <c r="S126" s="225">
        <v>0</v>
      </c>
      <c r="T126" s="22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7" t="s">
        <v>526</v>
      </c>
      <c r="AT126" s="227" t="s">
        <v>148</v>
      </c>
      <c r="AU126" s="227" t="s">
        <v>80</v>
      </c>
      <c r="AY126" s="19" t="s">
        <v>146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9" t="s">
        <v>78</v>
      </c>
      <c r="BK126" s="228">
        <f>ROUND(I126*H126,2)</f>
        <v>0</v>
      </c>
      <c r="BL126" s="19" t="s">
        <v>526</v>
      </c>
      <c r="BM126" s="227" t="s">
        <v>962</v>
      </c>
    </row>
    <row r="127" s="2" customFormat="1">
      <c r="A127" s="40"/>
      <c r="B127" s="41"/>
      <c r="C127" s="42"/>
      <c r="D127" s="229" t="s">
        <v>154</v>
      </c>
      <c r="E127" s="42"/>
      <c r="F127" s="230" t="s">
        <v>963</v>
      </c>
      <c r="G127" s="42"/>
      <c r="H127" s="42"/>
      <c r="I127" s="231"/>
      <c r="J127" s="42"/>
      <c r="K127" s="42"/>
      <c r="L127" s="46"/>
      <c r="M127" s="282"/>
      <c r="N127" s="283"/>
      <c r="O127" s="284"/>
      <c r="P127" s="284"/>
      <c r="Q127" s="284"/>
      <c r="R127" s="284"/>
      <c r="S127" s="284"/>
      <c r="T127" s="285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154</v>
      </c>
      <c r="AU127" s="19" t="s">
        <v>80</v>
      </c>
    </row>
    <row r="128" s="2" customFormat="1" ht="6.96" customHeight="1">
      <c r="A128" s="40"/>
      <c r="B128" s="61"/>
      <c r="C128" s="62"/>
      <c r="D128" s="62"/>
      <c r="E128" s="62"/>
      <c r="F128" s="62"/>
      <c r="G128" s="62"/>
      <c r="H128" s="62"/>
      <c r="I128" s="62"/>
      <c r="J128" s="62"/>
      <c r="K128" s="62"/>
      <c r="L128" s="46"/>
      <c r="M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</sheetData>
  <sheetProtection sheet="1" autoFilter="0" formatColumns="0" formatRows="0" objects="1" scenarios="1" spinCount="100000" saltValue="VnGpT0sWNqhfD0TFZuBFMBPwGcht78BJ7hgTkwZfND0pDBuizSVHNsVnkfY7fwl5TDCNGM8/5yrVpp4PAww9wg==" hashValue="fYnvpyMgdzpI9g4bbejeIatBe9SffXn/hcQAT+bOhdBQdXBWh+F9SC0GbOvzi35+P0MRewdXpQm8BDOzSivPtQ==" algorithmName="SHA-512" password="CC35"/>
  <autoFilter ref="C88:K12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4_01/129001101"/>
    <hyperlink ref="F96" r:id="rId2" display="https://podminky.urs.cz/item/CS_URS_2024_01/132212131"/>
    <hyperlink ref="F98" r:id="rId3" display="https://podminky.urs.cz/item/CS_URS_2024_01/162751117"/>
    <hyperlink ref="F100" r:id="rId4" display="https://podminky.urs.cz/item/CS_URS_2024_01/167151101"/>
    <hyperlink ref="F102" r:id="rId5" display="https://podminky.urs.cz/item/CS_URS_2024_01/171201231"/>
    <hyperlink ref="F106" r:id="rId6" display="https://podminky.urs.cz/item/CS_URS_2024_01/171251201"/>
    <hyperlink ref="F108" r:id="rId7" display="https://podminky.urs.cz/item/CS_URS_2024_01/174111101"/>
    <hyperlink ref="F116" r:id="rId8" display="https://podminky.urs.cz/item/CS_URS_2024_01/460010024"/>
    <hyperlink ref="F119" r:id="rId9" display="https://podminky.urs.cz/item/CS_URS_2024_01/460421082"/>
    <hyperlink ref="F121" r:id="rId10" display="https://podminky.urs.cz/item/CS_URS_2024_01/460671113"/>
    <hyperlink ref="F123" r:id="rId11" display="https://podminky.urs.cz/item/CS_URS_2024_01/460741121"/>
    <hyperlink ref="F127" r:id="rId12" display="https://podminky.urs.cz/item/CS_URS_2024_01/460762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112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26.25" customHeight="1">
      <c r="B7" s="22"/>
      <c r="E7" s="145" t="str">
        <f>'Rekapitulace stavby'!K6</f>
        <v>Doplnění chybějící dopravní infrastruktury pro pěší v okolí křižovatky ulic Štramberská, Záhumenní a Nádražní</v>
      </c>
      <c r="F7" s="144"/>
      <c r="G7" s="144"/>
      <c r="H7" s="144"/>
      <c r="L7" s="22"/>
    </row>
    <row r="8" s="1" customFormat="1" ht="12" customHeight="1">
      <c r="B8" s="22"/>
      <c r="D8" s="144" t="s">
        <v>113</v>
      </c>
      <c r="L8" s="22"/>
    </row>
    <row r="9" s="2" customFormat="1" ht="16.5" customHeight="1">
      <c r="A9" s="40"/>
      <c r="B9" s="46"/>
      <c r="C9" s="40"/>
      <c r="D9" s="40"/>
      <c r="E9" s="145" t="s">
        <v>114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883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964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5. 1. 2024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32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49"/>
      <c r="B29" s="150"/>
      <c r="C29" s="149"/>
      <c r="D29" s="149"/>
      <c r="E29" s="151" t="s">
        <v>36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ROUND((SUM(BE89:BE171)),  2)</f>
        <v>0</v>
      </c>
      <c r="G35" s="40"/>
      <c r="H35" s="40"/>
      <c r="I35" s="159">
        <v>0.20999999999999999</v>
      </c>
      <c r="J35" s="158">
        <f>ROUND(((SUM(BE89:BE171))*I35),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ROUND((SUM(BF89:BF171)),  2)</f>
        <v>0</v>
      </c>
      <c r="G36" s="40"/>
      <c r="H36" s="40"/>
      <c r="I36" s="159">
        <v>0.12</v>
      </c>
      <c r="J36" s="158">
        <f>ROUND(((SUM(BF89:BF171))*I36),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ROUND((SUM(BG89:BG171)),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ROUND((SUM(BH89:BH171)),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ROUND((SUM(BI89:BI171)),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115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1" t="str">
        <f>E7</f>
        <v>Doplnění chybějící dopravní infrastruktury pro pěší v okolí křižovatky ulic Štramberská, Záhumenní a Nádražní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113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883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101.3 - Dopravní značení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ul. Nádražní, Štramberská, Záhumenní</v>
      </c>
      <c r="G56" s="42"/>
      <c r="H56" s="42"/>
      <c r="I56" s="34" t="s">
        <v>23</v>
      </c>
      <c r="J56" s="74" t="str">
        <f>IF(J14="","",J14)</f>
        <v>5. 1. 2024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Město Kopřivnice</v>
      </c>
      <c r="G58" s="42"/>
      <c r="H58" s="42"/>
      <c r="I58" s="34" t="s">
        <v>31</v>
      </c>
      <c r="J58" s="38" t="str">
        <f>E23</f>
        <v>Dopravní projekce Bojko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Dopravní projekce Bojko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116</v>
      </c>
      <c r="D61" s="173"/>
      <c r="E61" s="173"/>
      <c r="F61" s="173"/>
      <c r="G61" s="173"/>
      <c r="H61" s="173"/>
      <c r="I61" s="173"/>
      <c r="J61" s="174" t="s">
        <v>117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118</v>
      </c>
    </row>
    <row r="64" s="9" customFormat="1" ht="24.96" customHeight="1">
      <c r="A64" s="9"/>
      <c r="B64" s="176"/>
      <c r="C64" s="177"/>
      <c r="D64" s="178" t="s">
        <v>119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120</v>
      </c>
      <c r="E65" s="184"/>
      <c r="F65" s="184"/>
      <c r="G65" s="184"/>
      <c r="H65" s="184"/>
      <c r="I65" s="184"/>
      <c r="J65" s="185">
        <f>J91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126</v>
      </c>
      <c r="E66" s="184"/>
      <c r="F66" s="184"/>
      <c r="G66" s="184"/>
      <c r="H66" s="184"/>
      <c r="I66" s="184"/>
      <c r="J66" s="185">
        <f>J113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127</v>
      </c>
      <c r="E67" s="184"/>
      <c r="F67" s="184"/>
      <c r="G67" s="184"/>
      <c r="H67" s="184"/>
      <c r="I67" s="184"/>
      <c r="J67" s="185">
        <f>J161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131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6.25" customHeight="1">
      <c r="A77" s="40"/>
      <c r="B77" s="41"/>
      <c r="C77" s="42"/>
      <c r="D77" s="42"/>
      <c r="E77" s="171" t="str">
        <f>E7</f>
        <v>Doplnění chybějící dopravní infrastruktury pro pěší v okolí křižovatky ulic Štramberská, Záhumenní a Nádražní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113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1" t="s">
        <v>114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883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SO 101.3 - Dopravní značení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>ul. Nádražní, Štramberská, Záhumenní</v>
      </c>
      <c r="G83" s="42"/>
      <c r="H83" s="42"/>
      <c r="I83" s="34" t="s">
        <v>23</v>
      </c>
      <c r="J83" s="74" t="str">
        <f>IF(J14="","",J14)</f>
        <v>5. 1. 2024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4" t="s">
        <v>25</v>
      </c>
      <c r="D85" s="42"/>
      <c r="E85" s="42"/>
      <c r="F85" s="29" t="str">
        <f>E17</f>
        <v>Město Kopřivnice</v>
      </c>
      <c r="G85" s="42"/>
      <c r="H85" s="42"/>
      <c r="I85" s="34" t="s">
        <v>31</v>
      </c>
      <c r="J85" s="38" t="str">
        <f>E23</f>
        <v>Dopravní projekce Bojko s.r.o.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29</v>
      </c>
      <c r="D86" s="42"/>
      <c r="E86" s="42"/>
      <c r="F86" s="29" t="str">
        <f>IF(E20="","",E20)</f>
        <v>Vyplň údaj</v>
      </c>
      <c r="G86" s="42"/>
      <c r="H86" s="42"/>
      <c r="I86" s="34" t="s">
        <v>34</v>
      </c>
      <c r="J86" s="38" t="str">
        <f>E26</f>
        <v>Dopravní projekce Bojko s.r.o.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132</v>
      </c>
      <c r="D88" s="190" t="s">
        <v>56</v>
      </c>
      <c r="E88" s="190" t="s">
        <v>52</v>
      </c>
      <c r="F88" s="190" t="s">
        <v>53</v>
      </c>
      <c r="G88" s="190" t="s">
        <v>133</v>
      </c>
      <c r="H88" s="190" t="s">
        <v>134</v>
      </c>
      <c r="I88" s="190" t="s">
        <v>135</v>
      </c>
      <c r="J88" s="191" t="s">
        <v>117</v>
      </c>
      <c r="K88" s="192" t="s">
        <v>136</v>
      </c>
      <c r="L88" s="193"/>
      <c r="M88" s="94" t="s">
        <v>19</v>
      </c>
      <c r="N88" s="95" t="s">
        <v>41</v>
      </c>
      <c r="O88" s="95" t="s">
        <v>137</v>
      </c>
      <c r="P88" s="95" t="s">
        <v>138</v>
      </c>
      <c r="Q88" s="95" t="s">
        <v>139</v>
      </c>
      <c r="R88" s="95" t="s">
        <v>140</v>
      </c>
      <c r="S88" s="95" t="s">
        <v>141</v>
      </c>
      <c r="T88" s="96" t="s">
        <v>142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143</v>
      </c>
      <c r="D89" s="42"/>
      <c r="E89" s="42"/>
      <c r="F89" s="42"/>
      <c r="G89" s="42"/>
      <c r="H89" s="42"/>
      <c r="I89" s="42"/>
      <c r="J89" s="194">
        <f>BK89</f>
        <v>0</v>
      </c>
      <c r="K89" s="42"/>
      <c r="L89" s="46"/>
      <c r="M89" s="97"/>
      <c r="N89" s="195"/>
      <c r="O89" s="98"/>
      <c r="P89" s="196">
        <f>P90</f>
        <v>0</v>
      </c>
      <c r="Q89" s="98"/>
      <c r="R89" s="196">
        <f>R90</f>
        <v>3.92137430928</v>
      </c>
      <c r="S89" s="98"/>
      <c r="T89" s="197">
        <f>T90</f>
        <v>3.944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70</v>
      </c>
      <c r="AU89" s="19" t="s">
        <v>118</v>
      </c>
      <c r="BK89" s="198">
        <f>BK90</f>
        <v>0</v>
      </c>
    </row>
    <row r="90" s="12" customFormat="1" ht="25.92" customHeight="1">
      <c r="A90" s="12"/>
      <c r="B90" s="199"/>
      <c r="C90" s="200"/>
      <c r="D90" s="201" t="s">
        <v>70</v>
      </c>
      <c r="E90" s="202" t="s">
        <v>144</v>
      </c>
      <c r="F90" s="202" t="s">
        <v>145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P91+P113+P161</f>
        <v>0</v>
      </c>
      <c r="Q90" s="207"/>
      <c r="R90" s="208">
        <f>R91+R113+R161</f>
        <v>3.92137430928</v>
      </c>
      <c r="S90" s="207"/>
      <c r="T90" s="209">
        <f>T91+T113+T161</f>
        <v>3.944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78</v>
      </c>
      <c r="AT90" s="211" t="s">
        <v>70</v>
      </c>
      <c r="AU90" s="211" t="s">
        <v>71</v>
      </c>
      <c r="AY90" s="210" t="s">
        <v>146</v>
      </c>
      <c r="BK90" s="212">
        <f>BK91+BK113+BK161</f>
        <v>0</v>
      </c>
    </row>
    <row r="91" s="12" customFormat="1" ht="22.8" customHeight="1">
      <c r="A91" s="12"/>
      <c r="B91" s="199"/>
      <c r="C91" s="200"/>
      <c r="D91" s="201" t="s">
        <v>70</v>
      </c>
      <c r="E91" s="213" t="s">
        <v>78</v>
      </c>
      <c r="F91" s="213" t="s">
        <v>147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SUM(P92:P112)</f>
        <v>0</v>
      </c>
      <c r="Q91" s="207"/>
      <c r="R91" s="208">
        <f>SUM(R92:R112)</f>
        <v>3.0373493092800001</v>
      </c>
      <c r="S91" s="207"/>
      <c r="T91" s="209">
        <f>SUM(T92:T112)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78</v>
      </c>
      <c r="AT91" s="211" t="s">
        <v>70</v>
      </c>
      <c r="AU91" s="211" t="s">
        <v>78</v>
      </c>
      <c r="AY91" s="210" t="s">
        <v>146</v>
      </c>
      <c r="BK91" s="212">
        <f>SUM(BK92:BK112)</f>
        <v>0</v>
      </c>
    </row>
    <row r="92" s="2" customFormat="1" ht="24.15" customHeight="1">
      <c r="A92" s="40"/>
      <c r="B92" s="41"/>
      <c r="C92" s="215" t="s">
        <v>78</v>
      </c>
      <c r="D92" s="215" t="s">
        <v>148</v>
      </c>
      <c r="E92" s="216" t="s">
        <v>224</v>
      </c>
      <c r="F92" s="217" t="s">
        <v>225</v>
      </c>
      <c r="G92" s="218" t="s">
        <v>226</v>
      </c>
      <c r="H92" s="219">
        <v>1.2</v>
      </c>
      <c r="I92" s="220"/>
      <c r="J92" s="221">
        <f>ROUND(I92*H92,2)</f>
        <v>0</v>
      </c>
      <c r="K92" s="222"/>
      <c r="L92" s="46"/>
      <c r="M92" s="223" t="s">
        <v>19</v>
      </c>
      <c r="N92" s="224" t="s">
        <v>42</v>
      </c>
      <c r="O92" s="86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7" t="s">
        <v>152</v>
      </c>
      <c r="AT92" s="227" t="s">
        <v>148</v>
      </c>
      <c r="AU92" s="227" t="s">
        <v>80</v>
      </c>
      <c r="AY92" s="19" t="s">
        <v>146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9" t="s">
        <v>78</v>
      </c>
      <c r="BK92" s="228">
        <f>ROUND(I92*H92,2)</f>
        <v>0</v>
      </c>
      <c r="BL92" s="19" t="s">
        <v>152</v>
      </c>
      <c r="BM92" s="227" t="s">
        <v>965</v>
      </c>
    </row>
    <row r="93" s="2" customFormat="1">
      <c r="A93" s="40"/>
      <c r="B93" s="41"/>
      <c r="C93" s="42"/>
      <c r="D93" s="229" t="s">
        <v>154</v>
      </c>
      <c r="E93" s="42"/>
      <c r="F93" s="230" t="s">
        <v>228</v>
      </c>
      <c r="G93" s="42"/>
      <c r="H93" s="42"/>
      <c r="I93" s="231"/>
      <c r="J93" s="42"/>
      <c r="K93" s="42"/>
      <c r="L93" s="46"/>
      <c r="M93" s="232"/>
      <c r="N93" s="23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154</v>
      </c>
      <c r="AU93" s="19" t="s">
        <v>80</v>
      </c>
    </row>
    <row r="94" s="13" customFormat="1">
      <c r="A94" s="13"/>
      <c r="B94" s="236"/>
      <c r="C94" s="237"/>
      <c r="D94" s="234" t="s">
        <v>158</v>
      </c>
      <c r="E94" s="238" t="s">
        <v>19</v>
      </c>
      <c r="F94" s="239" t="s">
        <v>966</v>
      </c>
      <c r="G94" s="237"/>
      <c r="H94" s="240">
        <v>0.40000000000000002</v>
      </c>
      <c r="I94" s="241"/>
      <c r="J94" s="237"/>
      <c r="K94" s="237"/>
      <c r="L94" s="242"/>
      <c r="M94" s="243"/>
      <c r="N94" s="244"/>
      <c r="O94" s="244"/>
      <c r="P94" s="244"/>
      <c r="Q94" s="244"/>
      <c r="R94" s="244"/>
      <c r="S94" s="244"/>
      <c r="T94" s="24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6" t="s">
        <v>158</v>
      </c>
      <c r="AU94" s="246" t="s">
        <v>80</v>
      </c>
      <c r="AV94" s="13" t="s">
        <v>80</v>
      </c>
      <c r="AW94" s="13" t="s">
        <v>33</v>
      </c>
      <c r="AX94" s="13" t="s">
        <v>71</v>
      </c>
      <c r="AY94" s="246" t="s">
        <v>146</v>
      </c>
    </row>
    <row r="95" s="13" customFormat="1">
      <c r="A95" s="13"/>
      <c r="B95" s="236"/>
      <c r="C95" s="237"/>
      <c r="D95" s="234" t="s">
        <v>158</v>
      </c>
      <c r="E95" s="238" t="s">
        <v>19</v>
      </c>
      <c r="F95" s="239" t="s">
        <v>967</v>
      </c>
      <c r="G95" s="237"/>
      <c r="H95" s="240">
        <v>0.80000000000000004</v>
      </c>
      <c r="I95" s="241"/>
      <c r="J95" s="237"/>
      <c r="K95" s="237"/>
      <c r="L95" s="242"/>
      <c r="M95" s="243"/>
      <c r="N95" s="244"/>
      <c r="O95" s="244"/>
      <c r="P95" s="244"/>
      <c r="Q95" s="244"/>
      <c r="R95" s="244"/>
      <c r="S95" s="244"/>
      <c r="T95" s="24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6" t="s">
        <v>158</v>
      </c>
      <c r="AU95" s="246" t="s">
        <v>80</v>
      </c>
      <c r="AV95" s="13" t="s">
        <v>80</v>
      </c>
      <c r="AW95" s="13" t="s">
        <v>33</v>
      </c>
      <c r="AX95" s="13" t="s">
        <v>71</v>
      </c>
      <c r="AY95" s="246" t="s">
        <v>146</v>
      </c>
    </row>
    <row r="96" s="14" customFormat="1">
      <c r="A96" s="14"/>
      <c r="B96" s="247"/>
      <c r="C96" s="248"/>
      <c r="D96" s="234" t="s">
        <v>158</v>
      </c>
      <c r="E96" s="249" t="s">
        <v>19</v>
      </c>
      <c r="F96" s="250" t="s">
        <v>178</v>
      </c>
      <c r="G96" s="248"/>
      <c r="H96" s="251">
        <v>1.2000000000000002</v>
      </c>
      <c r="I96" s="252"/>
      <c r="J96" s="248"/>
      <c r="K96" s="248"/>
      <c r="L96" s="253"/>
      <c r="M96" s="254"/>
      <c r="N96" s="255"/>
      <c r="O96" s="255"/>
      <c r="P96" s="255"/>
      <c r="Q96" s="255"/>
      <c r="R96" s="255"/>
      <c r="S96" s="255"/>
      <c r="T96" s="25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7" t="s">
        <v>158</v>
      </c>
      <c r="AU96" s="257" t="s">
        <v>80</v>
      </c>
      <c r="AV96" s="14" t="s">
        <v>152</v>
      </c>
      <c r="AW96" s="14" t="s">
        <v>33</v>
      </c>
      <c r="AX96" s="14" t="s">
        <v>78</v>
      </c>
      <c r="AY96" s="257" t="s">
        <v>146</v>
      </c>
    </row>
    <row r="97" s="2" customFormat="1" ht="24.15" customHeight="1">
      <c r="A97" s="40"/>
      <c r="B97" s="41"/>
      <c r="C97" s="215" t="s">
        <v>80</v>
      </c>
      <c r="D97" s="215" t="s">
        <v>148</v>
      </c>
      <c r="E97" s="216" t="s">
        <v>968</v>
      </c>
      <c r="F97" s="217" t="s">
        <v>969</v>
      </c>
      <c r="G97" s="218" t="s">
        <v>226</v>
      </c>
      <c r="H97" s="219">
        <v>1.2</v>
      </c>
      <c r="I97" s="220"/>
      <c r="J97" s="221">
        <f>ROUND(I97*H97,2)</f>
        <v>0</v>
      </c>
      <c r="K97" s="222"/>
      <c r="L97" s="46"/>
      <c r="M97" s="223" t="s">
        <v>19</v>
      </c>
      <c r="N97" s="224" t="s">
        <v>42</v>
      </c>
      <c r="O97" s="86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152</v>
      </c>
      <c r="AT97" s="227" t="s">
        <v>148</v>
      </c>
      <c r="AU97" s="227" t="s">
        <v>80</v>
      </c>
      <c r="AY97" s="19" t="s">
        <v>146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9" t="s">
        <v>78</v>
      </c>
      <c r="BK97" s="228">
        <f>ROUND(I97*H97,2)</f>
        <v>0</v>
      </c>
      <c r="BL97" s="19" t="s">
        <v>152</v>
      </c>
      <c r="BM97" s="227" t="s">
        <v>970</v>
      </c>
    </row>
    <row r="98" s="2" customFormat="1">
      <c r="A98" s="40"/>
      <c r="B98" s="41"/>
      <c r="C98" s="42"/>
      <c r="D98" s="229" t="s">
        <v>154</v>
      </c>
      <c r="E98" s="42"/>
      <c r="F98" s="230" t="s">
        <v>971</v>
      </c>
      <c r="G98" s="42"/>
      <c r="H98" s="42"/>
      <c r="I98" s="231"/>
      <c r="J98" s="42"/>
      <c r="K98" s="42"/>
      <c r="L98" s="46"/>
      <c r="M98" s="232"/>
      <c r="N98" s="23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154</v>
      </c>
      <c r="AU98" s="19" t="s">
        <v>80</v>
      </c>
    </row>
    <row r="99" s="2" customFormat="1" ht="37.8" customHeight="1">
      <c r="A99" s="40"/>
      <c r="B99" s="41"/>
      <c r="C99" s="215" t="s">
        <v>165</v>
      </c>
      <c r="D99" s="215" t="s">
        <v>148</v>
      </c>
      <c r="E99" s="216" t="s">
        <v>267</v>
      </c>
      <c r="F99" s="217" t="s">
        <v>268</v>
      </c>
      <c r="G99" s="218" t="s">
        <v>226</v>
      </c>
      <c r="H99" s="219">
        <v>1.2</v>
      </c>
      <c r="I99" s="220"/>
      <c r="J99" s="221">
        <f>ROUND(I99*H99,2)</f>
        <v>0</v>
      </c>
      <c r="K99" s="222"/>
      <c r="L99" s="46"/>
      <c r="M99" s="223" t="s">
        <v>19</v>
      </c>
      <c r="N99" s="224" t="s">
        <v>42</v>
      </c>
      <c r="O99" s="86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152</v>
      </c>
      <c r="AT99" s="227" t="s">
        <v>148</v>
      </c>
      <c r="AU99" s="227" t="s">
        <v>80</v>
      </c>
      <c r="AY99" s="19" t="s">
        <v>146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78</v>
      </c>
      <c r="BK99" s="228">
        <f>ROUND(I99*H99,2)</f>
        <v>0</v>
      </c>
      <c r="BL99" s="19" t="s">
        <v>152</v>
      </c>
      <c r="BM99" s="227" t="s">
        <v>972</v>
      </c>
    </row>
    <row r="100" s="2" customFormat="1">
      <c r="A100" s="40"/>
      <c r="B100" s="41"/>
      <c r="C100" s="42"/>
      <c r="D100" s="229" t="s">
        <v>154</v>
      </c>
      <c r="E100" s="42"/>
      <c r="F100" s="230" t="s">
        <v>270</v>
      </c>
      <c r="G100" s="42"/>
      <c r="H100" s="42"/>
      <c r="I100" s="231"/>
      <c r="J100" s="42"/>
      <c r="K100" s="42"/>
      <c r="L100" s="46"/>
      <c r="M100" s="232"/>
      <c r="N100" s="23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154</v>
      </c>
      <c r="AU100" s="19" t="s">
        <v>80</v>
      </c>
    </row>
    <row r="101" s="2" customFormat="1">
      <c r="A101" s="40"/>
      <c r="B101" s="41"/>
      <c r="C101" s="42"/>
      <c r="D101" s="234" t="s">
        <v>156</v>
      </c>
      <c r="E101" s="42"/>
      <c r="F101" s="235" t="s">
        <v>271</v>
      </c>
      <c r="G101" s="42"/>
      <c r="H101" s="42"/>
      <c r="I101" s="231"/>
      <c r="J101" s="42"/>
      <c r="K101" s="42"/>
      <c r="L101" s="46"/>
      <c r="M101" s="232"/>
      <c r="N101" s="23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156</v>
      </c>
      <c r="AU101" s="19" t="s">
        <v>80</v>
      </c>
    </row>
    <row r="102" s="2" customFormat="1" ht="24.15" customHeight="1">
      <c r="A102" s="40"/>
      <c r="B102" s="41"/>
      <c r="C102" s="215" t="s">
        <v>152</v>
      </c>
      <c r="D102" s="215" t="s">
        <v>148</v>
      </c>
      <c r="E102" s="216" t="s">
        <v>273</v>
      </c>
      <c r="F102" s="217" t="s">
        <v>274</v>
      </c>
      <c r="G102" s="218" t="s">
        <v>226</v>
      </c>
      <c r="H102" s="219">
        <v>1.2</v>
      </c>
      <c r="I102" s="220"/>
      <c r="J102" s="221">
        <f>ROUND(I102*H102,2)</f>
        <v>0</v>
      </c>
      <c r="K102" s="222"/>
      <c r="L102" s="46"/>
      <c r="M102" s="223" t="s">
        <v>19</v>
      </c>
      <c r="N102" s="224" t="s">
        <v>42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152</v>
      </c>
      <c r="AT102" s="227" t="s">
        <v>148</v>
      </c>
      <c r="AU102" s="227" t="s">
        <v>80</v>
      </c>
      <c r="AY102" s="19" t="s">
        <v>146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78</v>
      </c>
      <c r="BK102" s="228">
        <f>ROUND(I102*H102,2)</f>
        <v>0</v>
      </c>
      <c r="BL102" s="19" t="s">
        <v>152</v>
      </c>
      <c r="BM102" s="227" t="s">
        <v>973</v>
      </c>
    </row>
    <row r="103" s="2" customFormat="1">
      <c r="A103" s="40"/>
      <c r="B103" s="41"/>
      <c r="C103" s="42"/>
      <c r="D103" s="229" t="s">
        <v>154</v>
      </c>
      <c r="E103" s="42"/>
      <c r="F103" s="230" t="s">
        <v>276</v>
      </c>
      <c r="G103" s="42"/>
      <c r="H103" s="42"/>
      <c r="I103" s="231"/>
      <c r="J103" s="42"/>
      <c r="K103" s="42"/>
      <c r="L103" s="46"/>
      <c r="M103" s="232"/>
      <c r="N103" s="23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154</v>
      </c>
      <c r="AU103" s="19" t="s">
        <v>80</v>
      </c>
    </row>
    <row r="104" s="2" customFormat="1" ht="24.15" customHeight="1">
      <c r="A104" s="40"/>
      <c r="B104" s="41"/>
      <c r="C104" s="215" t="s">
        <v>179</v>
      </c>
      <c r="D104" s="215" t="s">
        <v>148</v>
      </c>
      <c r="E104" s="216" t="s">
        <v>279</v>
      </c>
      <c r="F104" s="217" t="s">
        <v>280</v>
      </c>
      <c r="G104" s="218" t="s">
        <v>281</v>
      </c>
      <c r="H104" s="219">
        <v>2.2799999999999998</v>
      </c>
      <c r="I104" s="220"/>
      <c r="J104" s="221">
        <f>ROUND(I104*H104,2)</f>
        <v>0</v>
      </c>
      <c r="K104" s="222"/>
      <c r="L104" s="46"/>
      <c r="M104" s="223" t="s">
        <v>19</v>
      </c>
      <c r="N104" s="224" t="s">
        <v>42</v>
      </c>
      <c r="O104" s="86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152</v>
      </c>
      <c r="AT104" s="227" t="s">
        <v>148</v>
      </c>
      <c r="AU104" s="227" t="s">
        <v>80</v>
      </c>
      <c r="AY104" s="19" t="s">
        <v>146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9" t="s">
        <v>78</v>
      </c>
      <c r="BK104" s="228">
        <f>ROUND(I104*H104,2)</f>
        <v>0</v>
      </c>
      <c r="BL104" s="19" t="s">
        <v>152</v>
      </c>
      <c r="BM104" s="227" t="s">
        <v>974</v>
      </c>
    </row>
    <row r="105" s="2" customFormat="1">
      <c r="A105" s="40"/>
      <c r="B105" s="41"/>
      <c r="C105" s="42"/>
      <c r="D105" s="229" t="s">
        <v>154</v>
      </c>
      <c r="E105" s="42"/>
      <c r="F105" s="230" t="s">
        <v>283</v>
      </c>
      <c r="G105" s="42"/>
      <c r="H105" s="42"/>
      <c r="I105" s="231"/>
      <c r="J105" s="42"/>
      <c r="K105" s="42"/>
      <c r="L105" s="46"/>
      <c r="M105" s="232"/>
      <c r="N105" s="23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154</v>
      </c>
      <c r="AU105" s="19" t="s">
        <v>80</v>
      </c>
    </row>
    <row r="106" s="2" customFormat="1">
      <c r="A106" s="40"/>
      <c r="B106" s="41"/>
      <c r="C106" s="42"/>
      <c r="D106" s="234" t="s">
        <v>156</v>
      </c>
      <c r="E106" s="42"/>
      <c r="F106" s="235" t="s">
        <v>284</v>
      </c>
      <c r="G106" s="42"/>
      <c r="H106" s="42"/>
      <c r="I106" s="231"/>
      <c r="J106" s="42"/>
      <c r="K106" s="42"/>
      <c r="L106" s="46"/>
      <c r="M106" s="232"/>
      <c r="N106" s="23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156</v>
      </c>
      <c r="AU106" s="19" t="s">
        <v>80</v>
      </c>
    </row>
    <row r="107" s="13" customFormat="1">
      <c r="A107" s="13"/>
      <c r="B107" s="236"/>
      <c r="C107" s="237"/>
      <c r="D107" s="234" t="s">
        <v>158</v>
      </c>
      <c r="E107" s="238" t="s">
        <v>19</v>
      </c>
      <c r="F107" s="239" t="s">
        <v>975</v>
      </c>
      <c r="G107" s="237"/>
      <c r="H107" s="240">
        <v>2.2799999999999998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6" t="s">
        <v>158</v>
      </c>
      <c r="AU107" s="246" t="s">
        <v>80</v>
      </c>
      <c r="AV107" s="13" t="s">
        <v>80</v>
      </c>
      <c r="AW107" s="13" t="s">
        <v>33</v>
      </c>
      <c r="AX107" s="13" t="s">
        <v>78</v>
      </c>
      <c r="AY107" s="246" t="s">
        <v>146</v>
      </c>
    </row>
    <row r="108" s="2" customFormat="1" ht="24.15" customHeight="1">
      <c r="A108" s="40"/>
      <c r="B108" s="41"/>
      <c r="C108" s="215" t="s">
        <v>184</v>
      </c>
      <c r="D108" s="215" t="s">
        <v>148</v>
      </c>
      <c r="E108" s="216" t="s">
        <v>287</v>
      </c>
      <c r="F108" s="217" t="s">
        <v>288</v>
      </c>
      <c r="G108" s="218" t="s">
        <v>226</v>
      </c>
      <c r="H108" s="219">
        <v>1.2</v>
      </c>
      <c r="I108" s="220"/>
      <c r="J108" s="221">
        <f>ROUND(I108*H108,2)</f>
        <v>0</v>
      </c>
      <c r="K108" s="222"/>
      <c r="L108" s="46"/>
      <c r="M108" s="223" t="s">
        <v>19</v>
      </c>
      <c r="N108" s="224" t="s">
        <v>42</v>
      </c>
      <c r="O108" s="86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7" t="s">
        <v>152</v>
      </c>
      <c r="AT108" s="227" t="s">
        <v>148</v>
      </c>
      <c r="AU108" s="227" t="s">
        <v>80</v>
      </c>
      <c r="AY108" s="19" t="s">
        <v>146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9" t="s">
        <v>78</v>
      </c>
      <c r="BK108" s="228">
        <f>ROUND(I108*H108,2)</f>
        <v>0</v>
      </c>
      <c r="BL108" s="19" t="s">
        <v>152</v>
      </c>
      <c r="BM108" s="227" t="s">
        <v>976</v>
      </c>
    </row>
    <row r="109" s="2" customFormat="1">
      <c r="A109" s="40"/>
      <c r="B109" s="41"/>
      <c r="C109" s="42"/>
      <c r="D109" s="229" t="s">
        <v>154</v>
      </c>
      <c r="E109" s="42"/>
      <c r="F109" s="230" t="s">
        <v>290</v>
      </c>
      <c r="G109" s="42"/>
      <c r="H109" s="42"/>
      <c r="I109" s="231"/>
      <c r="J109" s="42"/>
      <c r="K109" s="42"/>
      <c r="L109" s="46"/>
      <c r="M109" s="232"/>
      <c r="N109" s="23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154</v>
      </c>
      <c r="AU109" s="19" t="s">
        <v>80</v>
      </c>
    </row>
    <row r="110" s="2" customFormat="1" ht="16.5" customHeight="1">
      <c r="A110" s="40"/>
      <c r="B110" s="41"/>
      <c r="C110" s="215" t="s">
        <v>189</v>
      </c>
      <c r="D110" s="215" t="s">
        <v>148</v>
      </c>
      <c r="E110" s="216" t="s">
        <v>977</v>
      </c>
      <c r="F110" s="217" t="s">
        <v>978</v>
      </c>
      <c r="G110" s="218" t="s">
        <v>226</v>
      </c>
      <c r="H110" s="219">
        <v>1.3200000000000001</v>
      </c>
      <c r="I110" s="220"/>
      <c r="J110" s="221">
        <f>ROUND(I110*H110,2)</f>
        <v>0</v>
      </c>
      <c r="K110" s="222"/>
      <c r="L110" s="46"/>
      <c r="M110" s="223" t="s">
        <v>19</v>
      </c>
      <c r="N110" s="224" t="s">
        <v>42</v>
      </c>
      <c r="O110" s="86"/>
      <c r="P110" s="225">
        <f>O110*H110</f>
        <v>0</v>
      </c>
      <c r="Q110" s="225">
        <v>2.3010222040000001</v>
      </c>
      <c r="R110" s="225">
        <f>Q110*H110</f>
        <v>3.0373493092800001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152</v>
      </c>
      <c r="AT110" s="227" t="s">
        <v>148</v>
      </c>
      <c r="AU110" s="227" t="s">
        <v>80</v>
      </c>
      <c r="AY110" s="19" t="s">
        <v>146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78</v>
      </c>
      <c r="BK110" s="228">
        <f>ROUND(I110*H110,2)</f>
        <v>0</v>
      </c>
      <c r="BL110" s="19" t="s">
        <v>152</v>
      </c>
      <c r="BM110" s="227" t="s">
        <v>979</v>
      </c>
    </row>
    <row r="111" s="2" customFormat="1">
      <c r="A111" s="40"/>
      <c r="B111" s="41"/>
      <c r="C111" s="42"/>
      <c r="D111" s="229" t="s">
        <v>154</v>
      </c>
      <c r="E111" s="42"/>
      <c r="F111" s="230" t="s">
        <v>980</v>
      </c>
      <c r="G111" s="42"/>
      <c r="H111" s="42"/>
      <c r="I111" s="231"/>
      <c r="J111" s="42"/>
      <c r="K111" s="42"/>
      <c r="L111" s="46"/>
      <c r="M111" s="232"/>
      <c r="N111" s="23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154</v>
      </c>
      <c r="AU111" s="19" t="s">
        <v>80</v>
      </c>
    </row>
    <row r="112" s="13" customFormat="1">
      <c r="A112" s="13"/>
      <c r="B112" s="236"/>
      <c r="C112" s="237"/>
      <c r="D112" s="234" t="s">
        <v>158</v>
      </c>
      <c r="E112" s="238" t="s">
        <v>19</v>
      </c>
      <c r="F112" s="239" t="s">
        <v>981</v>
      </c>
      <c r="G112" s="237"/>
      <c r="H112" s="240">
        <v>1.3200000000000001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6" t="s">
        <v>158</v>
      </c>
      <c r="AU112" s="246" t="s">
        <v>80</v>
      </c>
      <c r="AV112" s="13" t="s">
        <v>80</v>
      </c>
      <c r="AW112" s="13" t="s">
        <v>33</v>
      </c>
      <c r="AX112" s="13" t="s">
        <v>78</v>
      </c>
      <c r="AY112" s="246" t="s">
        <v>146</v>
      </c>
    </row>
    <row r="113" s="12" customFormat="1" ht="22.8" customHeight="1">
      <c r="A113" s="12"/>
      <c r="B113" s="199"/>
      <c r="C113" s="200"/>
      <c r="D113" s="201" t="s">
        <v>70</v>
      </c>
      <c r="E113" s="213" t="s">
        <v>200</v>
      </c>
      <c r="F113" s="213" t="s">
        <v>700</v>
      </c>
      <c r="G113" s="200"/>
      <c r="H113" s="200"/>
      <c r="I113" s="203"/>
      <c r="J113" s="214">
        <f>BK113</f>
        <v>0</v>
      </c>
      <c r="K113" s="200"/>
      <c r="L113" s="205"/>
      <c r="M113" s="206"/>
      <c r="N113" s="207"/>
      <c r="O113" s="207"/>
      <c r="P113" s="208">
        <f>SUM(P114:P160)</f>
        <v>0</v>
      </c>
      <c r="Q113" s="207"/>
      <c r="R113" s="208">
        <f>SUM(R114:R160)</f>
        <v>0.88402500000000006</v>
      </c>
      <c r="S113" s="207"/>
      <c r="T113" s="209">
        <f>SUM(T114:T160)</f>
        <v>3.944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0" t="s">
        <v>78</v>
      </c>
      <c r="AT113" s="211" t="s">
        <v>70</v>
      </c>
      <c r="AU113" s="211" t="s">
        <v>78</v>
      </c>
      <c r="AY113" s="210" t="s">
        <v>146</v>
      </c>
      <c r="BK113" s="212">
        <f>SUM(BK114:BK160)</f>
        <v>0</v>
      </c>
    </row>
    <row r="114" s="2" customFormat="1" ht="16.5" customHeight="1">
      <c r="A114" s="40"/>
      <c r="B114" s="41"/>
      <c r="C114" s="215" t="s">
        <v>195</v>
      </c>
      <c r="D114" s="215" t="s">
        <v>148</v>
      </c>
      <c r="E114" s="216" t="s">
        <v>982</v>
      </c>
      <c r="F114" s="217" t="s">
        <v>983</v>
      </c>
      <c r="G114" s="218" t="s">
        <v>412</v>
      </c>
      <c r="H114" s="219">
        <v>6</v>
      </c>
      <c r="I114" s="220"/>
      <c r="J114" s="221">
        <f>ROUND(I114*H114,2)</f>
        <v>0</v>
      </c>
      <c r="K114" s="222"/>
      <c r="L114" s="46"/>
      <c r="M114" s="223" t="s">
        <v>19</v>
      </c>
      <c r="N114" s="224" t="s">
        <v>42</v>
      </c>
      <c r="O114" s="86"/>
      <c r="P114" s="225">
        <f>O114*H114</f>
        <v>0</v>
      </c>
      <c r="Q114" s="225">
        <v>0.00069999999999999999</v>
      </c>
      <c r="R114" s="225">
        <f>Q114*H114</f>
        <v>0.0041999999999999997</v>
      </c>
      <c r="S114" s="225">
        <v>0</v>
      </c>
      <c r="T114" s="22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7" t="s">
        <v>152</v>
      </c>
      <c r="AT114" s="227" t="s">
        <v>148</v>
      </c>
      <c r="AU114" s="227" t="s">
        <v>80</v>
      </c>
      <c r="AY114" s="19" t="s">
        <v>146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9" t="s">
        <v>78</v>
      </c>
      <c r="BK114" s="228">
        <f>ROUND(I114*H114,2)</f>
        <v>0</v>
      </c>
      <c r="BL114" s="19" t="s">
        <v>152</v>
      </c>
      <c r="BM114" s="227" t="s">
        <v>984</v>
      </c>
    </row>
    <row r="115" s="2" customFormat="1">
      <c r="A115" s="40"/>
      <c r="B115" s="41"/>
      <c r="C115" s="42"/>
      <c r="D115" s="229" t="s">
        <v>154</v>
      </c>
      <c r="E115" s="42"/>
      <c r="F115" s="230" t="s">
        <v>985</v>
      </c>
      <c r="G115" s="42"/>
      <c r="H115" s="42"/>
      <c r="I115" s="231"/>
      <c r="J115" s="42"/>
      <c r="K115" s="42"/>
      <c r="L115" s="46"/>
      <c r="M115" s="232"/>
      <c r="N115" s="23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154</v>
      </c>
      <c r="AU115" s="19" t="s">
        <v>80</v>
      </c>
    </row>
    <row r="116" s="13" customFormat="1">
      <c r="A116" s="13"/>
      <c r="B116" s="236"/>
      <c r="C116" s="237"/>
      <c r="D116" s="234" t="s">
        <v>158</v>
      </c>
      <c r="E116" s="238" t="s">
        <v>19</v>
      </c>
      <c r="F116" s="239" t="s">
        <v>986</v>
      </c>
      <c r="G116" s="237"/>
      <c r="H116" s="240">
        <v>2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6" t="s">
        <v>158</v>
      </c>
      <c r="AU116" s="246" t="s">
        <v>80</v>
      </c>
      <c r="AV116" s="13" t="s">
        <v>80</v>
      </c>
      <c r="AW116" s="13" t="s">
        <v>33</v>
      </c>
      <c r="AX116" s="13" t="s">
        <v>71</v>
      </c>
      <c r="AY116" s="246" t="s">
        <v>146</v>
      </c>
    </row>
    <row r="117" s="13" customFormat="1">
      <c r="A117" s="13"/>
      <c r="B117" s="236"/>
      <c r="C117" s="237"/>
      <c r="D117" s="234" t="s">
        <v>158</v>
      </c>
      <c r="E117" s="238" t="s">
        <v>19</v>
      </c>
      <c r="F117" s="239" t="s">
        <v>987</v>
      </c>
      <c r="G117" s="237"/>
      <c r="H117" s="240">
        <v>4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6" t="s">
        <v>158</v>
      </c>
      <c r="AU117" s="246" t="s">
        <v>80</v>
      </c>
      <c r="AV117" s="13" t="s">
        <v>80</v>
      </c>
      <c r="AW117" s="13" t="s">
        <v>33</v>
      </c>
      <c r="AX117" s="13" t="s">
        <v>71</v>
      </c>
      <c r="AY117" s="246" t="s">
        <v>146</v>
      </c>
    </row>
    <row r="118" s="14" customFormat="1">
      <c r="A118" s="14"/>
      <c r="B118" s="247"/>
      <c r="C118" s="248"/>
      <c r="D118" s="234" t="s">
        <v>158</v>
      </c>
      <c r="E118" s="249" t="s">
        <v>19</v>
      </c>
      <c r="F118" s="250" t="s">
        <v>178</v>
      </c>
      <c r="G118" s="248"/>
      <c r="H118" s="251">
        <v>6</v>
      </c>
      <c r="I118" s="252"/>
      <c r="J118" s="248"/>
      <c r="K118" s="248"/>
      <c r="L118" s="253"/>
      <c r="M118" s="254"/>
      <c r="N118" s="255"/>
      <c r="O118" s="255"/>
      <c r="P118" s="255"/>
      <c r="Q118" s="255"/>
      <c r="R118" s="255"/>
      <c r="S118" s="255"/>
      <c r="T118" s="25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7" t="s">
        <v>158</v>
      </c>
      <c r="AU118" s="257" t="s">
        <v>80</v>
      </c>
      <c r="AV118" s="14" t="s">
        <v>152</v>
      </c>
      <c r="AW118" s="14" t="s">
        <v>33</v>
      </c>
      <c r="AX118" s="14" t="s">
        <v>78</v>
      </c>
      <c r="AY118" s="257" t="s">
        <v>146</v>
      </c>
    </row>
    <row r="119" s="2" customFormat="1" ht="16.5" customHeight="1">
      <c r="A119" s="40"/>
      <c r="B119" s="41"/>
      <c r="C119" s="258" t="s">
        <v>200</v>
      </c>
      <c r="D119" s="258" t="s">
        <v>298</v>
      </c>
      <c r="E119" s="259" t="s">
        <v>988</v>
      </c>
      <c r="F119" s="260" t="s">
        <v>989</v>
      </c>
      <c r="G119" s="261" t="s">
        <v>412</v>
      </c>
      <c r="H119" s="262">
        <v>2</v>
      </c>
      <c r="I119" s="263"/>
      <c r="J119" s="264">
        <f>ROUND(I119*H119,2)</f>
        <v>0</v>
      </c>
      <c r="K119" s="265"/>
      <c r="L119" s="266"/>
      <c r="M119" s="267" t="s">
        <v>19</v>
      </c>
      <c r="N119" s="268" t="s">
        <v>42</v>
      </c>
      <c r="O119" s="86"/>
      <c r="P119" s="225">
        <f>O119*H119</f>
        <v>0</v>
      </c>
      <c r="Q119" s="225">
        <v>0.0040000000000000001</v>
      </c>
      <c r="R119" s="225">
        <f>Q119*H119</f>
        <v>0.0080000000000000002</v>
      </c>
      <c r="S119" s="225">
        <v>0</v>
      </c>
      <c r="T119" s="22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7" t="s">
        <v>195</v>
      </c>
      <c r="AT119" s="227" t="s">
        <v>298</v>
      </c>
      <c r="AU119" s="227" t="s">
        <v>80</v>
      </c>
      <c r="AY119" s="19" t="s">
        <v>146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9" t="s">
        <v>78</v>
      </c>
      <c r="BK119" s="228">
        <f>ROUND(I119*H119,2)</f>
        <v>0</v>
      </c>
      <c r="BL119" s="19" t="s">
        <v>152</v>
      </c>
      <c r="BM119" s="227" t="s">
        <v>990</v>
      </c>
    </row>
    <row r="120" s="13" customFormat="1">
      <c r="A120" s="13"/>
      <c r="B120" s="236"/>
      <c r="C120" s="237"/>
      <c r="D120" s="234" t="s">
        <v>158</v>
      </c>
      <c r="E120" s="238" t="s">
        <v>19</v>
      </c>
      <c r="F120" s="239" t="s">
        <v>991</v>
      </c>
      <c r="G120" s="237"/>
      <c r="H120" s="240">
        <v>2</v>
      </c>
      <c r="I120" s="241"/>
      <c r="J120" s="237"/>
      <c r="K120" s="237"/>
      <c r="L120" s="242"/>
      <c r="M120" s="243"/>
      <c r="N120" s="244"/>
      <c r="O120" s="244"/>
      <c r="P120" s="244"/>
      <c r="Q120" s="244"/>
      <c r="R120" s="244"/>
      <c r="S120" s="244"/>
      <c r="T120" s="24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6" t="s">
        <v>158</v>
      </c>
      <c r="AU120" s="246" t="s">
        <v>80</v>
      </c>
      <c r="AV120" s="13" t="s">
        <v>80</v>
      </c>
      <c r="AW120" s="13" t="s">
        <v>33</v>
      </c>
      <c r="AX120" s="13" t="s">
        <v>78</v>
      </c>
      <c r="AY120" s="246" t="s">
        <v>146</v>
      </c>
    </row>
    <row r="121" s="2" customFormat="1" ht="16.5" customHeight="1">
      <c r="A121" s="40"/>
      <c r="B121" s="41"/>
      <c r="C121" s="215" t="s">
        <v>208</v>
      </c>
      <c r="D121" s="215" t="s">
        <v>148</v>
      </c>
      <c r="E121" s="216" t="s">
        <v>992</v>
      </c>
      <c r="F121" s="217" t="s">
        <v>993</v>
      </c>
      <c r="G121" s="218" t="s">
        <v>412</v>
      </c>
      <c r="H121" s="219">
        <v>6</v>
      </c>
      <c r="I121" s="220"/>
      <c r="J121" s="221">
        <f>ROUND(I121*H121,2)</f>
        <v>0</v>
      </c>
      <c r="K121" s="222"/>
      <c r="L121" s="46"/>
      <c r="M121" s="223" t="s">
        <v>19</v>
      </c>
      <c r="N121" s="224" t="s">
        <v>42</v>
      </c>
      <c r="O121" s="86"/>
      <c r="P121" s="225">
        <f>O121*H121</f>
        <v>0</v>
      </c>
      <c r="Q121" s="225">
        <v>0.11275499999999999</v>
      </c>
      <c r="R121" s="225">
        <f>Q121*H121</f>
        <v>0.67652999999999996</v>
      </c>
      <c r="S121" s="225">
        <v>0</v>
      </c>
      <c r="T121" s="22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7" t="s">
        <v>152</v>
      </c>
      <c r="AT121" s="227" t="s">
        <v>148</v>
      </c>
      <c r="AU121" s="227" t="s">
        <v>80</v>
      </c>
      <c r="AY121" s="19" t="s">
        <v>146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9" t="s">
        <v>78</v>
      </c>
      <c r="BK121" s="228">
        <f>ROUND(I121*H121,2)</f>
        <v>0</v>
      </c>
      <c r="BL121" s="19" t="s">
        <v>152</v>
      </c>
      <c r="BM121" s="227" t="s">
        <v>994</v>
      </c>
    </row>
    <row r="122" s="2" customFormat="1">
      <c r="A122" s="40"/>
      <c r="B122" s="41"/>
      <c r="C122" s="42"/>
      <c r="D122" s="229" t="s">
        <v>154</v>
      </c>
      <c r="E122" s="42"/>
      <c r="F122" s="230" t="s">
        <v>995</v>
      </c>
      <c r="G122" s="42"/>
      <c r="H122" s="42"/>
      <c r="I122" s="231"/>
      <c r="J122" s="42"/>
      <c r="K122" s="42"/>
      <c r="L122" s="46"/>
      <c r="M122" s="232"/>
      <c r="N122" s="23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154</v>
      </c>
      <c r="AU122" s="19" t="s">
        <v>80</v>
      </c>
    </row>
    <row r="123" s="13" customFormat="1">
      <c r="A123" s="13"/>
      <c r="B123" s="236"/>
      <c r="C123" s="237"/>
      <c r="D123" s="234" t="s">
        <v>158</v>
      </c>
      <c r="E123" s="238" t="s">
        <v>19</v>
      </c>
      <c r="F123" s="239" t="s">
        <v>996</v>
      </c>
      <c r="G123" s="237"/>
      <c r="H123" s="240">
        <v>2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158</v>
      </c>
      <c r="AU123" s="246" t="s">
        <v>80</v>
      </c>
      <c r="AV123" s="13" t="s">
        <v>80</v>
      </c>
      <c r="AW123" s="13" t="s">
        <v>33</v>
      </c>
      <c r="AX123" s="13" t="s">
        <v>71</v>
      </c>
      <c r="AY123" s="246" t="s">
        <v>146</v>
      </c>
    </row>
    <row r="124" s="13" customFormat="1">
      <c r="A124" s="13"/>
      <c r="B124" s="236"/>
      <c r="C124" s="237"/>
      <c r="D124" s="234" t="s">
        <v>158</v>
      </c>
      <c r="E124" s="238" t="s">
        <v>19</v>
      </c>
      <c r="F124" s="239" t="s">
        <v>987</v>
      </c>
      <c r="G124" s="237"/>
      <c r="H124" s="240">
        <v>4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6" t="s">
        <v>158</v>
      </c>
      <c r="AU124" s="246" t="s">
        <v>80</v>
      </c>
      <c r="AV124" s="13" t="s">
        <v>80</v>
      </c>
      <c r="AW124" s="13" t="s">
        <v>33</v>
      </c>
      <c r="AX124" s="13" t="s">
        <v>71</v>
      </c>
      <c r="AY124" s="246" t="s">
        <v>146</v>
      </c>
    </row>
    <row r="125" s="14" customFormat="1">
      <c r="A125" s="14"/>
      <c r="B125" s="247"/>
      <c r="C125" s="248"/>
      <c r="D125" s="234" t="s">
        <v>158</v>
      </c>
      <c r="E125" s="249" t="s">
        <v>19</v>
      </c>
      <c r="F125" s="250" t="s">
        <v>178</v>
      </c>
      <c r="G125" s="248"/>
      <c r="H125" s="251">
        <v>6</v>
      </c>
      <c r="I125" s="252"/>
      <c r="J125" s="248"/>
      <c r="K125" s="248"/>
      <c r="L125" s="253"/>
      <c r="M125" s="254"/>
      <c r="N125" s="255"/>
      <c r="O125" s="255"/>
      <c r="P125" s="255"/>
      <c r="Q125" s="255"/>
      <c r="R125" s="255"/>
      <c r="S125" s="255"/>
      <c r="T125" s="25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7" t="s">
        <v>158</v>
      </c>
      <c r="AU125" s="257" t="s">
        <v>80</v>
      </c>
      <c r="AV125" s="14" t="s">
        <v>152</v>
      </c>
      <c r="AW125" s="14" t="s">
        <v>33</v>
      </c>
      <c r="AX125" s="14" t="s">
        <v>78</v>
      </c>
      <c r="AY125" s="257" t="s">
        <v>146</v>
      </c>
    </row>
    <row r="126" s="2" customFormat="1" ht="16.5" customHeight="1">
      <c r="A126" s="40"/>
      <c r="B126" s="41"/>
      <c r="C126" s="258" t="s">
        <v>213</v>
      </c>
      <c r="D126" s="258" t="s">
        <v>298</v>
      </c>
      <c r="E126" s="259" t="s">
        <v>997</v>
      </c>
      <c r="F126" s="260" t="s">
        <v>998</v>
      </c>
      <c r="G126" s="261" t="s">
        <v>412</v>
      </c>
      <c r="H126" s="262">
        <v>6</v>
      </c>
      <c r="I126" s="263"/>
      <c r="J126" s="264">
        <f>ROUND(I126*H126,2)</f>
        <v>0</v>
      </c>
      <c r="K126" s="265"/>
      <c r="L126" s="266"/>
      <c r="M126" s="267" t="s">
        <v>19</v>
      </c>
      <c r="N126" s="268" t="s">
        <v>42</v>
      </c>
      <c r="O126" s="86"/>
      <c r="P126" s="225">
        <f>O126*H126</f>
        <v>0</v>
      </c>
      <c r="Q126" s="225">
        <v>0.0064999999999999997</v>
      </c>
      <c r="R126" s="225">
        <f>Q126*H126</f>
        <v>0.039</v>
      </c>
      <c r="S126" s="225">
        <v>0</v>
      </c>
      <c r="T126" s="22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7" t="s">
        <v>195</v>
      </c>
      <c r="AT126" s="227" t="s">
        <v>298</v>
      </c>
      <c r="AU126" s="227" t="s">
        <v>80</v>
      </c>
      <c r="AY126" s="19" t="s">
        <v>146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9" t="s">
        <v>78</v>
      </c>
      <c r="BK126" s="228">
        <f>ROUND(I126*H126,2)</f>
        <v>0</v>
      </c>
      <c r="BL126" s="19" t="s">
        <v>152</v>
      </c>
      <c r="BM126" s="227" t="s">
        <v>999</v>
      </c>
    </row>
    <row r="127" s="2" customFormat="1" ht="16.5" customHeight="1">
      <c r="A127" s="40"/>
      <c r="B127" s="41"/>
      <c r="C127" s="258" t="s">
        <v>8</v>
      </c>
      <c r="D127" s="258" t="s">
        <v>298</v>
      </c>
      <c r="E127" s="259" t="s">
        <v>1000</v>
      </c>
      <c r="F127" s="260" t="s">
        <v>1001</v>
      </c>
      <c r="G127" s="261" t="s">
        <v>412</v>
      </c>
      <c r="H127" s="262">
        <v>6</v>
      </c>
      <c r="I127" s="263"/>
      <c r="J127" s="264">
        <f>ROUND(I127*H127,2)</f>
        <v>0</v>
      </c>
      <c r="K127" s="265"/>
      <c r="L127" s="266"/>
      <c r="M127" s="267" t="s">
        <v>19</v>
      </c>
      <c r="N127" s="268" t="s">
        <v>42</v>
      </c>
      <c r="O127" s="86"/>
      <c r="P127" s="225">
        <f>O127*H127</f>
        <v>0</v>
      </c>
      <c r="Q127" s="225">
        <v>0.0033</v>
      </c>
      <c r="R127" s="225">
        <f>Q127*H127</f>
        <v>0.019799999999999998</v>
      </c>
      <c r="S127" s="225">
        <v>0</v>
      </c>
      <c r="T127" s="22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7" t="s">
        <v>195</v>
      </c>
      <c r="AT127" s="227" t="s">
        <v>298</v>
      </c>
      <c r="AU127" s="227" t="s">
        <v>80</v>
      </c>
      <c r="AY127" s="19" t="s">
        <v>146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9" t="s">
        <v>78</v>
      </c>
      <c r="BK127" s="228">
        <f>ROUND(I127*H127,2)</f>
        <v>0</v>
      </c>
      <c r="BL127" s="19" t="s">
        <v>152</v>
      </c>
      <c r="BM127" s="227" t="s">
        <v>1002</v>
      </c>
    </row>
    <row r="128" s="2" customFormat="1" ht="16.5" customHeight="1">
      <c r="A128" s="40"/>
      <c r="B128" s="41"/>
      <c r="C128" s="258" t="s">
        <v>223</v>
      </c>
      <c r="D128" s="258" t="s">
        <v>298</v>
      </c>
      <c r="E128" s="259" t="s">
        <v>1003</v>
      </c>
      <c r="F128" s="260" t="s">
        <v>1004</v>
      </c>
      <c r="G128" s="261" t="s">
        <v>412</v>
      </c>
      <c r="H128" s="262">
        <v>6</v>
      </c>
      <c r="I128" s="263"/>
      <c r="J128" s="264">
        <f>ROUND(I128*H128,2)</f>
        <v>0</v>
      </c>
      <c r="K128" s="265"/>
      <c r="L128" s="266"/>
      <c r="M128" s="267" t="s">
        <v>19</v>
      </c>
      <c r="N128" s="268" t="s">
        <v>42</v>
      </c>
      <c r="O128" s="86"/>
      <c r="P128" s="225">
        <f>O128*H128</f>
        <v>0</v>
      </c>
      <c r="Q128" s="225">
        <v>0.00014999999999999999</v>
      </c>
      <c r="R128" s="225">
        <f>Q128*H128</f>
        <v>0.00089999999999999998</v>
      </c>
      <c r="S128" s="225">
        <v>0</v>
      </c>
      <c r="T128" s="22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7" t="s">
        <v>195</v>
      </c>
      <c r="AT128" s="227" t="s">
        <v>298</v>
      </c>
      <c r="AU128" s="227" t="s">
        <v>80</v>
      </c>
      <c r="AY128" s="19" t="s">
        <v>146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9" t="s">
        <v>78</v>
      </c>
      <c r="BK128" s="228">
        <f>ROUND(I128*H128,2)</f>
        <v>0</v>
      </c>
      <c r="BL128" s="19" t="s">
        <v>152</v>
      </c>
      <c r="BM128" s="227" t="s">
        <v>1005</v>
      </c>
    </row>
    <row r="129" s="2" customFormat="1" ht="16.5" customHeight="1">
      <c r="A129" s="40"/>
      <c r="B129" s="41"/>
      <c r="C129" s="258" t="s">
        <v>237</v>
      </c>
      <c r="D129" s="258" t="s">
        <v>298</v>
      </c>
      <c r="E129" s="259" t="s">
        <v>1006</v>
      </c>
      <c r="F129" s="260" t="s">
        <v>1007</v>
      </c>
      <c r="G129" s="261" t="s">
        <v>412</v>
      </c>
      <c r="H129" s="262">
        <v>12</v>
      </c>
      <c r="I129" s="263"/>
      <c r="J129" s="264">
        <f>ROUND(I129*H129,2)</f>
        <v>0</v>
      </c>
      <c r="K129" s="265"/>
      <c r="L129" s="266"/>
      <c r="M129" s="267" t="s">
        <v>19</v>
      </c>
      <c r="N129" s="268" t="s">
        <v>42</v>
      </c>
      <c r="O129" s="86"/>
      <c r="P129" s="225">
        <f>O129*H129</f>
        <v>0</v>
      </c>
      <c r="Q129" s="225">
        <v>0.00040000000000000002</v>
      </c>
      <c r="R129" s="225">
        <f>Q129*H129</f>
        <v>0.0048000000000000004</v>
      </c>
      <c r="S129" s="225">
        <v>0</v>
      </c>
      <c r="T129" s="22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7" t="s">
        <v>195</v>
      </c>
      <c r="AT129" s="227" t="s">
        <v>298</v>
      </c>
      <c r="AU129" s="227" t="s">
        <v>80</v>
      </c>
      <c r="AY129" s="19" t="s">
        <v>146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9" t="s">
        <v>78</v>
      </c>
      <c r="BK129" s="228">
        <f>ROUND(I129*H129,2)</f>
        <v>0</v>
      </c>
      <c r="BL129" s="19" t="s">
        <v>152</v>
      </c>
      <c r="BM129" s="227" t="s">
        <v>1008</v>
      </c>
    </row>
    <row r="130" s="13" customFormat="1">
      <c r="A130" s="13"/>
      <c r="B130" s="236"/>
      <c r="C130" s="237"/>
      <c r="D130" s="234" t="s">
        <v>158</v>
      </c>
      <c r="E130" s="238" t="s">
        <v>19</v>
      </c>
      <c r="F130" s="239" t="s">
        <v>1009</v>
      </c>
      <c r="G130" s="237"/>
      <c r="H130" s="240">
        <v>12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158</v>
      </c>
      <c r="AU130" s="246" t="s">
        <v>80</v>
      </c>
      <c r="AV130" s="13" t="s">
        <v>80</v>
      </c>
      <c r="AW130" s="13" t="s">
        <v>33</v>
      </c>
      <c r="AX130" s="13" t="s">
        <v>78</v>
      </c>
      <c r="AY130" s="246" t="s">
        <v>146</v>
      </c>
    </row>
    <row r="131" s="2" customFormat="1" ht="16.5" customHeight="1">
      <c r="A131" s="40"/>
      <c r="B131" s="41"/>
      <c r="C131" s="215" t="s">
        <v>242</v>
      </c>
      <c r="D131" s="215" t="s">
        <v>148</v>
      </c>
      <c r="E131" s="216" t="s">
        <v>1010</v>
      </c>
      <c r="F131" s="217" t="s">
        <v>1011</v>
      </c>
      <c r="G131" s="218" t="s">
        <v>203</v>
      </c>
      <c r="H131" s="219">
        <v>26</v>
      </c>
      <c r="I131" s="220"/>
      <c r="J131" s="221">
        <f>ROUND(I131*H131,2)</f>
        <v>0</v>
      </c>
      <c r="K131" s="222"/>
      <c r="L131" s="46"/>
      <c r="M131" s="223" t="s">
        <v>19</v>
      </c>
      <c r="N131" s="224" t="s">
        <v>42</v>
      </c>
      <c r="O131" s="86"/>
      <c r="P131" s="225">
        <f>O131*H131</f>
        <v>0</v>
      </c>
      <c r="Q131" s="225">
        <v>0.00020000000000000001</v>
      </c>
      <c r="R131" s="225">
        <f>Q131*H131</f>
        <v>0.0052000000000000006</v>
      </c>
      <c r="S131" s="225">
        <v>0</v>
      </c>
      <c r="T131" s="22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7" t="s">
        <v>152</v>
      </c>
      <c r="AT131" s="227" t="s">
        <v>148</v>
      </c>
      <c r="AU131" s="227" t="s">
        <v>80</v>
      </c>
      <c r="AY131" s="19" t="s">
        <v>146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9" t="s">
        <v>78</v>
      </c>
      <c r="BK131" s="228">
        <f>ROUND(I131*H131,2)</f>
        <v>0</v>
      </c>
      <c r="BL131" s="19" t="s">
        <v>152</v>
      </c>
      <c r="BM131" s="227" t="s">
        <v>1012</v>
      </c>
    </row>
    <row r="132" s="2" customFormat="1">
      <c r="A132" s="40"/>
      <c r="B132" s="41"/>
      <c r="C132" s="42"/>
      <c r="D132" s="229" t="s">
        <v>154</v>
      </c>
      <c r="E132" s="42"/>
      <c r="F132" s="230" t="s">
        <v>1013</v>
      </c>
      <c r="G132" s="42"/>
      <c r="H132" s="42"/>
      <c r="I132" s="231"/>
      <c r="J132" s="42"/>
      <c r="K132" s="42"/>
      <c r="L132" s="46"/>
      <c r="M132" s="232"/>
      <c r="N132" s="23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154</v>
      </c>
      <c r="AU132" s="19" t="s">
        <v>80</v>
      </c>
    </row>
    <row r="133" s="13" customFormat="1">
      <c r="A133" s="13"/>
      <c r="B133" s="236"/>
      <c r="C133" s="237"/>
      <c r="D133" s="234" t="s">
        <v>158</v>
      </c>
      <c r="E133" s="238" t="s">
        <v>19</v>
      </c>
      <c r="F133" s="239" t="s">
        <v>1014</v>
      </c>
      <c r="G133" s="237"/>
      <c r="H133" s="240">
        <v>26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158</v>
      </c>
      <c r="AU133" s="246" t="s">
        <v>80</v>
      </c>
      <c r="AV133" s="13" t="s">
        <v>80</v>
      </c>
      <c r="AW133" s="13" t="s">
        <v>33</v>
      </c>
      <c r="AX133" s="13" t="s">
        <v>78</v>
      </c>
      <c r="AY133" s="246" t="s">
        <v>146</v>
      </c>
    </row>
    <row r="134" s="2" customFormat="1" ht="16.5" customHeight="1">
      <c r="A134" s="40"/>
      <c r="B134" s="41"/>
      <c r="C134" s="215" t="s">
        <v>248</v>
      </c>
      <c r="D134" s="215" t="s">
        <v>148</v>
      </c>
      <c r="E134" s="216" t="s">
        <v>1015</v>
      </c>
      <c r="F134" s="217" t="s">
        <v>1016</v>
      </c>
      <c r="G134" s="218" t="s">
        <v>203</v>
      </c>
      <c r="H134" s="219">
        <v>53</v>
      </c>
      <c r="I134" s="220"/>
      <c r="J134" s="221">
        <f>ROUND(I134*H134,2)</f>
        <v>0</v>
      </c>
      <c r="K134" s="222"/>
      <c r="L134" s="46"/>
      <c r="M134" s="223" t="s">
        <v>19</v>
      </c>
      <c r="N134" s="224" t="s">
        <v>42</v>
      </c>
      <c r="O134" s="86"/>
      <c r="P134" s="225">
        <f>O134*H134</f>
        <v>0</v>
      </c>
      <c r="Q134" s="225">
        <v>0.00040000000000000002</v>
      </c>
      <c r="R134" s="225">
        <f>Q134*H134</f>
        <v>0.0212</v>
      </c>
      <c r="S134" s="225">
        <v>0</v>
      </c>
      <c r="T134" s="22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7" t="s">
        <v>152</v>
      </c>
      <c r="AT134" s="227" t="s">
        <v>148</v>
      </c>
      <c r="AU134" s="227" t="s">
        <v>80</v>
      </c>
      <c r="AY134" s="19" t="s">
        <v>146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9" t="s">
        <v>78</v>
      </c>
      <c r="BK134" s="228">
        <f>ROUND(I134*H134,2)</f>
        <v>0</v>
      </c>
      <c r="BL134" s="19" t="s">
        <v>152</v>
      </c>
      <c r="BM134" s="227" t="s">
        <v>1017</v>
      </c>
    </row>
    <row r="135" s="2" customFormat="1">
      <c r="A135" s="40"/>
      <c r="B135" s="41"/>
      <c r="C135" s="42"/>
      <c r="D135" s="229" t="s">
        <v>154</v>
      </c>
      <c r="E135" s="42"/>
      <c r="F135" s="230" t="s">
        <v>1018</v>
      </c>
      <c r="G135" s="42"/>
      <c r="H135" s="42"/>
      <c r="I135" s="231"/>
      <c r="J135" s="42"/>
      <c r="K135" s="42"/>
      <c r="L135" s="46"/>
      <c r="M135" s="232"/>
      <c r="N135" s="23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154</v>
      </c>
      <c r="AU135" s="19" t="s">
        <v>80</v>
      </c>
    </row>
    <row r="136" s="13" customFormat="1">
      <c r="A136" s="13"/>
      <c r="B136" s="236"/>
      <c r="C136" s="237"/>
      <c r="D136" s="234" t="s">
        <v>158</v>
      </c>
      <c r="E136" s="238" t="s">
        <v>19</v>
      </c>
      <c r="F136" s="239" t="s">
        <v>1019</v>
      </c>
      <c r="G136" s="237"/>
      <c r="H136" s="240">
        <v>53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158</v>
      </c>
      <c r="AU136" s="246" t="s">
        <v>80</v>
      </c>
      <c r="AV136" s="13" t="s">
        <v>80</v>
      </c>
      <c r="AW136" s="13" t="s">
        <v>33</v>
      </c>
      <c r="AX136" s="13" t="s">
        <v>78</v>
      </c>
      <c r="AY136" s="246" t="s">
        <v>146</v>
      </c>
    </row>
    <row r="137" s="2" customFormat="1" ht="24.15" customHeight="1">
      <c r="A137" s="40"/>
      <c r="B137" s="41"/>
      <c r="C137" s="215" t="s">
        <v>255</v>
      </c>
      <c r="D137" s="215" t="s">
        <v>148</v>
      </c>
      <c r="E137" s="216" t="s">
        <v>1020</v>
      </c>
      <c r="F137" s="217" t="s">
        <v>1021</v>
      </c>
      <c r="G137" s="218" t="s">
        <v>203</v>
      </c>
      <c r="H137" s="219">
        <v>22.5</v>
      </c>
      <c r="I137" s="220"/>
      <c r="J137" s="221">
        <f>ROUND(I137*H137,2)</f>
        <v>0</v>
      </c>
      <c r="K137" s="222"/>
      <c r="L137" s="46"/>
      <c r="M137" s="223" t="s">
        <v>19</v>
      </c>
      <c r="N137" s="224" t="s">
        <v>42</v>
      </c>
      <c r="O137" s="86"/>
      <c r="P137" s="225">
        <f>O137*H137</f>
        <v>0</v>
      </c>
      <c r="Q137" s="225">
        <v>0.0035400000000000002</v>
      </c>
      <c r="R137" s="225">
        <f>Q137*H137</f>
        <v>0.079649999999999999</v>
      </c>
      <c r="S137" s="225">
        <v>0</v>
      </c>
      <c r="T137" s="22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7" t="s">
        <v>152</v>
      </c>
      <c r="AT137" s="227" t="s">
        <v>148</v>
      </c>
      <c r="AU137" s="227" t="s">
        <v>80</v>
      </c>
      <c r="AY137" s="19" t="s">
        <v>146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9" t="s">
        <v>78</v>
      </c>
      <c r="BK137" s="228">
        <f>ROUND(I137*H137,2)</f>
        <v>0</v>
      </c>
      <c r="BL137" s="19" t="s">
        <v>152</v>
      </c>
      <c r="BM137" s="227" t="s">
        <v>1022</v>
      </c>
    </row>
    <row r="138" s="2" customFormat="1">
      <c r="A138" s="40"/>
      <c r="B138" s="41"/>
      <c r="C138" s="42"/>
      <c r="D138" s="229" t="s">
        <v>154</v>
      </c>
      <c r="E138" s="42"/>
      <c r="F138" s="230" t="s">
        <v>1023</v>
      </c>
      <c r="G138" s="42"/>
      <c r="H138" s="42"/>
      <c r="I138" s="231"/>
      <c r="J138" s="42"/>
      <c r="K138" s="42"/>
      <c r="L138" s="46"/>
      <c r="M138" s="232"/>
      <c r="N138" s="23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154</v>
      </c>
      <c r="AU138" s="19" t="s">
        <v>80</v>
      </c>
    </row>
    <row r="139" s="2" customFormat="1" ht="21.75" customHeight="1">
      <c r="A139" s="40"/>
      <c r="B139" s="41"/>
      <c r="C139" s="215" t="s">
        <v>260</v>
      </c>
      <c r="D139" s="215" t="s">
        <v>148</v>
      </c>
      <c r="E139" s="216" t="s">
        <v>1024</v>
      </c>
      <c r="F139" s="217" t="s">
        <v>1025</v>
      </c>
      <c r="G139" s="218" t="s">
        <v>151</v>
      </c>
      <c r="H139" s="219">
        <v>14</v>
      </c>
      <c r="I139" s="220"/>
      <c r="J139" s="221">
        <f>ROUND(I139*H139,2)</f>
        <v>0</v>
      </c>
      <c r="K139" s="222"/>
      <c r="L139" s="46"/>
      <c r="M139" s="223" t="s">
        <v>19</v>
      </c>
      <c r="N139" s="224" t="s">
        <v>42</v>
      </c>
      <c r="O139" s="86"/>
      <c r="P139" s="225">
        <f>O139*H139</f>
        <v>0</v>
      </c>
      <c r="Q139" s="225">
        <v>0.0016000000000000001</v>
      </c>
      <c r="R139" s="225">
        <f>Q139*H139</f>
        <v>0.0224</v>
      </c>
      <c r="S139" s="225">
        <v>0</v>
      </c>
      <c r="T139" s="22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7" t="s">
        <v>152</v>
      </c>
      <c r="AT139" s="227" t="s">
        <v>148</v>
      </c>
      <c r="AU139" s="227" t="s">
        <v>80</v>
      </c>
      <c r="AY139" s="19" t="s">
        <v>146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9" t="s">
        <v>78</v>
      </c>
      <c r="BK139" s="228">
        <f>ROUND(I139*H139,2)</f>
        <v>0</v>
      </c>
      <c r="BL139" s="19" t="s">
        <v>152</v>
      </c>
      <c r="BM139" s="227" t="s">
        <v>1026</v>
      </c>
    </row>
    <row r="140" s="2" customFormat="1">
      <c r="A140" s="40"/>
      <c r="B140" s="41"/>
      <c r="C140" s="42"/>
      <c r="D140" s="229" t="s">
        <v>154</v>
      </c>
      <c r="E140" s="42"/>
      <c r="F140" s="230" t="s">
        <v>1027</v>
      </c>
      <c r="G140" s="42"/>
      <c r="H140" s="42"/>
      <c r="I140" s="231"/>
      <c r="J140" s="42"/>
      <c r="K140" s="42"/>
      <c r="L140" s="46"/>
      <c r="M140" s="232"/>
      <c r="N140" s="23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154</v>
      </c>
      <c r="AU140" s="19" t="s">
        <v>80</v>
      </c>
    </row>
    <row r="141" s="13" customFormat="1">
      <c r="A141" s="13"/>
      <c r="B141" s="236"/>
      <c r="C141" s="237"/>
      <c r="D141" s="234" t="s">
        <v>158</v>
      </c>
      <c r="E141" s="238" t="s">
        <v>19</v>
      </c>
      <c r="F141" s="239" t="s">
        <v>1028</v>
      </c>
      <c r="G141" s="237"/>
      <c r="H141" s="240">
        <v>14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158</v>
      </c>
      <c r="AU141" s="246" t="s">
        <v>80</v>
      </c>
      <c r="AV141" s="13" t="s">
        <v>80</v>
      </c>
      <c r="AW141" s="13" t="s">
        <v>33</v>
      </c>
      <c r="AX141" s="13" t="s">
        <v>78</v>
      </c>
      <c r="AY141" s="246" t="s">
        <v>146</v>
      </c>
    </row>
    <row r="142" s="2" customFormat="1" ht="16.5" customHeight="1">
      <c r="A142" s="40"/>
      <c r="B142" s="41"/>
      <c r="C142" s="215" t="s">
        <v>266</v>
      </c>
      <c r="D142" s="215" t="s">
        <v>148</v>
      </c>
      <c r="E142" s="216" t="s">
        <v>1029</v>
      </c>
      <c r="F142" s="217" t="s">
        <v>1030</v>
      </c>
      <c r="G142" s="218" t="s">
        <v>203</v>
      </c>
      <c r="H142" s="219">
        <v>4.5</v>
      </c>
      <c r="I142" s="220"/>
      <c r="J142" s="221">
        <f>ROUND(I142*H142,2)</f>
        <v>0</v>
      </c>
      <c r="K142" s="222"/>
      <c r="L142" s="46"/>
      <c r="M142" s="223" t="s">
        <v>19</v>
      </c>
      <c r="N142" s="224" t="s">
        <v>42</v>
      </c>
      <c r="O142" s="86"/>
      <c r="P142" s="225">
        <f>O142*H142</f>
        <v>0</v>
      </c>
      <c r="Q142" s="225">
        <v>5.0000000000000002E-05</v>
      </c>
      <c r="R142" s="225">
        <f>Q142*H142</f>
        <v>0.00022500000000000002</v>
      </c>
      <c r="S142" s="225">
        <v>0</v>
      </c>
      <c r="T142" s="22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7" t="s">
        <v>152</v>
      </c>
      <c r="AT142" s="227" t="s">
        <v>148</v>
      </c>
      <c r="AU142" s="227" t="s">
        <v>80</v>
      </c>
      <c r="AY142" s="19" t="s">
        <v>146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9" t="s">
        <v>78</v>
      </c>
      <c r="BK142" s="228">
        <f>ROUND(I142*H142,2)</f>
        <v>0</v>
      </c>
      <c r="BL142" s="19" t="s">
        <v>152</v>
      </c>
      <c r="BM142" s="227" t="s">
        <v>1031</v>
      </c>
    </row>
    <row r="143" s="2" customFormat="1">
      <c r="A143" s="40"/>
      <c r="B143" s="41"/>
      <c r="C143" s="42"/>
      <c r="D143" s="229" t="s">
        <v>154</v>
      </c>
      <c r="E143" s="42"/>
      <c r="F143" s="230" t="s">
        <v>1032</v>
      </c>
      <c r="G143" s="42"/>
      <c r="H143" s="42"/>
      <c r="I143" s="231"/>
      <c r="J143" s="42"/>
      <c r="K143" s="42"/>
      <c r="L143" s="46"/>
      <c r="M143" s="232"/>
      <c r="N143" s="23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154</v>
      </c>
      <c r="AU143" s="19" t="s">
        <v>80</v>
      </c>
    </row>
    <row r="144" s="13" customFormat="1">
      <c r="A144" s="13"/>
      <c r="B144" s="236"/>
      <c r="C144" s="237"/>
      <c r="D144" s="234" t="s">
        <v>158</v>
      </c>
      <c r="E144" s="238" t="s">
        <v>19</v>
      </c>
      <c r="F144" s="239" t="s">
        <v>1033</v>
      </c>
      <c r="G144" s="237"/>
      <c r="H144" s="240">
        <v>4.5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158</v>
      </c>
      <c r="AU144" s="246" t="s">
        <v>80</v>
      </c>
      <c r="AV144" s="13" t="s">
        <v>80</v>
      </c>
      <c r="AW144" s="13" t="s">
        <v>33</v>
      </c>
      <c r="AX144" s="13" t="s">
        <v>78</v>
      </c>
      <c r="AY144" s="246" t="s">
        <v>146</v>
      </c>
    </row>
    <row r="145" s="2" customFormat="1" ht="16.5" customHeight="1">
      <c r="A145" s="40"/>
      <c r="B145" s="41"/>
      <c r="C145" s="215" t="s">
        <v>272</v>
      </c>
      <c r="D145" s="215" t="s">
        <v>148</v>
      </c>
      <c r="E145" s="216" t="s">
        <v>1034</v>
      </c>
      <c r="F145" s="217" t="s">
        <v>1035</v>
      </c>
      <c r="G145" s="218" t="s">
        <v>412</v>
      </c>
      <c r="H145" s="219">
        <v>4</v>
      </c>
      <c r="I145" s="220"/>
      <c r="J145" s="221">
        <f>ROUND(I145*H145,2)</f>
        <v>0</v>
      </c>
      <c r="K145" s="222"/>
      <c r="L145" s="46"/>
      <c r="M145" s="223" t="s">
        <v>19</v>
      </c>
      <c r="N145" s="224" t="s">
        <v>42</v>
      </c>
      <c r="O145" s="86"/>
      <c r="P145" s="225">
        <f>O145*H145</f>
        <v>0</v>
      </c>
      <c r="Q145" s="225">
        <v>0.00052999999999999998</v>
      </c>
      <c r="R145" s="225">
        <f>Q145*H145</f>
        <v>0.0021199999999999999</v>
      </c>
      <c r="S145" s="225">
        <v>0</v>
      </c>
      <c r="T145" s="22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7" t="s">
        <v>152</v>
      </c>
      <c r="AT145" s="227" t="s">
        <v>148</v>
      </c>
      <c r="AU145" s="227" t="s">
        <v>80</v>
      </c>
      <c r="AY145" s="19" t="s">
        <v>146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9" t="s">
        <v>78</v>
      </c>
      <c r="BK145" s="228">
        <f>ROUND(I145*H145,2)</f>
        <v>0</v>
      </c>
      <c r="BL145" s="19" t="s">
        <v>152</v>
      </c>
      <c r="BM145" s="227" t="s">
        <v>1036</v>
      </c>
    </row>
    <row r="146" s="2" customFormat="1">
      <c r="A146" s="40"/>
      <c r="B146" s="41"/>
      <c r="C146" s="42"/>
      <c r="D146" s="229" t="s">
        <v>154</v>
      </c>
      <c r="E146" s="42"/>
      <c r="F146" s="230" t="s">
        <v>1037</v>
      </c>
      <c r="G146" s="42"/>
      <c r="H146" s="42"/>
      <c r="I146" s="231"/>
      <c r="J146" s="42"/>
      <c r="K146" s="42"/>
      <c r="L146" s="46"/>
      <c r="M146" s="232"/>
      <c r="N146" s="23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154</v>
      </c>
      <c r="AU146" s="19" t="s">
        <v>80</v>
      </c>
    </row>
    <row r="147" s="13" customFormat="1">
      <c r="A147" s="13"/>
      <c r="B147" s="236"/>
      <c r="C147" s="237"/>
      <c r="D147" s="234" t="s">
        <v>158</v>
      </c>
      <c r="E147" s="238" t="s">
        <v>19</v>
      </c>
      <c r="F147" s="239" t="s">
        <v>1038</v>
      </c>
      <c r="G147" s="237"/>
      <c r="H147" s="240">
        <v>4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158</v>
      </c>
      <c r="AU147" s="246" t="s">
        <v>80</v>
      </c>
      <c r="AV147" s="13" t="s">
        <v>80</v>
      </c>
      <c r="AW147" s="13" t="s">
        <v>33</v>
      </c>
      <c r="AX147" s="13" t="s">
        <v>78</v>
      </c>
      <c r="AY147" s="246" t="s">
        <v>146</v>
      </c>
    </row>
    <row r="148" s="2" customFormat="1" ht="16.5" customHeight="1">
      <c r="A148" s="40"/>
      <c r="B148" s="41"/>
      <c r="C148" s="215" t="s">
        <v>7</v>
      </c>
      <c r="D148" s="215" t="s">
        <v>148</v>
      </c>
      <c r="E148" s="216" t="s">
        <v>813</v>
      </c>
      <c r="F148" s="217" t="s">
        <v>814</v>
      </c>
      <c r="G148" s="218" t="s">
        <v>226</v>
      </c>
      <c r="H148" s="219">
        <v>1.8</v>
      </c>
      <c r="I148" s="220"/>
      <c r="J148" s="221">
        <f>ROUND(I148*H148,2)</f>
        <v>0</v>
      </c>
      <c r="K148" s="222"/>
      <c r="L148" s="46"/>
      <c r="M148" s="223" t="s">
        <v>19</v>
      </c>
      <c r="N148" s="224" t="s">
        <v>42</v>
      </c>
      <c r="O148" s="86"/>
      <c r="P148" s="225">
        <f>O148*H148</f>
        <v>0</v>
      </c>
      <c r="Q148" s="225">
        <v>0</v>
      </c>
      <c r="R148" s="225">
        <f>Q148*H148</f>
        <v>0</v>
      </c>
      <c r="S148" s="225">
        <v>2</v>
      </c>
      <c r="T148" s="226">
        <f>S148*H148</f>
        <v>3.6000000000000001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7" t="s">
        <v>152</v>
      </c>
      <c r="AT148" s="227" t="s">
        <v>148</v>
      </c>
      <c r="AU148" s="227" t="s">
        <v>80</v>
      </c>
      <c r="AY148" s="19" t="s">
        <v>146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9" t="s">
        <v>78</v>
      </c>
      <c r="BK148" s="228">
        <f>ROUND(I148*H148,2)</f>
        <v>0</v>
      </c>
      <c r="BL148" s="19" t="s">
        <v>152</v>
      </c>
      <c r="BM148" s="227" t="s">
        <v>1039</v>
      </c>
    </row>
    <row r="149" s="2" customFormat="1">
      <c r="A149" s="40"/>
      <c r="B149" s="41"/>
      <c r="C149" s="42"/>
      <c r="D149" s="229" t="s">
        <v>154</v>
      </c>
      <c r="E149" s="42"/>
      <c r="F149" s="230" t="s">
        <v>816</v>
      </c>
      <c r="G149" s="42"/>
      <c r="H149" s="42"/>
      <c r="I149" s="231"/>
      <c r="J149" s="42"/>
      <c r="K149" s="42"/>
      <c r="L149" s="46"/>
      <c r="M149" s="232"/>
      <c r="N149" s="23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154</v>
      </c>
      <c r="AU149" s="19" t="s">
        <v>80</v>
      </c>
    </row>
    <row r="150" s="13" customFormat="1">
      <c r="A150" s="13"/>
      <c r="B150" s="236"/>
      <c r="C150" s="237"/>
      <c r="D150" s="234" t="s">
        <v>158</v>
      </c>
      <c r="E150" s="238" t="s">
        <v>19</v>
      </c>
      <c r="F150" s="239" t="s">
        <v>1040</v>
      </c>
      <c r="G150" s="237"/>
      <c r="H150" s="240">
        <v>1.8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158</v>
      </c>
      <c r="AU150" s="246" t="s">
        <v>80</v>
      </c>
      <c r="AV150" s="13" t="s">
        <v>80</v>
      </c>
      <c r="AW150" s="13" t="s">
        <v>33</v>
      </c>
      <c r="AX150" s="13" t="s">
        <v>78</v>
      </c>
      <c r="AY150" s="246" t="s">
        <v>146</v>
      </c>
    </row>
    <row r="151" s="2" customFormat="1" ht="33" customHeight="1">
      <c r="A151" s="40"/>
      <c r="B151" s="41"/>
      <c r="C151" s="215" t="s">
        <v>286</v>
      </c>
      <c r="D151" s="215" t="s">
        <v>148</v>
      </c>
      <c r="E151" s="216" t="s">
        <v>1041</v>
      </c>
      <c r="F151" s="217" t="s">
        <v>1042</v>
      </c>
      <c r="G151" s="218" t="s">
        <v>412</v>
      </c>
      <c r="H151" s="219">
        <v>4</v>
      </c>
      <c r="I151" s="220"/>
      <c r="J151" s="221">
        <f>ROUND(I151*H151,2)</f>
        <v>0</v>
      </c>
      <c r="K151" s="222"/>
      <c r="L151" s="46"/>
      <c r="M151" s="223" t="s">
        <v>19</v>
      </c>
      <c r="N151" s="224" t="s">
        <v>42</v>
      </c>
      <c r="O151" s="86"/>
      <c r="P151" s="225">
        <f>O151*H151</f>
        <v>0</v>
      </c>
      <c r="Q151" s="225">
        <v>0</v>
      </c>
      <c r="R151" s="225">
        <f>Q151*H151</f>
        <v>0</v>
      </c>
      <c r="S151" s="225">
        <v>0.082000000000000003</v>
      </c>
      <c r="T151" s="226">
        <f>S151*H151</f>
        <v>0.32800000000000001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7" t="s">
        <v>152</v>
      </c>
      <c r="AT151" s="227" t="s">
        <v>148</v>
      </c>
      <c r="AU151" s="227" t="s">
        <v>80</v>
      </c>
      <c r="AY151" s="19" t="s">
        <v>146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9" t="s">
        <v>78</v>
      </c>
      <c r="BK151" s="228">
        <f>ROUND(I151*H151,2)</f>
        <v>0</v>
      </c>
      <c r="BL151" s="19" t="s">
        <v>152</v>
      </c>
      <c r="BM151" s="227" t="s">
        <v>1043</v>
      </c>
    </row>
    <row r="152" s="2" customFormat="1">
      <c r="A152" s="40"/>
      <c r="B152" s="41"/>
      <c r="C152" s="42"/>
      <c r="D152" s="229" t="s">
        <v>154</v>
      </c>
      <c r="E152" s="42"/>
      <c r="F152" s="230" t="s">
        <v>1044</v>
      </c>
      <c r="G152" s="42"/>
      <c r="H152" s="42"/>
      <c r="I152" s="231"/>
      <c r="J152" s="42"/>
      <c r="K152" s="42"/>
      <c r="L152" s="46"/>
      <c r="M152" s="232"/>
      <c r="N152" s="23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154</v>
      </c>
      <c r="AU152" s="19" t="s">
        <v>80</v>
      </c>
    </row>
    <row r="153" s="13" customFormat="1">
      <c r="A153" s="13"/>
      <c r="B153" s="236"/>
      <c r="C153" s="237"/>
      <c r="D153" s="234" t="s">
        <v>158</v>
      </c>
      <c r="E153" s="238" t="s">
        <v>19</v>
      </c>
      <c r="F153" s="239" t="s">
        <v>1045</v>
      </c>
      <c r="G153" s="237"/>
      <c r="H153" s="240">
        <v>4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158</v>
      </c>
      <c r="AU153" s="246" t="s">
        <v>80</v>
      </c>
      <c r="AV153" s="13" t="s">
        <v>80</v>
      </c>
      <c r="AW153" s="13" t="s">
        <v>33</v>
      </c>
      <c r="AX153" s="13" t="s">
        <v>78</v>
      </c>
      <c r="AY153" s="246" t="s">
        <v>146</v>
      </c>
    </row>
    <row r="154" s="2" customFormat="1" ht="24.15" customHeight="1">
      <c r="A154" s="40"/>
      <c r="B154" s="41"/>
      <c r="C154" s="215" t="s">
        <v>291</v>
      </c>
      <c r="D154" s="215" t="s">
        <v>148</v>
      </c>
      <c r="E154" s="216" t="s">
        <v>1046</v>
      </c>
      <c r="F154" s="217" t="s">
        <v>1047</v>
      </c>
      <c r="G154" s="218" t="s">
        <v>412</v>
      </c>
      <c r="H154" s="219">
        <v>4</v>
      </c>
      <c r="I154" s="220"/>
      <c r="J154" s="221">
        <f>ROUND(I154*H154,2)</f>
        <v>0</v>
      </c>
      <c r="K154" s="222"/>
      <c r="L154" s="46"/>
      <c r="M154" s="223" t="s">
        <v>19</v>
      </c>
      <c r="N154" s="224" t="s">
        <v>42</v>
      </c>
      <c r="O154" s="86"/>
      <c r="P154" s="225">
        <f>O154*H154</f>
        <v>0</v>
      </c>
      <c r="Q154" s="225">
        <v>0</v>
      </c>
      <c r="R154" s="225">
        <f>Q154*H154</f>
        <v>0</v>
      </c>
      <c r="S154" s="225">
        <v>0.0040000000000000001</v>
      </c>
      <c r="T154" s="226">
        <f>S154*H154</f>
        <v>0.016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7" t="s">
        <v>152</v>
      </c>
      <c r="AT154" s="227" t="s">
        <v>148</v>
      </c>
      <c r="AU154" s="227" t="s">
        <v>80</v>
      </c>
      <c r="AY154" s="19" t="s">
        <v>146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9" t="s">
        <v>78</v>
      </c>
      <c r="BK154" s="228">
        <f>ROUND(I154*H154,2)</f>
        <v>0</v>
      </c>
      <c r="BL154" s="19" t="s">
        <v>152</v>
      </c>
      <c r="BM154" s="227" t="s">
        <v>1048</v>
      </c>
    </row>
    <row r="155" s="2" customFormat="1">
      <c r="A155" s="40"/>
      <c r="B155" s="41"/>
      <c r="C155" s="42"/>
      <c r="D155" s="229" t="s">
        <v>154</v>
      </c>
      <c r="E155" s="42"/>
      <c r="F155" s="230" t="s">
        <v>1049</v>
      </c>
      <c r="G155" s="42"/>
      <c r="H155" s="42"/>
      <c r="I155" s="231"/>
      <c r="J155" s="42"/>
      <c r="K155" s="42"/>
      <c r="L155" s="46"/>
      <c r="M155" s="232"/>
      <c r="N155" s="23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154</v>
      </c>
      <c r="AU155" s="19" t="s">
        <v>80</v>
      </c>
    </row>
    <row r="156" s="13" customFormat="1">
      <c r="A156" s="13"/>
      <c r="B156" s="236"/>
      <c r="C156" s="237"/>
      <c r="D156" s="234" t="s">
        <v>158</v>
      </c>
      <c r="E156" s="238" t="s">
        <v>19</v>
      </c>
      <c r="F156" s="239" t="s">
        <v>987</v>
      </c>
      <c r="G156" s="237"/>
      <c r="H156" s="240">
        <v>4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158</v>
      </c>
      <c r="AU156" s="246" t="s">
        <v>80</v>
      </c>
      <c r="AV156" s="13" t="s">
        <v>80</v>
      </c>
      <c r="AW156" s="13" t="s">
        <v>33</v>
      </c>
      <c r="AX156" s="13" t="s">
        <v>78</v>
      </c>
      <c r="AY156" s="246" t="s">
        <v>146</v>
      </c>
    </row>
    <row r="157" s="2" customFormat="1" ht="16.5" customHeight="1">
      <c r="A157" s="40"/>
      <c r="B157" s="41"/>
      <c r="C157" s="215" t="s">
        <v>297</v>
      </c>
      <c r="D157" s="215" t="s">
        <v>148</v>
      </c>
      <c r="E157" s="216" t="s">
        <v>1050</v>
      </c>
      <c r="F157" s="217" t="s">
        <v>1051</v>
      </c>
      <c r="G157" s="218" t="s">
        <v>151</v>
      </c>
      <c r="H157" s="219">
        <v>5</v>
      </c>
      <c r="I157" s="220"/>
      <c r="J157" s="221">
        <f>ROUND(I157*H157,2)</f>
        <v>0</v>
      </c>
      <c r="K157" s="222"/>
      <c r="L157" s="46"/>
      <c r="M157" s="223" t="s">
        <v>19</v>
      </c>
      <c r="N157" s="224" t="s">
        <v>42</v>
      </c>
      <c r="O157" s="86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7" t="s">
        <v>152</v>
      </c>
      <c r="AT157" s="227" t="s">
        <v>148</v>
      </c>
      <c r="AU157" s="227" t="s">
        <v>80</v>
      </c>
      <c r="AY157" s="19" t="s">
        <v>146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9" t="s">
        <v>78</v>
      </c>
      <c r="BK157" s="228">
        <f>ROUND(I157*H157,2)</f>
        <v>0</v>
      </c>
      <c r="BL157" s="19" t="s">
        <v>152</v>
      </c>
      <c r="BM157" s="227" t="s">
        <v>1052</v>
      </c>
    </row>
    <row r="158" s="2" customFormat="1">
      <c r="A158" s="40"/>
      <c r="B158" s="41"/>
      <c r="C158" s="42"/>
      <c r="D158" s="229" t="s">
        <v>154</v>
      </c>
      <c r="E158" s="42"/>
      <c r="F158" s="230" t="s">
        <v>1053</v>
      </c>
      <c r="G158" s="42"/>
      <c r="H158" s="42"/>
      <c r="I158" s="231"/>
      <c r="J158" s="42"/>
      <c r="K158" s="42"/>
      <c r="L158" s="46"/>
      <c r="M158" s="232"/>
      <c r="N158" s="23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154</v>
      </c>
      <c r="AU158" s="19" t="s">
        <v>80</v>
      </c>
    </row>
    <row r="159" s="2" customFormat="1" ht="16.5" customHeight="1">
      <c r="A159" s="40"/>
      <c r="B159" s="41"/>
      <c r="C159" s="215" t="s">
        <v>303</v>
      </c>
      <c r="D159" s="215" t="s">
        <v>148</v>
      </c>
      <c r="E159" s="216" t="s">
        <v>1054</v>
      </c>
      <c r="F159" s="217" t="s">
        <v>1055</v>
      </c>
      <c r="G159" s="218" t="s">
        <v>203</v>
      </c>
      <c r="H159" s="219">
        <v>20</v>
      </c>
      <c r="I159" s="220"/>
      <c r="J159" s="221">
        <f>ROUND(I159*H159,2)</f>
        <v>0</v>
      </c>
      <c r="K159" s="222"/>
      <c r="L159" s="46"/>
      <c r="M159" s="223" t="s">
        <v>19</v>
      </c>
      <c r="N159" s="224" t="s">
        <v>42</v>
      </c>
      <c r="O159" s="86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7" t="s">
        <v>152</v>
      </c>
      <c r="AT159" s="227" t="s">
        <v>148</v>
      </c>
      <c r="AU159" s="227" t="s">
        <v>80</v>
      </c>
      <c r="AY159" s="19" t="s">
        <v>146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9" t="s">
        <v>78</v>
      </c>
      <c r="BK159" s="228">
        <f>ROUND(I159*H159,2)</f>
        <v>0</v>
      </c>
      <c r="BL159" s="19" t="s">
        <v>152</v>
      </c>
      <c r="BM159" s="227" t="s">
        <v>1056</v>
      </c>
    </row>
    <row r="160" s="2" customFormat="1">
      <c r="A160" s="40"/>
      <c r="B160" s="41"/>
      <c r="C160" s="42"/>
      <c r="D160" s="229" t="s">
        <v>154</v>
      </c>
      <c r="E160" s="42"/>
      <c r="F160" s="230" t="s">
        <v>1057</v>
      </c>
      <c r="G160" s="42"/>
      <c r="H160" s="42"/>
      <c r="I160" s="231"/>
      <c r="J160" s="42"/>
      <c r="K160" s="42"/>
      <c r="L160" s="46"/>
      <c r="M160" s="232"/>
      <c r="N160" s="23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154</v>
      </c>
      <c r="AU160" s="19" t="s">
        <v>80</v>
      </c>
    </row>
    <row r="161" s="12" customFormat="1" ht="22.8" customHeight="1">
      <c r="A161" s="12"/>
      <c r="B161" s="199"/>
      <c r="C161" s="200"/>
      <c r="D161" s="201" t="s">
        <v>70</v>
      </c>
      <c r="E161" s="213" t="s">
        <v>818</v>
      </c>
      <c r="F161" s="213" t="s">
        <v>819</v>
      </c>
      <c r="G161" s="200"/>
      <c r="H161" s="200"/>
      <c r="I161" s="203"/>
      <c r="J161" s="214">
        <f>BK161</f>
        <v>0</v>
      </c>
      <c r="K161" s="200"/>
      <c r="L161" s="205"/>
      <c r="M161" s="206"/>
      <c r="N161" s="207"/>
      <c r="O161" s="207"/>
      <c r="P161" s="208">
        <f>SUM(P162:P171)</f>
        <v>0</v>
      </c>
      <c r="Q161" s="207"/>
      <c r="R161" s="208">
        <f>SUM(R162:R171)</f>
        <v>0</v>
      </c>
      <c r="S161" s="207"/>
      <c r="T161" s="209">
        <f>SUM(T162:T171)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0" t="s">
        <v>78</v>
      </c>
      <c r="AT161" s="211" t="s">
        <v>70</v>
      </c>
      <c r="AU161" s="211" t="s">
        <v>78</v>
      </c>
      <c r="AY161" s="210" t="s">
        <v>146</v>
      </c>
      <c r="BK161" s="212">
        <f>SUM(BK162:BK171)</f>
        <v>0</v>
      </c>
    </row>
    <row r="162" s="2" customFormat="1" ht="24.15" customHeight="1">
      <c r="A162" s="40"/>
      <c r="B162" s="41"/>
      <c r="C162" s="215" t="s">
        <v>315</v>
      </c>
      <c r="D162" s="215" t="s">
        <v>148</v>
      </c>
      <c r="E162" s="216" t="s">
        <v>848</v>
      </c>
      <c r="F162" s="217" t="s">
        <v>849</v>
      </c>
      <c r="G162" s="218" t="s">
        <v>281</v>
      </c>
      <c r="H162" s="219">
        <v>3.944</v>
      </c>
      <c r="I162" s="220"/>
      <c r="J162" s="221">
        <f>ROUND(I162*H162,2)</f>
        <v>0</v>
      </c>
      <c r="K162" s="222"/>
      <c r="L162" s="46"/>
      <c r="M162" s="223" t="s">
        <v>19</v>
      </c>
      <c r="N162" s="224" t="s">
        <v>42</v>
      </c>
      <c r="O162" s="86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7" t="s">
        <v>152</v>
      </c>
      <c r="AT162" s="227" t="s">
        <v>148</v>
      </c>
      <c r="AU162" s="227" t="s">
        <v>80</v>
      </c>
      <c r="AY162" s="19" t="s">
        <v>146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9" t="s">
        <v>78</v>
      </c>
      <c r="BK162" s="228">
        <f>ROUND(I162*H162,2)</f>
        <v>0</v>
      </c>
      <c r="BL162" s="19" t="s">
        <v>152</v>
      </c>
      <c r="BM162" s="227" t="s">
        <v>1058</v>
      </c>
    </row>
    <row r="163" s="2" customFormat="1">
      <c r="A163" s="40"/>
      <c r="B163" s="41"/>
      <c r="C163" s="42"/>
      <c r="D163" s="229" t="s">
        <v>154</v>
      </c>
      <c r="E163" s="42"/>
      <c r="F163" s="230" t="s">
        <v>851</v>
      </c>
      <c r="G163" s="42"/>
      <c r="H163" s="42"/>
      <c r="I163" s="231"/>
      <c r="J163" s="42"/>
      <c r="K163" s="42"/>
      <c r="L163" s="46"/>
      <c r="M163" s="232"/>
      <c r="N163" s="23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154</v>
      </c>
      <c r="AU163" s="19" t="s">
        <v>80</v>
      </c>
    </row>
    <row r="164" s="2" customFormat="1" ht="24.15" customHeight="1">
      <c r="A164" s="40"/>
      <c r="B164" s="41"/>
      <c r="C164" s="215" t="s">
        <v>321</v>
      </c>
      <c r="D164" s="215" t="s">
        <v>148</v>
      </c>
      <c r="E164" s="216" t="s">
        <v>831</v>
      </c>
      <c r="F164" s="217" t="s">
        <v>1059</v>
      </c>
      <c r="G164" s="218" t="s">
        <v>281</v>
      </c>
      <c r="H164" s="219">
        <v>3.944</v>
      </c>
      <c r="I164" s="220"/>
      <c r="J164" s="221">
        <f>ROUND(I164*H164,2)</f>
        <v>0</v>
      </c>
      <c r="K164" s="222"/>
      <c r="L164" s="46"/>
      <c r="M164" s="223" t="s">
        <v>19</v>
      </c>
      <c r="N164" s="224" t="s">
        <v>42</v>
      </c>
      <c r="O164" s="86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7" t="s">
        <v>152</v>
      </c>
      <c r="AT164" s="227" t="s">
        <v>148</v>
      </c>
      <c r="AU164" s="227" t="s">
        <v>80</v>
      </c>
      <c r="AY164" s="19" t="s">
        <v>146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9" t="s">
        <v>78</v>
      </c>
      <c r="BK164" s="228">
        <f>ROUND(I164*H164,2)</f>
        <v>0</v>
      </c>
      <c r="BL164" s="19" t="s">
        <v>152</v>
      </c>
      <c r="BM164" s="227" t="s">
        <v>1060</v>
      </c>
    </row>
    <row r="165" s="2" customFormat="1">
      <c r="A165" s="40"/>
      <c r="B165" s="41"/>
      <c r="C165" s="42"/>
      <c r="D165" s="229" t="s">
        <v>154</v>
      </c>
      <c r="E165" s="42"/>
      <c r="F165" s="230" t="s">
        <v>834</v>
      </c>
      <c r="G165" s="42"/>
      <c r="H165" s="42"/>
      <c r="I165" s="231"/>
      <c r="J165" s="42"/>
      <c r="K165" s="42"/>
      <c r="L165" s="46"/>
      <c r="M165" s="232"/>
      <c r="N165" s="23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154</v>
      </c>
      <c r="AU165" s="19" t="s">
        <v>80</v>
      </c>
    </row>
    <row r="166" s="2" customFormat="1" ht="24.15" customHeight="1">
      <c r="A166" s="40"/>
      <c r="B166" s="41"/>
      <c r="C166" s="215" t="s">
        <v>328</v>
      </c>
      <c r="D166" s="215" t="s">
        <v>148</v>
      </c>
      <c r="E166" s="216" t="s">
        <v>836</v>
      </c>
      <c r="F166" s="217" t="s">
        <v>1061</v>
      </c>
      <c r="G166" s="218" t="s">
        <v>281</v>
      </c>
      <c r="H166" s="219">
        <v>35.496000000000002</v>
      </c>
      <c r="I166" s="220"/>
      <c r="J166" s="221">
        <f>ROUND(I166*H166,2)</f>
        <v>0</v>
      </c>
      <c r="K166" s="222"/>
      <c r="L166" s="46"/>
      <c r="M166" s="223" t="s">
        <v>19</v>
      </c>
      <c r="N166" s="224" t="s">
        <v>42</v>
      </c>
      <c r="O166" s="86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7" t="s">
        <v>152</v>
      </c>
      <c r="AT166" s="227" t="s">
        <v>148</v>
      </c>
      <c r="AU166" s="227" t="s">
        <v>80</v>
      </c>
      <c r="AY166" s="19" t="s">
        <v>146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9" t="s">
        <v>78</v>
      </c>
      <c r="BK166" s="228">
        <f>ROUND(I166*H166,2)</f>
        <v>0</v>
      </c>
      <c r="BL166" s="19" t="s">
        <v>152</v>
      </c>
      <c r="BM166" s="227" t="s">
        <v>1062</v>
      </c>
    </row>
    <row r="167" s="2" customFormat="1">
      <c r="A167" s="40"/>
      <c r="B167" s="41"/>
      <c r="C167" s="42"/>
      <c r="D167" s="229" t="s">
        <v>154</v>
      </c>
      <c r="E167" s="42"/>
      <c r="F167" s="230" t="s">
        <v>839</v>
      </c>
      <c r="G167" s="42"/>
      <c r="H167" s="42"/>
      <c r="I167" s="231"/>
      <c r="J167" s="42"/>
      <c r="K167" s="42"/>
      <c r="L167" s="46"/>
      <c r="M167" s="232"/>
      <c r="N167" s="23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154</v>
      </c>
      <c r="AU167" s="19" t="s">
        <v>80</v>
      </c>
    </row>
    <row r="168" s="2" customFormat="1">
      <c r="A168" s="40"/>
      <c r="B168" s="41"/>
      <c r="C168" s="42"/>
      <c r="D168" s="234" t="s">
        <v>156</v>
      </c>
      <c r="E168" s="42"/>
      <c r="F168" s="235" t="s">
        <v>1063</v>
      </c>
      <c r="G168" s="42"/>
      <c r="H168" s="42"/>
      <c r="I168" s="231"/>
      <c r="J168" s="42"/>
      <c r="K168" s="42"/>
      <c r="L168" s="46"/>
      <c r="M168" s="232"/>
      <c r="N168" s="23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156</v>
      </c>
      <c r="AU168" s="19" t="s">
        <v>80</v>
      </c>
    </row>
    <row r="169" s="13" customFormat="1">
      <c r="A169" s="13"/>
      <c r="B169" s="236"/>
      <c r="C169" s="237"/>
      <c r="D169" s="234" t="s">
        <v>158</v>
      </c>
      <c r="E169" s="238" t="s">
        <v>19</v>
      </c>
      <c r="F169" s="239" t="s">
        <v>1064</v>
      </c>
      <c r="G169" s="237"/>
      <c r="H169" s="240">
        <v>35.496000000000002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158</v>
      </c>
      <c r="AU169" s="246" t="s">
        <v>80</v>
      </c>
      <c r="AV169" s="13" t="s">
        <v>80</v>
      </c>
      <c r="AW169" s="13" t="s">
        <v>33</v>
      </c>
      <c r="AX169" s="13" t="s">
        <v>78</v>
      </c>
      <c r="AY169" s="246" t="s">
        <v>146</v>
      </c>
    </row>
    <row r="170" s="2" customFormat="1" ht="16.5" customHeight="1">
      <c r="A170" s="40"/>
      <c r="B170" s="41"/>
      <c r="C170" s="215" t="s">
        <v>334</v>
      </c>
      <c r="D170" s="215" t="s">
        <v>148</v>
      </c>
      <c r="E170" s="216" t="s">
        <v>843</v>
      </c>
      <c r="F170" s="217" t="s">
        <v>844</v>
      </c>
      <c r="G170" s="218" t="s">
        <v>281</v>
      </c>
      <c r="H170" s="219">
        <v>3.944</v>
      </c>
      <c r="I170" s="220"/>
      <c r="J170" s="221">
        <f>ROUND(I170*H170,2)</f>
        <v>0</v>
      </c>
      <c r="K170" s="222"/>
      <c r="L170" s="46"/>
      <c r="M170" s="223" t="s">
        <v>19</v>
      </c>
      <c r="N170" s="224" t="s">
        <v>42</v>
      </c>
      <c r="O170" s="86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7" t="s">
        <v>152</v>
      </c>
      <c r="AT170" s="227" t="s">
        <v>148</v>
      </c>
      <c r="AU170" s="227" t="s">
        <v>80</v>
      </c>
      <c r="AY170" s="19" t="s">
        <v>146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9" t="s">
        <v>78</v>
      </c>
      <c r="BK170" s="228">
        <f>ROUND(I170*H170,2)</f>
        <v>0</v>
      </c>
      <c r="BL170" s="19" t="s">
        <v>152</v>
      </c>
      <c r="BM170" s="227" t="s">
        <v>1065</v>
      </c>
    </row>
    <row r="171" s="2" customFormat="1">
      <c r="A171" s="40"/>
      <c r="B171" s="41"/>
      <c r="C171" s="42"/>
      <c r="D171" s="229" t="s">
        <v>154</v>
      </c>
      <c r="E171" s="42"/>
      <c r="F171" s="230" t="s">
        <v>846</v>
      </c>
      <c r="G171" s="42"/>
      <c r="H171" s="42"/>
      <c r="I171" s="231"/>
      <c r="J171" s="42"/>
      <c r="K171" s="42"/>
      <c r="L171" s="46"/>
      <c r="M171" s="282"/>
      <c r="N171" s="283"/>
      <c r="O171" s="284"/>
      <c r="P171" s="284"/>
      <c r="Q171" s="284"/>
      <c r="R171" s="284"/>
      <c r="S171" s="284"/>
      <c r="T171" s="285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154</v>
      </c>
      <c r="AU171" s="19" t="s">
        <v>80</v>
      </c>
    </row>
    <row r="172" s="2" customFormat="1" ht="6.96" customHeight="1">
      <c r="A172" s="40"/>
      <c r="B172" s="61"/>
      <c r="C172" s="62"/>
      <c r="D172" s="62"/>
      <c r="E172" s="62"/>
      <c r="F172" s="62"/>
      <c r="G172" s="62"/>
      <c r="H172" s="62"/>
      <c r="I172" s="62"/>
      <c r="J172" s="62"/>
      <c r="K172" s="62"/>
      <c r="L172" s="46"/>
      <c r="M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</row>
  </sheetData>
  <sheetProtection sheet="1" autoFilter="0" formatColumns="0" formatRows="0" objects="1" scenarios="1" spinCount="100000" saltValue="xZg1Xvro2GM4+gLIcPxJtvqdQ/NaL4QvQiVc99+MwhpwxrkHb5+RQFhbLLeKvOJEdDHER24Y9eD3CQwOeV8tnw==" hashValue="McyHgmKSIiGCbgfcbDO1fUxpefXQMIFdNmQC//qhSF0hDosqbP/nsfMg8R3OOenRhbrpBzFyF+knmJ+eOPDgDw==" algorithmName="SHA-512" password="CC35"/>
  <autoFilter ref="C88:K17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4_01/129001101"/>
    <hyperlink ref="F98" r:id="rId2" display="https://podminky.urs.cz/item/CS_URS_2024_01/131213701"/>
    <hyperlink ref="F100" r:id="rId3" display="https://podminky.urs.cz/item/CS_URS_2024_01/162751117"/>
    <hyperlink ref="F103" r:id="rId4" display="https://podminky.urs.cz/item/CS_URS_2024_01/167151101"/>
    <hyperlink ref="F105" r:id="rId5" display="https://podminky.urs.cz/item/CS_URS_2024_01/171201231"/>
    <hyperlink ref="F109" r:id="rId6" display="https://podminky.urs.cz/item/CS_URS_2024_01/171251201"/>
    <hyperlink ref="F111" r:id="rId7" display="https://podminky.urs.cz/item/CS_URS_2024_01/275313611"/>
    <hyperlink ref="F115" r:id="rId8" display="https://podminky.urs.cz/item/CS_URS_2024_01/914111111"/>
    <hyperlink ref="F122" r:id="rId9" display="https://podminky.urs.cz/item/CS_URS_2024_01/914511113"/>
    <hyperlink ref="F132" r:id="rId10" display="https://podminky.urs.cz/item/CS_URS_2024_01/915211111"/>
    <hyperlink ref="F135" r:id="rId11" display="https://podminky.urs.cz/item/CS_URS_2024_01/915221111"/>
    <hyperlink ref="F138" r:id="rId12" display="https://podminky.urs.cz/item/CS_URS_2024_01/915223111"/>
    <hyperlink ref="F140" r:id="rId13" display="https://podminky.urs.cz/item/CS_URS_2024_01/915231111"/>
    <hyperlink ref="F143" r:id="rId14" display="https://podminky.urs.cz/item/CS_URS_2024_01/915331112"/>
    <hyperlink ref="F146" r:id="rId15" display="https://podminky.urs.cz/item/CS_URS_2024_01/915351111"/>
    <hyperlink ref="F149" r:id="rId16" display="https://podminky.urs.cz/item/CS_URS_2024_01/961044111"/>
    <hyperlink ref="F152" r:id="rId17" display="https://podminky.urs.cz/item/CS_URS_2024_01/966006132"/>
    <hyperlink ref="F155" r:id="rId18" display="https://podminky.urs.cz/item/CS_URS_2024_01/966006211"/>
    <hyperlink ref="F158" r:id="rId19" display="https://podminky.urs.cz/item/CS_URS_2024_01/966007113"/>
    <hyperlink ref="F160" r:id="rId20" display="https://podminky.urs.cz/item/CS_URS_2024_01/966007121"/>
    <hyperlink ref="F163" r:id="rId21" display="https://podminky.urs.cz/item/CS_URS_2024_01/997013871"/>
    <hyperlink ref="F165" r:id="rId22" display="https://podminky.urs.cz/item/CS_URS_2024_01/997221551"/>
    <hyperlink ref="F167" r:id="rId23" display="https://podminky.urs.cz/item/CS_URS_2024_01/997221559"/>
    <hyperlink ref="F171" r:id="rId24" display="https://podminky.urs.cz/item/CS_URS_2024_01/9972216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112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26.25" customHeight="1">
      <c r="B7" s="22"/>
      <c r="E7" s="145" t="str">
        <f>'Rekapitulace stavby'!K6</f>
        <v>Doplnění chybějící dopravní infrastruktury pro pěší v okolí křižovatky ulic Štramberská, Záhumenní a Nádražní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113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1066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5. 1. 2024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32</v>
      </c>
      <c r="F24" s="40"/>
      <c r="G24" s="40"/>
      <c r="H24" s="40"/>
      <c r="I24" s="144" t="s">
        <v>28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9"/>
      <c r="B27" s="150"/>
      <c r="C27" s="149"/>
      <c r="D27" s="149"/>
      <c r="E27" s="151" t="s">
        <v>36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ROUND(J89,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ROUND((SUM(BE89:BE362)),  2)</f>
        <v>0</v>
      </c>
      <c r="G33" s="40"/>
      <c r="H33" s="40"/>
      <c r="I33" s="159">
        <v>0.20999999999999999</v>
      </c>
      <c r="J33" s="158">
        <f>ROUND(((SUM(BE89:BE362))*I33),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ROUND((SUM(BF89:BF362)),  2)</f>
        <v>0</v>
      </c>
      <c r="G34" s="40"/>
      <c r="H34" s="40"/>
      <c r="I34" s="159">
        <v>0.12</v>
      </c>
      <c r="J34" s="158">
        <f>ROUND(((SUM(BF89:BF362))*I34),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ROUND((SUM(BG89:BG362)),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ROUND((SUM(BH89:BH362)),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ROUND((SUM(BI89:BI362)),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115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71" t="str">
        <f>E7</f>
        <v>Doplnění chybějící dopravní infrastruktury pro pěší v okolí křižovatky ulic Štramberská, Záhumenní a Nádražní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113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102 - Místní komunikace financované městem Štramberk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ul. Nádražní, Štramberská, Záhumenní</v>
      </c>
      <c r="G52" s="42"/>
      <c r="H52" s="42"/>
      <c r="I52" s="34" t="s">
        <v>23</v>
      </c>
      <c r="J52" s="74" t="str">
        <f>IF(J12="","",J12)</f>
        <v>5. 1. 2024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Město Kopřivnice</v>
      </c>
      <c r="G54" s="42"/>
      <c r="H54" s="42"/>
      <c r="I54" s="34" t="s">
        <v>31</v>
      </c>
      <c r="J54" s="38" t="str">
        <f>E21</f>
        <v>Dopravní projekce Bojko s.r.o.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Dopravní projekce Bojko s.r.o.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116</v>
      </c>
      <c r="D57" s="173"/>
      <c r="E57" s="173"/>
      <c r="F57" s="173"/>
      <c r="G57" s="173"/>
      <c r="H57" s="173"/>
      <c r="I57" s="173"/>
      <c r="J57" s="174" t="s">
        <v>117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118</v>
      </c>
    </row>
    <row r="60" s="9" customFormat="1" ht="24.96" customHeight="1">
      <c r="A60" s="9"/>
      <c r="B60" s="176"/>
      <c r="C60" s="177"/>
      <c r="D60" s="178" t="s">
        <v>119</v>
      </c>
      <c r="E60" s="179"/>
      <c r="F60" s="179"/>
      <c r="G60" s="179"/>
      <c r="H60" s="179"/>
      <c r="I60" s="179"/>
      <c r="J60" s="180">
        <f>J90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120</v>
      </c>
      <c r="E61" s="184"/>
      <c r="F61" s="184"/>
      <c r="G61" s="184"/>
      <c r="H61" s="184"/>
      <c r="I61" s="184"/>
      <c r="J61" s="185">
        <f>J91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121</v>
      </c>
      <c r="E62" s="184"/>
      <c r="F62" s="184"/>
      <c r="G62" s="184"/>
      <c r="H62" s="184"/>
      <c r="I62" s="184"/>
      <c r="J62" s="185">
        <f>J212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124</v>
      </c>
      <c r="E63" s="184"/>
      <c r="F63" s="184"/>
      <c r="G63" s="184"/>
      <c r="H63" s="184"/>
      <c r="I63" s="184"/>
      <c r="J63" s="185">
        <f>J226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125</v>
      </c>
      <c r="E64" s="184"/>
      <c r="F64" s="184"/>
      <c r="G64" s="184"/>
      <c r="H64" s="184"/>
      <c r="I64" s="184"/>
      <c r="J64" s="185">
        <f>J264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126</v>
      </c>
      <c r="E65" s="184"/>
      <c r="F65" s="184"/>
      <c r="G65" s="184"/>
      <c r="H65" s="184"/>
      <c r="I65" s="184"/>
      <c r="J65" s="185">
        <f>J277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127</v>
      </c>
      <c r="E66" s="184"/>
      <c r="F66" s="184"/>
      <c r="G66" s="184"/>
      <c r="H66" s="184"/>
      <c r="I66" s="184"/>
      <c r="J66" s="185">
        <f>J331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128</v>
      </c>
      <c r="E67" s="184"/>
      <c r="F67" s="184"/>
      <c r="G67" s="184"/>
      <c r="H67" s="184"/>
      <c r="I67" s="184"/>
      <c r="J67" s="185">
        <f>J352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129</v>
      </c>
      <c r="E68" s="179"/>
      <c r="F68" s="179"/>
      <c r="G68" s="179"/>
      <c r="H68" s="179"/>
      <c r="I68" s="179"/>
      <c r="J68" s="180">
        <f>J355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7"/>
      <c r="D69" s="183" t="s">
        <v>1067</v>
      </c>
      <c r="E69" s="184"/>
      <c r="F69" s="184"/>
      <c r="G69" s="184"/>
      <c r="H69" s="184"/>
      <c r="I69" s="184"/>
      <c r="J69" s="185">
        <f>J356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131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6.25" customHeight="1">
      <c r="A79" s="40"/>
      <c r="B79" s="41"/>
      <c r="C79" s="42"/>
      <c r="D79" s="42"/>
      <c r="E79" s="171" t="str">
        <f>E7</f>
        <v>Doplnění chybějící dopravní infrastruktury pro pěší v okolí křižovatky ulic Štramberská, Záhumenní a Nádražní</v>
      </c>
      <c r="F79" s="34"/>
      <c r="G79" s="34"/>
      <c r="H79" s="34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113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SO 102 - Místní komunikace financované městem Štramberk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>ul. Nádražní, Štramberská, Záhumenní</v>
      </c>
      <c r="G83" s="42"/>
      <c r="H83" s="42"/>
      <c r="I83" s="34" t="s">
        <v>23</v>
      </c>
      <c r="J83" s="74" t="str">
        <f>IF(J12="","",J12)</f>
        <v>5. 1. 2024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4" t="s">
        <v>25</v>
      </c>
      <c r="D85" s="42"/>
      <c r="E85" s="42"/>
      <c r="F85" s="29" t="str">
        <f>E15</f>
        <v>Město Kopřivnice</v>
      </c>
      <c r="G85" s="42"/>
      <c r="H85" s="42"/>
      <c r="I85" s="34" t="s">
        <v>31</v>
      </c>
      <c r="J85" s="38" t="str">
        <f>E21</f>
        <v>Dopravní projekce Bojko s.r.o.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29</v>
      </c>
      <c r="D86" s="42"/>
      <c r="E86" s="42"/>
      <c r="F86" s="29" t="str">
        <f>IF(E18="","",E18)</f>
        <v>Vyplň údaj</v>
      </c>
      <c r="G86" s="42"/>
      <c r="H86" s="42"/>
      <c r="I86" s="34" t="s">
        <v>34</v>
      </c>
      <c r="J86" s="38" t="str">
        <f>E24</f>
        <v>Dopravní projekce Bojko s.r.o.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132</v>
      </c>
      <c r="D88" s="190" t="s">
        <v>56</v>
      </c>
      <c r="E88" s="190" t="s">
        <v>52</v>
      </c>
      <c r="F88" s="190" t="s">
        <v>53</v>
      </c>
      <c r="G88" s="190" t="s">
        <v>133</v>
      </c>
      <c r="H88" s="190" t="s">
        <v>134</v>
      </c>
      <c r="I88" s="190" t="s">
        <v>135</v>
      </c>
      <c r="J88" s="191" t="s">
        <v>117</v>
      </c>
      <c r="K88" s="192" t="s">
        <v>136</v>
      </c>
      <c r="L88" s="193"/>
      <c r="M88" s="94" t="s">
        <v>19</v>
      </c>
      <c r="N88" s="95" t="s">
        <v>41</v>
      </c>
      <c r="O88" s="95" t="s">
        <v>137</v>
      </c>
      <c r="P88" s="95" t="s">
        <v>138</v>
      </c>
      <c r="Q88" s="95" t="s">
        <v>139</v>
      </c>
      <c r="R88" s="95" t="s">
        <v>140</v>
      </c>
      <c r="S88" s="95" t="s">
        <v>141</v>
      </c>
      <c r="T88" s="96" t="s">
        <v>142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143</v>
      </c>
      <c r="D89" s="42"/>
      <c r="E89" s="42"/>
      <c r="F89" s="42"/>
      <c r="G89" s="42"/>
      <c r="H89" s="42"/>
      <c r="I89" s="42"/>
      <c r="J89" s="194">
        <f>BK89</f>
        <v>0</v>
      </c>
      <c r="K89" s="42"/>
      <c r="L89" s="46"/>
      <c r="M89" s="97"/>
      <c r="N89" s="195"/>
      <c r="O89" s="98"/>
      <c r="P89" s="196">
        <f>P90+P355</f>
        <v>0</v>
      </c>
      <c r="Q89" s="98"/>
      <c r="R89" s="196">
        <f>R90+R355</f>
        <v>96.469426639999995</v>
      </c>
      <c r="S89" s="98"/>
      <c r="T89" s="197">
        <f>T90+T355</f>
        <v>144.65349999999998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70</v>
      </c>
      <c r="AU89" s="19" t="s">
        <v>118</v>
      </c>
      <c r="BK89" s="198">
        <f>BK90+BK355</f>
        <v>0</v>
      </c>
    </row>
    <row r="90" s="12" customFormat="1" ht="25.92" customHeight="1">
      <c r="A90" s="12"/>
      <c r="B90" s="199"/>
      <c r="C90" s="200"/>
      <c r="D90" s="201" t="s">
        <v>70</v>
      </c>
      <c r="E90" s="202" t="s">
        <v>144</v>
      </c>
      <c r="F90" s="202" t="s">
        <v>145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P91+P212+P226+P264+P277+P331+P352</f>
        <v>0</v>
      </c>
      <c r="Q90" s="207"/>
      <c r="R90" s="208">
        <f>R91+R212+R226+R264+R277+R331+R352</f>
        <v>96.468986639999997</v>
      </c>
      <c r="S90" s="207"/>
      <c r="T90" s="209">
        <f>T91+T212+T226+T264+T277+T331+T352</f>
        <v>144.60749999999999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78</v>
      </c>
      <c r="AT90" s="211" t="s">
        <v>70</v>
      </c>
      <c r="AU90" s="211" t="s">
        <v>71</v>
      </c>
      <c r="AY90" s="210" t="s">
        <v>146</v>
      </c>
      <c r="BK90" s="212">
        <f>BK91+BK212+BK226+BK264+BK277+BK331+BK352</f>
        <v>0</v>
      </c>
    </row>
    <row r="91" s="12" customFormat="1" ht="22.8" customHeight="1">
      <c r="A91" s="12"/>
      <c r="B91" s="199"/>
      <c r="C91" s="200"/>
      <c r="D91" s="201" t="s">
        <v>70</v>
      </c>
      <c r="E91" s="213" t="s">
        <v>78</v>
      </c>
      <c r="F91" s="213" t="s">
        <v>147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SUM(P92:P211)</f>
        <v>0</v>
      </c>
      <c r="Q91" s="207"/>
      <c r="R91" s="208">
        <f>SUM(R92:R211)</f>
        <v>0.74564799999999998</v>
      </c>
      <c r="S91" s="207"/>
      <c r="T91" s="209">
        <f>SUM(T92:T211)</f>
        <v>125.93499999999999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78</v>
      </c>
      <c r="AT91" s="211" t="s">
        <v>70</v>
      </c>
      <c r="AU91" s="211" t="s">
        <v>78</v>
      </c>
      <c r="AY91" s="210" t="s">
        <v>146</v>
      </c>
      <c r="BK91" s="212">
        <f>SUM(BK92:BK211)</f>
        <v>0</v>
      </c>
    </row>
    <row r="92" s="2" customFormat="1" ht="16.5" customHeight="1">
      <c r="A92" s="40"/>
      <c r="B92" s="41"/>
      <c r="C92" s="215" t="s">
        <v>78</v>
      </c>
      <c r="D92" s="215" t="s">
        <v>148</v>
      </c>
      <c r="E92" s="216" t="s">
        <v>149</v>
      </c>
      <c r="F92" s="217" t="s">
        <v>150</v>
      </c>
      <c r="G92" s="218" t="s">
        <v>151</v>
      </c>
      <c r="H92" s="219">
        <v>40</v>
      </c>
      <c r="I92" s="220"/>
      <c r="J92" s="221">
        <f>ROUND(I92*H92,2)</f>
        <v>0</v>
      </c>
      <c r="K92" s="222"/>
      <c r="L92" s="46"/>
      <c r="M92" s="223" t="s">
        <v>19</v>
      </c>
      <c r="N92" s="224" t="s">
        <v>42</v>
      </c>
      <c r="O92" s="86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7" t="s">
        <v>152</v>
      </c>
      <c r="AT92" s="227" t="s">
        <v>148</v>
      </c>
      <c r="AU92" s="227" t="s">
        <v>80</v>
      </c>
      <c r="AY92" s="19" t="s">
        <v>146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9" t="s">
        <v>78</v>
      </c>
      <c r="BK92" s="228">
        <f>ROUND(I92*H92,2)</f>
        <v>0</v>
      </c>
      <c r="BL92" s="19" t="s">
        <v>152</v>
      </c>
      <c r="BM92" s="227" t="s">
        <v>1068</v>
      </c>
    </row>
    <row r="93" s="2" customFormat="1">
      <c r="A93" s="40"/>
      <c r="B93" s="41"/>
      <c r="C93" s="42"/>
      <c r="D93" s="229" t="s">
        <v>154</v>
      </c>
      <c r="E93" s="42"/>
      <c r="F93" s="230" t="s">
        <v>155</v>
      </c>
      <c r="G93" s="42"/>
      <c r="H93" s="42"/>
      <c r="I93" s="231"/>
      <c r="J93" s="42"/>
      <c r="K93" s="42"/>
      <c r="L93" s="46"/>
      <c r="M93" s="232"/>
      <c r="N93" s="23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154</v>
      </c>
      <c r="AU93" s="19" t="s">
        <v>80</v>
      </c>
    </row>
    <row r="94" s="2" customFormat="1">
      <c r="A94" s="40"/>
      <c r="B94" s="41"/>
      <c r="C94" s="42"/>
      <c r="D94" s="234" t="s">
        <v>156</v>
      </c>
      <c r="E94" s="42"/>
      <c r="F94" s="235" t="s">
        <v>157</v>
      </c>
      <c r="G94" s="42"/>
      <c r="H94" s="42"/>
      <c r="I94" s="231"/>
      <c r="J94" s="42"/>
      <c r="K94" s="42"/>
      <c r="L94" s="46"/>
      <c r="M94" s="232"/>
      <c r="N94" s="23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156</v>
      </c>
      <c r="AU94" s="19" t="s">
        <v>80</v>
      </c>
    </row>
    <row r="95" s="13" customFormat="1">
      <c r="A95" s="13"/>
      <c r="B95" s="236"/>
      <c r="C95" s="237"/>
      <c r="D95" s="234" t="s">
        <v>158</v>
      </c>
      <c r="E95" s="238" t="s">
        <v>19</v>
      </c>
      <c r="F95" s="239" t="s">
        <v>1069</v>
      </c>
      <c r="G95" s="237"/>
      <c r="H95" s="240">
        <v>40</v>
      </c>
      <c r="I95" s="241"/>
      <c r="J95" s="237"/>
      <c r="K95" s="237"/>
      <c r="L95" s="242"/>
      <c r="M95" s="243"/>
      <c r="N95" s="244"/>
      <c r="O95" s="244"/>
      <c r="P95" s="244"/>
      <c r="Q95" s="244"/>
      <c r="R95" s="244"/>
      <c r="S95" s="244"/>
      <c r="T95" s="24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6" t="s">
        <v>158</v>
      </c>
      <c r="AU95" s="246" t="s">
        <v>80</v>
      </c>
      <c r="AV95" s="13" t="s">
        <v>80</v>
      </c>
      <c r="AW95" s="13" t="s">
        <v>33</v>
      </c>
      <c r="AX95" s="13" t="s">
        <v>78</v>
      </c>
      <c r="AY95" s="246" t="s">
        <v>146</v>
      </c>
    </row>
    <row r="96" s="2" customFormat="1" ht="33" customHeight="1">
      <c r="A96" s="40"/>
      <c r="B96" s="41"/>
      <c r="C96" s="215" t="s">
        <v>80</v>
      </c>
      <c r="D96" s="215" t="s">
        <v>148</v>
      </c>
      <c r="E96" s="216" t="s">
        <v>1070</v>
      </c>
      <c r="F96" s="217" t="s">
        <v>1071</v>
      </c>
      <c r="G96" s="218" t="s">
        <v>151</v>
      </c>
      <c r="H96" s="219">
        <v>25</v>
      </c>
      <c r="I96" s="220"/>
      <c r="J96" s="221">
        <f>ROUND(I96*H96,2)</f>
        <v>0</v>
      </c>
      <c r="K96" s="222"/>
      <c r="L96" s="46"/>
      <c r="M96" s="223" t="s">
        <v>19</v>
      </c>
      <c r="N96" s="224" t="s">
        <v>42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0.29499999999999998</v>
      </c>
      <c r="T96" s="226">
        <f>S96*H96</f>
        <v>7.375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152</v>
      </c>
      <c r="AT96" s="227" t="s">
        <v>148</v>
      </c>
      <c r="AU96" s="227" t="s">
        <v>80</v>
      </c>
      <c r="AY96" s="19" t="s">
        <v>146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78</v>
      </c>
      <c r="BK96" s="228">
        <f>ROUND(I96*H96,2)</f>
        <v>0</v>
      </c>
      <c r="BL96" s="19" t="s">
        <v>152</v>
      </c>
      <c r="BM96" s="227" t="s">
        <v>1072</v>
      </c>
    </row>
    <row r="97" s="2" customFormat="1">
      <c r="A97" s="40"/>
      <c r="B97" s="41"/>
      <c r="C97" s="42"/>
      <c r="D97" s="229" t="s">
        <v>154</v>
      </c>
      <c r="E97" s="42"/>
      <c r="F97" s="230" t="s">
        <v>1073</v>
      </c>
      <c r="G97" s="42"/>
      <c r="H97" s="42"/>
      <c r="I97" s="231"/>
      <c r="J97" s="42"/>
      <c r="K97" s="42"/>
      <c r="L97" s="46"/>
      <c r="M97" s="232"/>
      <c r="N97" s="23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154</v>
      </c>
      <c r="AU97" s="19" t="s">
        <v>80</v>
      </c>
    </row>
    <row r="98" s="13" customFormat="1">
      <c r="A98" s="13"/>
      <c r="B98" s="236"/>
      <c r="C98" s="237"/>
      <c r="D98" s="234" t="s">
        <v>158</v>
      </c>
      <c r="E98" s="238" t="s">
        <v>19</v>
      </c>
      <c r="F98" s="239" t="s">
        <v>1074</v>
      </c>
      <c r="G98" s="237"/>
      <c r="H98" s="240">
        <v>25</v>
      </c>
      <c r="I98" s="241"/>
      <c r="J98" s="237"/>
      <c r="K98" s="237"/>
      <c r="L98" s="242"/>
      <c r="M98" s="243"/>
      <c r="N98" s="244"/>
      <c r="O98" s="244"/>
      <c r="P98" s="244"/>
      <c r="Q98" s="244"/>
      <c r="R98" s="244"/>
      <c r="S98" s="244"/>
      <c r="T98" s="24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6" t="s">
        <v>158</v>
      </c>
      <c r="AU98" s="246" t="s">
        <v>80</v>
      </c>
      <c r="AV98" s="13" t="s">
        <v>80</v>
      </c>
      <c r="AW98" s="13" t="s">
        <v>33</v>
      </c>
      <c r="AX98" s="13" t="s">
        <v>78</v>
      </c>
      <c r="AY98" s="246" t="s">
        <v>146</v>
      </c>
    </row>
    <row r="99" s="2" customFormat="1" ht="37.8" customHeight="1">
      <c r="A99" s="40"/>
      <c r="B99" s="41"/>
      <c r="C99" s="215" t="s">
        <v>165</v>
      </c>
      <c r="D99" s="215" t="s">
        <v>148</v>
      </c>
      <c r="E99" s="216" t="s">
        <v>1075</v>
      </c>
      <c r="F99" s="217" t="s">
        <v>1076</v>
      </c>
      <c r="G99" s="218" t="s">
        <v>151</v>
      </c>
      <c r="H99" s="219">
        <v>113</v>
      </c>
      <c r="I99" s="220"/>
      <c r="J99" s="221">
        <f>ROUND(I99*H99,2)</f>
        <v>0</v>
      </c>
      <c r="K99" s="222"/>
      <c r="L99" s="46"/>
      <c r="M99" s="223" t="s">
        <v>19</v>
      </c>
      <c r="N99" s="224" t="s">
        <v>42</v>
      </c>
      <c r="O99" s="86"/>
      <c r="P99" s="225">
        <f>O99*H99</f>
        <v>0</v>
      </c>
      <c r="Q99" s="225">
        <v>0</v>
      </c>
      <c r="R99" s="225">
        <f>Q99*H99</f>
        <v>0</v>
      </c>
      <c r="S99" s="225">
        <v>0.29999999999999999</v>
      </c>
      <c r="T99" s="226">
        <f>S99*H99</f>
        <v>33.899999999999999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152</v>
      </c>
      <c r="AT99" s="227" t="s">
        <v>148</v>
      </c>
      <c r="AU99" s="227" t="s">
        <v>80</v>
      </c>
      <c r="AY99" s="19" t="s">
        <v>146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78</v>
      </c>
      <c r="BK99" s="228">
        <f>ROUND(I99*H99,2)</f>
        <v>0</v>
      </c>
      <c r="BL99" s="19" t="s">
        <v>152</v>
      </c>
      <c r="BM99" s="227" t="s">
        <v>1077</v>
      </c>
    </row>
    <row r="100" s="2" customFormat="1">
      <c r="A100" s="40"/>
      <c r="B100" s="41"/>
      <c r="C100" s="42"/>
      <c r="D100" s="229" t="s">
        <v>154</v>
      </c>
      <c r="E100" s="42"/>
      <c r="F100" s="230" t="s">
        <v>1078</v>
      </c>
      <c r="G100" s="42"/>
      <c r="H100" s="42"/>
      <c r="I100" s="231"/>
      <c r="J100" s="42"/>
      <c r="K100" s="42"/>
      <c r="L100" s="46"/>
      <c r="M100" s="232"/>
      <c r="N100" s="23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154</v>
      </c>
      <c r="AU100" s="19" t="s">
        <v>80</v>
      </c>
    </row>
    <row r="101" s="13" customFormat="1">
      <c r="A101" s="13"/>
      <c r="B101" s="236"/>
      <c r="C101" s="237"/>
      <c r="D101" s="234" t="s">
        <v>158</v>
      </c>
      <c r="E101" s="238" t="s">
        <v>19</v>
      </c>
      <c r="F101" s="239" t="s">
        <v>1074</v>
      </c>
      <c r="G101" s="237"/>
      <c r="H101" s="240">
        <v>25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6" t="s">
        <v>158</v>
      </c>
      <c r="AU101" s="246" t="s">
        <v>80</v>
      </c>
      <c r="AV101" s="13" t="s">
        <v>80</v>
      </c>
      <c r="AW101" s="13" t="s">
        <v>33</v>
      </c>
      <c r="AX101" s="13" t="s">
        <v>71</v>
      </c>
      <c r="AY101" s="246" t="s">
        <v>146</v>
      </c>
    </row>
    <row r="102" s="13" customFormat="1">
      <c r="A102" s="13"/>
      <c r="B102" s="236"/>
      <c r="C102" s="237"/>
      <c r="D102" s="234" t="s">
        <v>158</v>
      </c>
      <c r="E102" s="238" t="s">
        <v>19</v>
      </c>
      <c r="F102" s="239" t="s">
        <v>1079</v>
      </c>
      <c r="G102" s="237"/>
      <c r="H102" s="240">
        <v>88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6" t="s">
        <v>158</v>
      </c>
      <c r="AU102" s="246" t="s">
        <v>80</v>
      </c>
      <c r="AV102" s="13" t="s">
        <v>80</v>
      </c>
      <c r="AW102" s="13" t="s">
        <v>33</v>
      </c>
      <c r="AX102" s="13" t="s">
        <v>71</v>
      </c>
      <c r="AY102" s="246" t="s">
        <v>146</v>
      </c>
    </row>
    <row r="103" s="14" customFormat="1">
      <c r="A103" s="14"/>
      <c r="B103" s="247"/>
      <c r="C103" s="248"/>
      <c r="D103" s="234" t="s">
        <v>158</v>
      </c>
      <c r="E103" s="249" t="s">
        <v>19</v>
      </c>
      <c r="F103" s="250" t="s">
        <v>178</v>
      </c>
      <c r="G103" s="248"/>
      <c r="H103" s="251">
        <v>113</v>
      </c>
      <c r="I103" s="252"/>
      <c r="J103" s="248"/>
      <c r="K103" s="248"/>
      <c r="L103" s="253"/>
      <c r="M103" s="254"/>
      <c r="N103" s="255"/>
      <c r="O103" s="255"/>
      <c r="P103" s="255"/>
      <c r="Q103" s="255"/>
      <c r="R103" s="255"/>
      <c r="S103" s="255"/>
      <c r="T103" s="25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7" t="s">
        <v>158</v>
      </c>
      <c r="AU103" s="257" t="s">
        <v>80</v>
      </c>
      <c r="AV103" s="14" t="s">
        <v>152</v>
      </c>
      <c r="AW103" s="14" t="s">
        <v>33</v>
      </c>
      <c r="AX103" s="14" t="s">
        <v>78</v>
      </c>
      <c r="AY103" s="257" t="s">
        <v>146</v>
      </c>
    </row>
    <row r="104" s="2" customFormat="1" ht="37.8" customHeight="1">
      <c r="A104" s="40"/>
      <c r="B104" s="41"/>
      <c r="C104" s="215" t="s">
        <v>152</v>
      </c>
      <c r="D104" s="215" t="s">
        <v>148</v>
      </c>
      <c r="E104" s="216" t="s">
        <v>1080</v>
      </c>
      <c r="F104" s="217" t="s">
        <v>1081</v>
      </c>
      <c r="G104" s="218" t="s">
        <v>151</v>
      </c>
      <c r="H104" s="219">
        <v>113</v>
      </c>
      <c r="I104" s="220"/>
      <c r="J104" s="221">
        <f>ROUND(I104*H104,2)</f>
        <v>0</v>
      </c>
      <c r="K104" s="222"/>
      <c r="L104" s="46"/>
      <c r="M104" s="223" t="s">
        <v>19</v>
      </c>
      <c r="N104" s="224" t="s">
        <v>42</v>
      </c>
      <c r="O104" s="86"/>
      <c r="P104" s="225">
        <f>O104*H104</f>
        <v>0</v>
      </c>
      <c r="Q104" s="225">
        <v>0</v>
      </c>
      <c r="R104" s="225">
        <f>Q104*H104</f>
        <v>0</v>
      </c>
      <c r="S104" s="225">
        <v>0.28999999999999998</v>
      </c>
      <c r="T104" s="226">
        <f>S104*H104</f>
        <v>32.769999999999996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152</v>
      </c>
      <c r="AT104" s="227" t="s">
        <v>148</v>
      </c>
      <c r="AU104" s="227" t="s">
        <v>80</v>
      </c>
      <c r="AY104" s="19" t="s">
        <v>146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9" t="s">
        <v>78</v>
      </c>
      <c r="BK104" s="228">
        <f>ROUND(I104*H104,2)</f>
        <v>0</v>
      </c>
      <c r="BL104" s="19" t="s">
        <v>152</v>
      </c>
      <c r="BM104" s="227" t="s">
        <v>1082</v>
      </c>
    </row>
    <row r="105" s="2" customFormat="1">
      <c r="A105" s="40"/>
      <c r="B105" s="41"/>
      <c r="C105" s="42"/>
      <c r="D105" s="229" t="s">
        <v>154</v>
      </c>
      <c r="E105" s="42"/>
      <c r="F105" s="230" t="s">
        <v>1083</v>
      </c>
      <c r="G105" s="42"/>
      <c r="H105" s="42"/>
      <c r="I105" s="231"/>
      <c r="J105" s="42"/>
      <c r="K105" s="42"/>
      <c r="L105" s="46"/>
      <c r="M105" s="232"/>
      <c r="N105" s="23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154</v>
      </c>
      <c r="AU105" s="19" t="s">
        <v>80</v>
      </c>
    </row>
    <row r="106" s="13" customFormat="1">
      <c r="A106" s="13"/>
      <c r="B106" s="236"/>
      <c r="C106" s="237"/>
      <c r="D106" s="234" t="s">
        <v>158</v>
      </c>
      <c r="E106" s="238" t="s">
        <v>19</v>
      </c>
      <c r="F106" s="239" t="s">
        <v>1074</v>
      </c>
      <c r="G106" s="237"/>
      <c r="H106" s="240">
        <v>25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6" t="s">
        <v>158</v>
      </c>
      <c r="AU106" s="246" t="s">
        <v>80</v>
      </c>
      <c r="AV106" s="13" t="s">
        <v>80</v>
      </c>
      <c r="AW106" s="13" t="s">
        <v>33</v>
      </c>
      <c r="AX106" s="13" t="s">
        <v>71</v>
      </c>
      <c r="AY106" s="246" t="s">
        <v>146</v>
      </c>
    </row>
    <row r="107" s="13" customFormat="1">
      <c r="A107" s="13"/>
      <c r="B107" s="236"/>
      <c r="C107" s="237"/>
      <c r="D107" s="234" t="s">
        <v>158</v>
      </c>
      <c r="E107" s="238" t="s">
        <v>19</v>
      </c>
      <c r="F107" s="239" t="s">
        <v>1079</v>
      </c>
      <c r="G107" s="237"/>
      <c r="H107" s="240">
        <v>88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6" t="s">
        <v>158</v>
      </c>
      <c r="AU107" s="246" t="s">
        <v>80</v>
      </c>
      <c r="AV107" s="13" t="s">
        <v>80</v>
      </c>
      <c r="AW107" s="13" t="s">
        <v>33</v>
      </c>
      <c r="AX107" s="13" t="s">
        <v>71</v>
      </c>
      <c r="AY107" s="246" t="s">
        <v>146</v>
      </c>
    </row>
    <row r="108" s="14" customFormat="1">
      <c r="A108" s="14"/>
      <c r="B108" s="247"/>
      <c r="C108" s="248"/>
      <c r="D108" s="234" t="s">
        <v>158</v>
      </c>
      <c r="E108" s="249" t="s">
        <v>19</v>
      </c>
      <c r="F108" s="250" t="s">
        <v>178</v>
      </c>
      <c r="G108" s="248"/>
      <c r="H108" s="251">
        <v>113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7" t="s">
        <v>158</v>
      </c>
      <c r="AU108" s="257" t="s">
        <v>80</v>
      </c>
      <c r="AV108" s="14" t="s">
        <v>152</v>
      </c>
      <c r="AW108" s="14" t="s">
        <v>33</v>
      </c>
      <c r="AX108" s="14" t="s">
        <v>78</v>
      </c>
      <c r="AY108" s="257" t="s">
        <v>146</v>
      </c>
    </row>
    <row r="109" s="2" customFormat="1" ht="37.8" customHeight="1">
      <c r="A109" s="40"/>
      <c r="B109" s="41"/>
      <c r="C109" s="215" t="s">
        <v>179</v>
      </c>
      <c r="D109" s="215" t="s">
        <v>148</v>
      </c>
      <c r="E109" s="216" t="s">
        <v>1084</v>
      </c>
      <c r="F109" s="217" t="s">
        <v>1085</v>
      </c>
      <c r="G109" s="218" t="s">
        <v>151</v>
      </c>
      <c r="H109" s="219">
        <v>88</v>
      </c>
      <c r="I109" s="220"/>
      <c r="J109" s="221">
        <f>ROUND(I109*H109,2)</f>
        <v>0</v>
      </c>
      <c r="K109" s="222"/>
      <c r="L109" s="46"/>
      <c r="M109" s="223" t="s">
        <v>19</v>
      </c>
      <c r="N109" s="224" t="s">
        <v>42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0.23999999999999999</v>
      </c>
      <c r="T109" s="226">
        <f>S109*H109</f>
        <v>21.119999999999997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152</v>
      </c>
      <c r="AT109" s="227" t="s">
        <v>148</v>
      </c>
      <c r="AU109" s="227" t="s">
        <v>80</v>
      </c>
      <c r="AY109" s="19" t="s">
        <v>146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78</v>
      </c>
      <c r="BK109" s="228">
        <f>ROUND(I109*H109,2)</f>
        <v>0</v>
      </c>
      <c r="BL109" s="19" t="s">
        <v>152</v>
      </c>
      <c r="BM109" s="227" t="s">
        <v>1086</v>
      </c>
    </row>
    <row r="110" s="2" customFormat="1">
      <c r="A110" s="40"/>
      <c r="B110" s="41"/>
      <c r="C110" s="42"/>
      <c r="D110" s="229" t="s">
        <v>154</v>
      </c>
      <c r="E110" s="42"/>
      <c r="F110" s="230" t="s">
        <v>1087</v>
      </c>
      <c r="G110" s="42"/>
      <c r="H110" s="42"/>
      <c r="I110" s="231"/>
      <c r="J110" s="42"/>
      <c r="K110" s="42"/>
      <c r="L110" s="46"/>
      <c r="M110" s="232"/>
      <c r="N110" s="23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154</v>
      </c>
      <c r="AU110" s="19" t="s">
        <v>80</v>
      </c>
    </row>
    <row r="111" s="13" customFormat="1">
      <c r="A111" s="13"/>
      <c r="B111" s="236"/>
      <c r="C111" s="237"/>
      <c r="D111" s="234" t="s">
        <v>158</v>
      </c>
      <c r="E111" s="238" t="s">
        <v>19</v>
      </c>
      <c r="F111" s="239" t="s">
        <v>1079</v>
      </c>
      <c r="G111" s="237"/>
      <c r="H111" s="240">
        <v>88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6" t="s">
        <v>158</v>
      </c>
      <c r="AU111" s="246" t="s">
        <v>80</v>
      </c>
      <c r="AV111" s="13" t="s">
        <v>80</v>
      </c>
      <c r="AW111" s="13" t="s">
        <v>33</v>
      </c>
      <c r="AX111" s="13" t="s">
        <v>78</v>
      </c>
      <c r="AY111" s="246" t="s">
        <v>146</v>
      </c>
    </row>
    <row r="112" s="2" customFormat="1" ht="24.15" customHeight="1">
      <c r="A112" s="40"/>
      <c r="B112" s="41"/>
      <c r="C112" s="215" t="s">
        <v>184</v>
      </c>
      <c r="D112" s="215" t="s">
        <v>148</v>
      </c>
      <c r="E112" s="216" t="s">
        <v>196</v>
      </c>
      <c r="F112" s="217" t="s">
        <v>197</v>
      </c>
      <c r="G112" s="218" t="s">
        <v>151</v>
      </c>
      <c r="H112" s="219">
        <v>88</v>
      </c>
      <c r="I112" s="220"/>
      <c r="J112" s="221">
        <f>ROUND(I112*H112,2)</f>
        <v>0</v>
      </c>
      <c r="K112" s="222"/>
      <c r="L112" s="46"/>
      <c r="M112" s="223" t="s">
        <v>19</v>
      </c>
      <c r="N112" s="224" t="s">
        <v>42</v>
      </c>
      <c r="O112" s="86"/>
      <c r="P112" s="225">
        <f>O112*H112</f>
        <v>0</v>
      </c>
      <c r="Q112" s="225">
        <v>9.0000000000000006E-05</v>
      </c>
      <c r="R112" s="225">
        <f>Q112*H112</f>
        <v>0.00792</v>
      </c>
      <c r="S112" s="225">
        <v>0.23000000000000001</v>
      </c>
      <c r="T112" s="226">
        <f>S112*H112</f>
        <v>20.240000000000002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152</v>
      </c>
      <c r="AT112" s="227" t="s">
        <v>148</v>
      </c>
      <c r="AU112" s="227" t="s">
        <v>80</v>
      </c>
      <c r="AY112" s="19" t="s">
        <v>146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9" t="s">
        <v>78</v>
      </c>
      <c r="BK112" s="228">
        <f>ROUND(I112*H112,2)</f>
        <v>0</v>
      </c>
      <c r="BL112" s="19" t="s">
        <v>152</v>
      </c>
      <c r="BM112" s="227" t="s">
        <v>1088</v>
      </c>
    </row>
    <row r="113" s="2" customFormat="1">
      <c r="A113" s="40"/>
      <c r="B113" s="41"/>
      <c r="C113" s="42"/>
      <c r="D113" s="229" t="s">
        <v>154</v>
      </c>
      <c r="E113" s="42"/>
      <c r="F113" s="230" t="s">
        <v>199</v>
      </c>
      <c r="G113" s="42"/>
      <c r="H113" s="42"/>
      <c r="I113" s="231"/>
      <c r="J113" s="42"/>
      <c r="K113" s="42"/>
      <c r="L113" s="46"/>
      <c r="M113" s="232"/>
      <c r="N113" s="23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154</v>
      </c>
      <c r="AU113" s="19" t="s">
        <v>80</v>
      </c>
    </row>
    <row r="114" s="13" customFormat="1">
      <c r="A114" s="13"/>
      <c r="B114" s="236"/>
      <c r="C114" s="237"/>
      <c r="D114" s="234" t="s">
        <v>158</v>
      </c>
      <c r="E114" s="238" t="s">
        <v>19</v>
      </c>
      <c r="F114" s="239" t="s">
        <v>1079</v>
      </c>
      <c r="G114" s="237"/>
      <c r="H114" s="240">
        <v>88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6" t="s">
        <v>158</v>
      </c>
      <c r="AU114" s="246" t="s">
        <v>80</v>
      </c>
      <c r="AV114" s="13" t="s">
        <v>80</v>
      </c>
      <c r="AW114" s="13" t="s">
        <v>33</v>
      </c>
      <c r="AX114" s="13" t="s">
        <v>78</v>
      </c>
      <c r="AY114" s="246" t="s">
        <v>146</v>
      </c>
    </row>
    <row r="115" s="2" customFormat="1" ht="24.15" customHeight="1">
      <c r="A115" s="40"/>
      <c r="B115" s="41"/>
      <c r="C115" s="215" t="s">
        <v>189</v>
      </c>
      <c r="D115" s="215" t="s">
        <v>148</v>
      </c>
      <c r="E115" s="216" t="s">
        <v>201</v>
      </c>
      <c r="F115" s="217" t="s">
        <v>202</v>
      </c>
      <c r="G115" s="218" t="s">
        <v>203</v>
      </c>
      <c r="H115" s="219">
        <v>48</v>
      </c>
      <c r="I115" s="220"/>
      <c r="J115" s="221">
        <f>ROUND(I115*H115,2)</f>
        <v>0</v>
      </c>
      <c r="K115" s="222"/>
      <c r="L115" s="46"/>
      <c r="M115" s="223" t="s">
        <v>19</v>
      </c>
      <c r="N115" s="224" t="s">
        <v>42</v>
      </c>
      <c r="O115" s="86"/>
      <c r="P115" s="225">
        <f>O115*H115</f>
        <v>0</v>
      </c>
      <c r="Q115" s="225">
        <v>0</v>
      </c>
      <c r="R115" s="225">
        <f>Q115*H115</f>
        <v>0</v>
      </c>
      <c r="S115" s="225">
        <v>0.20499999999999999</v>
      </c>
      <c r="T115" s="226">
        <f>S115*H115</f>
        <v>9.8399999999999999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7" t="s">
        <v>152</v>
      </c>
      <c r="AT115" s="227" t="s">
        <v>148</v>
      </c>
      <c r="AU115" s="227" t="s">
        <v>80</v>
      </c>
      <c r="AY115" s="19" t="s">
        <v>146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9" t="s">
        <v>78</v>
      </c>
      <c r="BK115" s="228">
        <f>ROUND(I115*H115,2)</f>
        <v>0</v>
      </c>
      <c r="BL115" s="19" t="s">
        <v>152</v>
      </c>
      <c r="BM115" s="227" t="s">
        <v>1089</v>
      </c>
    </row>
    <row r="116" s="2" customFormat="1">
      <c r="A116" s="40"/>
      <c r="B116" s="41"/>
      <c r="C116" s="42"/>
      <c r="D116" s="229" t="s">
        <v>154</v>
      </c>
      <c r="E116" s="42"/>
      <c r="F116" s="230" t="s">
        <v>205</v>
      </c>
      <c r="G116" s="42"/>
      <c r="H116" s="42"/>
      <c r="I116" s="231"/>
      <c r="J116" s="42"/>
      <c r="K116" s="42"/>
      <c r="L116" s="46"/>
      <c r="M116" s="232"/>
      <c r="N116" s="23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154</v>
      </c>
      <c r="AU116" s="19" t="s">
        <v>80</v>
      </c>
    </row>
    <row r="117" s="13" customFormat="1">
      <c r="A117" s="13"/>
      <c r="B117" s="236"/>
      <c r="C117" s="237"/>
      <c r="D117" s="234" t="s">
        <v>158</v>
      </c>
      <c r="E117" s="238" t="s">
        <v>19</v>
      </c>
      <c r="F117" s="239" t="s">
        <v>1090</v>
      </c>
      <c r="G117" s="237"/>
      <c r="H117" s="240">
        <v>13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6" t="s">
        <v>158</v>
      </c>
      <c r="AU117" s="246" t="s">
        <v>80</v>
      </c>
      <c r="AV117" s="13" t="s">
        <v>80</v>
      </c>
      <c r="AW117" s="13" t="s">
        <v>33</v>
      </c>
      <c r="AX117" s="13" t="s">
        <v>71</v>
      </c>
      <c r="AY117" s="246" t="s">
        <v>146</v>
      </c>
    </row>
    <row r="118" s="13" customFormat="1">
      <c r="A118" s="13"/>
      <c r="B118" s="236"/>
      <c r="C118" s="237"/>
      <c r="D118" s="234" t="s">
        <v>158</v>
      </c>
      <c r="E118" s="238" t="s">
        <v>19</v>
      </c>
      <c r="F118" s="239" t="s">
        <v>1091</v>
      </c>
      <c r="G118" s="237"/>
      <c r="H118" s="240">
        <v>35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6" t="s">
        <v>158</v>
      </c>
      <c r="AU118" s="246" t="s">
        <v>80</v>
      </c>
      <c r="AV118" s="13" t="s">
        <v>80</v>
      </c>
      <c r="AW118" s="13" t="s">
        <v>33</v>
      </c>
      <c r="AX118" s="13" t="s">
        <v>71</v>
      </c>
      <c r="AY118" s="246" t="s">
        <v>146</v>
      </c>
    </row>
    <row r="119" s="14" customFormat="1">
      <c r="A119" s="14"/>
      <c r="B119" s="247"/>
      <c r="C119" s="248"/>
      <c r="D119" s="234" t="s">
        <v>158</v>
      </c>
      <c r="E119" s="249" t="s">
        <v>19</v>
      </c>
      <c r="F119" s="250" t="s">
        <v>178</v>
      </c>
      <c r="G119" s="248"/>
      <c r="H119" s="251">
        <v>48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7" t="s">
        <v>158</v>
      </c>
      <c r="AU119" s="257" t="s">
        <v>80</v>
      </c>
      <c r="AV119" s="14" t="s">
        <v>152</v>
      </c>
      <c r="AW119" s="14" t="s">
        <v>33</v>
      </c>
      <c r="AX119" s="14" t="s">
        <v>78</v>
      </c>
      <c r="AY119" s="257" t="s">
        <v>146</v>
      </c>
    </row>
    <row r="120" s="2" customFormat="1" ht="24.15" customHeight="1">
      <c r="A120" s="40"/>
      <c r="B120" s="41"/>
      <c r="C120" s="215" t="s">
        <v>195</v>
      </c>
      <c r="D120" s="215" t="s">
        <v>148</v>
      </c>
      <c r="E120" s="216" t="s">
        <v>1092</v>
      </c>
      <c r="F120" s="217" t="s">
        <v>1093</v>
      </c>
      <c r="G120" s="218" t="s">
        <v>203</v>
      </c>
      <c r="H120" s="219">
        <v>6</v>
      </c>
      <c r="I120" s="220"/>
      <c r="J120" s="221">
        <f>ROUND(I120*H120,2)</f>
        <v>0</v>
      </c>
      <c r="K120" s="222"/>
      <c r="L120" s="46"/>
      <c r="M120" s="223" t="s">
        <v>19</v>
      </c>
      <c r="N120" s="224" t="s">
        <v>42</v>
      </c>
      <c r="O120" s="86"/>
      <c r="P120" s="225">
        <f>O120*H120</f>
        <v>0</v>
      </c>
      <c r="Q120" s="225">
        <v>0</v>
      </c>
      <c r="R120" s="225">
        <f>Q120*H120</f>
        <v>0</v>
      </c>
      <c r="S120" s="225">
        <v>0.11500000000000001</v>
      </c>
      <c r="T120" s="226">
        <f>S120*H120</f>
        <v>0.69000000000000006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7" t="s">
        <v>152</v>
      </c>
      <c r="AT120" s="227" t="s">
        <v>148</v>
      </c>
      <c r="AU120" s="227" t="s">
        <v>80</v>
      </c>
      <c r="AY120" s="19" t="s">
        <v>146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9" t="s">
        <v>78</v>
      </c>
      <c r="BK120" s="228">
        <f>ROUND(I120*H120,2)</f>
        <v>0</v>
      </c>
      <c r="BL120" s="19" t="s">
        <v>152</v>
      </c>
      <c r="BM120" s="227" t="s">
        <v>1094</v>
      </c>
    </row>
    <row r="121" s="2" customFormat="1">
      <c r="A121" s="40"/>
      <c r="B121" s="41"/>
      <c r="C121" s="42"/>
      <c r="D121" s="229" t="s">
        <v>154</v>
      </c>
      <c r="E121" s="42"/>
      <c r="F121" s="230" t="s">
        <v>1095</v>
      </c>
      <c r="G121" s="42"/>
      <c r="H121" s="42"/>
      <c r="I121" s="231"/>
      <c r="J121" s="42"/>
      <c r="K121" s="42"/>
      <c r="L121" s="46"/>
      <c r="M121" s="232"/>
      <c r="N121" s="23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154</v>
      </c>
      <c r="AU121" s="19" t="s">
        <v>80</v>
      </c>
    </row>
    <row r="122" s="2" customFormat="1" ht="49.05" customHeight="1">
      <c r="A122" s="40"/>
      <c r="B122" s="41"/>
      <c r="C122" s="215" t="s">
        <v>200</v>
      </c>
      <c r="D122" s="215" t="s">
        <v>148</v>
      </c>
      <c r="E122" s="216" t="s">
        <v>209</v>
      </c>
      <c r="F122" s="217" t="s">
        <v>210</v>
      </c>
      <c r="G122" s="218" t="s">
        <v>203</v>
      </c>
      <c r="H122" s="219">
        <v>15</v>
      </c>
      <c r="I122" s="220"/>
      <c r="J122" s="221">
        <f>ROUND(I122*H122,2)</f>
        <v>0</v>
      </c>
      <c r="K122" s="222"/>
      <c r="L122" s="46"/>
      <c r="M122" s="223" t="s">
        <v>19</v>
      </c>
      <c r="N122" s="224" t="s">
        <v>42</v>
      </c>
      <c r="O122" s="86"/>
      <c r="P122" s="225">
        <f>O122*H122</f>
        <v>0</v>
      </c>
      <c r="Q122" s="225">
        <v>0.0086800000000000002</v>
      </c>
      <c r="R122" s="225">
        <f>Q122*H122</f>
        <v>0.13020000000000001</v>
      </c>
      <c r="S122" s="225">
        <v>0</v>
      </c>
      <c r="T122" s="22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7" t="s">
        <v>152</v>
      </c>
      <c r="AT122" s="227" t="s">
        <v>148</v>
      </c>
      <c r="AU122" s="227" t="s">
        <v>80</v>
      </c>
      <c r="AY122" s="19" t="s">
        <v>146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9" t="s">
        <v>78</v>
      </c>
      <c r="BK122" s="228">
        <f>ROUND(I122*H122,2)</f>
        <v>0</v>
      </c>
      <c r="BL122" s="19" t="s">
        <v>152</v>
      </c>
      <c r="BM122" s="227" t="s">
        <v>1096</v>
      </c>
    </row>
    <row r="123" s="2" customFormat="1">
      <c r="A123" s="40"/>
      <c r="B123" s="41"/>
      <c r="C123" s="42"/>
      <c r="D123" s="229" t="s">
        <v>154</v>
      </c>
      <c r="E123" s="42"/>
      <c r="F123" s="230" t="s">
        <v>212</v>
      </c>
      <c r="G123" s="42"/>
      <c r="H123" s="42"/>
      <c r="I123" s="231"/>
      <c r="J123" s="42"/>
      <c r="K123" s="42"/>
      <c r="L123" s="46"/>
      <c r="M123" s="232"/>
      <c r="N123" s="23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154</v>
      </c>
      <c r="AU123" s="19" t="s">
        <v>80</v>
      </c>
    </row>
    <row r="124" s="2" customFormat="1" ht="49.05" customHeight="1">
      <c r="A124" s="40"/>
      <c r="B124" s="41"/>
      <c r="C124" s="215" t="s">
        <v>208</v>
      </c>
      <c r="D124" s="215" t="s">
        <v>148</v>
      </c>
      <c r="E124" s="216" t="s">
        <v>214</v>
      </c>
      <c r="F124" s="217" t="s">
        <v>215</v>
      </c>
      <c r="G124" s="218" t="s">
        <v>203</v>
      </c>
      <c r="H124" s="219">
        <v>15</v>
      </c>
      <c r="I124" s="220"/>
      <c r="J124" s="221">
        <f>ROUND(I124*H124,2)</f>
        <v>0</v>
      </c>
      <c r="K124" s="222"/>
      <c r="L124" s="46"/>
      <c r="M124" s="223" t="s">
        <v>19</v>
      </c>
      <c r="N124" s="224" t="s">
        <v>42</v>
      </c>
      <c r="O124" s="86"/>
      <c r="P124" s="225">
        <f>O124*H124</f>
        <v>0</v>
      </c>
      <c r="Q124" s="225">
        <v>0.036900000000000002</v>
      </c>
      <c r="R124" s="225">
        <f>Q124*H124</f>
        <v>0.55349999999999999</v>
      </c>
      <c r="S124" s="225">
        <v>0</v>
      </c>
      <c r="T124" s="22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7" t="s">
        <v>152</v>
      </c>
      <c r="AT124" s="227" t="s">
        <v>148</v>
      </c>
      <c r="AU124" s="227" t="s">
        <v>80</v>
      </c>
      <c r="AY124" s="19" t="s">
        <v>146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9" t="s">
        <v>78</v>
      </c>
      <c r="BK124" s="228">
        <f>ROUND(I124*H124,2)</f>
        <v>0</v>
      </c>
      <c r="BL124" s="19" t="s">
        <v>152</v>
      </c>
      <c r="BM124" s="227" t="s">
        <v>1097</v>
      </c>
    </row>
    <row r="125" s="2" customFormat="1">
      <c r="A125" s="40"/>
      <c r="B125" s="41"/>
      <c r="C125" s="42"/>
      <c r="D125" s="229" t="s">
        <v>154</v>
      </c>
      <c r="E125" s="42"/>
      <c r="F125" s="230" t="s">
        <v>217</v>
      </c>
      <c r="G125" s="42"/>
      <c r="H125" s="42"/>
      <c r="I125" s="231"/>
      <c r="J125" s="42"/>
      <c r="K125" s="42"/>
      <c r="L125" s="46"/>
      <c r="M125" s="232"/>
      <c r="N125" s="23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154</v>
      </c>
      <c r="AU125" s="19" t="s">
        <v>80</v>
      </c>
    </row>
    <row r="126" s="2" customFormat="1" ht="16.5" customHeight="1">
      <c r="A126" s="40"/>
      <c r="B126" s="41"/>
      <c r="C126" s="215" t="s">
        <v>213</v>
      </c>
      <c r="D126" s="215" t="s">
        <v>148</v>
      </c>
      <c r="E126" s="216" t="s">
        <v>1098</v>
      </c>
      <c r="F126" s="217" t="s">
        <v>1099</v>
      </c>
      <c r="G126" s="218" t="s">
        <v>151</v>
      </c>
      <c r="H126" s="219">
        <v>36</v>
      </c>
      <c r="I126" s="220"/>
      <c r="J126" s="221">
        <f>ROUND(I126*H126,2)</f>
        <v>0</v>
      </c>
      <c r="K126" s="222"/>
      <c r="L126" s="46"/>
      <c r="M126" s="223" t="s">
        <v>19</v>
      </c>
      <c r="N126" s="224" t="s">
        <v>42</v>
      </c>
      <c r="O126" s="86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7" t="s">
        <v>152</v>
      </c>
      <c r="AT126" s="227" t="s">
        <v>148</v>
      </c>
      <c r="AU126" s="227" t="s">
        <v>80</v>
      </c>
      <c r="AY126" s="19" t="s">
        <v>146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9" t="s">
        <v>78</v>
      </c>
      <c r="BK126" s="228">
        <f>ROUND(I126*H126,2)</f>
        <v>0</v>
      </c>
      <c r="BL126" s="19" t="s">
        <v>152</v>
      </c>
      <c r="BM126" s="227" t="s">
        <v>1100</v>
      </c>
    </row>
    <row r="127" s="2" customFormat="1">
      <c r="A127" s="40"/>
      <c r="B127" s="41"/>
      <c r="C127" s="42"/>
      <c r="D127" s="229" t="s">
        <v>154</v>
      </c>
      <c r="E127" s="42"/>
      <c r="F127" s="230" t="s">
        <v>1101</v>
      </c>
      <c r="G127" s="42"/>
      <c r="H127" s="42"/>
      <c r="I127" s="231"/>
      <c r="J127" s="42"/>
      <c r="K127" s="42"/>
      <c r="L127" s="46"/>
      <c r="M127" s="232"/>
      <c r="N127" s="23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154</v>
      </c>
      <c r="AU127" s="19" t="s">
        <v>80</v>
      </c>
    </row>
    <row r="128" s="13" customFormat="1">
      <c r="A128" s="13"/>
      <c r="B128" s="236"/>
      <c r="C128" s="237"/>
      <c r="D128" s="234" t="s">
        <v>158</v>
      </c>
      <c r="E128" s="238" t="s">
        <v>19</v>
      </c>
      <c r="F128" s="239" t="s">
        <v>1102</v>
      </c>
      <c r="G128" s="237"/>
      <c r="H128" s="240">
        <v>36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158</v>
      </c>
      <c r="AU128" s="246" t="s">
        <v>80</v>
      </c>
      <c r="AV128" s="13" t="s">
        <v>80</v>
      </c>
      <c r="AW128" s="13" t="s">
        <v>33</v>
      </c>
      <c r="AX128" s="13" t="s">
        <v>78</v>
      </c>
      <c r="AY128" s="246" t="s">
        <v>146</v>
      </c>
    </row>
    <row r="129" s="2" customFormat="1" ht="24.15" customHeight="1">
      <c r="A129" s="40"/>
      <c r="B129" s="41"/>
      <c r="C129" s="215" t="s">
        <v>8</v>
      </c>
      <c r="D129" s="215" t="s">
        <v>148</v>
      </c>
      <c r="E129" s="216" t="s">
        <v>224</v>
      </c>
      <c r="F129" s="217" t="s">
        <v>225</v>
      </c>
      <c r="G129" s="218" t="s">
        <v>226</v>
      </c>
      <c r="H129" s="219">
        <v>7.0359999999999996</v>
      </c>
      <c r="I129" s="220"/>
      <c r="J129" s="221">
        <f>ROUND(I129*H129,2)</f>
        <v>0</v>
      </c>
      <c r="K129" s="222"/>
      <c r="L129" s="46"/>
      <c r="M129" s="223" t="s">
        <v>19</v>
      </c>
      <c r="N129" s="224" t="s">
        <v>42</v>
      </c>
      <c r="O129" s="86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7" t="s">
        <v>152</v>
      </c>
      <c r="AT129" s="227" t="s">
        <v>148</v>
      </c>
      <c r="AU129" s="227" t="s">
        <v>80</v>
      </c>
      <c r="AY129" s="19" t="s">
        <v>146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9" t="s">
        <v>78</v>
      </c>
      <c r="BK129" s="228">
        <f>ROUND(I129*H129,2)</f>
        <v>0</v>
      </c>
      <c r="BL129" s="19" t="s">
        <v>152</v>
      </c>
      <c r="BM129" s="227" t="s">
        <v>1103</v>
      </c>
    </row>
    <row r="130" s="2" customFormat="1">
      <c r="A130" s="40"/>
      <c r="B130" s="41"/>
      <c r="C130" s="42"/>
      <c r="D130" s="229" t="s">
        <v>154</v>
      </c>
      <c r="E130" s="42"/>
      <c r="F130" s="230" t="s">
        <v>228</v>
      </c>
      <c r="G130" s="42"/>
      <c r="H130" s="42"/>
      <c r="I130" s="231"/>
      <c r="J130" s="42"/>
      <c r="K130" s="42"/>
      <c r="L130" s="46"/>
      <c r="M130" s="232"/>
      <c r="N130" s="23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154</v>
      </c>
      <c r="AU130" s="19" t="s">
        <v>80</v>
      </c>
    </row>
    <row r="131" s="2" customFormat="1">
      <c r="A131" s="40"/>
      <c r="B131" s="41"/>
      <c r="C131" s="42"/>
      <c r="D131" s="234" t="s">
        <v>156</v>
      </c>
      <c r="E131" s="42"/>
      <c r="F131" s="235" t="s">
        <v>229</v>
      </c>
      <c r="G131" s="42"/>
      <c r="H131" s="42"/>
      <c r="I131" s="231"/>
      <c r="J131" s="42"/>
      <c r="K131" s="42"/>
      <c r="L131" s="46"/>
      <c r="M131" s="232"/>
      <c r="N131" s="23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156</v>
      </c>
      <c r="AU131" s="19" t="s">
        <v>80</v>
      </c>
    </row>
    <row r="132" s="13" customFormat="1">
      <c r="A132" s="13"/>
      <c r="B132" s="236"/>
      <c r="C132" s="237"/>
      <c r="D132" s="234" t="s">
        <v>158</v>
      </c>
      <c r="E132" s="238" t="s">
        <v>19</v>
      </c>
      <c r="F132" s="239" t="s">
        <v>1104</v>
      </c>
      <c r="G132" s="237"/>
      <c r="H132" s="240">
        <v>0.78400000000000003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158</v>
      </c>
      <c r="AU132" s="246" t="s">
        <v>80</v>
      </c>
      <c r="AV132" s="13" t="s">
        <v>80</v>
      </c>
      <c r="AW132" s="13" t="s">
        <v>33</v>
      </c>
      <c r="AX132" s="13" t="s">
        <v>71</v>
      </c>
      <c r="AY132" s="246" t="s">
        <v>146</v>
      </c>
    </row>
    <row r="133" s="13" customFormat="1">
      <c r="A133" s="13"/>
      <c r="B133" s="236"/>
      <c r="C133" s="237"/>
      <c r="D133" s="234" t="s">
        <v>158</v>
      </c>
      <c r="E133" s="238" t="s">
        <v>19</v>
      </c>
      <c r="F133" s="239" t="s">
        <v>1105</v>
      </c>
      <c r="G133" s="237"/>
      <c r="H133" s="240">
        <v>19.68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158</v>
      </c>
      <c r="AU133" s="246" t="s">
        <v>80</v>
      </c>
      <c r="AV133" s="13" t="s">
        <v>80</v>
      </c>
      <c r="AW133" s="13" t="s">
        <v>33</v>
      </c>
      <c r="AX133" s="13" t="s">
        <v>71</v>
      </c>
      <c r="AY133" s="246" t="s">
        <v>146</v>
      </c>
    </row>
    <row r="134" s="13" customFormat="1">
      <c r="A134" s="13"/>
      <c r="B134" s="236"/>
      <c r="C134" s="237"/>
      <c r="D134" s="234" t="s">
        <v>158</v>
      </c>
      <c r="E134" s="238" t="s">
        <v>19</v>
      </c>
      <c r="F134" s="239" t="s">
        <v>1106</v>
      </c>
      <c r="G134" s="237"/>
      <c r="H134" s="240">
        <v>5.2800000000000002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158</v>
      </c>
      <c r="AU134" s="246" t="s">
        <v>80</v>
      </c>
      <c r="AV134" s="13" t="s">
        <v>80</v>
      </c>
      <c r="AW134" s="13" t="s">
        <v>33</v>
      </c>
      <c r="AX134" s="13" t="s">
        <v>71</v>
      </c>
      <c r="AY134" s="246" t="s">
        <v>146</v>
      </c>
    </row>
    <row r="135" s="13" customFormat="1">
      <c r="A135" s="13"/>
      <c r="B135" s="236"/>
      <c r="C135" s="237"/>
      <c r="D135" s="234" t="s">
        <v>158</v>
      </c>
      <c r="E135" s="238" t="s">
        <v>19</v>
      </c>
      <c r="F135" s="239" t="s">
        <v>1107</v>
      </c>
      <c r="G135" s="237"/>
      <c r="H135" s="240">
        <v>2.3999999999999999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158</v>
      </c>
      <c r="AU135" s="246" t="s">
        <v>80</v>
      </c>
      <c r="AV135" s="13" t="s">
        <v>80</v>
      </c>
      <c r="AW135" s="13" t="s">
        <v>33</v>
      </c>
      <c r="AX135" s="13" t="s">
        <v>71</v>
      </c>
      <c r="AY135" s="246" t="s">
        <v>146</v>
      </c>
    </row>
    <row r="136" s="14" customFormat="1">
      <c r="A136" s="14"/>
      <c r="B136" s="247"/>
      <c r="C136" s="248"/>
      <c r="D136" s="234" t="s">
        <v>158</v>
      </c>
      <c r="E136" s="249" t="s">
        <v>19</v>
      </c>
      <c r="F136" s="250" t="s">
        <v>178</v>
      </c>
      <c r="G136" s="248"/>
      <c r="H136" s="251">
        <v>28.143999999999998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7" t="s">
        <v>158</v>
      </c>
      <c r="AU136" s="257" t="s">
        <v>80</v>
      </c>
      <c r="AV136" s="14" t="s">
        <v>152</v>
      </c>
      <c r="AW136" s="14" t="s">
        <v>33</v>
      </c>
      <c r="AX136" s="14" t="s">
        <v>71</v>
      </c>
      <c r="AY136" s="257" t="s">
        <v>146</v>
      </c>
    </row>
    <row r="137" s="13" customFormat="1">
      <c r="A137" s="13"/>
      <c r="B137" s="236"/>
      <c r="C137" s="237"/>
      <c r="D137" s="234" t="s">
        <v>158</v>
      </c>
      <c r="E137" s="238" t="s">
        <v>19</v>
      </c>
      <c r="F137" s="239" t="s">
        <v>1108</v>
      </c>
      <c r="G137" s="237"/>
      <c r="H137" s="240">
        <v>7.0359999999999996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158</v>
      </c>
      <c r="AU137" s="246" t="s">
        <v>80</v>
      </c>
      <c r="AV137" s="13" t="s">
        <v>80</v>
      </c>
      <c r="AW137" s="13" t="s">
        <v>33</v>
      </c>
      <c r="AX137" s="13" t="s">
        <v>78</v>
      </c>
      <c r="AY137" s="246" t="s">
        <v>146</v>
      </c>
    </row>
    <row r="138" s="2" customFormat="1" ht="24.15" customHeight="1">
      <c r="A138" s="40"/>
      <c r="B138" s="41"/>
      <c r="C138" s="215" t="s">
        <v>223</v>
      </c>
      <c r="D138" s="215" t="s">
        <v>148</v>
      </c>
      <c r="E138" s="216" t="s">
        <v>238</v>
      </c>
      <c r="F138" s="217" t="s">
        <v>239</v>
      </c>
      <c r="G138" s="218" t="s">
        <v>226</v>
      </c>
      <c r="H138" s="219">
        <v>0.78400000000000003</v>
      </c>
      <c r="I138" s="220"/>
      <c r="J138" s="221">
        <f>ROUND(I138*H138,2)</f>
        <v>0</v>
      </c>
      <c r="K138" s="222"/>
      <c r="L138" s="46"/>
      <c r="M138" s="223" t="s">
        <v>19</v>
      </c>
      <c r="N138" s="224" t="s">
        <v>42</v>
      </c>
      <c r="O138" s="86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7" t="s">
        <v>152</v>
      </c>
      <c r="AT138" s="227" t="s">
        <v>148</v>
      </c>
      <c r="AU138" s="227" t="s">
        <v>80</v>
      </c>
      <c r="AY138" s="19" t="s">
        <v>146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9" t="s">
        <v>78</v>
      </c>
      <c r="BK138" s="228">
        <f>ROUND(I138*H138,2)</f>
        <v>0</v>
      </c>
      <c r="BL138" s="19" t="s">
        <v>152</v>
      </c>
      <c r="BM138" s="227" t="s">
        <v>1109</v>
      </c>
    </row>
    <row r="139" s="2" customFormat="1">
      <c r="A139" s="40"/>
      <c r="B139" s="41"/>
      <c r="C139" s="42"/>
      <c r="D139" s="229" t="s">
        <v>154</v>
      </c>
      <c r="E139" s="42"/>
      <c r="F139" s="230" t="s">
        <v>241</v>
      </c>
      <c r="G139" s="42"/>
      <c r="H139" s="42"/>
      <c r="I139" s="231"/>
      <c r="J139" s="42"/>
      <c r="K139" s="42"/>
      <c r="L139" s="46"/>
      <c r="M139" s="232"/>
      <c r="N139" s="23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154</v>
      </c>
      <c r="AU139" s="19" t="s">
        <v>80</v>
      </c>
    </row>
    <row r="140" s="13" customFormat="1">
      <c r="A140" s="13"/>
      <c r="B140" s="236"/>
      <c r="C140" s="237"/>
      <c r="D140" s="234" t="s">
        <v>158</v>
      </c>
      <c r="E140" s="238" t="s">
        <v>19</v>
      </c>
      <c r="F140" s="239" t="s">
        <v>1104</v>
      </c>
      <c r="G140" s="237"/>
      <c r="H140" s="240">
        <v>0.78400000000000003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158</v>
      </c>
      <c r="AU140" s="246" t="s">
        <v>80</v>
      </c>
      <c r="AV140" s="13" t="s">
        <v>80</v>
      </c>
      <c r="AW140" s="13" t="s">
        <v>33</v>
      </c>
      <c r="AX140" s="13" t="s">
        <v>78</v>
      </c>
      <c r="AY140" s="246" t="s">
        <v>146</v>
      </c>
    </row>
    <row r="141" s="2" customFormat="1" ht="24.15" customHeight="1">
      <c r="A141" s="40"/>
      <c r="B141" s="41"/>
      <c r="C141" s="215" t="s">
        <v>237</v>
      </c>
      <c r="D141" s="215" t="s">
        <v>148</v>
      </c>
      <c r="E141" s="216" t="s">
        <v>243</v>
      </c>
      <c r="F141" s="217" t="s">
        <v>244</v>
      </c>
      <c r="G141" s="218" t="s">
        <v>226</v>
      </c>
      <c r="H141" s="219">
        <v>27.359999999999999</v>
      </c>
      <c r="I141" s="220"/>
      <c r="J141" s="221">
        <f>ROUND(I141*H141,2)</f>
        <v>0</v>
      </c>
      <c r="K141" s="222"/>
      <c r="L141" s="46"/>
      <c r="M141" s="223" t="s">
        <v>19</v>
      </c>
      <c r="N141" s="224" t="s">
        <v>42</v>
      </c>
      <c r="O141" s="86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7" t="s">
        <v>152</v>
      </c>
      <c r="AT141" s="227" t="s">
        <v>148</v>
      </c>
      <c r="AU141" s="227" t="s">
        <v>80</v>
      </c>
      <c r="AY141" s="19" t="s">
        <v>146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9" t="s">
        <v>78</v>
      </c>
      <c r="BK141" s="228">
        <f>ROUND(I141*H141,2)</f>
        <v>0</v>
      </c>
      <c r="BL141" s="19" t="s">
        <v>152</v>
      </c>
      <c r="BM141" s="227" t="s">
        <v>1110</v>
      </c>
    </row>
    <row r="142" s="2" customFormat="1">
      <c r="A142" s="40"/>
      <c r="B142" s="41"/>
      <c r="C142" s="42"/>
      <c r="D142" s="229" t="s">
        <v>154</v>
      </c>
      <c r="E142" s="42"/>
      <c r="F142" s="230" t="s">
        <v>246</v>
      </c>
      <c r="G142" s="42"/>
      <c r="H142" s="42"/>
      <c r="I142" s="231"/>
      <c r="J142" s="42"/>
      <c r="K142" s="42"/>
      <c r="L142" s="46"/>
      <c r="M142" s="232"/>
      <c r="N142" s="23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154</v>
      </c>
      <c r="AU142" s="19" t="s">
        <v>80</v>
      </c>
    </row>
    <row r="143" s="13" customFormat="1">
      <c r="A143" s="13"/>
      <c r="B143" s="236"/>
      <c r="C143" s="237"/>
      <c r="D143" s="234" t="s">
        <v>158</v>
      </c>
      <c r="E143" s="238" t="s">
        <v>19</v>
      </c>
      <c r="F143" s="239" t="s">
        <v>1105</v>
      </c>
      <c r="G143" s="237"/>
      <c r="H143" s="240">
        <v>19.68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158</v>
      </c>
      <c r="AU143" s="246" t="s">
        <v>80</v>
      </c>
      <c r="AV143" s="13" t="s">
        <v>80</v>
      </c>
      <c r="AW143" s="13" t="s">
        <v>33</v>
      </c>
      <c r="AX143" s="13" t="s">
        <v>71</v>
      </c>
      <c r="AY143" s="246" t="s">
        <v>146</v>
      </c>
    </row>
    <row r="144" s="13" customFormat="1">
      <c r="A144" s="13"/>
      <c r="B144" s="236"/>
      <c r="C144" s="237"/>
      <c r="D144" s="234" t="s">
        <v>158</v>
      </c>
      <c r="E144" s="238" t="s">
        <v>19</v>
      </c>
      <c r="F144" s="239" t="s">
        <v>1106</v>
      </c>
      <c r="G144" s="237"/>
      <c r="H144" s="240">
        <v>5.2800000000000002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158</v>
      </c>
      <c r="AU144" s="246" t="s">
        <v>80</v>
      </c>
      <c r="AV144" s="13" t="s">
        <v>80</v>
      </c>
      <c r="AW144" s="13" t="s">
        <v>33</v>
      </c>
      <c r="AX144" s="13" t="s">
        <v>71</v>
      </c>
      <c r="AY144" s="246" t="s">
        <v>146</v>
      </c>
    </row>
    <row r="145" s="13" customFormat="1">
      <c r="A145" s="13"/>
      <c r="B145" s="236"/>
      <c r="C145" s="237"/>
      <c r="D145" s="234" t="s">
        <v>158</v>
      </c>
      <c r="E145" s="238" t="s">
        <v>19</v>
      </c>
      <c r="F145" s="239" t="s">
        <v>1107</v>
      </c>
      <c r="G145" s="237"/>
      <c r="H145" s="240">
        <v>2.3999999999999999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158</v>
      </c>
      <c r="AU145" s="246" t="s">
        <v>80</v>
      </c>
      <c r="AV145" s="13" t="s">
        <v>80</v>
      </c>
      <c r="AW145" s="13" t="s">
        <v>33</v>
      </c>
      <c r="AX145" s="13" t="s">
        <v>71</v>
      </c>
      <c r="AY145" s="246" t="s">
        <v>146</v>
      </c>
    </row>
    <row r="146" s="14" customFormat="1">
      <c r="A146" s="14"/>
      <c r="B146" s="247"/>
      <c r="C146" s="248"/>
      <c r="D146" s="234" t="s">
        <v>158</v>
      </c>
      <c r="E146" s="249" t="s">
        <v>19</v>
      </c>
      <c r="F146" s="250" t="s">
        <v>178</v>
      </c>
      <c r="G146" s="248"/>
      <c r="H146" s="251">
        <v>27.359999999999999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158</v>
      </c>
      <c r="AU146" s="257" t="s">
        <v>80</v>
      </c>
      <c r="AV146" s="14" t="s">
        <v>152</v>
      </c>
      <c r="AW146" s="14" t="s">
        <v>33</v>
      </c>
      <c r="AX146" s="14" t="s">
        <v>78</v>
      </c>
      <c r="AY146" s="257" t="s">
        <v>146</v>
      </c>
    </row>
    <row r="147" s="2" customFormat="1" ht="24.15" customHeight="1">
      <c r="A147" s="40"/>
      <c r="B147" s="41"/>
      <c r="C147" s="215" t="s">
        <v>242</v>
      </c>
      <c r="D147" s="215" t="s">
        <v>148</v>
      </c>
      <c r="E147" s="216" t="s">
        <v>249</v>
      </c>
      <c r="F147" s="217" t="s">
        <v>250</v>
      </c>
      <c r="G147" s="218" t="s">
        <v>151</v>
      </c>
      <c r="H147" s="219">
        <v>91.200000000000003</v>
      </c>
      <c r="I147" s="220"/>
      <c r="J147" s="221">
        <f>ROUND(I147*H147,2)</f>
        <v>0</v>
      </c>
      <c r="K147" s="222"/>
      <c r="L147" s="46"/>
      <c r="M147" s="223" t="s">
        <v>19</v>
      </c>
      <c r="N147" s="224" t="s">
        <v>42</v>
      </c>
      <c r="O147" s="86"/>
      <c r="P147" s="225">
        <f>O147*H147</f>
        <v>0</v>
      </c>
      <c r="Q147" s="225">
        <v>0.00059000000000000003</v>
      </c>
      <c r="R147" s="225">
        <f>Q147*H147</f>
        <v>0.053808000000000002</v>
      </c>
      <c r="S147" s="225">
        <v>0</v>
      </c>
      <c r="T147" s="22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7" t="s">
        <v>152</v>
      </c>
      <c r="AT147" s="227" t="s">
        <v>148</v>
      </c>
      <c r="AU147" s="227" t="s">
        <v>80</v>
      </c>
      <c r="AY147" s="19" t="s">
        <v>146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9" t="s">
        <v>78</v>
      </c>
      <c r="BK147" s="228">
        <f>ROUND(I147*H147,2)</f>
        <v>0</v>
      </c>
      <c r="BL147" s="19" t="s">
        <v>152</v>
      </c>
      <c r="BM147" s="227" t="s">
        <v>1111</v>
      </c>
    </row>
    <row r="148" s="2" customFormat="1">
      <c r="A148" s="40"/>
      <c r="B148" s="41"/>
      <c r="C148" s="42"/>
      <c r="D148" s="229" t="s">
        <v>154</v>
      </c>
      <c r="E148" s="42"/>
      <c r="F148" s="230" t="s">
        <v>252</v>
      </c>
      <c r="G148" s="42"/>
      <c r="H148" s="42"/>
      <c r="I148" s="231"/>
      <c r="J148" s="42"/>
      <c r="K148" s="42"/>
      <c r="L148" s="46"/>
      <c r="M148" s="232"/>
      <c r="N148" s="23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154</v>
      </c>
      <c r="AU148" s="19" t="s">
        <v>80</v>
      </c>
    </row>
    <row r="149" s="13" customFormat="1">
      <c r="A149" s="13"/>
      <c r="B149" s="236"/>
      <c r="C149" s="237"/>
      <c r="D149" s="234" t="s">
        <v>158</v>
      </c>
      <c r="E149" s="238" t="s">
        <v>19</v>
      </c>
      <c r="F149" s="239" t="s">
        <v>1112</v>
      </c>
      <c r="G149" s="237"/>
      <c r="H149" s="240">
        <v>65.599999999999994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158</v>
      </c>
      <c r="AU149" s="246" t="s">
        <v>80</v>
      </c>
      <c r="AV149" s="13" t="s">
        <v>80</v>
      </c>
      <c r="AW149" s="13" t="s">
        <v>33</v>
      </c>
      <c r="AX149" s="13" t="s">
        <v>71</v>
      </c>
      <c r="AY149" s="246" t="s">
        <v>146</v>
      </c>
    </row>
    <row r="150" s="13" customFormat="1">
      <c r="A150" s="13"/>
      <c r="B150" s="236"/>
      <c r="C150" s="237"/>
      <c r="D150" s="234" t="s">
        <v>158</v>
      </c>
      <c r="E150" s="238" t="s">
        <v>19</v>
      </c>
      <c r="F150" s="239" t="s">
        <v>1113</v>
      </c>
      <c r="G150" s="237"/>
      <c r="H150" s="240">
        <v>17.600000000000001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158</v>
      </c>
      <c r="AU150" s="246" t="s">
        <v>80</v>
      </c>
      <c r="AV150" s="13" t="s">
        <v>80</v>
      </c>
      <c r="AW150" s="13" t="s">
        <v>33</v>
      </c>
      <c r="AX150" s="13" t="s">
        <v>71</v>
      </c>
      <c r="AY150" s="246" t="s">
        <v>146</v>
      </c>
    </row>
    <row r="151" s="13" customFormat="1">
      <c r="A151" s="13"/>
      <c r="B151" s="236"/>
      <c r="C151" s="237"/>
      <c r="D151" s="234" t="s">
        <v>158</v>
      </c>
      <c r="E151" s="238" t="s">
        <v>19</v>
      </c>
      <c r="F151" s="239" t="s">
        <v>1114</v>
      </c>
      <c r="G151" s="237"/>
      <c r="H151" s="240">
        <v>8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158</v>
      </c>
      <c r="AU151" s="246" t="s">
        <v>80</v>
      </c>
      <c r="AV151" s="13" t="s">
        <v>80</v>
      </c>
      <c r="AW151" s="13" t="s">
        <v>33</v>
      </c>
      <c r="AX151" s="13" t="s">
        <v>71</v>
      </c>
      <c r="AY151" s="246" t="s">
        <v>146</v>
      </c>
    </row>
    <row r="152" s="14" customFormat="1">
      <c r="A152" s="14"/>
      <c r="B152" s="247"/>
      <c r="C152" s="248"/>
      <c r="D152" s="234" t="s">
        <v>158</v>
      </c>
      <c r="E152" s="249" t="s">
        <v>19</v>
      </c>
      <c r="F152" s="250" t="s">
        <v>178</v>
      </c>
      <c r="G152" s="248"/>
      <c r="H152" s="251">
        <v>91.199999999999989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7" t="s">
        <v>158</v>
      </c>
      <c r="AU152" s="257" t="s">
        <v>80</v>
      </c>
      <c r="AV152" s="14" t="s">
        <v>152</v>
      </c>
      <c r="AW152" s="14" t="s">
        <v>33</v>
      </c>
      <c r="AX152" s="14" t="s">
        <v>78</v>
      </c>
      <c r="AY152" s="257" t="s">
        <v>146</v>
      </c>
    </row>
    <row r="153" s="2" customFormat="1" ht="24.15" customHeight="1">
      <c r="A153" s="40"/>
      <c r="B153" s="41"/>
      <c r="C153" s="215" t="s">
        <v>248</v>
      </c>
      <c r="D153" s="215" t="s">
        <v>148</v>
      </c>
      <c r="E153" s="216" t="s">
        <v>256</v>
      </c>
      <c r="F153" s="217" t="s">
        <v>257</v>
      </c>
      <c r="G153" s="218" t="s">
        <v>151</v>
      </c>
      <c r="H153" s="219">
        <v>91.200000000000003</v>
      </c>
      <c r="I153" s="220"/>
      <c r="J153" s="221">
        <f>ROUND(I153*H153,2)</f>
        <v>0</v>
      </c>
      <c r="K153" s="222"/>
      <c r="L153" s="46"/>
      <c r="M153" s="223" t="s">
        <v>19</v>
      </c>
      <c r="N153" s="224" t="s">
        <v>42</v>
      </c>
      <c r="O153" s="86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7" t="s">
        <v>152</v>
      </c>
      <c r="AT153" s="227" t="s">
        <v>148</v>
      </c>
      <c r="AU153" s="227" t="s">
        <v>80</v>
      </c>
      <c r="AY153" s="19" t="s">
        <v>146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9" t="s">
        <v>78</v>
      </c>
      <c r="BK153" s="228">
        <f>ROUND(I153*H153,2)</f>
        <v>0</v>
      </c>
      <c r="BL153" s="19" t="s">
        <v>152</v>
      </c>
      <c r="BM153" s="227" t="s">
        <v>1115</v>
      </c>
    </row>
    <row r="154" s="2" customFormat="1">
      <c r="A154" s="40"/>
      <c r="B154" s="41"/>
      <c r="C154" s="42"/>
      <c r="D154" s="229" t="s">
        <v>154</v>
      </c>
      <c r="E154" s="42"/>
      <c r="F154" s="230" t="s">
        <v>259</v>
      </c>
      <c r="G154" s="42"/>
      <c r="H154" s="42"/>
      <c r="I154" s="231"/>
      <c r="J154" s="42"/>
      <c r="K154" s="42"/>
      <c r="L154" s="46"/>
      <c r="M154" s="232"/>
      <c r="N154" s="23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154</v>
      </c>
      <c r="AU154" s="19" t="s">
        <v>80</v>
      </c>
    </row>
    <row r="155" s="2" customFormat="1" ht="37.8" customHeight="1">
      <c r="A155" s="40"/>
      <c r="B155" s="41"/>
      <c r="C155" s="215" t="s">
        <v>255</v>
      </c>
      <c r="D155" s="215" t="s">
        <v>148</v>
      </c>
      <c r="E155" s="216" t="s">
        <v>261</v>
      </c>
      <c r="F155" s="217" t="s">
        <v>262</v>
      </c>
      <c r="G155" s="218" t="s">
        <v>226</v>
      </c>
      <c r="H155" s="219">
        <v>28.143999999999998</v>
      </c>
      <c r="I155" s="220"/>
      <c r="J155" s="221">
        <f>ROUND(I155*H155,2)</f>
        <v>0</v>
      </c>
      <c r="K155" s="222"/>
      <c r="L155" s="46"/>
      <c r="M155" s="223" t="s">
        <v>19</v>
      </c>
      <c r="N155" s="224" t="s">
        <v>42</v>
      </c>
      <c r="O155" s="86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7" t="s">
        <v>152</v>
      </c>
      <c r="AT155" s="227" t="s">
        <v>148</v>
      </c>
      <c r="AU155" s="227" t="s">
        <v>80</v>
      </c>
      <c r="AY155" s="19" t="s">
        <v>146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9" t="s">
        <v>78</v>
      </c>
      <c r="BK155" s="228">
        <f>ROUND(I155*H155,2)</f>
        <v>0</v>
      </c>
      <c r="BL155" s="19" t="s">
        <v>152</v>
      </c>
      <c r="BM155" s="227" t="s">
        <v>1116</v>
      </c>
    </row>
    <row r="156" s="2" customFormat="1">
      <c r="A156" s="40"/>
      <c r="B156" s="41"/>
      <c r="C156" s="42"/>
      <c r="D156" s="229" t="s">
        <v>154</v>
      </c>
      <c r="E156" s="42"/>
      <c r="F156" s="230" t="s">
        <v>264</v>
      </c>
      <c r="G156" s="42"/>
      <c r="H156" s="42"/>
      <c r="I156" s="231"/>
      <c r="J156" s="42"/>
      <c r="K156" s="42"/>
      <c r="L156" s="46"/>
      <c r="M156" s="232"/>
      <c r="N156" s="23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154</v>
      </c>
      <c r="AU156" s="19" t="s">
        <v>80</v>
      </c>
    </row>
    <row r="157" s="2" customFormat="1">
      <c r="A157" s="40"/>
      <c r="B157" s="41"/>
      <c r="C157" s="42"/>
      <c r="D157" s="234" t="s">
        <v>156</v>
      </c>
      <c r="E157" s="42"/>
      <c r="F157" s="235" t="s">
        <v>265</v>
      </c>
      <c r="G157" s="42"/>
      <c r="H157" s="42"/>
      <c r="I157" s="231"/>
      <c r="J157" s="42"/>
      <c r="K157" s="42"/>
      <c r="L157" s="46"/>
      <c r="M157" s="232"/>
      <c r="N157" s="23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156</v>
      </c>
      <c r="AU157" s="19" t="s">
        <v>80</v>
      </c>
    </row>
    <row r="158" s="2" customFormat="1" ht="37.8" customHeight="1">
      <c r="A158" s="40"/>
      <c r="B158" s="41"/>
      <c r="C158" s="215" t="s">
        <v>260</v>
      </c>
      <c r="D158" s="215" t="s">
        <v>148</v>
      </c>
      <c r="E158" s="216" t="s">
        <v>267</v>
      </c>
      <c r="F158" s="217" t="s">
        <v>268</v>
      </c>
      <c r="G158" s="218" t="s">
        <v>226</v>
      </c>
      <c r="H158" s="219">
        <v>28.143999999999998</v>
      </c>
      <c r="I158" s="220"/>
      <c r="J158" s="221">
        <f>ROUND(I158*H158,2)</f>
        <v>0</v>
      </c>
      <c r="K158" s="222"/>
      <c r="L158" s="46"/>
      <c r="M158" s="223" t="s">
        <v>19</v>
      </c>
      <c r="N158" s="224" t="s">
        <v>42</v>
      </c>
      <c r="O158" s="86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7" t="s">
        <v>152</v>
      </c>
      <c r="AT158" s="227" t="s">
        <v>148</v>
      </c>
      <c r="AU158" s="227" t="s">
        <v>80</v>
      </c>
      <c r="AY158" s="19" t="s">
        <v>146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9" t="s">
        <v>78</v>
      </c>
      <c r="BK158" s="228">
        <f>ROUND(I158*H158,2)</f>
        <v>0</v>
      </c>
      <c r="BL158" s="19" t="s">
        <v>152</v>
      </c>
      <c r="BM158" s="227" t="s">
        <v>1117</v>
      </c>
    </row>
    <row r="159" s="2" customFormat="1">
      <c r="A159" s="40"/>
      <c r="B159" s="41"/>
      <c r="C159" s="42"/>
      <c r="D159" s="229" t="s">
        <v>154</v>
      </c>
      <c r="E159" s="42"/>
      <c r="F159" s="230" t="s">
        <v>270</v>
      </c>
      <c r="G159" s="42"/>
      <c r="H159" s="42"/>
      <c r="I159" s="231"/>
      <c r="J159" s="42"/>
      <c r="K159" s="42"/>
      <c r="L159" s="46"/>
      <c r="M159" s="232"/>
      <c r="N159" s="23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154</v>
      </c>
      <c r="AU159" s="19" t="s">
        <v>80</v>
      </c>
    </row>
    <row r="160" s="2" customFormat="1">
      <c r="A160" s="40"/>
      <c r="B160" s="41"/>
      <c r="C160" s="42"/>
      <c r="D160" s="234" t="s">
        <v>156</v>
      </c>
      <c r="E160" s="42"/>
      <c r="F160" s="235" t="s">
        <v>271</v>
      </c>
      <c r="G160" s="42"/>
      <c r="H160" s="42"/>
      <c r="I160" s="231"/>
      <c r="J160" s="42"/>
      <c r="K160" s="42"/>
      <c r="L160" s="46"/>
      <c r="M160" s="232"/>
      <c r="N160" s="23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156</v>
      </c>
      <c r="AU160" s="19" t="s">
        <v>80</v>
      </c>
    </row>
    <row r="161" s="2" customFormat="1" ht="24.15" customHeight="1">
      <c r="A161" s="40"/>
      <c r="B161" s="41"/>
      <c r="C161" s="215" t="s">
        <v>266</v>
      </c>
      <c r="D161" s="215" t="s">
        <v>148</v>
      </c>
      <c r="E161" s="216" t="s">
        <v>273</v>
      </c>
      <c r="F161" s="217" t="s">
        <v>274</v>
      </c>
      <c r="G161" s="218" t="s">
        <v>226</v>
      </c>
      <c r="H161" s="219">
        <v>56.287999999999997</v>
      </c>
      <c r="I161" s="220"/>
      <c r="J161" s="221">
        <f>ROUND(I161*H161,2)</f>
        <v>0</v>
      </c>
      <c r="K161" s="222"/>
      <c r="L161" s="46"/>
      <c r="M161" s="223" t="s">
        <v>19</v>
      </c>
      <c r="N161" s="224" t="s">
        <v>42</v>
      </c>
      <c r="O161" s="86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7" t="s">
        <v>152</v>
      </c>
      <c r="AT161" s="227" t="s">
        <v>148</v>
      </c>
      <c r="AU161" s="227" t="s">
        <v>80</v>
      </c>
      <c r="AY161" s="19" t="s">
        <v>146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9" t="s">
        <v>78</v>
      </c>
      <c r="BK161" s="228">
        <f>ROUND(I161*H161,2)</f>
        <v>0</v>
      </c>
      <c r="BL161" s="19" t="s">
        <v>152</v>
      </c>
      <c r="BM161" s="227" t="s">
        <v>1118</v>
      </c>
    </row>
    <row r="162" s="2" customFormat="1">
      <c r="A162" s="40"/>
      <c r="B162" s="41"/>
      <c r="C162" s="42"/>
      <c r="D162" s="229" t="s">
        <v>154</v>
      </c>
      <c r="E162" s="42"/>
      <c r="F162" s="230" t="s">
        <v>276</v>
      </c>
      <c r="G162" s="42"/>
      <c r="H162" s="42"/>
      <c r="I162" s="231"/>
      <c r="J162" s="42"/>
      <c r="K162" s="42"/>
      <c r="L162" s="46"/>
      <c r="M162" s="232"/>
      <c r="N162" s="23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154</v>
      </c>
      <c r="AU162" s="19" t="s">
        <v>80</v>
      </c>
    </row>
    <row r="163" s="2" customFormat="1">
      <c r="A163" s="40"/>
      <c r="B163" s="41"/>
      <c r="C163" s="42"/>
      <c r="D163" s="234" t="s">
        <v>156</v>
      </c>
      <c r="E163" s="42"/>
      <c r="F163" s="235" t="s">
        <v>277</v>
      </c>
      <c r="G163" s="42"/>
      <c r="H163" s="42"/>
      <c r="I163" s="231"/>
      <c r="J163" s="42"/>
      <c r="K163" s="42"/>
      <c r="L163" s="46"/>
      <c r="M163" s="232"/>
      <c r="N163" s="23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156</v>
      </c>
      <c r="AU163" s="19" t="s">
        <v>80</v>
      </c>
    </row>
    <row r="164" s="13" customFormat="1">
      <c r="A164" s="13"/>
      <c r="B164" s="236"/>
      <c r="C164" s="237"/>
      <c r="D164" s="234" t="s">
        <v>158</v>
      </c>
      <c r="E164" s="238" t="s">
        <v>19</v>
      </c>
      <c r="F164" s="239" t="s">
        <v>1119</v>
      </c>
      <c r="G164" s="237"/>
      <c r="H164" s="240">
        <v>56.287999999999997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158</v>
      </c>
      <c r="AU164" s="246" t="s">
        <v>80</v>
      </c>
      <c r="AV164" s="13" t="s">
        <v>80</v>
      </c>
      <c r="AW164" s="13" t="s">
        <v>33</v>
      </c>
      <c r="AX164" s="13" t="s">
        <v>78</v>
      </c>
      <c r="AY164" s="246" t="s">
        <v>146</v>
      </c>
    </row>
    <row r="165" s="2" customFormat="1" ht="24.15" customHeight="1">
      <c r="A165" s="40"/>
      <c r="B165" s="41"/>
      <c r="C165" s="215" t="s">
        <v>272</v>
      </c>
      <c r="D165" s="215" t="s">
        <v>148</v>
      </c>
      <c r="E165" s="216" t="s">
        <v>279</v>
      </c>
      <c r="F165" s="217" t="s">
        <v>280</v>
      </c>
      <c r="G165" s="218" t="s">
        <v>281</v>
      </c>
      <c r="H165" s="219">
        <v>53.473999999999997</v>
      </c>
      <c r="I165" s="220"/>
      <c r="J165" s="221">
        <f>ROUND(I165*H165,2)</f>
        <v>0</v>
      </c>
      <c r="K165" s="222"/>
      <c r="L165" s="46"/>
      <c r="M165" s="223" t="s">
        <v>19</v>
      </c>
      <c r="N165" s="224" t="s">
        <v>42</v>
      </c>
      <c r="O165" s="86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7" t="s">
        <v>152</v>
      </c>
      <c r="AT165" s="227" t="s">
        <v>148</v>
      </c>
      <c r="AU165" s="227" t="s">
        <v>80</v>
      </c>
      <c r="AY165" s="19" t="s">
        <v>146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9" t="s">
        <v>78</v>
      </c>
      <c r="BK165" s="228">
        <f>ROUND(I165*H165,2)</f>
        <v>0</v>
      </c>
      <c r="BL165" s="19" t="s">
        <v>152</v>
      </c>
      <c r="BM165" s="227" t="s">
        <v>1120</v>
      </c>
    </row>
    <row r="166" s="2" customFormat="1">
      <c r="A166" s="40"/>
      <c r="B166" s="41"/>
      <c r="C166" s="42"/>
      <c r="D166" s="229" t="s">
        <v>154</v>
      </c>
      <c r="E166" s="42"/>
      <c r="F166" s="230" t="s">
        <v>283</v>
      </c>
      <c r="G166" s="42"/>
      <c r="H166" s="42"/>
      <c r="I166" s="231"/>
      <c r="J166" s="42"/>
      <c r="K166" s="42"/>
      <c r="L166" s="46"/>
      <c r="M166" s="232"/>
      <c r="N166" s="23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154</v>
      </c>
      <c r="AU166" s="19" t="s">
        <v>80</v>
      </c>
    </row>
    <row r="167" s="2" customFormat="1">
      <c r="A167" s="40"/>
      <c r="B167" s="41"/>
      <c r="C167" s="42"/>
      <c r="D167" s="234" t="s">
        <v>156</v>
      </c>
      <c r="E167" s="42"/>
      <c r="F167" s="235" t="s">
        <v>284</v>
      </c>
      <c r="G167" s="42"/>
      <c r="H167" s="42"/>
      <c r="I167" s="231"/>
      <c r="J167" s="42"/>
      <c r="K167" s="42"/>
      <c r="L167" s="46"/>
      <c r="M167" s="232"/>
      <c r="N167" s="23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156</v>
      </c>
      <c r="AU167" s="19" t="s">
        <v>80</v>
      </c>
    </row>
    <row r="168" s="13" customFormat="1">
      <c r="A168" s="13"/>
      <c r="B168" s="236"/>
      <c r="C168" s="237"/>
      <c r="D168" s="234" t="s">
        <v>158</v>
      </c>
      <c r="E168" s="238" t="s">
        <v>19</v>
      </c>
      <c r="F168" s="239" t="s">
        <v>1121</v>
      </c>
      <c r="G168" s="237"/>
      <c r="H168" s="240">
        <v>53.473999999999997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158</v>
      </c>
      <c r="AU168" s="246" t="s">
        <v>80</v>
      </c>
      <c r="AV168" s="13" t="s">
        <v>80</v>
      </c>
      <c r="AW168" s="13" t="s">
        <v>33</v>
      </c>
      <c r="AX168" s="13" t="s">
        <v>78</v>
      </c>
      <c r="AY168" s="246" t="s">
        <v>146</v>
      </c>
    </row>
    <row r="169" s="2" customFormat="1" ht="24.15" customHeight="1">
      <c r="A169" s="40"/>
      <c r="B169" s="41"/>
      <c r="C169" s="215" t="s">
        <v>7</v>
      </c>
      <c r="D169" s="215" t="s">
        <v>148</v>
      </c>
      <c r="E169" s="216" t="s">
        <v>287</v>
      </c>
      <c r="F169" s="217" t="s">
        <v>288</v>
      </c>
      <c r="G169" s="218" t="s">
        <v>226</v>
      </c>
      <c r="H169" s="219">
        <v>28.143999999999998</v>
      </c>
      <c r="I169" s="220"/>
      <c r="J169" s="221">
        <f>ROUND(I169*H169,2)</f>
        <v>0</v>
      </c>
      <c r="K169" s="222"/>
      <c r="L169" s="46"/>
      <c r="M169" s="223" t="s">
        <v>19</v>
      </c>
      <c r="N169" s="224" t="s">
        <v>42</v>
      </c>
      <c r="O169" s="86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7" t="s">
        <v>152</v>
      </c>
      <c r="AT169" s="227" t="s">
        <v>148</v>
      </c>
      <c r="AU169" s="227" t="s">
        <v>80</v>
      </c>
      <c r="AY169" s="19" t="s">
        <v>146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9" t="s">
        <v>78</v>
      </c>
      <c r="BK169" s="228">
        <f>ROUND(I169*H169,2)</f>
        <v>0</v>
      </c>
      <c r="BL169" s="19" t="s">
        <v>152</v>
      </c>
      <c r="BM169" s="227" t="s">
        <v>1122</v>
      </c>
    </row>
    <row r="170" s="2" customFormat="1">
      <c r="A170" s="40"/>
      <c r="B170" s="41"/>
      <c r="C170" s="42"/>
      <c r="D170" s="229" t="s">
        <v>154</v>
      </c>
      <c r="E170" s="42"/>
      <c r="F170" s="230" t="s">
        <v>290</v>
      </c>
      <c r="G170" s="42"/>
      <c r="H170" s="42"/>
      <c r="I170" s="231"/>
      <c r="J170" s="42"/>
      <c r="K170" s="42"/>
      <c r="L170" s="46"/>
      <c r="M170" s="232"/>
      <c r="N170" s="23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154</v>
      </c>
      <c r="AU170" s="19" t="s">
        <v>80</v>
      </c>
    </row>
    <row r="171" s="2" customFormat="1" ht="24.15" customHeight="1">
      <c r="A171" s="40"/>
      <c r="B171" s="41"/>
      <c r="C171" s="215" t="s">
        <v>286</v>
      </c>
      <c r="D171" s="215" t="s">
        <v>148</v>
      </c>
      <c r="E171" s="216" t="s">
        <v>292</v>
      </c>
      <c r="F171" s="217" t="s">
        <v>293</v>
      </c>
      <c r="G171" s="218" t="s">
        <v>226</v>
      </c>
      <c r="H171" s="219">
        <v>6</v>
      </c>
      <c r="I171" s="220"/>
      <c r="J171" s="221">
        <f>ROUND(I171*H171,2)</f>
        <v>0</v>
      </c>
      <c r="K171" s="222"/>
      <c r="L171" s="46"/>
      <c r="M171" s="223" t="s">
        <v>19</v>
      </c>
      <c r="N171" s="224" t="s">
        <v>42</v>
      </c>
      <c r="O171" s="86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7" t="s">
        <v>152</v>
      </c>
      <c r="AT171" s="227" t="s">
        <v>148</v>
      </c>
      <c r="AU171" s="227" t="s">
        <v>80</v>
      </c>
      <c r="AY171" s="19" t="s">
        <v>146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9" t="s">
        <v>78</v>
      </c>
      <c r="BK171" s="228">
        <f>ROUND(I171*H171,2)</f>
        <v>0</v>
      </c>
      <c r="BL171" s="19" t="s">
        <v>152</v>
      </c>
      <c r="BM171" s="227" t="s">
        <v>1123</v>
      </c>
    </row>
    <row r="172" s="2" customFormat="1">
      <c r="A172" s="40"/>
      <c r="B172" s="41"/>
      <c r="C172" s="42"/>
      <c r="D172" s="229" t="s">
        <v>154</v>
      </c>
      <c r="E172" s="42"/>
      <c r="F172" s="230" t="s">
        <v>295</v>
      </c>
      <c r="G172" s="42"/>
      <c r="H172" s="42"/>
      <c r="I172" s="231"/>
      <c r="J172" s="42"/>
      <c r="K172" s="42"/>
      <c r="L172" s="46"/>
      <c r="M172" s="232"/>
      <c r="N172" s="23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154</v>
      </c>
      <c r="AU172" s="19" t="s">
        <v>80</v>
      </c>
    </row>
    <row r="173" s="13" customFormat="1">
      <c r="A173" s="13"/>
      <c r="B173" s="236"/>
      <c r="C173" s="237"/>
      <c r="D173" s="234" t="s">
        <v>158</v>
      </c>
      <c r="E173" s="238" t="s">
        <v>19</v>
      </c>
      <c r="F173" s="239" t="s">
        <v>1124</v>
      </c>
      <c r="G173" s="237"/>
      <c r="H173" s="240">
        <v>6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6" t="s">
        <v>158</v>
      </c>
      <c r="AU173" s="246" t="s">
        <v>80</v>
      </c>
      <c r="AV173" s="13" t="s">
        <v>80</v>
      </c>
      <c r="AW173" s="13" t="s">
        <v>33</v>
      </c>
      <c r="AX173" s="13" t="s">
        <v>78</v>
      </c>
      <c r="AY173" s="246" t="s">
        <v>146</v>
      </c>
    </row>
    <row r="174" s="2" customFormat="1" ht="16.5" customHeight="1">
      <c r="A174" s="40"/>
      <c r="B174" s="41"/>
      <c r="C174" s="258" t="s">
        <v>291</v>
      </c>
      <c r="D174" s="258" t="s">
        <v>298</v>
      </c>
      <c r="E174" s="259" t="s">
        <v>299</v>
      </c>
      <c r="F174" s="260" t="s">
        <v>300</v>
      </c>
      <c r="G174" s="261" t="s">
        <v>281</v>
      </c>
      <c r="H174" s="262">
        <v>11.4</v>
      </c>
      <c r="I174" s="263"/>
      <c r="J174" s="264">
        <f>ROUND(I174*H174,2)</f>
        <v>0</v>
      </c>
      <c r="K174" s="265"/>
      <c r="L174" s="266"/>
      <c r="M174" s="267" t="s">
        <v>19</v>
      </c>
      <c r="N174" s="268" t="s">
        <v>42</v>
      </c>
      <c r="O174" s="86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7" t="s">
        <v>195</v>
      </c>
      <c r="AT174" s="227" t="s">
        <v>298</v>
      </c>
      <c r="AU174" s="227" t="s">
        <v>80</v>
      </c>
      <c r="AY174" s="19" t="s">
        <v>146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9" t="s">
        <v>78</v>
      </c>
      <c r="BK174" s="228">
        <f>ROUND(I174*H174,2)</f>
        <v>0</v>
      </c>
      <c r="BL174" s="19" t="s">
        <v>152</v>
      </c>
      <c r="BM174" s="227" t="s">
        <v>1125</v>
      </c>
    </row>
    <row r="175" s="2" customFormat="1">
      <c r="A175" s="40"/>
      <c r="B175" s="41"/>
      <c r="C175" s="42"/>
      <c r="D175" s="234" t="s">
        <v>156</v>
      </c>
      <c r="E175" s="42"/>
      <c r="F175" s="235" t="s">
        <v>284</v>
      </c>
      <c r="G175" s="42"/>
      <c r="H175" s="42"/>
      <c r="I175" s="231"/>
      <c r="J175" s="42"/>
      <c r="K175" s="42"/>
      <c r="L175" s="46"/>
      <c r="M175" s="232"/>
      <c r="N175" s="23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156</v>
      </c>
      <c r="AU175" s="19" t="s">
        <v>80</v>
      </c>
    </row>
    <row r="176" s="13" customFormat="1">
      <c r="A176" s="13"/>
      <c r="B176" s="236"/>
      <c r="C176" s="237"/>
      <c r="D176" s="234" t="s">
        <v>158</v>
      </c>
      <c r="E176" s="238" t="s">
        <v>19</v>
      </c>
      <c r="F176" s="239" t="s">
        <v>1126</v>
      </c>
      <c r="G176" s="237"/>
      <c r="H176" s="240">
        <v>11.4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158</v>
      </c>
      <c r="AU176" s="246" t="s">
        <v>80</v>
      </c>
      <c r="AV176" s="13" t="s">
        <v>80</v>
      </c>
      <c r="AW176" s="13" t="s">
        <v>33</v>
      </c>
      <c r="AX176" s="13" t="s">
        <v>78</v>
      </c>
      <c r="AY176" s="246" t="s">
        <v>146</v>
      </c>
    </row>
    <row r="177" s="2" customFormat="1" ht="24.15" customHeight="1">
      <c r="A177" s="40"/>
      <c r="B177" s="41"/>
      <c r="C177" s="215" t="s">
        <v>297</v>
      </c>
      <c r="D177" s="215" t="s">
        <v>148</v>
      </c>
      <c r="E177" s="216" t="s">
        <v>304</v>
      </c>
      <c r="F177" s="217" t="s">
        <v>305</v>
      </c>
      <c r="G177" s="218" t="s">
        <v>226</v>
      </c>
      <c r="H177" s="219">
        <v>27.359999999999999</v>
      </c>
      <c r="I177" s="220"/>
      <c r="J177" s="221">
        <f>ROUND(I177*H177,2)</f>
        <v>0</v>
      </c>
      <c r="K177" s="222"/>
      <c r="L177" s="46"/>
      <c r="M177" s="223" t="s">
        <v>19</v>
      </c>
      <c r="N177" s="224" t="s">
        <v>42</v>
      </c>
      <c r="O177" s="86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7" t="s">
        <v>152</v>
      </c>
      <c r="AT177" s="227" t="s">
        <v>148</v>
      </c>
      <c r="AU177" s="227" t="s">
        <v>80</v>
      </c>
      <c r="AY177" s="19" t="s">
        <v>146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9" t="s">
        <v>78</v>
      </c>
      <c r="BK177" s="228">
        <f>ROUND(I177*H177,2)</f>
        <v>0</v>
      </c>
      <c r="BL177" s="19" t="s">
        <v>152</v>
      </c>
      <c r="BM177" s="227" t="s">
        <v>1127</v>
      </c>
    </row>
    <row r="178" s="2" customFormat="1">
      <c r="A178" s="40"/>
      <c r="B178" s="41"/>
      <c r="C178" s="42"/>
      <c r="D178" s="229" t="s">
        <v>154</v>
      </c>
      <c r="E178" s="42"/>
      <c r="F178" s="230" t="s">
        <v>307</v>
      </c>
      <c r="G178" s="42"/>
      <c r="H178" s="42"/>
      <c r="I178" s="231"/>
      <c r="J178" s="42"/>
      <c r="K178" s="42"/>
      <c r="L178" s="46"/>
      <c r="M178" s="232"/>
      <c r="N178" s="23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154</v>
      </c>
      <c r="AU178" s="19" t="s">
        <v>80</v>
      </c>
    </row>
    <row r="179" s="13" customFormat="1">
      <c r="A179" s="13"/>
      <c r="B179" s="236"/>
      <c r="C179" s="237"/>
      <c r="D179" s="234" t="s">
        <v>158</v>
      </c>
      <c r="E179" s="238" t="s">
        <v>19</v>
      </c>
      <c r="F179" s="239" t="s">
        <v>1128</v>
      </c>
      <c r="G179" s="237"/>
      <c r="H179" s="240">
        <v>19.68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158</v>
      </c>
      <c r="AU179" s="246" t="s">
        <v>80</v>
      </c>
      <c r="AV179" s="13" t="s">
        <v>80</v>
      </c>
      <c r="AW179" s="13" t="s">
        <v>33</v>
      </c>
      <c r="AX179" s="13" t="s">
        <v>71</v>
      </c>
      <c r="AY179" s="246" t="s">
        <v>146</v>
      </c>
    </row>
    <row r="180" s="13" customFormat="1">
      <c r="A180" s="13"/>
      <c r="B180" s="236"/>
      <c r="C180" s="237"/>
      <c r="D180" s="234" t="s">
        <v>158</v>
      </c>
      <c r="E180" s="238" t="s">
        <v>19</v>
      </c>
      <c r="F180" s="239" t="s">
        <v>1129</v>
      </c>
      <c r="G180" s="237"/>
      <c r="H180" s="240">
        <v>5.2800000000000002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158</v>
      </c>
      <c r="AU180" s="246" t="s">
        <v>80</v>
      </c>
      <c r="AV180" s="13" t="s">
        <v>80</v>
      </c>
      <c r="AW180" s="13" t="s">
        <v>33</v>
      </c>
      <c r="AX180" s="13" t="s">
        <v>71</v>
      </c>
      <c r="AY180" s="246" t="s">
        <v>146</v>
      </c>
    </row>
    <row r="181" s="13" customFormat="1">
      <c r="A181" s="13"/>
      <c r="B181" s="236"/>
      <c r="C181" s="237"/>
      <c r="D181" s="234" t="s">
        <v>158</v>
      </c>
      <c r="E181" s="238" t="s">
        <v>19</v>
      </c>
      <c r="F181" s="239" t="s">
        <v>1130</v>
      </c>
      <c r="G181" s="237"/>
      <c r="H181" s="240">
        <v>2.3999999999999999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158</v>
      </c>
      <c r="AU181" s="246" t="s">
        <v>80</v>
      </c>
      <c r="AV181" s="13" t="s">
        <v>80</v>
      </c>
      <c r="AW181" s="13" t="s">
        <v>33</v>
      </c>
      <c r="AX181" s="13" t="s">
        <v>71</v>
      </c>
      <c r="AY181" s="246" t="s">
        <v>146</v>
      </c>
    </row>
    <row r="182" s="14" customFormat="1">
      <c r="A182" s="14"/>
      <c r="B182" s="247"/>
      <c r="C182" s="248"/>
      <c r="D182" s="234" t="s">
        <v>158</v>
      </c>
      <c r="E182" s="249" t="s">
        <v>19</v>
      </c>
      <c r="F182" s="250" t="s">
        <v>178</v>
      </c>
      <c r="G182" s="248"/>
      <c r="H182" s="251">
        <v>27.359999999999999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7" t="s">
        <v>158</v>
      </c>
      <c r="AU182" s="257" t="s">
        <v>80</v>
      </c>
      <c r="AV182" s="14" t="s">
        <v>152</v>
      </c>
      <c r="AW182" s="14" t="s">
        <v>33</v>
      </c>
      <c r="AX182" s="14" t="s">
        <v>78</v>
      </c>
      <c r="AY182" s="257" t="s">
        <v>146</v>
      </c>
    </row>
    <row r="183" s="2" customFormat="1" ht="16.5" customHeight="1">
      <c r="A183" s="40"/>
      <c r="B183" s="41"/>
      <c r="C183" s="258" t="s">
        <v>303</v>
      </c>
      <c r="D183" s="258" t="s">
        <v>298</v>
      </c>
      <c r="E183" s="259" t="s">
        <v>316</v>
      </c>
      <c r="F183" s="260" t="s">
        <v>317</v>
      </c>
      <c r="G183" s="261" t="s">
        <v>281</v>
      </c>
      <c r="H183" s="262">
        <v>51.984000000000002</v>
      </c>
      <c r="I183" s="263"/>
      <c r="J183" s="264">
        <f>ROUND(I183*H183,2)</f>
        <v>0</v>
      </c>
      <c r="K183" s="265"/>
      <c r="L183" s="266"/>
      <c r="M183" s="267" t="s">
        <v>19</v>
      </c>
      <c r="N183" s="268" t="s">
        <v>42</v>
      </c>
      <c r="O183" s="86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7" t="s">
        <v>195</v>
      </c>
      <c r="AT183" s="227" t="s">
        <v>298</v>
      </c>
      <c r="AU183" s="227" t="s">
        <v>80</v>
      </c>
      <c r="AY183" s="19" t="s">
        <v>146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9" t="s">
        <v>78</v>
      </c>
      <c r="BK183" s="228">
        <f>ROUND(I183*H183,2)</f>
        <v>0</v>
      </c>
      <c r="BL183" s="19" t="s">
        <v>152</v>
      </c>
      <c r="BM183" s="227" t="s">
        <v>1131</v>
      </c>
    </row>
    <row r="184" s="2" customFormat="1">
      <c r="A184" s="40"/>
      <c r="B184" s="41"/>
      <c r="C184" s="42"/>
      <c r="D184" s="234" t="s">
        <v>156</v>
      </c>
      <c r="E184" s="42"/>
      <c r="F184" s="235" t="s">
        <v>319</v>
      </c>
      <c r="G184" s="42"/>
      <c r="H184" s="42"/>
      <c r="I184" s="231"/>
      <c r="J184" s="42"/>
      <c r="K184" s="42"/>
      <c r="L184" s="46"/>
      <c r="M184" s="232"/>
      <c r="N184" s="23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156</v>
      </c>
      <c r="AU184" s="19" t="s">
        <v>80</v>
      </c>
    </row>
    <row r="185" s="13" customFormat="1">
      <c r="A185" s="13"/>
      <c r="B185" s="236"/>
      <c r="C185" s="237"/>
      <c r="D185" s="234" t="s">
        <v>158</v>
      </c>
      <c r="E185" s="238" t="s">
        <v>19</v>
      </c>
      <c r="F185" s="239" t="s">
        <v>1132</v>
      </c>
      <c r="G185" s="237"/>
      <c r="H185" s="240">
        <v>51.984000000000002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6" t="s">
        <v>158</v>
      </c>
      <c r="AU185" s="246" t="s">
        <v>80</v>
      </c>
      <c r="AV185" s="13" t="s">
        <v>80</v>
      </c>
      <c r="AW185" s="13" t="s">
        <v>33</v>
      </c>
      <c r="AX185" s="13" t="s">
        <v>78</v>
      </c>
      <c r="AY185" s="246" t="s">
        <v>146</v>
      </c>
    </row>
    <row r="186" s="2" customFormat="1" ht="24.15" customHeight="1">
      <c r="A186" s="40"/>
      <c r="B186" s="41"/>
      <c r="C186" s="215" t="s">
        <v>315</v>
      </c>
      <c r="D186" s="215" t="s">
        <v>148</v>
      </c>
      <c r="E186" s="216" t="s">
        <v>1133</v>
      </c>
      <c r="F186" s="217" t="s">
        <v>1134</v>
      </c>
      <c r="G186" s="218" t="s">
        <v>151</v>
      </c>
      <c r="H186" s="219">
        <v>36</v>
      </c>
      <c r="I186" s="220"/>
      <c r="J186" s="221">
        <f>ROUND(I186*H186,2)</f>
        <v>0</v>
      </c>
      <c r="K186" s="222"/>
      <c r="L186" s="46"/>
      <c r="M186" s="223" t="s">
        <v>19</v>
      </c>
      <c r="N186" s="224" t="s">
        <v>42</v>
      </c>
      <c r="O186" s="86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7" t="s">
        <v>152</v>
      </c>
      <c r="AT186" s="227" t="s">
        <v>148</v>
      </c>
      <c r="AU186" s="227" t="s">
        <v>80</v>
      </c>
      <c r="AY186" s="19" t="s">
        <v>146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9" t="s">
        <v>78</v>
      </c>
      <c r="BK186" s="228">
        <f>ROUND(I186*H186,2)</f>
        <v>0</v>
      </c>
      <c r="BL186" s="19" t="s">
        <v>152</v>
      </c>
      <c r="BM186" s="227" t="s">
        <v>1135</v>
      </c>
    </row>
    <row r="187" s="2" customFormat="1">
      <c r="A187" s="40"/>
      <c r="B187" s="41"/>
      <c r="C187" s="42"/>
      <c r="D187" s="229" t="s">
        <v>154</v>
      </c>
      <c r="E187" s="42"/>
      <c r="F187" s="230" t="s">
        <v>1136</v>
      </c>
      <c r="G187" s="42"/>
      <c r="H187" s="42"/>
      <c r="I187" s="231"/>
      <c r="J187" s="42"/>
      <c r="K187" s="42"/>
      <c r="L187" s="46"/>
      <c r="M187" s="232"/>
      <c r="N187" s="23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154</v>
      </c>
      <c r="AU187" s="19" t="s">
        <v>80</v>
      </c>
    </row>
    <row r="188" s="2" customFormat="1" ht="24.15" customHeight="1">
      <c r="A188" s="40"/>
      <c r="B188" s="41"/>
      <c r="C188" s="215" t="s">
        <v>321</v>
      </c>
      <c r="D188" s="215" t="s">
        <v>148</v>
      </c>
      <c r="E188" s="216" t="s">
        <v>340</v>
      </c>
      <c r="F188" s="217" t="s">
        <v>341</v>
      </c>
      <c r="G188" s="218" t="s">
        <v>151</v>
      </c>
      <c r="H188" s="219">
        <v>40</v>
      </c>
      <c r="I188" s="220"/>
      <c r="J188" s="221">
        <f>ROUND(I188*H188,2)</f>
        <v>0</v>
      </c>
      <c r="K188" s="222"/>
      <c r="L188" s="46"/>
      <c r="M188" s="223" t="s">
        <v>19</v>
      </c>
      <c r="N188" s="224" t="s">
        <v>42</v>
      </c>
      <c r="O188" s="86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7" t="s">
        <v>152</v>
      </c>
      <c r="AT188" s="227" t="s">
        <v>148</v>
      </c>
      <c r="AU188" s="227" t="s">
        <v>80</v>
      </c>
      <c r="AY188" s="19" t="s">
        <v>146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9" t="s">
        <v>78</v>
      </c>
      <c r="BK188" s="228">
        <f>ROUND(I188*H188,2)</f>
        <v>0</v>
      </c>
      <c r="BL188" s="19" t="s">
        <v>152</v>
      </c>
      <c r="BM188" s="227" t="s">
        <v>1137</v>
      </c>
    </row>
    <row r="189" s="2" customFormat="1">
      <c r="A189" s="40"/>
      <c r="B189" s="41"/>
      <c r="C189" s="42"/>
      <c r="D189" s="229" t="s">
        <v>154</v>
      </c>
      <c r="E189" s="42"/>
      <c r="F189" s="230" t="s">
        <v>343</v>
      </c>
      <c r="G189" s="42"/>
      <c r="H189" s="42"/>
      <c r="I189" s="231"/>
      <c r="J189" s="42"/>
      <c r="K189" s="42"/>
      <c r="L189" s="46"/>
      <c r="M189" s="232"/>
      <c r="N189" s="23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154</v>
      </c>
      <c r="AU189" s="19" t="s">
        <v>80</v>
      </c>
    </row>
    <row r="190" s="2" customFormat="1" ht="16.5" customHeight="1">
      <c r="A190" s="40"/>
      <c r="B190" s="41"/>
      <c r="C190" s="258" t="s">
        <v>328</v>
      </c>
      <c r="D190" s="258" t="s">
        <v>298</v>
      </c>
      <c r="E190" s="259" t="s">
        <v>345</v>
      </c>
      <c r="F190" s="260" t="s">
        <v>346</v>
      </c>
      <c r="G190" s="261" t="s">
        <v>347</v>
      </c>
      <c r="H190" s="262">
        <v>2</v>
      </c>
      <c r="I190" s="263"/>
      <c r="J190" s="264">
        <f>ROUND(I190*H190,2)</f>
        <v>0</v>
      </c>
      <c r="K190" s="265"/>
      <c r="L190" s="266"/>
      <c r="M190" s="267" t="s">
        <v>19</v>
      </c>
      <c r="N190" s="268" t="s">
        <v>42</v>
      </c>
      <c r="O190" s="86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7" t="s">
        <v>195</v>
      </c>
      <c r="AT190" s="227" t="s">
        <v>298</v>
      </c>
      <c r="AU190" s="227" t="s">
        <v>80</v>
      </c>
      <c r="AY190" s="19" t="s">
        <v>146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9" t="s">
        <v>78</v>
      </c>
      <c r="BK190" s="228">
        <f>ROUND(I190*H190,2)</f>
        <v>0</v>
      </c>
      <c r="BL190" s="19" t="s">
        <v>152</v>
      </c>
      <c r="BM190" s="227" t="s">
        <v>1138</v>
      </c>
    </row>
    <row r="191" s="13" customFormat="1">
      <c r="A191" s="13"/>
      <c r="B191" s="236"/>
      <c r="C191" s="237"/>
      <c r="D191" s="234" t="s">
        <v>158</v>
      </c>
      <c r="E191" s="238" t="s">
        <v>19</v>
      </c>
      <c r="F191" s="239" t="s">
        <v>1139</v>
      </c>
      <c r="G191" s="237"/>
      <c r="H191" s="240">
        <v>2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158</v>
      </c>
      <c r="AU191" s="246" t="s">
        <v>80</v>
      </c>
      <c r="AV191" s="13" t="s">
        <v>80</v>
      </c>
      <c r="AW191" s="13" t="s">
        <v>33</v>
      </c>
      <c r="AX191" s="13" t="s">
        <v>78</v>
      </c>
      <c r="AY191" s="246" t="s">
        <v>146</v>
      </c>
    </row>
    <row r="192" s="2" customFormat="1" ht="21.75" customHeight="1">
      <c r="A192" s="40"/>
      <c r="B192" s="41"/>
      <c r="C192" s="215" t="s">
        <v>334</v>
      </c>
      <c r="D192" s="215" t="s">
        <v>148</v>
      </c>
      <c r="E192" s="216" t="s">
        <v>351</v>
      </c>
      <c r="F192" s="217" t="s">
        <v>352</v>
      </c>
      <c r="G192" s="218" t="s">
        <v>151</v>
      </c>
      <c r="H192" s="219">
        <v>109</v>
      </c>
      <c r="I192" s="220"/>
      <c r="J192" s="221">
        <f>ROUND(I192*H192,2)</f>
        <v>0</v>
      </c>
      <c r="K192" s="222"/>
      <c r="L192" s="46"/>
      <c r="M192" s="223" t="s">
        <v>19</v>
      </c>
      <c r="N192" s="224" t="s">
        <v>42</v>
      </c>
      <c r="O192" s="86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7" t="s">
        <v>152</v>
      </c>
      <c r="AT192" s="227" t="s">
        <v>148</v>
      </c>
      <c r="AU192" s="227" t="s">
        <v>80</v>
      </c>
      <c r="AY192" s="19" t="s">
        <v>146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9" t="s">
        <v>78</v>
      </c>
      <c r="BK192" s="228">
        <f>ROUND(I192*H192,2)</f>
        <v>0</v>
      </c>
      <c r="BL192" s="19" t="s">
        <v>152</v>
      </c>
      <c r="BM192" s="227" t="s">
        <v>1140</v>
      </c>
    </row>
    <row r="193" s="2" customFormat="1">
      <c r="A193" s="40"/>
      <c r="B193" s="41"/>
      <c r="C193" s="42"/>
      <c r="D193" s="229" t="s">
        <v>154</v>
      </c>
      <c r="E193" s="42"/>
      <c r="F193" s="230" t="s">
        <v>354</v>
      </c>
      <c r="G193" s="42"/>
      <c r="H193" s="42"/>
      <c r="I193" s="231"/>
      <c r="J193" s="42"/>
      <c r="K193" s="42"/>
      <c r="L193" s="46"/>
      <c r="M193" s="232"/>
      <c r="N193" s="23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154</v>
      </c>
      <c r="AU193" s="19" t="s">
        <v>80</v>
      </c>
    </row>
    <row r="194" s="13" customFormat="1">
      <c r="A194" s="13"/>
      <c r="B194" s="236"/>
      <c r="C194" s="237"/>
      <c r="D194" s="234" t="s">
        <v>158</v>
      </c>
      <c r="E194" s="238" t="s">
        <v>19</v>
      </c>
      <c r="F194" s="239" t="s">
        <v>1141</v>
      </c>
      <c r="G194" s="237"/>
      <c r="H194" s="240">
        <v>49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6" t="s">
        <v>158</v>
      </c>
      <c r="AU194" s="246" t="s">
        <v>80</v>
      </c>
      <c r="AV194" s="13" t="s">
        <v>80</v>
      </c>
      <c r="AW194" s="13" t="s">
        <v>33</v>
      </c>
      <c r="AX194" s="13" t="s">
        <v>71</v>
      </c>
      <c r="AY194" s="246" t="s">
        <v>146</v>
      </c>
    </row>
    <row r="195" s="13" customFormat="1">
      <c r="A195" s="13"/>
      <c r="B195" s="236"/>
      <c r="C195" s="237"/>
      <c r="D195" s="234" t="s">
        <v>158</v>
      </c>
      <c r="E195" s="238" t="s">
        <v>19</v>
      </c>
      <c r="F195" s="239" t="s">
        <v>1142</v>
      </c>
      <c r="G195" s="237"/>
      <c r="H195" s="240">
        <v>20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158</v>
      </c>
      <c r="AU195" s="246" t="s">
        <v>80</v>
      </c>
      <c r="AV195" s="13" t="s">
        <v>80</v>
      </c>
      <c r="AW195" s="13" t="s">
        <v>33</v>
      </c>
      <c r="AX195" s="13" t="s">
        <v>71</v>
      </c>
      <c r="AY195" s="246" t="s">
        <v>146</v>
      </c>
    </row>
    <row r="196" s="13" customFormat="1">
      <c r="A196" s="13"/>
      <c r="B196" s="236"/>
      <c r="C196" s="237"/>
      <c r="D196" s="234" t="s">
        <v>158</v>
      </c>
      <c r="E196" s="238" t="s">
        <v>19</v>
      </c>
      <c r="F196" s="239" t="s">
        <v>1143</v>
      </c>
      <c r="G196" s="237"/>
      <c r="H196" s="240">
        <v>40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6" t="s">
        <v>158</v>
      </c>
      <c r="AU196" s="246" t="s">
        <v>80</v>
      </c>
      <c r="AV196" s="13" t="s">
        <v>80</v>
      </c>
      <c r="AW196" s="13" t="s">
        <v>33</v>
      </c>
      <c r="AX196" s="13" t="s">
        <v>71</v>
      </c>
      <c r="AY196" s="246" t="s">
        <v>146</v>
      </c>
    </row>
    <row r="197" s="14" customFormat="1">
      <c r="A197" s="14"/>
      <c r="B197" s="247"/>
      <c r="C197" s="248"/>
      <c r="D197" s="234" t="s">
        <v>158</v>
      </c>
      <c r="E197" s="249" t="s">
        <v>19</v>
      </c>
      <c r="F197" s="250" t="s">
        <v>178</v>
      </c>
      <c r="G197" s="248"/>
      <c r="H197" s="251">
        <v>109</v>
      </c>
      <c r="I197" s="252"/>
      <c r="J197" s="248"/>
      <c r="K197" s="248"/>
      <c r="L197" s="253"/>
      <c r="M197" s="254"/>
      <c r="N197" s="255"/>
      <c r="O197" s="255"/>
      <c r="P197" s="255"/>
      <c r="Q197" s="255"/>
      <c r="R197" s="255"/>
      <c r="S197" s="255"/>
      <c r="T197" s="25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7" t="s">
        <v>158</v>
      </c>
      <c r="AU197" s="257" t="s">
        <v>80</v>
      </c>
      <c r="AV197" s="14" t="s">
        <v>152</v>
      </c>
      <c r="AW197" s="14" t="s">
        <v>33</v>
      </c>
      <c r="AX197" s="14" t="s">
        <v>78</v>
      </c>
      <c r="AY197" s="257" t="s">
        <v>146</v>
      </c>
    </row>
    <row r="198" s="2" customFormat="1" ht="21.75" customHeight="1">
      <c r="A198" s="40"/>
      <c r="B198" s="41"/>
      <c r="C198" s="215" t="s">
        <v>339</v>
      </c>
      <c r="D198" s="215" t="s">
        <v>148</v>
      </c>
      <c r="E198" s="216" t="s">
        <v>359</v>
      </c>
      <c r="F198" s="217" t="s">
        <v>360</v>
      </c>
      <c r="G198" s="218" t="s">
        <v>151</v>
      </c>
      <c r="H198" s="219">
        <v>40</v>
      </c>
      <c r="I198" s="220"/>
      <c r="J198" s="221">
        <f>ROUND(I198*H198,2)</f>
        <v>0</v>
      </c>
      <c r="K198" s="222"/>
      <c r="L198" s="46"/>
      <c r="M198" s="223" t="s">
        <v>19</v>
      </c>
      <c r="N198" s="224" t="s">
        <v>42</v>
      </c>
      <c r="O198" s="86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7" t="s">
        <v>152</v>
      </c>
      <c r="AT198" s="227" t="s">
        <v>148</v>
      </c>
      <c r="AU198" s="227" t="s">
        <v>80</v>
      </c>
      <c r="AY198" s="19" t="s">
        <v>146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9" t="s">
        <v>78</v>
      </c>
      <c r="BK198" s="228">
        <f>ROUND(I198*H198,2)</f>
        <v>0</v>
      </c>
      <c r="BL198" s="19" t="s">
        <v>152</v>
      </c>
      <c r="BM198" s="227" t="s">
        <v>1144</v>
      </c>
    </row>
    <row r="199" s="2" customFormat="1">
      <c r="A199" s="40"/>
      <c r="B199" s="41"/>
      <c r="C199" s="42"/>
      <c r="D199" s="229" t="s">
        <v>154</v>
      </c>
      <c r="E199" s="42"/>
      <c r="F199" s="230" t="s">
        <v>362</v>
      </c>
      <c r="G199" s="42"/>
      <c r="H199" s="42"/>
      <c r="I199" s="231"/>
      <c r="J199" s="42"/>
      <c r="K199" s="42"/>
      <c r="L199" s="46"/>
      <c r="M199" s="232"/>
      <c r="N199" s="23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154</v>
      </c>
      <c r="AU199" s="19" t="s">
        <v>80</v>
      </c>
    </row>
    <row r="200" s="2" customFormat="1" ht="16.5" customHeight="1">
      <c r="A200" s="40"/>
      <c r="B200" s="41"/>
      <c r="C200" s="258" t="s">
        <v>344</v>
      </c>
      <c r="D200" s="258" t="s">
        <v>298</v>
      </c>
      <c r="E200" s="259" t="s">
        <v>364</v>
      </c>
      <c r="F200" s="260" t="s">
        <v>365</v>
      </c>
      <c r="G200" s="261" t="s">
        <v>226</v>
      </c>
      <c r="H200" s="262">
        <v>6</v>
      </c>
      <c r="I200" s="263"/>
      <c r="J200" s="264">
        <f>ROUND(I200*H200,2)</f>
        <v>0</v>
      </c>
      <c r="K200" s="265"/>
      <c r="L200" s="266"/>
      <c r="M200" s="267" t="s">
        <v>19</v>
      </c>
      <c r="N200" s="268" t="s">
        <v>42</v>
      </c>
      <c r="O200" s="86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7" t="s">
        <v>195</v>
      </c>
      <c r="AT200" s="227" t="s">
        <v>298</v>
      </c>
      <c r="AU200" s="227" t="s">
        <v>80</v>
      </c>
      <c r="AY200" s="19" t="s">
        <v>146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9" t="s">
        <v>78</v>
      </c>
      <c r="BK200" s="228">
        <f>ROUND(I200*H200,2)</f>
        <v>0</v>
      </c>
      <c r="BL200" s="19" t="s">
        <v>152</v>
      </c>
      <c r="BM200" s="227" t="s">
        <v>1145</v>
      </c>
    </row>
    <row r="201" s="13" customFormat="1">
      <c r="A201" s="13"/>
      <c r="B201" s="236"/>
      <c r="C201" s="237"/>
      <c r="D201" s="234" t="s">
        <v>158</v>
      </c>
      <c r="E201" s="238" t="s">
        <v>19</v>
      </c>
      <c r="F201" s="239" t="s">
        <v>1124</v>
      </c>
      <c r="G201" s="237"/>
      <c r="H201" s="240">
        <v>6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158</v>
      </c>
      <c r="AU201" s="246" t="s">
        <v>80</v>
      </c>
      <c r="AV201" s="13" t="s">
        <v>80</v>
      </c>
      <c r="AW201" s="13" t="s">
        <v>33</v>
      </c>
      <c r="AX201" s="13" t="s">
        <v>78</v>
      </c>
      <c r="AY201" s="246" t="s">
        <v>146</v>
      </c>
    </row>
    <row r="202" s="2" customFormat="1" ht="21.75" customHeight="1">
      <c r="A202" s="40"/>
      <c r="B202" s="41"/>
      <c r="C202" s="215" t="s">
        <v>350</v>
      </c>
      <c r="D202" s="215" t="s">
        <v>148</v>
      </c>
      <c r="E202" s="216" t="s">
        <v>368</v>
      </c>
      <c r="F202" s="217" t="s">
        <v>369</v>
      </c>
      <c r="G202" s="218" t="s">
        <v>151</v>
      </c>
      <c r="H202" s="219">
        <v>40</v>
      </c>
      <c r="I202" s="220"/>
      <c r="J202" s="221">
        <f>ROUND(I202*H202,2)</f>
        <v>0</v>
      </c>
      <c r="K202" s="222"/>
      <c r="L202" s="46"/>
      <c r="M202" s="223" t="s">
        <v>19</v>
      </c>
      <c r="N202" s="224" t="s">
        <v>42</v>
      </c>
      <c r="O202" s="86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7" t="s">
        <v>152</v>
      </c>
      <c r="AT202" s="227" t="s">
        <v>148</v>
      </c>
      <c r="AU202" s="227" t="s">
        <v>80</v>
      </c>
      <c r="AY202" s="19" t="s">
        <v>146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9" t="s">
        <v>78</v>
      </c>
      <c r="BK202" s="228">
        <f>ROUND(I202*H202,2)</f>
        <v>0</v>
      </c>
      <c r="BL202" s="19" t="s">
        <v>152</v>
      </c>
      <c r="BM202" s="227" t="s">
        <v>1146</v>
      </c>
    </row>
    <row r="203" s="2" customFormat="1">
      <c r="A203" s="40"/>
      <c r="B203" s="41"/>
      <c r="C203" s="42"/>
      <c r="D203" s="229" t="s">
        <v>154</v>
      </c>
      <c r="E203" s="42"/>
      <c r="F203" s="230" t="s">
        <v>371</v>
      </c>
      <c r="G203" s="42"/>
      <c r="H203" s="42"/>
      <c r="I203" s="231"/>
      <c r="J203" s="42"/>
      <c r="K203" s="42"/>
      <c r="L203" s="46"/>
      <c r="M203" s="232"/>
      <c r="N203" s="23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154</v>
      </c>
      <c r="AU203" s="19" t="s">
        <v>80</v>
      </c>
    </row>
    <row r="204" s="2" customFormat="1" ht="16.5" customHeight="1">
      <c r="A204" s="40"/>
      <c r="B204" s="41"/>
      <c r="C204" s="215" t="s">
        <v>358</v>
      </c>
      <c r="D204" s="215" t="s">
        <v>148</v>
      </c>
      <c r="E204" s="216" t="s">
        <v>373</v>
      </c>
      <c r="F204" s="217" t="s">
        <v>374</v>
      </c>
      <c r="G204" s="218" t="s">
        <v>347</v>
      </c>
      <c r="H204" s="219">
        <v>0.20000000000000001</v>
      </c>
      <c r="I204" s="220"/>
      <c r="J204" s="221">
        <f>ROUND(I204*H204,2)</f>
        <v>0</v>
      </c>
      <c r="K204" s="222"/>
      <c r="L204" s="46"/>
      <c r="M204" s="223" t="s">
        <v>19</v>
      </c>
      <c r="N204" s="224" t="s">
        <v>42</v>
      </c>
      <c r="O204" s="86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7" t="s">
        <v>152</v>
      </c>
      <c r="AT204" s="227" t="s">
        <v>148</v>
      </c>
      <c r="AU204" s="227" t="s">
        <v>80</v>
      </c>
      <c r="AY204" s="19" t="s">
        <v>146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9" t="s">
        <v>78</v>
      </c>
      <c r="BK204" s="228">
        <f>ROUND(I204*H204,2)</f>
        <v>0</v>
      </c>
      <c r="BL204" s="19" t="s">
        <v>152</v>
      </c>
      <c r="BM204" s="227" t="s">
        <v>1147</v>
      </c>
    </row>
    <row r="205" s="13" customFormat="1">
      <c r="A205" s="13"/>
      <c r="B205" s="236"/>
      <c r="C205" s="237"/>
      <c r="D205" s="234" t="s">
        <v>158</v>
      </c>
      <c r="E205" s="238" t="s">
        <v>19</v>
      </c>
      <c r="F205" s="239" t="s">
        <v>1148</v>
      </c>
      <c r="G205" s="237"/>
      <c r="H205" s="240">
        <v>0.20000000000000001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6" t="s">
        <v>158</v>
      </c>
      <c r="AU205" s="246" t="s">
        <v>80</v>
      </c>
      <c r="AV205" s="13" t="s">
        <v>80</v>
      </c>
      <c r="AW205" s="13" t="s">
        <v>33</v>
      </c>
      <c r="AX205" s="13" t="s">
        <v>78</v>
      </c>
      <c r="AY205" s="246" t="s">
        <v>146</v>
      </c>
    </row>
    <row r="206" s="2" customFormat="1" ht="16.5" customHeight="1">
      <c r="A206" s="40"/>
      <c r="B206" s="41"/>
      <c r="C206" s="258" t="s">
        <v>363</v>
      </c>
      <c r="D206" s="258" t="s">
        <v>298</v>
      </c>
      <c r="E206" s="259" t="s">
        <v>378</v>
      </c>
      <c r="F206" s="260" t="s">
        <v>379</v>
      </c>
      <c r="G206" s="261" t="s">
        <v>347</v>
      </c>
      <c r="H206" s="262">
        <v>0.22</v>
      </c>
      <c r="I206" s="263"/>
      <c r="J206" s="264">
        <f>ROUND(I206*H206,2)</f>
        <v>0</v>
      </c>
      <c r="K206" s="265"/>
      <c r="L206" s="266"/>
      <c r="M206" s="267" t="s">
        <v>19</v>
      </c>
      <c r="N206" s="268" t="s">
        <v>42</v>
      </c>
      <c r="O206" s="86"/>
      <c r="P206" s="225">
        <f>O206*H206</f>
        <v>0</v>
      </c>
      <c r="Q206" s="225">
        <v>0.001</v>
      </c>
      <c r="R206" s="225">
        <f>Q206*H206</f>
        <v>0.00022000000000000001</v>
      </c>
      <c r="S206" s="225">
        <v>0</v>
      </c>
      <c r="T206" s="22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7" t="s">
        <v>195</v>
      </c>
      <c r="AT206" s="227" t="s">
        <v>298</v>
      </c>
      <c r="AU206" s="227" t="s">
        <v>80</v>
      </c>
      <c r="AY206" s="19" t="s">
        <v>146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9" t="s">
        <v>78</v>
      </c>
      <c r="BK206" s="228">
        <f>ROUND(I206*H206,2)</f>
        <v>0</v>
      </c>
      <c r="BL206" s="19" t="s">
        <v>152</v>
      </c>
      <c r="BM206" s="227" t="s">
        <v>1149</v>
      </c>
    </row>
    <row r="207" s="13" customFormat="1">
      <c r="A207" s="13"/>
      <c r="B207" s="236"/>
      <c r="C207" s="237"/>
      <c r="D207" s="234" t="s">
        <v>158</v>
      </c>
      <c r="E207" s="238" t="s">
        <v>19</v>
      </c>
      <c r="F207" s="239" t="s">
        <v>1150</v>
      </c>
      <c r="G207" s="237"/>
      <c r="H207" s="240">
        <v>0.22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158</v>
      </c>
      <c r="AU207" s="246" t="s">
        <v>80</v>
      </c>
      <c r="AV207" s="13" t="s">
        <v>80</v>
      </c>
      <c r="AW207" s="13" t="s">
        <v>33</v>
      </c>
      <c r="AX207" s="13" t="s">
        <v>78</v>
      </c>
      <c r="AY207" s="246" t="s">
        <v>146</v>
      </c>
    </row>
    <row r="208" s="2" customFormat="1" ht="16.5" customHeight="1">
      <c r="A208" s="40"/>
      <c r="B208" s="41"/>
      <c r="C208" s="215" t="s">
        <v>367</v>
      </c>
      <c r="D208" s="215" t="s">
        <v>148</v>
      </c>
      <c r="E208" s="216" t="s">
        <v>383</v>
      </c>
      <c r="F208" s="217" t="s">
        <v>384</v>
      </c>
      <c r="G208" s="218" t="s">
        <v>151</v>
      </c>
      <c r="H208" s="219">
        <v>40</v>
      </c>
      <c r="I208" s="220"/>
      <c r="J208" s="221">
        <f>ROUND(I208*H208,2)</f>
        <v>0</v>
      </c>
      <c r="K208" s="222"/>
      <c r="L208" s="46"/>
      <c r="M208" s="223" t="s">
        <v>19</v>
      </c>
      <c r="N208" s="224" t="s">
        <v>42</v>
      </c>
      <c r="O208" s="86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7" t="s">
        <v>152</v>
      </c>
      <c r="AT208" s="227" t="s">
        <v>148</v>
      </c>
      <c r="AU208" s="227" t="s">
        <v>80</v>
      </c>
      <c r="AY208" s="19" t="s">
        <v>146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9" t="s">
        <v>78</v>
      </c>
      <c r="BK208" s="228">
        <f>ROUND(I208*H208,2)</f>
        <v>0</v>
      </c>
      <c r="BL208" s="19" t="s">
        <v>152</v>
      </c>
      <c r="BM208" s="227" t="s">
        <v>1151</v>
      </c>
    </row>
    <row r="209" s="2" customFormat="1">
      <c r="A209" s="40"/>
      <c r="B209" s="41"/>
      <c r="C209" s="42"/>
      <c r="D209" s="229" t="s">
        <v>154</v>
      </c>
      <c r="E209" s="42"/>
      <c r="F209" s="230" t="s">
        <v>386</v>
      </c>
      <c r="G209" s="42"/>
      <c r="H209" s="42"/>
      <c r="I209" s="231"/>
      <c r="J209" s="42"/>
      <c r="K209" s="42"/>
      <c r="L209" s="46"/>
      <c r="M209" s="232"/>
      <c r="N209" s="23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154</v>
      </c>
      <c r="AU209" s="19" t="s">
        <v>80</v>
      </c>
    </row>
    <row r="210" s="2" customFormat="1" ht="16.5" customHeight="1">
      <c r="A210" s="40"/>
      <c r="B210" s="41"/>
      <c r="C210" s="215" t="s">
        <v>372</v>
      </c>
      <c r="D210" s="215" t="s">
        <v>148</v>
      </c>
      <c r="E210" s="216" t="s">
        <v>388</v>
      </c>
      <c r="F210" s="217" t="s">
        <v>389</v>
      </c>
      <c r="G210" s="218" t="s">
        <v>151</v>
      </c>
      <c r="H210" s="219">
        <v>40</v>
      </c>
      <c r="I210" s="220"/>
      <c r="J210" s="221">
        <f>ROUND(I210*H210,2)</f>
        <v>0</v>
      </c>
      <c r="K210" s="222"/>
      <c r="L210" s="46"/>
      <c r="M210" s="223" t="s">
        <v>19</v>
      </c>
      <c r="N210" s="224" t="s">
        <v>42</v>
      </c>
      <c r="O210" s="86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7" t="s">
        <v>152</v>
      </c>
      <c r="AT210" s="227" t="s">
        <v>148</v>
      </c>
      <c r="AU210" s="227" t="s">
        <v>80</v>
      </c>
      <c r="AY210" s="19" t="s">
        <v>146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9" t="s">
        <v>78</v>
      </c>
      <c r="BK210" s="228">
        <f>ROUND(I210*H210,2)</f>
        <v>0</v>
      </c>
      <c r="BL210" s="19" t="s">
        <v>152</v>
      </c>
      <c r="BM210" s="227" t="s">
        <v>1152</v>
      </c>
    </row>
    <row r="211" s="2" customFormat="1">
      <c r="A211" s="40"/>
      <c r="B211" s="41"/>
      <c r="C211" s="42"/>
      <c r="D211" s="229" t="s">
        <v>154</v>
      </c>
      <c r="E211" s="42"/>
      <c r="F211" s="230" t="s">
        <v>391</v>
      </c>
      <c r="G211" s="42"/>
      <c r="H211" s="42"/>
      <c r="I211" s="231"/>
      <c r="J211" s="42"/>
      <c r="K211" s="42"/>
      <c r="L211" s="46"/>
      <c r="M211" s="232"/>
      <c r="N211" s="23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154</v>
      </c>
      <c r="AU211" s="19" t="s">
        <v>80</v>
      </c>
    </row>
    <row r="212" s="12" customFormat="1" ht="22.8" customHeight="1">
      <c r="A212" s="12"/>
      <c r="B212" s="199"/>
      <c r="C212" s="200"/>
      <c r="D212" s="201" t="s">
        <v>70</v>
      </c>
      <c r="E212" s="213" t="s">
        <v>80</v>
      </c>
      <c r="F212" s="213" t="s">
        <v>392</v>
      </c>
      <c r="G212" s="200"/>
      <c r="H212" s="200"/>
      <c r="I212" s="203"/>
      <c r="J212" s="214">
        <f>BK212</f>
        <v>0</v>
      </c>
      <c r="K212" s="200"/>
      <c r="L212" s="205"/>
      <c r="M212" s="206"/>
      <c r="N212" s="207"/>
      <c r="O212" s="207"/>
      <c r="P212" s="208">
        <f>SUM(P213:P225)</f>
        <v>0</v>
      </c>
      <c r="Q212" s="207"/>
      <c r="R212" s="208">
        <f>SUM(R213:R225)</f>
        <v>41.062688639999998</v>
      </c>
      <c r="S212" s="207"/>
      <c r="T212" s="209">
        <f>SUM(T213:T225)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0" t="s">
        <v>78</v>
      </c>
      <c r="AT212" s="211" t="s">
        <v>70</v>
      </c>
      <c r="AU212" s="211" t="s">
        <v>78</v>
      </c>
      <c r="AY212" s="210" t="s">
        <v>146</v>
      </c>
      <c r="BK212" s="212">
        <f>SUM(BK213:BK225)</f>
        <v>0</v>
      </c>
    </row>
    <row r="213" s="2" customFormat="1" ht="16.5" customHeight="1">
      <c r="A213" s="40"/>
      <c r="B213" s="41"/>
      <c r="C213" s="215" t="s">
        <v>377</v>
      </c>
      <c r="D213" s="215" t="s">
        <v>148</v>
      </c>
      <c r="E213" s="216" t="s">
        <v>394</v>
      </c>
      <c r="F213" s="217" t="s">
        <v>395</v>
      </c>
      <c r="G213" s="218" t="s">
        <v>226</v>
      </c>
      <c r="H213" s="219">
        <v>15.619999999999999</v>
      </c>
      <c r="I213" s="220"/>
      <c r="J213" s="221">
        <f>ROUND(I213*H213,2)</f>
        <v>0</v>
      </c>
      <c r="K213" s="222"/>
      <c r="L213" s="46"/>
      <c r="M213" s="223" t="s">
        <v>19</v>
      </c>
      <c r="N213" s="224" t="s">
        <v>42</v>
      </c>
      <c r="O213" s="86"/>
      <c r="P213" s="225">
        <f>O213*H213</f>
        <v>0</v>
      </c>
      <c r="Q213" s="225">
        <v>2.5018699999999998</v>
      </c>
      <c r="R213" s="225">
        <f>Q213*H213</f>
        <v>39.079209399999996</v>
      </c>
      <c r="S213" s="225">
        <v>0</v>
      </c>
      <c r="T213" s="22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7" t="s">
        <v>152</v>
      </c>
      <c r="AT213" s="227" t="s">
        <v>148</v>
      </c>
      <c r="AU213" s="227" t="s">
        <v>80</v>
      </c>
      <c r="AY213" s="19" t="s">
        <v>146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9" t="s">
        <v>78</v>
      </c>
      <c r="BK213" s="228">
        <f>ROUND(I213*H213,2)</f>
        <v>0</v>
      </c>
      <c r="BL213" s="19" t="s">
        <v>152</v>
      </c>
      <c r="BM213" s="227" t="s">
        <v>1153</v>
      </c>
    </row>
    <row r="214" s="2" customFormat="1">
      <c r="A214" s="40"/>
      <c r="B214" s="41"/>
      <c r="C214" s="42"/>
      <c r="D214" s="229" t="s">
        <v>154</v>
      </c>
      <c r="E214" s="42"/>
      <c r="F214" s="230" t="s">
        <v>397</v>
      </c>
      <c r="G214" s="42"/>
      <c r="H214" s="42"/>
      <c r="I214" s="231"/>
      <c r="J214" s="42"/>
      <c r="K214" s="42"/>
      <c r="L214" s="46"/>
      <c r="M214" s="232"/>
      <c r="N214" s="23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154</v>
      </c>
      <c r="AU214" s="19" t="s">
        <v>80</v>
      </c>
    </row>
    <row r="215" s="15" customFormat="1">
      <c r="A215" s="15"/>
      <c r="B215" s="269"/>
      <c r="C215" s="270"/>
      <c r="D215" s="234" t="s">
        <v>158</v>
      </c>
      <c r="E215" s="271" t="s">
        <v>19</v>
      </c>
      <c r="F215" s="272" t="s">
        <v>398</v>
      </c>
      <c r="G215" s="270"/>
      <c r="H215" s="271" t="s">
        <v>19</v>
      </c>
      <c r="I215" s="273"/>
      <c r="J215" s="270"/>
      <c r="K215" s="270"/>
      <c r="L215" s="274"/>
      <c r="M215" s="275"/>
      <c r="N215" s="276"/>
      <c r="O215" s="276"/>
      <c r="P215" s="276"/>
      <c r="Q215" s="276"/>
      <c r="R215" s="276"/>
      <c r="S215" s="276"/>
      <c r="T215" s="277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8" t="s">
        <v>158</v>
      </c>
      <c r="AU215" s="278" t="s">
        <v>80</v>
      </c>
      <c r="AV215" s="15" t="s">
        <v>78</v>
      </c>
      <c r="AW215" s="15" t="s">
        <v>33</v>
      </c>
      <c r="AX215" s="15" t="s">
        <v>71</v>
      </c>
      <c r="AY215" s="278" t="s">
        <v>146</v>
      </c>
    </row>
    <row r="216" s="13" customFormat="1">
      <c r="A216" s="13"/>
      <c r="B216" s="236"/>
      <c r="C216" s="237"/>
      <c r="D216" s="234" t="s">
        <v>158</v>
      </c>
      <c r="E216" s="238" t="s">
        <v>19</v>
      </c>
      <c r="F216" s="239" t="s">
        <v>1154</v>
      </c>
      <c r="G216" s="237"/>
      <c r="H216" s="240">
        <v>1.1200000000000001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6" t="s">
        <v>158</v>
      </c>
      <c r="AU216" s="246" t="s">
        <v>80</v>
      </c>
      <c r="AV216" s="13" t="s">
        <v>80</v>
      </c>
      <c r="AW216" s="13" t="s">
        <v>33</v>
      </c>
      <c r="AX216" s="13" t="s">
        <v>71</v>
      </c>
      <c r="AY216" s="246" t="s">
        <v>146</v>
      </c>
    </row>
    <row r="217" s="13" customFormat="1">
      <c r="A217" s="13"/>
      <c r="B217" s="236"/>
      <c r="C217" s="237"/>
      <c r="D217" s="234" t="s">
        <v>158</v>
      </c>
      <c r="E217" s="238" t="s">
        <v>19</v>
      </c>
      <c r="F217" s="239" t="s">
        <v>1155</v>
      </c>
      <c r="G217" s="237"/>
      <c r="H217" s="240">
        <v>0.67500000000000004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6" t="s">
        <v>158</v>
      </c>
      <c r="AU217" s="246" t="s">
        <v>80</v>
      </c>
      <c r="AV217" s="13" t="s">
        <v>80</v>
      </c>
      <c r="AW217" s="13" t="s">
        <v>33</v>
      </c>
      <c r="AX217" s="13" t="s">
        <v>71</v>
      </c>
      <c r="AY217" s="246" t="s">
        <v>146</v>
      </c>
    </row>
    <row r="218" s="13" customFormat="1">
      <c r="A218" s="13"/>
      <c r="B218" s="236"/>
      <c r="C218" s="237"/>
      <c r="D218" s="234" t="s">
        <v>158</v>
      </c>
      <c r="E218" s="238" t="s">
        <v>19</v>
      </c>
      <c r="F218" s="239" t="s">
        <v>1156</v>
      </c>
      <c r="G218" s="237"/>
      <c r="H218" s="240">
        <v>0.94499999999999995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6" t="s">
        <v>158</v>
      </c>
      <c r="AU218" s="246" t="s">
        <v>80</v>
      </c>
      <c r="AV218" s="13" t="s">
        <v>80</v>
      </c>
      <c r="AW218" s="13" t="s">
        <v>33</v>
      </c>
      <c r="AX218" s="13" t="s">
        <v>71</v>
      </c>
      <c r="AY218" s="246" t="s">
        <v>146</v>
      </c>
    </row>
    <row r="219" s="13" customFormat="1">
      <c r="A219" s="13"/>
      <c r="B219" s="236"/>
      <c r="C219" s="237"/>
      <c r="D219" s="234" t="s">
        <v>158</v>
      </c>
      <c r="E219" s="238" t="s">
        <v>19</v>
      </c>
      <c r="F219" s="239" t="s">
        <v>1157</v>
      </c>
      <c r="G219" s="237"/>
      <c r="H219" s="240">
        <v>0.28000000000000003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6" t="s">
        <v>158</v>
      </c>
      <c r="AU219" s="246" t="s">
        <v>80</v>
      </c>
      <c r="AV219" s="13" t="s">
        <v>80</v>
      </c>
      <c r="AW219" s="13" t="s">
        <v>33</v>
      </c>
      <c r="AX219" s="13" t="s">
        <v>71</v>
      </c>
      <c r="AY219" s="246" t="s">
        <v>146</v>
      </c>
    </row>
    <row r="220" s="13" customFormat="1">
      <c r="A220" s="13"/>
      <c r="B220" s="236"/>
      <c r="C220" s="237"/>
      <c r="D220" s="234" t="s">
        <v>158</v>
      </c>
      <c r="E220" s="238" t="s">
        <v>19</v>
      </c>
      <c r="F220" s="239" t="s">
        <v>1158</v>
      </c>
      <c r="G220" s="237"/>
      <c r="H220" s="240">
        <v>12.6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6" t="s">
        <v>158</v>
      </c>
      <c r="AU220" s="246" t="s">
        <v>80</v>
      </c>
      <c r="AV220" s="13" t="s">
        <v>80</v>
      </c>
      <c r="AW220" s="13" t="s">
        <v>33</v>
      </c>
      <c r="AX220" s="13" t="s">
        <v>71</v>
      </c>
      <c r="AY220" s="246" t="s">
        <v>146</v>
      </c>
    </row>
    <row r="221" s="14" customFormat="1">
      <c r="A221" s="14"/>
      <c r="B221" s="247"/>
      <c r="C221" s="248"/>
      <c r="D221" s="234" t="s">
        <v>158</v>
      </c>
      <c r="E221" s="249" t="s">
        <v>19</v>
      </c>
      <c r="F221" s="250" t="s">
        <v>178</v>
      </c>
      <c r="G221" s="248"/>
      <c r="H221" s="251">
        <v>15.620000000000001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7" t="s">
        <v>158</v>
      </c>
      <c r="AU221" s="257" t="s">
        <v>80</v>
      </c>
      <c r="AV221" s="14" t="s">
        <v>152</v>
      </c>
      <c r="AW221" s="14" t="s">
        <v>33</v>
      </c>
      <c r="AX221" s="14" t="s">
        <v>78</v>
      </c>
      <c r="AY221" s="257" t="s">
        <v>146</v>
      </c>
    </row>
    <row r="222" s="2" customFormat="1" ht="16.5" customHeight="1">
      <c r="A222" s="40"/>
      <c r="B222" s="41"/>
      <c r="C222" s="215" t="s">
        <v>382</v>
      </c>
      <c r="D222" s="215" t="s">
        <v>148</v>
      </c>
      <c r="E222" s="216" t="s">
        <v>977</v>
      </c>
      <c r="F222" s="217" t="s">
        <v>978</v>
      </c>
      <c r="G222" s="218" t="s">
        <v>226</v>
      </c>
      <c r="H222" s="219">
        <v>0.86199999999999999</v>
      </c>
      <c r="I222" s="220"/>
      <c r="J222" s="221">
        <f>ROUND(I222*H222,2)</f>
        <v>0</v>
      </c>
      <c r="K222" s="222"/>
      <c r="L222" s="46"/>
      <c r="M222" s="223" t="s">
        <v>19</v>
      </c>
      <c r="N222" s="224" t="s">
        <v>42</v>
      </c>
      <c r="O222" s="86"/>
      <c r="P222" s="225">
        <f>O222*H222</f>
        <v>0</v>
      </c>
      <c r="Q222" s="225">
        <v>2.3010199999999998</v>
      </c>
      <c r="R222" s="225">
        <f>Q222*H222</f>
        <v>1.9834792399999999</v>
      </c>
      <c r="S222" s="225">
        <v>0</v>
      </c>
      <c r="T222" s="22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7" t="s">
        <v>152</v>
      </c>
      <c r="AT222" s="227" t="s">
        <v>148</v>
      </c>
      <c r="AU222" s="227" t="s">
        <v>80</v>
      </c>
      <c r="AY222" s="19" t="s">
        <v>146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9" t="s">
        <v>78</v>
      </c>
      <c r="BK222" s="228">
        <f>ROUND(I222*H222,2)</f>
        <v>0</v>
      </c>
      <c r="BL222" s="19" t="s">
        <v>152</v>
      </c>
      <c r="BM222" s="227" t="s">
        <v>1159</v>
      </c>
    </row>
    <row r="223" s="2" customFormat="1">
      <c r="A223" s="40"/>
      <c r="B223" s="41"/>
      <c r="C223" s="42"/>
      <c r="D223" s="229" t="s">
        <v>154</v>
      </c>
      <c r="E223" s="42"/>
      <c r="F223" s="230" t="s">
        <v>980</v>
      </c>
      <c r="G223" s="42"/>
      <c r="H223" s="42"/>
      <c r="I223" s="231"/>
      <c r="J223" s="42"/>
      <c r="K223" s="42"/>
      <c r="L223" s="46"/>
      <c r="M223" s="232"/>
      <c r="N223" s="23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154</v>
      </c>
      <c r="AU223" s="19" t="s">
        <v>80</v>
      </c>
    </row>
    <row r="224" s="13" customFormat="1">
      <c r="A224" s="13"/>
      <c r="B224" s="236"/>
      <c r="C224" s="237"/>
      <c r="D224" s="234" t="s">
        <v>158</v>
      </c>
      <c r="E224" s="238" t="s">
        <v>19</v>
      </c>
      <c r="F224" s="239" t="s">
        <v>1104</v>
      </c>
      <c r="G224" s="237"/>
      <c r="H224" s="240">
        <v>0.78400000000000003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6" t="s">
        <v>158</v>
      </c>
      <c r="AU224" s="246" t="s">
        <v>80</v>
      </c>
      <c r="AV224" s="13" t="s">
        <v>80</v>
      </c>
      <c r="AW224" s="13" t="s">
        <v>33</v>
      </c>
      <c r="AX224" s="13" t="s">
        <v>71</v>
      </c>
      <c r="AY224" s="246" t="s">
        <v>146</v>
      </c>
    </row>
    <row r="225" s="13" customFormat="1">
      <c r="A225" s="13"/>
      <c r="B225" s="236"/>
      <c r="C225" s="237"/>
      <c r="D225" s="234" t="s">
        <v>158</v>
      </c>
      <c r="E225" s="238" t="s">
        <v>19</v>
      </c>
      <c r="F225" s="239" t="s">
        <v>1160</v>
      </c>
      <c r="G225" s="237"/>
      <c r="H225" s="240">
        <v>0.86199999999999999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6" t="s">
        <v>158</v>
      </c>
      <c r="AU225" s="246" t="s">
        <v>80</v>
      </c>
      <c r="AV225" s="13" t="s">
        <v>80</v>
      </c>
      <c r="AW225" s="13" t="s">
        <v>33</v>
      </c>
      <c r="AX225" s="13" t="s">
        <v>78</v>
      </c>
      <c r="AY225" s="246" t="s">
        <v>146</v>
      </c>
    </row>
    <row r="226" s="12" customFormat="1" ht="22.8" customHeight="1">
      <c r="A226" s="12"/>
      <c r="B226" s="199"/>
      <c r="C226" s="200"/>
      <c r="D226" s="201" t="s">
        <v>70</v>
      </c>
      <c r="E226" s="213" t="s">
        <v>179</v>
      </c>
      <c r="F226" s="213" t="s">
        <v>451</v>
      </c>
      <c r="G226" s="200"/>
      <c r="H226" s="200"/>
      <c r="I226" s="203"/>
      <c r="J226" s="214">
        <f>BK226</f>
        <v>0</v>
      </c>
      <c r="K226" s="200"/>
      <c r="L226" s="205"/>
      <c r="M226" s="206"/>
      <c r="N226" s="207"/>
      <c r="O226" s="207"/>
      <c r="P226" s="208">
        <f>SUM(P227:P263)</f>
        <v>0</v>
      </c>
      <c r="Q226" s="207"/>
      <c r="R226" s="208">
        <f>SUM(R227:R263)</f>
        <v>21.04327</v>
      </c>
      <c r="S226" s="207"/>
      <c r="T226" s="209">
        <f>SUM(T227:T263)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0" t="s">
        <v>78</v>
      </c>
      <c r="AT226" s="211" t="s">
        <v>70</v>
      </c>
      <c r="AU226" s="211" t="s">
        <v>78</v>
      </c>
      <c r="AY226" s="210" t="s">
        <v>146</v>
      </c>
      <c r="BK226" s="212">
        <f>SUM(BK227:BK263)</f>
        <v>0</v>
      </c>
    </row>
    <row r="227" s="2" customFormat="1" ht="24.15" customHeight="1">
      <c r="A227" s="40"/>
      <c r="B227" s="41"/>
      <c r="C227" s="215" t="s">
        <v>387</v>
      </c>
      <c r="D227" s="215" t="s">
        <v>148</v>
      </c>
      <c r="E227" s="216" t="s">
        <v>453</v>
      </c>
      <c r="F227" s="217" t="s">
        <v>454</v>
      </c>
      <c r="G227" s="218" t="s">
        <v>151</v>
      </c>
      <c r="H227" s="219">
        <v>69</v>
      </c>
      <c r="I227" s="220"/>
      <c r="J227" s="221">
        <f>ROUND(I227*H227,2)</f>
        <v>0</v>
      </c>
      <c r="K227" s="222"/>
      <c r="L227" s="46"/>
      <c r="M227" s="223" t="s">
        <v>19</v>
      </c>
      <c r="N227" s="224" t="s">
        <v>42</v>
      </c>
      <c r="O227" s="86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7" t="s">
        <v>152</v>
      </c>
      <c r="AT227" s="227" t="s">
        <v>148</v>
      </c>
      <c r="AU227" s="227" t="s">
        <v>80</v>
      </c>
      <c r="AY227" s="19" t="s">
        <v>146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9" t="s">
        <v>78</v>
      </c>
      <c r="BK227" s="228">
        <f>ROUND(I227*H227,2)</f>
        <v>0</v>
      </c>
      <c r="BL227" s="19" t="s">
        <v>152</v>
      </c>
      <c r="BM227" s="227" t="s">
        <v>1161</v>
      </c>
    </row>
    <row r="228" s="2" customFormat="1">
      <c r="A228" s="40"/>
      <c r="B228" s="41"/>
      <c r="C228" s="42"/>
      <c r="D228" s="229" t="s">
        <v>154</v>
      </c>
      <c r="E228" s="42"/>
      <c r="F228" s="230" t="s">
        <v>456</v>
      </c>
      <c r="G228" s="42"/>
      <c r="H228" s="42"/>
      <c r="I228" s="231"/>
      <c r="J228" s="42"/>
      <c r="K228" s="42"/>
      <c r="L228" s="46"/>
      <c r="M228" s="232"/>
      <c r="N228" s="23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154</v>
      </c>
      <c r="AU228" s="19" t="s">
        <v>80</v>
      </c>
    </row>
    <row r="229" s="13" customFormat="1">
      <c r="A229" s="13"/>
      <c r="B229" s="236"/>
      <c r="C229" s="237"/>
      <c r="D229" s="234" t="s">
        <v>158</v>
      </c>
      <c r="E229" s="238" t="s">
        <v>19</v>
      </c>
      <c r="F229" s="239" t="s">
        <v>1141</v>
      </c>
      <c r="G229" s="237"/>
      <c r="H229" s="240">
        <v>49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6" t="s">
        <v>158</v>
      </c>
      <c r="AU229" s="246" t="s">
        <v>80</v>
      </c>
      <c r="AV229" s="13" t="s">
        <v>80</v>
      </c>
      <c r="AW229" s="13" t="s">
        <v>33</v>
      </c>
      <c r="AX229" s="13" t="s">
        <v>71</v>
      </c>
      <c r="AY229" s="246" t="s">
        <v>146</v>
      </c>
    </row>
    <row r="230" s="13" customFormat="1">
      <c r="A230" s="13"/>
      <c r="B230" s="236"/>
      <c r="C230" s="237"/>
      <c r="D230" s="234" t="s">
        <v>158</v>
      </c>
      <c r="E230" s="238" t="s">
        <v>19</v>
      </c>
      <c r="F230" s="239" t="s">
        <v>1142</v>
      </c>
      <c r="G230" s="237"/>
      <c r="H230" s="240">
        <v>20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6" t="s">
        <v>158</v>
      </c>
      <c r="AU230" s="246" t="s">
        <v>80</v>
      </c>
      <c r="AV230" s="13" t="s">
        <v>80</v>
      </c>
      <c r="AW230" s="13" t="s">
        <v>33</v>
      </c>
      <c r="AX230" s="13" t="s">
        <v>71</v>
      </c>
      <c r="AY230" s="246" t="s">
        <v>146</v>
      </c>
    </row>
    <row r="231" s="14" customFormat="1">
      <c r="A231" s="14"/>
      <c r="B231" s="247"/>
      <c r="C231" s="248"/>
      <c r="D231" s="234" t="s">
        <v>158</v>
      </c>
      <c r="E231" s="249" t="s">
        <v>19</v>
      </c>
      <c r="F231" s="250" t="s">
        <v>178</v>
      </c>
      <c r="G231" s="248"/>
      <c r="H231" s="251">
        <v>69</v>
      </c>
      <c r="I231" s="252"/>
      <c r="J231" s="248"/>
      <c r="K231" s="248"/>
      <c r="L231" s="253"/>
      <c r="M231" s="254"/>
      <c r="N231" s="255"/>
      <c r="O231" s="255"/>
      <c r="P231" s="255"/>
      <c r="Q231" s="255"/>
      <c r="R231" s="255"/>
      <c r="S231" s="255"/>
      <c r="T231" s="25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7" t="s">
        <v>158</v>
      </c>
      <c r="AU231" s="257" t="s">
        <v>80</v>
      </c>
      <c r="AV231" s="14" t="s">
        <v>152</v>
      </c>
      <c r="AW231" s="14" t="s">
        <v>33</v>
      </c>
      <c r="AX231" s="14" t="s">
        <v>78</v>
      </c>
      <c r="AY231" s="257" t="s">
        <v>146</v>
      </c>
    </row>
    <row r="232" s="2" customFormat="1" ht="21.75" customHeight="1">
      <c r="A232" s="40"/>
      <c r="B232" s="41"/>
      <c r="C232" s="215" t="s">
        <v>393</v>
      </c>
      <c r="D232" s="215" t="s">
        <v>148</v>
      </c>
      <c r="E232" s="216" t="s">
        <v>459</v>
      </c>
      <c r="F232" s="217" t="s">
        <v>460</v>
      </c>
      <c r="G232" s="218" t="s">
        <v>151</v>
      </c>
      <c r="H232" s="219">
        <v>40</v>
      </c>
      <c r="I232" s="220"/>
      <c r="J232" s="221">
        <f>ROUND(I232*H232,2)</f>
        <v>0</v>
      </c>
      <c r="K232" s="222"/>
      <c r="L232" s="46"/>
      <c r="M232" s="223" t="s">
        <v>19</v>
      </c>
      <c r="N232" s="224" t="s">
        <v>42</v>
      </c>
      <c r="O232" s="86"/>
      <c r="P232" s="225">
        <f>O232*H232</f>
        <v>0</v>
      </c>
      <c r="Q232" s="225">
        <v>0</v>
      </c>
      <c r="R232" s="225">
        <f>Q232*H232</f>
        <v>0</v>
      </c>
      <c r="S232" s="225">
        <v>0</v>
      </c>
      <c r="T232" s="22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7" t="s">
        <v>152</v>
      </c>
      <c r="AT232" s="227" t="s">
        <v>148</v>
      </c>
      <c r="AU232" s="227" t="s">
        <v>80</v>
      </c>
      <c r="AY232" s="19" t="s">
        <v>146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9" t="s">
        <v>78</v>
      </c>
      <c r="BK232" s="228">
        <f>ROUND(I232*H232,2)</f>
        <v>0</v>
      </c>
      <c r="BL232" s="19" t="s">
        <v>152</v>
      </c>
      <c r="BM232" s="227" t="s">
        <v>1162</v>
      </c>
    </row>
    <row r="233" s="13" customFormat="1">
      <c r="A233" s="13"/>
      <c r="B233" s="236"/>
      <c r="C233" s="237"/>
      <c r="D233" s="234" t="s">
        <v>158</v>
      </c>
      <c r="E233" s="238" t="s">
        <v>19</v>
      </c>
      <c r="F233" s="239" t="s">
        <v>1143</v>
      </c>
      <c r="G233" s="237"/>
      <c r="H233" s="240">
        <v>40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6" t="s">
        <v>158</v>
      </c>
      <c r="AU233" s="246" t="s">
        <v>80</v>
      </c>
      <c r="AV233" s="13" t="s">
        <v>80</v>
      </c>
      <c r="AW233" s="13" t="s">
        <v>33</v>
      </c>
      <c r="AX233" s="13" t="s">
        <v>78</v>
      </c>
      <c r="AY233" s="246" t="s">
        <v>146</v>
      </c>
    </row>
    <row r="234" s="2" customFormat="1" ht="24.15" customHeight="1">
      <c r="A234" s="40"/>
      <c r="B234" s="41"/>
      <c r="C234" s="215" t="s">
        <v>404</v>
      </c>
      <c r="D234" s="215" t="s">
        <v>148</v>
      </c>
      <c r="E234" s="216" t="s">
        <v>463</v>
      </c>
      <c r="F234" s="217" t="s">
        <v>464</v>
      </c>
      <c r="G234" s="218" t="s">
        <v>151</v>
      </c>
      <c r="H234" s="219">
        <v>40</v>
      </c>
      <c r="I234" s="220"/>
      <c r="J234" s="221">
        <f>ROUND(I234*H234,2)</f>
        <v>0</v>
      </c>
      <c r="K234" s="222"/>
      <c r="L234" s="46"/>
      <c r="M234" s="223" t="s">
        <v>19</v>
      </c>
      <c r="N234" s="224" t="s">
        <v>42</v>
      </c>
      <c r="O234" s="86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7" t="s">
        <v>152</v>
      </c>
      <c r="AT234" s="227" t="s">
        <v>148</v>
      </c>
      <c r="AU234" s="227" t="s">
        <v>80</v>
      </c>
      <c r="AY234" s="19" t="s">
        <v>146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9" t="s">
        <v>78</v>
      </c>
      <c r="BK234" s="228">
        <f>ROUND(I234*H234,2)</f>
        <v>0</v>
      </c>
      <c r="BL234" s="19" t="s">
        <v>152</v>
      </c>
      <c r="BM234" s="227" t="s">
        <v>1163</v>
      </c>
    </row>
    <row r="235" s="13" customFormat="1">
      <c r="A235" s="13"/>
      <c r="B235" s="236"/>
      <c r="C235" s="237"/>
      <c r="D235" s="234" t="s">
        <v>158</v>
      </c>
      <c r="E235" s="238" t="s">
        <v>19</v>
      </c>
      <c r="F235" s="239" t="s">
        <v>1143</v>
      </c>
      <c r="G235" s="237"/>
      <c r="H235" s="240">
        <v>40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6" t="s">
        <v>158</v>
      </c>
      <c r="AU235" s="246" t="s">
        <v>80</v>
      </c>
      <c r="AV235" s="13" t="s">
        <v>80</v>
      </c>
      <c r="AW235" s="13" t="s">
        <v>33</v>
      </c>
      <c r="AX235" s="13" t="s">
        <v>78</v>
      </c>
      <c r="AY235" s="246" t="s">
        <v>146</v>
      </c>
    </row>
    <row r="236" s="2" customFormat="1" ht="21.75" customHeight="1">
      <c r="A236" s="40"/>
      <c r="B236" s="41"/>
      <c r="C236" s="215" t="s">
        <v>409</v>
      </c>
      <c r="D236" s="215" t="s">
        <v>148</v>
      </c>
      <c r="E236" s="216" t="s">
        <v>467</v>
      </c>
      <c r="F236" s="217" t="s">
        <v>468</v>
      </c>
      <c r="G236" s="218" t="s">
        <v>151</v>
      </c>
      <c r="H236" s="219">
        <v>69</v>
      </c>
      <c r="I236" s="220"/>
      <c r="J236" s="221">
        <f>ROUND(I236*H236,2)</f>
        <v>0</v>
      </c>
      <c r="K236" s="222"/>
      <c r="L236" s="46"/>
      <c r="M236" s="223" t="s">
        <v>19</v>
      </c>
      <c r="N236" s="224" t="s">
        <v>42</v>
      </c>
      <c r="O236" s="86"/>
      <c r="P236" s="225">
        <f>O236*H236</f>
        <v>0</v>
      </c>
      <c r="Q236" s="225">
        <v>0</v>
      </c>
      <c r="R236" s="225">
        <f>Q236*H236</f>
        <v>0</v>
      </c>
      <c r="S236" s="225">
        <v>0</v>
      </c>
      <c r="T236" s="22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7" t="s">
        <v>152</v>
      </c>
      <c r="AT236" s="227" t="s">
        <v>148</v>
      </c>
      <c r="AU236" s="227" t="s">
        <v>80</v>
      </c>
      <c r="AY236" s="19" t="s">
        <v>146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9" t="s">
        <v>78</v>
      </c>
      <c r="BK236" s="228">
        <f>ROUND(I236*H236,2)</f>
        <v>0</v>
      </c>
      <c r="BL236" s="19" t="s">
        <v>152</v>
      </c>
      <c r="BM236" s="227" t="s">
        <v>1164</v>
      </c>
    </row>
    <row r="237" s="2" customFormat="1">
      <c r="A237" s="40"/>
      <c r="B237" s="41"/>
      <c r="C237" s="42"/>
      <c r="D237" s="229" t="s">
        <v>154</v>
      </c>
      <c r="E237" s="42"/>
      <c r="F237" s="230" t="s">
        <v>470</v>
      </c>
      <c r="G237" s="42"/>
      <c r="H237" s="42"/>
      <c r="I237" s="231"/>
      <c r="J237" s="42"/>
      <c r="K237" s="42"/>
      <c r="L237" s="46"/>
      <c r="M237" s="232"/>
      <c r="N237" s="23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154</v>
      </c>
      <c r="AU237" s="19" t="s">
        <v>80</v>
      </c>
    </row>
    <row r="238" s="13" customFormat="1">
      <c r="A238" s="13"/>
      <c r="B238" s="236"/>
      <c r="C238" s="237"/>
      <c r="D238" s="234" t="s">
        <v>158</v>
      </c>
      <c r="E238" s="238" t="s">
        <v>19</v>
      </c>
      <c r="F238" s="239" t="s">
        <v>1141</v>
      </c>
      <c r="G238" s="237"/>
      <c r="H238" s="240">
        <v>49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6" t="s">
        <v>158</v>
      </c>
      <c r="AU238" s="246" t="s">
        <v>80</v>
      </c>
      <c r="AV238" s="13" t="s">
        <v>80</v>
      </c>
      <c r="AW238" s="13" t="s">
        <v>33</v>
      </c>
      <c r="AX238" s="13" t="s">
        <v>71</v>
      </c>
      <c r="AY238" s="246" t="s">
        <v>146</v>
      </c>
    </row>
    <row r="239" s="13" customFormat="1">
      <c r="A239" s="13"/>
      <c r="B239" s="236"/>
      <c r="C239" s="237"/>
      <c r="D239" s="234" t="s">
        <v>158</v>
      </c>
      <c r="E239" s="238" t="s">
        <v>19</v>
      </c>
      <c r="F239" s="239" t="s">
        <v>1142</v>
      </c>
      <c r="G239" s="237"/>
      <c r="H239" s="240">
        <v>20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6" t="s">
        <v>158</v>
      </c>
      <c r="AU239" s="246" t="s">
        <v>80</v>
      </c>
      <c r="AV239" s="13" t="s">
        <v>80</v>
      </c>
      <c r="AW239" s="13" t="s">
        <v>33</v>
      </c>
      <c r="AX239" s="13" t="s">
        <v>71</v>
      </c>
      <c r="AY239" s="246" t="s">
        <v>146</v>
      </c>
    </row>
    <row r="240" s="14" customFormat="1">
      <c r="A240" s="14"/>
      <c r="B240" s="247"/>
      <c r="C240" s="248"/>
      <c r="D240" s="234" t="s">
        <v>158</v>
      </c>
      <c r="E240" s="249" t="s">
        <v>19</v>
      </c>
      <c r="F240" s="250" t="s">
        <v>178</v>
      </c>
      <c r="G240" s="248"/>
      <c r="H240" s="251">
        <v>69</v>
      </c>
      <c r="I240" s="252"/>
      <c r="J240" s="248"/>
      <c r="K240" s="248"/>
      <c r="L240" s="253"/>
      <c r="M240" s="254"/>
      <c r="N240" s="255"/>
      <c r="O240" s="255"/>
      <c r="P240" s="255"/>
      <c r="Q240" s="255"/>
      <c r="R240" s="255"/>
      <c r="S240" s="255"/>
      <c r="T240" s="25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7" t="s">
        <v>158</v>
      </c>
      <c r="AU240" s="257" t="s">
        <v>80</v>
      </c>
      <c r="AV240" s="14" t="s">
        <v>152</v>
      </c>
      <c r="AW240" s="14" t="s">
        <v>33</v>
      </c>
      <c r="AX240" s="14" t="s">
        <v>78</v>
      </c>
      <c r="AY240" s="257" t="s">
        <v>146</v>
      </c>
    </row>
    <row r="241" s="2" customFormat="1" ht="24.15" customHeight="1">
      <c r="A241" s="40"/>
      <c r="B241" s="41"/>
      <c r="C241" s="215" t="s">
        <v>415</v>
      </c>
      <c r="D241" s="215" t="s">
        <v>148</v>
      </c>
      <c r="E241" s="216" t="s">
        <v>478</v>
      </c>
      <c r="F241" s="217" t="s">
        <v>479</v>
      </c>
      <c r="G241" s="218" t="s">
        <v>151</v>
      </c>
      <c r="H241" s="219">
        <v>40</v>
      </c>
      <c r="I241" s="220"/>
      <c r="J241" s="221">
        <f>ROUND(I241*H241,2)</f>
        <v>0</v>
      </c>
      <c r="K241" s="222"/>
      <c r="L241" s="46"/>
      <c r="M241" s="223" t="s">
        <v>19</v>
      </c>
      <c r="N241" s="224" t="s">
        <v>42</v>
      </c>
      <c r="O241" s="86"/>
      <c r="P241" s="225">
        <f>O241*H241</f>
        <v>0</v>
      </c>
      <c r="Q241" s="225">
        <v>0</v>
      </c>
      <c r="R241" s="225">
        <f>Q241*H241</f>
        <v>0</v>
      </c>
      <c r="S241" s="225">
        <v>0</v>
      </c>
      <c r="T241" s="22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7" t="s">
        <v>152</v>
      </c>
      <c r="AT241" s="227" t="s">
        <v>148</v>
      </c>
      <c r="AU241" s="227" t="s">
        <v>80</v>
      </c>
      <c r="AY241" s="19" t="s">
        <v>146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9" t="s">
        <v>78</v>
      </c>
      <c r="BK241" s="228">
        <f>ROUND(I241*H241,2)</f>
        <v>0</v>
      </c>
      <c r="BL241" s="19" t="s">
        <v>152</v>
      </c>
      <c r="BM241" s="227" t="s">
        <v>1165</v>
      </c>
    </row>
    <row r="242" s="13" customFormat="1">
      <c r="A242" s="13"/>
      <c r="B242" s="236"/>
      <c r="C242" s="237"/>
      <c r="D242" s="234" t="s">
        <v>158</v>
      </c>
      <c r="E242" s="238" t="s">
        <v>19</v>
      </c>
      <c r="F242" s="239" t="s">
        <v>1143</v>
      </c>
      <c r="G242" s="237"/>
      <c r="H242" s="240">
        <v>40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6" t="s">
        <v>158</v>
      </c>
      <c r="AU242" s="246" t="s">
        <v>80</v>
      </c>
      <c r="AV242" s="13" t="s">
        <v>80</v>
      </c>
      <c r="AW242" s="13" t="s">
        <v>33</v>
      </c>
      <c r="AX242" s="13" t="s">
        <v>78</v>
      </c>
      <c r="AY242" s="246" t="s">
        <v>146</v>
      </c>
    </row>
    <row r="243" s="2" customFormat="1" ht="16.5" customHeight="1">
      <c r="A243" s="40"/>
      <c r="B243" s="41"/>
      <c r="C243" s="215" t="s">
        <v>422</v>
      </c>
      <c r="D243" s="215" t="s">
        <v>148</v>
      </c>
      <c r="E243" s="216" t="s">
        <v>482</v>
      </c>
      <c r="F243" s="217" t="s">
        <v>483</v>
      </c>
      <c r="G243" s="218" t="s">
        <v>151</v>
      </c>
      <c r="H243" s="219">
        <v>40</v>
      </c>
      <c r="I243" s="220"/>
      <c r="J243" s="221">
        <f>ROUND(I243*H243,2)</f>
        <v>0</v>
      </c>
      <c r="K243" s="222"/>
      <c r="L243" s="46"/>
      <c r="M243" s="223" t="s">
        <v>19</v>
      </c>
      <c r="N243" s="224" t="s">
        <v>42</v>
      </c>
      <c r="O243" s="86"/>
      <c r="P243" s="225">
        <f>O243*H243</f>
        <v>0</v>
      </c>
      <c r="Q243" s="225">
        <v>0</v>
      </c>
      <c r="R243" s="225">
        <f>Q243*H243</f>
        <v>0</v>
      </c>
      <c r="S243" s="225">
        <v>0</v>
      </c>
      <c r="T243" s="22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7" t="s">
        <v>152</v>
      </c>
      <c r="AT243" s="227" t="s">
        <v>148</v>
      </c>
      <c r="AU243" s="227" t="s">
        <v>80</v>
      </c>
      <c r="AY243" s="19" t="s">
        <v>146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9" t="s">
        <v>78</v>
      </c>
      <c r="BK243" s="228">
        <f>ROUND(I243*H243,2)</f>
        <v>0</v>
      </c>
      <c r="BL243" s="19" t="s">
        <v>152</v>
      </c>
      <c r="BM243" s="227" t="s">
        <v>1166</v>
      </c>
    </row>
    <row r="244" s="2" customFormat="1">
      <c r="A244" s="40"/>
      <c r="B244" s="41"/>
      <c r="C244" s="42"/>
      <c r="D244" s="229" t="s">
        <v>154</v>
      </c>
      <c r="E244" s="42"/>
      <c r="F244" s="230" t="s">
        <v>485</v>
      </c>
      <c r="G244" s="42"/>
      <c r="H244" s="42"/>
      <c r="I244" s="231"/>
      <c r="J244" s="42"/>
      <c r="K244" s="42"/>
      <c r="L244" s="46"/>
      <c r="M244" s="232"/>
      <c r="N244" s="23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154</v>
      </c>
      <c r="AU244" s="19" t="s">
        <v>80</v>
      </c>
    </row>
    <row r="245" s="13" customFormat="1">
      <c r="A245" s="13"/>
      <c r="B245" s="236"/>
      <c r="C245" s="237"/>
      <c r="D245" s="234" t="s">
        <v>158</v>
      </c>
      <c r="E245" s="238" t="s">
        <v>19</v>
      </c>
      <c r="F245" s="239" t="s">
        <v>1143</v>
      </c>
      <c r="G245" s="237"/>
      <c r="H245" s="240">
        <v>40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6" t="s">
        <v>158</v>
      </c>
      <c r="AU245" s="246" t="s">
        <v>80</v>
      </c>
      <c r="AV245" s="13" t="s">
        <v>80</v>
      </c>
      <c r="AW245" s="13" t="s">
        <v>33</v>
      </c>
      <c r="AX245" s="13" t="s">
        <v>78</v>
      </c>
      <c r="AY245" s="246" t="s">
        <v>146</v>
      </c>
    </row>
    <row r="246" s="2" customFormat="1" ht="16.5" customHeight="1">
      <c r="A246" s="40"/>
      <c r="B246" s="41"/>
      <c r="C246" s="215" t="s">
        <v>428</v>
      </c>
      <c r="D246" s="215" t="s">
        <v>148</v>
      </c>
      <c r="E246" s="216" t="s">
        <v>487</v>
      </c>
      <c r="F246" s="217" t="s">
        <v>488</v>
      </c>
      <c r="G246" s="218" t="s">
        <v>151</v>
      </c>
      <c r="H246" s="219">
        <v>80</v>
      </c>
      <c r="I246" s="220"/>
      <c r="J246" s="221">
        <f>ROUND(I246*H246,2)</f>
        <v>0</v>
      </c>
      <c r="K246" s="222"/>
      <c r="L246" s="46"/>
      <c r="M246" s="223" t="s">
        <v>19</v>
      </c>
      <c r="N246" s="224" t="s">
        <v>42</v>
      </c>
      <c r="O246" s="86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7" t="s">
        <v>152</v>
      </c>
      <c r="AT246" s="227" t="s">
        <v>148</v>
      </c>
      <c r="AU246" s="227" t="s">
        <v>80</v>
      </c>
      <c r="AY246" s="19" t="s">
        <v>146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9" t="s">
        <v>78</v>
      </c>
      <c r="BK246" s="228">
        <f>ROUND(I246*H246,2)</f>
        <v>0</v>
      </c>
      <c r="BL246" s="19" t="s">
        <v>152</v>
      </c>
      <c r="BM246" s="227" t="s">
        <v>1167</v>
      </c>
    </row>
    <row r="247" s="2" customFormat="1">
      <c r="A247" s="40"/>
      <c r="B247" s="41"/>
      <c r="C247" s="42"/>
      <c r="D247" s="229" t="s">
        <v>154</v>
      </c>
      <c r="E247" s="42"/>
      <c r="F247" s="230" t="s">
        <v>490</v>
      </c>
      <c r="G247" s="42"/>
      <c r="H247" s="42"/>
      <c r="I247" s="231"/>
      <c r="J247" s="42"/>
      <c r="K247" s="42"/>
      <c r="L247" s="46"/>
      <c r="M247" s="232"/>
      <c r="N247" s="23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154</v>
      </c>
      <c r="AU247" s="19" t="s">
        <v>80</v>
      </c>
    </row>
    <row r="248" s="13" customFormat="1">
      <c r="A248" s="13"/>
      <c r="B248" s="236"/>
      <c r="C248" s="237"/>
      <c r="D248" s="234" t="s">
        <v>158</v>
      </c>
      <c r="E248" s="238" t="s">
        <v>19</v>
      </c>
      <c r="F248" s="239" t="s">
        <v>1168</v>
      </c>
      <c r="G248" s="237"/>
      <c r="H248" s="240">
        <v>80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6" t="s">
        <v>158</v>
      </c>
      <c r="AU248" s="246" t="s">
        <v>80</v>
      </c>
      <c r="AV248" s="13" t="s">
        <v>80</v>
      </c>
      <c r="AW248" s="13" t="s">
        <v>33</v>
      </c>
      <c r="AX248" s="13" t="s">
        <v>78</v>
      </c>
      <c r="AY248" s="246" t="s">
        <v>146</v>
      </c>
    </row>
    <row r="249" s="2" customFormat="1" ht="24.15" customHeight="1">
      <c r="A249" s="40"/>
      <c r="B249" s="41"/>
      <c r="C249" s="215" t="s">
        <v>435</v>
      </c>
      <c r="D249" s="215" t="s">
        <v>148</v>
      </c>
      <c r="E249" s="216" t="s">
        <v>494</v>
      </c>
      <c r="F249" s="217" t="s">
        <v>495</v>
      </c>
      <c r="G249" s="218" t="s">
        <v>151</v>
      </c>
      <c r="H249" s="219">
        <v>40</v>
      </c>
      <c r="I249" s="220"/>
      <c r="J249" s="221">
        <f>ROUND(I249*H249,2)</f>
        <v>0</v>
      </c>
      <c r="K249" s="222"/>
      <c r="L249" s="46"/>
      <c r="M249" s="223" t="s">
        <v>19</v>
      </c>
      <c r="N249" s="224" t="s">
        <v>42</v>
      </c>
      <c r="O249" s="86"/>
      <c r="P249" s="225">
        <f>O249*H249</f>
        <v>0</v>
      </c>
      <c r="Q249" s="225">
        <v>0</v>
      </c>
      <c r="R249" s="225">
        <f>Q249*H249</f>
        <v>0</v>
      </c>
      <c r="S249" s="225">
        <v>0</v>
      </c>
      <c r="T249" s="22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7" t="s">
        <v>152</v>
      </c>
      <c r="AT249" s="227" t="s">
        <v>148</v>
      </c>
      <c r="AU249" s="227" t="s">
        <v>80</v>
      </c>
      <c r="AY249" s="19" t="s">
        <v>146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9" t="s">
        <v>78</v>
      </c>
      <c r="BK249" s="228">
        <f>ROUND(I249*H249,2)</f>
        <v>0</v>
      </c>
      <c r="BL249" s="19" t="s">
        <v>152</v>
      </c>
      <c r="BM249" s="227" t="s">
        <v>1169</v>
      </c>
    </row>
    <row r="250" s="13" customFormat="1">
      <c r="A250" s="13"/>
      <c r="B250" s="236"/>
      <c r="C250" s="237"/>
      <c r="D250" s="234" t="s">
        <v>158</v>
      </c>
      <c r="E250" s="238" t="s">
        <v>19</v>
      </c>
      <c r="F250" s="239" t="s">
        <v>1143</v>
      </c>
      <c r="G250" s="237"/>
      <c r="H250" s="240">
        <v>40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6" t="s">
        <v>158</v>
      </c>
      <c r="AU250" s="246" t="s">
        <v>80</v>
      </c>
      <c r="AV250" s="13" t="s">
        <v>80</v>
      </c>
      <c r="AW250" s="13" t="s">
        <v>33</v>
      </c>
      <c r="AX250" s="13" t="s">
        <v>78</v>
      </c>
      <c r="AY250" s="246" t="s">
        <v>146</v>
      </c>
    </row>
    <row r="251" s="2" customFormat="1" ht="24.15" customHeight="1">
      <c r="A251" s="40"/>
      <c r="B251" s="41"/>
      <c r="C251" s="215" t="s">
        <v>441</v>
      </c>
      <c r="D251" s="215" t="s">
        <v>148</v>
      </c>
      <c r="E251" s="216" t="s">
        <v>498</v>
      </c>
      <c r="F251" s="217" t="s">
        <v>499</v>
      </c>
      <c r="G251" s="218" t="s">
        <v>151</v>
      </c>
      <c r="H251" s="219">
        <v>40</v>
      </c>
      <c r="I251" s="220"/>
      <c r="J251" s="221">
        <f>ROUND(I251*H251,2)</f>
        <v>0</v>
      </c>
      <c r="K251" s="222"/>
      <c r="L251" s="46"/>
      <c r="M251" s="223" t="s">
        <v>19</v>
      </c>
      <c r="N251" s="224" t="s">
        <v>42</v>
      </c>
      <c r="O251" s="86"/>
      <c r="P251" s="225">
        <f>O251*H251</f>
        <v>0</v>
      </c>
      <c r="Q251" s="225">
        <v>0</v>
      </c>
      <c r="R251" s="225">
        <f>Q251*H251</f>
        <v>0</v>
      </c>
      <c r="S251" s="225">
        <v>0</v>
      </c>
      <c r="T251" s="22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7" t="s">
        <v>152</v>
      </c>
      <c r="AT251" s="227" t="s">
        <v>148</v>
      </c>
      <c r="AU251" s="227" t="s">
        <v>80</v>
      </c>
      <c r="AY251" s="19" t="s">
        <v>146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9" t="s">
        <v>78</v>
      </c>
      <c r="BK251" s="228">
        <f>ROUND(I251*H251,2)</f>
        <v>0</v>
      </c>
      <c r="BL251" s="19" t="s">
        <v>152</v>
      </c>
      <c r="BM251" s="227" t="s">
        <v>1170</v>
      </c>
    </row>
    <row r="252" s="13" customFormat="1">
      <c r="A252" s="13"/>
      <c r="B252" s="236"/>
      <c r="C252" s="237"/>
      <c r="D252" s="234" t="s">
        <v>158</v>
      </c>
      <c r="E252" s="238" t="s">
        <v>19</v>
      </c>
      <c r="F252" s="239" t="s">
        <v>1143</v>
      </c>
      <c r="G252" s="237"/>
      <c r="H252" s="240">
        <v>40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6" t="s">
        <v>158</v>
      </c>
      <c r="AU252" s="246" t="s">
        <v>80</v>
      </c>
      <c r="AV252" s="13" t="s">
        <v>80</v>
      </c>
      <c r="AW252" s="13" t="s">
        <v>33</v>
      </c>
      <c r="AX252" s="13" t="s">
        <v>78</v>
      </c>
      <c r="AY252" s="246" t="s">
        <v>146</v>
      </c>
    </row>
    <row r="253" s="2" customFormat="1" ht="44.25" customHeight="1">
      <c r="A253" s="40"/>
      <c r="B253" s="41"/>
      <c r="C253" s="215" t="s">
        <v>446</v>
      </c>
      <c r="D253" s="215" t="s">
        <v>148</v>
      </c>
      <c r="E253" s="216" t="s">
        <v>512</v>
      </c>
      <c r="F253" s="217" t="s">
        <v>513</v>
      </c>
      <c r="G253" s="218" t="s">
        <v>151</v>
      </c>
      <c r="H253" s="219">
        <v>69</v>
      </c>
      <c r="I253" s="220"/>
      <c r="J253" s="221">
        <f>ROUND(I253*H253,2)</f>
        <v>0</v>
      </c>
      <c r="K253" s="222"/>
      <c r="L253" s="46"/>
      <c r="M253" s="223" t="s">
        <v>19</v>
      </c>
      <c r="N253" s="224" t="s">
        <v>42</v>
      </c>
      <c r="O253" s="86"/>
      <c r="P253" s="225">
        <f>O253*H253</f>
        <v>0</v>
      </c>
      <c r="Q253" s="225">
        <v>0.11162</v>
      </c>
      <c r="R253" s="225">
        <f>Q253*H253</f>
        <v>7.7017799999999994</v>
      </c>
      <c r="S253" s="225">
        <v>0</v>
      </c>
      <c r="T253" s="22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7" t="s">
        <v>152</v>
      </c>
      <c r="AT253" s="227" t="s">
        <v>148</v>
      </c>
      <c r="AU253" s="227" t="s">
        <v>80</v>
      </c>
      <c r="AY253" s="19" t="s">
        <v>146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9" t="s">
        <v>78</v>
      </c>
      <c r="BK253" s="228">
        <f>ROUND(I253*H253,2)</f>
        <v>0</v>
      </c>
      <c r="BL253" s="19" t="s">
        <v>152</v>
      </c>
      <c r="BM253" s="227" t="s">
        <v>1171</v>
      </c>
    </row>
    <row r="254" s="2" customFormat="1">
      <c r="A254" s="40"/>
      <c r="B254" s="41"/>
      <c r="C254" s="42"/>
      <c r="D254" s="229" t="s">
        <v>154</v>
      </c>
      <c r="E254" s="42"/>
      <c r="F254" s="230" t="s">
        <v>515</v>
      </c>
      <c r="G254" s="42"/>
      <c r="H254" s="42"/>
      <c r="I254" s="231"/>
      <c r="J254" s="42"/>
      <c r="K254" s="42"/>
      <c r="L254" s="46"/>
      <c r="M254" s="232"/>
      <c r="N254" s="23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154</v>
      </c>
      <c r="AU254" s="19" t="s">
        <v>80</v>
      </c>
    </row>
    <row r="255" s="13" customFormat="1">
      <c r="A255" s="13"/>
      <c r="B255" s="236"/>
      <c r="C255" s="237"/>
      <c r="D255" s="234" t="s">
        <v>158</v>
      </c>
      <c r="E255" s="238" t="s">
        <v>19</v>
      </c>
      <c r="F255" s="239" t="s">
        <v>1141</v>
      </c>
      <c r="G255" s="237"/>
      <c r="H255" s="240">
        <v>49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6" t="s">
        <v>158</v>
      </c>
      <c r="AU255" s="246" t="s">
        <v>80</v>
      </c>
      <c r="AV255" s="13" t="s">
        <v>80</v>
      </c>
      <c r="AW255" s="13" t="s">
        <v>33</v>
      </c>
      <c r="AX255" s="13" t="s">
        <v>71</v>
      </c>
      <c r="AY255" s="246" t="s">
        <v>146</v>
      </c>
    </row>
    <row r="256" s="13" customFormat="1">
      <c r="A256" s="13"/>
      <c r="B256" s="236"/>
      <c r="C256" s="237"/>
      <c r="D256" s="234" t="s">
        <v>158</v>
      </c>
      <c r="E256" s="238" t="s">
        <v>19</v>
      </c>
      <c r="F256" s="239" t="s">
        <v>1142</v>
      </c>
      <c r="G256" s="237"/>
      <c r="H256" s="240">
        <v>20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6" t="s">
        <v>158</v>
      </c>
      <c r="AU256" s="246" t="s">
        <v>80</v>
      </c>
      <c r="AV256" s="13" t="s">
        <v>80</v>
      </c>
      <c r="AW256" s="13" t="s">
        <v>33</v>
      </c>
      <c r="AX256" s="13" t="s">
        <v>71</v>
      </c>
      <c r="AY256" s="246" t="s">
        <v>146</v>
      </c>
    </row>
    <row r="257" s="14" customFormat="1">
      <c r="A257" s="14"/>
      <c r="B257" s="247"/>
      <c r="C257" s="248"/>
      <c r="D257" s="234" t="s">
        <v>158</v>
      </c>
      <c r="E257" s="249" t="s">
        <v>19</v>
      </c>
      <c r="F257" s="250" t="s">
        <v>178</v>
      </c>
      <c r="G257" s="248"/>
      <c r="H257" s="251">
        <v>69</v>
      </c>
      <c r="I257" s="252"/>
      <c r="J257" s="248"/>
      <c r="K257" s="248"/>
      <c r="L257" s="253"/>
      <c r="M257" s="254"/>
      <c r="N257" s="255"/>
      <c r="O257" s="255"/>
      <c r="P257" s="255"/>
      <c r="Q257" s="255"/>
      <c r="R257" s="255"/>
      <c r="S257" s="255"/>
      <c r="T257" s="25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7" t="s">
        <v>158</v>
      </c>
      <c r="AU257" s="257" t="s">
        <v>80</v>
      </c>
      <c r="AV257" s="14" t="s">
        <v>152</v>
      </c>
      <c r="AW257" s="14" t="s">
        <v>33</v>
      </c>
      <c r="AX257" s="14" t="s">
        <v>78</v>
      </c>
      <c r="AY257" s="257" t="s">
        <v>146</v>
      </c>
    </row>
    <row r="258" s="2" customFormat="1" ht="16.5" customHeight="1">
      <c r="A258" s="40"/>
      <c r="B258" s="41"/>
      <c r="C258" s="258" t="s">
        <v>452</v>
      </c>
      <c r="D258" s="258" t="s">
        <v>298</v>
      </c>
      <c r="E258" s="259" t="s">
        <v>517</v>
      </c>
      <c r="F258" s="260" t="s">
        <v>518</v>
      </c>
      <c r="G258" s="261" t="s">
        <v>151</v>
      </c>
      <c r="H258" s="262">
        <v>58.299999999999997</v>
      </c>
      <c r="I258" s="263"/>
      <c r="J258" s="264">
        <f>ROUND(I258*H258,2)</f>
        <v>0</v>
      </c>
      <c r="K258" s="265"/>
      <c r="L258" s="266"/>
      <c r="M258" s="267" t="s">
        <v>19</v>
      </c>
      <c r="N258" s="268" t="s">
        <v>42</v>
      </c>
      <c r="O258" s="86"/>
      <c r="P258" s="225">
        <f>O258*H258</f>
        <v>0</v>
      </c>
      <c r="Q258" s="225">
        <v>0.17599999999999999</v>
      </c>
      <c r="R258" s="225">
        <f>Q258*H258</f>
        <v>10.2608</v>
      </c>
      <c r="S258" s="225">
        <v>0</v>
      </c>
      <c r="T258" s="22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7" t="s">
        <v>195</v>
      </c>
      <c r="AT258" s="227" t="s">
        <v>298</v>
      </c>
      <c r="AU258" s="227" t="s">
        <v>80</v>
      </c>
      <c r="AY258" s="19" t="s">
        <v>146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19" t="s">
        <v>78</v>
      </c>
      <c r="BK258" s="228">
        <f>ROUND(I258*H258,2)</f>
        <v>0</v>
      </c>
      <c r="BL258" s="19" t="s">
        <v>152</v>
      </c>
      <c r="BM258" s="227" t="s">
        <v>1172</v>
      </c>
    </row>
    <row r="259" s="13" customFormat="1">
      <c r="A259" s="13"/>
      <c r="B259" s="236"/>
      <c r="C259" s="237"/>
      <c r="D259" s="234" t="s">
        <v>158</v>
      </c>
      <c r="E259" s="238" t="s">
        <v>19</v>
      </c>
      <c r="F259" s="239" t="s">
        <v>1173</v>
      </c>
      <c r="G259" s="237"/>
      <c r="H259" s="240">
        <v>58.299999999999997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6" t="s">
        <v>158</v>
      </c>
      <c r="AU259" s="246" t="s">
        <v>80</v>
      </c>
      <c r="AV259" s="13" t="s">
        <v>80</v>
      </c>
      <c r="AW259" s="13" t="s">
        <v>33</v>
      </c>
      <c r="AX259" s="13" t="s">
        <v>78</v>
      </c>
      <c r="AY259" s="246" t="s">
        <v>146</v>
      </c>
    </row>
    <row r="260" s="2" customFormat="1" ht="16.5" customHeight="1">
      <c r="A260" s="40"/>
      <c r="B260" s="41"/>
      <c r="C260" s="258" t="s">
        <v>458</v>
      </c>
      <c r="D260" s="258" t="s">
        <v>298</v>
      </c>
      <c r="E260" s="259" t="s">
        <v>522</v>
      </c>
      <c r="F260" s="260" t="s">
        <v>523</v>
      </c>
      <c r="G260" s="261" t="s">
        <v>151</v>
      </c>
      <c r="H260" s="262">
        <v>17.600000000000001</v>
      </c>
      <c r="I260" s="263"/>
      <c r="J260" s="264">
        <f>ROUND(I260*H260,2)</f>
        <v>0</v>
      </c>
      <c r="K260" s="265"/>
      <c r="L260" s="266"/>
      <c r="M260" s="267" t="s">
        <v>19</v>
      </c>
      <c r="N260" s="268" t="s">
        <v>42</v>
      </c>
      <c r="O260" s="86"/>
      <c r="P260" s="225">
        <f>O260*H260</f>
        <v>0</v>
      </c>
      <c r="Q260" s="225">
        <v>0.17499999999999999</v>
      </c>
      <c r="R260" s="225">
        <f>Q260*H260</f>
        <v>3.0800000000000001</v>
      </c>
      <c r="S260" s="225">
        <v>0</v>
      </c>
      <c r="T260" s="22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7" t="s">
        <v>195</v>
      </c>
      <c r="AT260" s="227" t="s">
        <v>298</v>
      </c>
      <c r="AU260" s="227" t="s">
        <v>80</v>
      </c>
      <c r="AY260" s="19" t="s">
        <v>146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9" t="s">
        <v>78</v>
      </c>
      <c r="BK260" s="228">
        <f>ROUND(I260*H260,2)</f>
        <v>0</v>
      </c>
      <c r="BL260" s="19" t="s">
        <v>152</v>
      </c>
      <c r="BM260" s="227" t="s">
        <v>1174</v>
      </c>
    </row>
    <row r="261" s="13" customFormat="1">
      <c r="A261" s="13"/>
      <c r="B261" s="236"/>
      <c r="C261" s="237"/>
      <c r="D261" s="234" t="s">
        <v>158</v>
      </c>
      <c r="E261" s="238" t="s">
        <v>19</v>
      </c>
      <c r="F261" s="239" t="s">
        <v>1175</v>
      </c>
      <c r="G261" s="237"/>
      <c r="H261" s="240">
        <v>17.600000000000001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6" t="s">
        <v>158</v>
      </c>
      <c r="AU261" s="246" t="s">
        <v>80</v>
      </c>
      <c r="AV261" s="13" t="s">
        <v>80</v>
      </c>
      <c r="AW261" s="13" t="s">
        <v>33</v>
      </c>
      <c r="AX261" s="13" t="s">
        <v>78</v>
      </c>
      <c r="AY261" s="246" t="s">
        <v>146</v>
      </c>
    </row>
    <row r="262" s="2" customFormat="1" ht="21.75" customHeight="1">
      <c r="A262" s="40"/>
      <c r="B262" s="41"/>
      <c r="C262" s="215" t="s">
        <v>462</v>
      </c>
      <c r="D262" s="215" t="s">
        <v>148</v>
      </c>
      <c r="E262" s="216" t="s">
        <v>527</v>
      </c>
      <c r="F262" s="217" t="s">
        <v>528</v>
      </c>
      <c r="G262" s="218" t="s">
        <v>203</v>
      </c>
      <c r="H262" s="219">
        <v>69</v>
      </c>
      <c r="I262" s="220"/>
      <c r="J262" s="221">
        <f>ROUND(I262*H262,2)</f>
        <v>0</v>
      </c>
      <c r="K262" s="222"/>
      <c r="L262" s="46"/>
      <c r="M262" s="223" t="s">
        <v>19</v>
      </c>
      <c r="N262" s="224" t="s">
        <v>42</v>
      </c>
      <c r="O262" s="86"/>
      <c r="P262" s="225">
        <f>O262*H262</f>
        <v>0</v>
      </c>
      <c r="Q262" s="225">
        <v>1.0000000000000001E-05</v>
      </c>
      <c r="R262" s="225">
        <f>Q262*H262</f>
        <v>0.00069000000000000008</v>
      </c>
      <c r="S262" s="225">
        <v>0</v>
      </c>
      <c r="T262" s="22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7" t="s">
        <v>152</v>
      </c>
      <c r="AT262" s="227" t="s">
        <v>148</v>
      </c>
      <c r="AU262" s="227" t="s">
        <v>80</v>
      </c>
      <c r="AY262" s="19" t="s">
        <v>146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19" t="s">
        <v>78</v>
      </c>
      <c r="BK262" s="228">
        <f>ROUND(I262*H262,2)</f>
        <v>0</v>
      </c>
      <c r="BL262" s="19" t="s">
        <v>152</v>
      </c>
      <c r="BM262" s="227" t="s">
        <v>1176</v>
      </c>
    </row>
    <row r="263" s="2" customFormat="1">
      <c r="A263" s="40"/>
      <c r="B263" s="41"/>
      <c r="C263" s="42"/>
      <c r="D263" s="229" t="s">
        <v>154</v>
      </c>
      <c r="E263" s="42"/>
      <c r="F263" s="230" t="s">
        <v>530</v>
      </c>
      <c r="G263" s="42"/>
      <c r="H263" s="42"/>
      <c r="I263" s="231"/>
      <c r="J263" s="42"/>
      <c r="K263" s="42"/>
      <c r="L263" s="46"/>
      <c r="M263" s="232"/>
      <c r="N263" s="23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154</v>
      </c>
      <c r="AU263" s="19" t="s">
        <v>80</v>
      </c>
    </row>
    <row r="264" s="12" customFormat="1" ht="22.8" customHeight="1">
      <c r="A264" s="12"/>
      <c r="B264" s="199"/>
      <c r="C264" s="200"/>
      <c r="D264" s="201" t="s">
        <v>70</v>
      </c>
      <c r="E264" s="213" t="s">
        <v>195</v>
      </c>
      <c r="F264" s="213" t="s">
        <v>531</v>
      </c>
      <c r="G264" s="200"/>
      <c r="H264" s="200"/>
      <c r="I264" s="203"/>
      <c r="J264" s="214">
        <f>BK264</f>
        <v>0</v>
      </c>
      <c r="K264" s="200"/>
      <c r="L264" s="205"/>
      <c r="M264" s="206"/>
      <c r="N264" s="207"/>
      <c r="O264" s="207"/>
      <c r="P264" s="208">
        <f>SUM(P265:P276)</f>
        <v>0</v>
      </c>
      <c r="Q264" s="207"/>
      <c r="R264" s="208">
        <f>SUM(R265:R276)</f>
        <v>0.11147</v>
      </c>
      <c r="S264" s="207"/>
      <c r="T264" s="209">
        <f>SUM(T265:T276)</f>
        <v>13.7165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0" t="s">
        <v>78</v>
      </c>
      <c r="AT264" s="211" t="s">
        <v>70</v>
      </c>
      <c r="AU264" s="211" t="s">
        <v>78</v>
      </c>
      <c r="AY264" s="210" t="s">
        <v>146</v>
      </c>
      <c r="BK264" s="212">
        <f>SUM(BK265:BK276)</f>
        <v>0</v>
      </c>
    </row>
    <row r="265" s="2" customFormat="1" ht="16.5" customHeight="1">
      <c r="A265" s="40"/>
      <c r="B265" s="41"/>
      <c r="C265" s="215" t="s">
        <v>466</v>
      </c>
      <c r="D265" s="215" t="s">
        <v>148</v>
      </c>
      <c r="E265" s="216" t="s">
        <v>1177</v>
      </c>
      <c r="F265" s="217" t="s">
        <v>1178</v>
      </c>
      <c r="G265" s="218" t="s">
        <v>203</v>
      </c>
      <c r="H265" s="219">
        <v>41</v>
      </c>
      <c r="I265" s="220"/>
      <c r="J265" s="221">
        <f>ROUND(I265*H265,2)</f>
        <v>0</v>
      </c>
      <c r="K265" s="222"/>
      <c r="L265" s="46"/>
      <c r="M265" s="223" t="s">
        <v>19</v>
      </c>
      <c r="N265" s="224" t="s">
        <v>42</v>
      </c>
      <c r="O265" s="86"/>
      <c r="P265" s="225">
        <f>O265*H265</f>
        <v>0</v>
      </c>
      <c r="Q265" s="225">
        <v>0</v>
      </c>
      <c r="R265" s="225">
        <f>Q265*H265</f>
        <v>0</v>
      </c>
      <c r="S265" s="225">
        <v>0.32000000000000001</v>
      </c>
      <c r="T265" s="226">
        <f>S265*H265</f>
        <v>13.120000000000001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7" t="s">
        <v>152</v>
      </c>
      <c r="AT265" s="227" t="s">
        <v>148</v>
      </c>
      <c r="AU265" s="227" t="s">
        <v>80</v>
      </c>
      <c r="AY265" s="19" t="s">
        <v>146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9" t="s">
        <v>78</v>
      </c>
      <c r="BK265" s="228">
        <f>ROUND(I265*H265,2)</f>
        <v>0</v>
      </c>
      <c r="BL265" s="19" t="s">
        <v>152</v>
      </c>
      <c r="BM265" s="227" t="s">
        <v>1179</v>
      </c>
    </row>
    <row r="266" s="2" customFormat="1">
      <c r="A266" s="40"/>
      <c r="B266" s="41"/>
      <c r="C266" s="42"/>
      <c r="D266" s="229" t="s">
        <v>154</v>
      </c>
      <c r="E266" s="42"/>
      <c r="F266" s="230" t="s">
        <v>1180</v>
      </c>
      <c r="G266" s="42"/>
      <c r="H266" s="42"/>
      <c r="I266" s="231"/>
      <c r="J266" s="42"/>
      <c r="K266" s="42"/>
      <c r="L266" s="46"/>
      <c r="M266" s="232"/>
      <c r="N266" s="23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154</v>
      </c>
      <c r="AU266" s="19" t="s">
        <v>80</v>
      </c>
    </row>
    <row r="267" s="13" customFormat="1">
      <c r="A267" s="13"/>
      <c r="B267" s="236"/>
      <c r="C267" s="237"/>
      <c r="D267" s="234" t="s">
        <v>158</v>
      </c>
      <c r="E267" s="238" t="s">
        <v>19</v>
      </c>
      <c r="F267" s="239" t="s">
        <v>1181</v>
      </c>
      <c r="G267" s="237"/>
      <c r="H267" s="240">
        <v>41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6" t="s">
        <v>158</v>
      </c>
      <c r="AU267" s="246" t="s">
        <v>80</v>
      </c>
      <c r="AV267" s="13" t="s">
        <v>80</v>
      </c>
      <c r="AW267" s="13" t="s">
        <v>33</v>
      </c>
      <c r="AX267" s="13" t="s">
        <v>78</v>
      </c>
      <c r="AY267" s="246" t="s">
        <v>146</v>
      </c>
    </row>
    <row r="268" s="2" customFormat="1" ht="21.75" customHeight="1">
      <c r="A268" s="40"/>
      <c r="B268" s="41"/>
      <c r="C268" s="215" t="s">
        <v>471</v>
      </c>
      <c r="D268" s="215" t="s">
        <v>148</v>
      </c>
      <c r="E268" s="216" t="s">
        <v>1182</v>
      </c>
      <c r="F268" s="217" t="s">
        <v>1183</v>
      </c>
      <c r="G268" s="218" t="s">
        <v>203</v>
      </c>
      <c r="H268" s="219">
        <v>11</v>
      </c>
      <c r="I268" s="220"/>
      <c r="J268" s="221">
        <f>ROUND(I268*H268,2)</f>
        <v>0</v>
      </c>
      <c r="K268" s="222"/>
      <c r="L268" s="46"/>
      <c r="M268" s="223" t="s">
        <v>19</v>
      </c>
      <c r="N268" s="224" t="s">
        <v>42</v>
      </c>
      <c r="O268" s="86"/>
      <c r="P268" s="225">
        <f>O268*H268</f>
        <v>0</v>
      </c>
      <c r="Q268" s="225">
        <v>0</v>
      </c>
      <c r="R268" s="225">
        <f>Q268*H268</f>
        <v>0</v>
      </c>
      <c r="S268" s="225">
        <v>0.043999999999999997</v>
      </c>
      <c r="T268" s="226">
        <f>S268*H268</f>
        <v>0.48399999999999999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7" t="s">
        <v>152</v>
      </c>
      <c r="AT268" s="227" t="s">
        <v>148</v>
      </c>
      <c r="AU268" s="227" t="s">
        <v>80</v>
      </c>
      <c r="AY268" s="19" t="s">
        <v>146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9" t="s">
        <v>78</v>
      </c>
      <c r="BK268" s="228">
        <f>ROUND(I268*H268,2)</f>
        <v>0</v>
      </c>
      <c r="BL268" s="19" t="s">
        <v>152</v>
      </c>
      <c r="BM268" s="227" t="s">
        <v>1184</v>
      </c>
    </row>
    <row r="269" s="2" customFormat="1">
      <c r="A269" s="40"/>
      <c r="B269" s="41"/>
      <c r="C269" s="42"/>
      <c r="D269" s="229" t="s">
        <v>154</v>
      </c>
      <c r="E269" s="42"/>
      <c r="F269" s="230" t="s">
        <v>1185</v>
      </c>
      <c r="G269" s="42"/>
      <c r="H269" s="42"/>
      <c r="I269" s="231"/>
      <c r="J269" s="42"/>
      <c r="K269" s="42"/>
      <c r="L269" s="46"/>
      <c r="M269" s="232"/>
      <c r="N269" s="23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154</v>
      </c>
      <c r="AU269" s="19" t="s">
        <v>80</v>
      </c>
    </row>
    <row r="270" s="13" customFormat="1">
      <c r="A270" s="13"/>
      <c r="B270" s="236"/>
      <c r="C270" s="237"/>
      <c r="D270" s="234" t="s">
        <v>158</v>
      </c>
      <c r="E270" s="238" t="s">
        <v>19</v>
      </c>
      <c r="F270" s="239" t="s">
        <v>1186</v>
      </c>
      <c r="G270" s="237"/>
      <c r="H270" s="240">
        <v>11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6" t="s">
        <v>158</v>
      </c>
      <c r="AU270" s="246" t="s">
        <v>80</v>
      </c>
      <c r="AV270" s="13" t="s">
        <v>80</v>
      </c>
      <c r="AW270" s="13" t="s">
        <v>33</v>
      </c>
      <c r="AX270" s="13" t="s">
        <v>78</v>
      </c>
      <c r="AY270" s="246" t="s">
        <v>146</v>
      </c>
    </row>
    <row r="271" s="2" customFormat="1" ht="16.5" customHeight="1">
      <c r="A271" s="40"/>
      <c r="B271" s="41"/>
      <c r="C271" s="215" t="s">
        <v>477</v>
      </c>
      <c r="D271" s="215" t="s">
        <v>148</v>
      </c>
      <c r="E271" s="216" t="s">
        <v>1187</v>
      </c>
      <c r="F271" s="217" t="s">
        <v>1188</v>
      </c>
      <c r="G271" s="218" t="s">
        <v>203</v>
      </c>
      <c r="H271" s="219">
        <v>5</v>
      </c>
      <c r="I271" s="220"/>
      <c r="J271" s="221">
        <f>ROUND(I271*H271,2)</f>
        <v>0</v>
      </c>
      <c r="K271" s="222"/>
      <c r="L271" s="46"/>
      <c r="M271" s="223" t="s">
        <v>19</v>
      </c>
      <c r="N271" s="224" t="s">
        <v>42</v>
      </c>
      <c r="O271" s="86"/>
      <c r="P271" s="225">
        <f>O271*H271</f>
        <v>0</v>
      </c>
      <c r="Q271" s="225">
        <v>0</v>
      </c>
      <c r="R271" s="225">
        <f>Q271*H271</f>
        <v>0</v>
      </c>
      <c r="S271" s="225">
        <v>0.0025000000000000001</v>
      </c>
      <c r="T271" s="226">
        <f>S271*H271</f>
        <v>0.012500000000000001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7" t="s">
        <v>152</v>
      </c>
      <c r="AT271" s="227" t="s">
        <v>148</v>
      </c>
      <c r="AU271" s="227" t="s">
        <v>80</v>
      </c>
      <c r="AY271" s="19" t="s">
        <v>146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19" t="s">
        <v>78</v>
      </c>
      <c r="BK271" s="228">
        <f>ROUND(I271*H271,2)</f>
        <v>0</v>
      </c>
      <c r="BL271" s="19" t="s">
        <v>152</v>
      </c>
      <c r="BM271" s="227" t="s">
        <v>1189</v>
      </c>
    </row>
    <row r="272" s="2" customFormat="1">
      <c r="A272" s="40"/>
      <c r="B272" s="41"/>
      <c r="C272" s="42"/>
      <c r="D272" s="229" t="s">
        <v>154</v>
      </c>
      <c r="E272" s="42"/>
      <c r="F272" s="230" t="s">
        <v>1190</v>
      </c>
      <c r="G272" s="42"/>
      <c r="H272" s="42"/>
      <c r="I272" s="231"/>
      <c r="J272" s="42"/>
      <c r="K272" s="42"/>
      <c r="L272" s="46"/>
      <c r="M272" s="232"/>
      <c r="N272" s="23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154</v>
      </c>
      <c r="AU272" s="19" t="s">
        <v>80</v>
      </c>
    </row>
    <row r="273" s="13" customFormat="1">
      <c r="A273" s="13"/>
      <c r="B273" s="236"/>
      <c r="C273" s="237"/>
      <c r="D273" s="234" t="s">
        <v>158</v>
      </c>
      <c r="E273" s="238" t="s">
        <v>19</v>
      </c>
      <c r="F273" s="239" t="s">
        <v>1191</v>
      </c>
      <c r="G273" s="237"/>
      <c r="H273" s="240">
        <v>5</v>
      </c>
      <c r="I273" s="241"/>
      <c r="J273" s="237"/>
      <c r="K273" s="237"/>
      <c r="L273" s="242"/>
      <c r="M273" s="243"/>
      <c r="N273" s="244"/>
      <c r="O273" s="244"/>
      <c r="P273" s="244"/>
      <c r="Q273" s="244"/>
      <c r="R273" s="244"/>
      <c r="S273" s="244"/>
      <c r="T273" s="24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6" t="s">
        <v>158</v>
      </c>
      <c r="AU273" s="246" t="s">
        <v>80</v>
      </c>
      <c r="AV273" s="13" t="s">
        <v>80</v>
      </c>
      <c r="AW273" s="13" t="s">
        <v>33</v>
      </c>
      <c r="AX273" s="13" t="s">
        <v>78</v>
      </c>
      <c r="AY273" s="246" t="s">
        <v>146</v>
      </c>
    </row>
    <row r="274" s="2" customFormat="1" ht="16.5" customHeight="1">
      <c r="A274" s="40"/>
      <c r="B274" s="41"/>
      <c r="C274" s="215" t="s">
        <v>481</v>
      </c>
      <c r="D274" s="215" t="s">
        <v>148</v>
      </c>
      <c r="E274" s="216" t="s">
        <v>1192</v>
      </c>
      <c r="F274" s="217" t="s">
        <v>1193</v>
      </c>
      <c r="G274" s="218" t="s">
        <v>412</v>
      </c>
      <c r="H274" s="219">
        <v>1</v>
      </c>
      <c r="I274" s="220"/>
      <c r="J274" s="221">
        <f>ROUND(I274*H274,2)</f>
        <v>0</v>
      </c>
      <c r="K274" s="222"/>
      <c r="L274" s="46"/>
      <c r="M274" s="223" t="s">
        <v>19</v>
      </c>
      <c r="N274" s="224" t="s">
        <v>42</v>
      </c>
      <c r="O274" s="86"/>
      <c r="P274" s="225">
        <f>O274*H274</f>
        <v>0</v>
      </c>
      <c r="Q274" s="225">
        <v>0.10037</v>
      </c>
      <c r="R274" s="225">
        <f>Q274*H274</f>
        <v>0.10037</v>
      </c>
      <c r="S274" s="225">
        <v>0.10000000000000001</v>
      </c>
      <c r="T274" s="226">
        <f>S274*H274</f>
        <v>0.10000000000000001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7" t="s">
        <v>152</v>
      </c>
      <c r="AT274" s="227" t="s">
        <v>148</v>
      </c>
      <c r="AU274" s="227" t="s">
        <v>80</v>
      </c>
      <c r="AY274" s="19" t="s">
        <v>146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9" t="s">
        <v>78</v>
      </c>
      <c r="BK274" s="228">
        <f>ROUND(I274*H274,2)</f>
        <v>0</v>
      </c>
      <c r="BL274" s="19" t="s">
        <v>152</v>
      </c>
      <c r="BM274" s="227" t="s">
        <v>1194</v>
      </c>
    </row>
    <row r="275" s="2" customFormat="1">
      <c r="A275" s="40"/>
      <c r="B275" s="41"/>
      <c r="C275" s="42"/>
      <c r="D275" s="229" t="s">
        <v>154</v>
      </c>
      <c r="E275" s="42"/>
      <c r="F275" s="230" t="s">
        <v>1195</v>
      </c>
      <c r="G275" s="42"/>
      <c r="H275" s="42"/>
      <c r="I275" s="231"/>
      <c r="J275" s="42"/>
      <c r="K275" s="42"/>
      <c r="L275" s="46"/>
      <c r="M275" s="232"/>
      <c r="N275" s="23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154</v>
      </c>
      <c r="AU275" s="19" t="s">
        <v>80</v>
      </c>
    </row>
    <row r="276" s="2" customFormat="1" ht="16.5" customHeight="1">
      <c r="A276" s="40"/>
      <c r="B276" s="41"/>
      <c r="C276" s="258" t="s">
        <v>486</v>
      </c>
      <c r="D276" s="258" t="s">
        <v>298</v>
      </c>
      <c r="E276" s="259" t="s">
        <v>1196</v>
      </c>
      <c r="F276" s="260" t="s">
        <v>1197</v>
      </c>
      <c r="G276" s="261" t="s">
        <v>412</v>
      </c>
      <c r="H276" s="262">
        <v>1</v>
      </c>
      <c r="I276" s="263"/>
      <c r="J276" s="264">
        <f>ROUND(I276*H276,2)</f>
        <v>0</v>
      </c>
      <c r="K276" s="265"/>
      <c r="L276" s="266"/>
      <c r="M276" s="267" t="s">
        <v>19</v>
      </c>
      <c r="N276" s="268" t="s">
        <v>42</v>
      </c>
      <c r="O276" s="86"/>
      <c r="P276" s="225">
        <f>O276*H276</f>
        <v>0</v>
      </c>
      <c r="Q276" s="225">
        <v>0.011100000000000001</v>
      </c>
      <c r="R276" s="225">
        <f>Q276*H276</f>
        <v>0.011100000000000001</v>
      </c>
      <c r="S276" s="225">
        <v>0</v>
      </c>
      <c r="T276" s="22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7" t="s">
        <v>195</v>
      </c>
      <c r="AT276" s="227" t="s">
        <v>298</v>
      </c>
      <c r="AU276" s="227" t="s">
        <v>80</v>
      </c>
      <c r="AY276" s="19" t="s">
        <v>146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9" t="s">
        <v>78</v>
      </c>
      <c r="BK276" s="228">
        <f>ROUND(I276*H276,2)</f>
        <v>0</v>
      </c>
      <c r="BL276" s="19" t="s">
        <v>152</v>
      </c>
      <c r="BM276" s="227" t="s">
        <v>1198</v>
      </c>
    </row>
    <row r="277" s="12" customFormat="1" ht="22.8" customHeight="1">
      <c r="A277" s="12"/>
      <c r="B277" s="199"/>
      <c r="C277" s="200"/>
      <c r="D277" s="201" t="s">
        <v>70</v>
      </c>
      <c r="E277" s="213" t="s">
        <v>200</v>
      </c>
      <c r="F277" s="213" t="s">
        <v>700</v>
      </c>
      <c r="G277" s="200"/>
      <c r="H277" s="200"/>
      <c r="I277" s="203"/>
      <c r="J277" s="214">
        <f>BK277</f>
        <v>0</v>
      </c>
      <c r="K277" s="200"/>
      <c r="L277" s="205"/>
      <c r="M277" s="206"/>
      <c r="N277" s="207"/>
      <c r="O277" s="207"/>
      <c r="P277" s="208">
        <f>SUM(P278:P330)</f>
        <v>0</v>
      </c>
      <c r="Q277" s="207"/>
      <c r="R277" s="208">
        <f>SUM(R278:R330)</f>
        <v>33.50591</v>
      </c>
      <c r="S277" s="207"/>
      <c r="T277" s="209">
        <f>SUM(T278:T330)</f>
        <v>4.9559999999999995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0" t="s">
        <v>78</v>
      </c>
      <c r="AT277" s="211" t="s">
        <v>70</v>
      </c>
      <c r="AU277" s="211" t="s">
        <v>78</v>
      </c>
      <c r="AY277" s="210" t="s">
        <v>146</v>
      </c>
      <c r="BK277" s="212">
        <f>SUM(BK278:BK330)</f>
        <v>0</v>
      </c>
    </row>
    <row r="278" s="2" customFormat="1" ht="16.5" customHeight="1">
      <c r="A278" s="40"/>
      <c r="B278" s="41"/>
      <c r="C278" s="215" t="s">
        <v>493</v>
      </c>
      <c r="D278" s="215" t="s">
        <v>148</v>
      </c>
      <c r="E278" s="216" t="s">
        <v>1199</v>
      </c>
      <c r="F278" s="217" t="s">
        <v>1200</v>
      </c>
      <c r="G278" s="218" t="s">
        <v>412</v>
      </c>
      <c r="H278" s="219">
        <v>40</v>
      </c>
      <c r="I278" s="220"/>
      <c r="J278" s="221">
        <f>ROUND(I278*H278,2)</f>
        <v>0</v>
      </c>
      <c r="K278" s="222"/>
      <c r="L278" s="46"/>
      <c r="M278" s="223" t="s">
        <v>19</v>
      </c>
      <c r="N278" s="224" t="s">
        <v>42</v>
      </c>
      <c r="O278" s="86"/>
      <c r="P278" s="225">
        <f>O278*H278</f>
        <v>0</v>
      </c>
      <c r="Q278" s="225">
        <v>0</v>
      </c>
      <c r="R278" s="225">
        <f>Q278*H278</f>
        <v>0</v>
      </c>
      <c r="S278" s="225">
        <v>0</v>
      </c>
      <c r="T278" s="22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7" t="s">
        <v>152</v>
      </c>
      <c r="AT278" s="227" t="s">
        <v>148</v>
      </c>
      <c r="AU278" s="227" t="s">
        <v>80</v>
      </c>
      <c r="AY278" s="19" t="s">
        <v>146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9" t="s">
        <v>78</v>
      </c>
      <c r="BK278" s="228">
        <f>ROUND(I278*H278,2)</f>
        <v>0</v>
      </c>
      <c r="BL278" s="19" t="s">
        <v>152</v>
      </c>
      <c r="BM278" s="227" t="s">
        <v>1201</v>
      </c>
    </row>
    <row r="279" s="2" customFormat="1">
      <c r="A279" s="40"/>
      <c r="B279" s="41"/>
      <c r="C279" s="42"/>
      <c r="D279" s="229" t="s">
        <v>154</v>
      </c>
      <c r="E279" s="42"/>
      <c r="F279" s="230" t="s">
        <v>1202</v>
      </c>
      <c r="G279" s="42"/>
      <c r="H279" s="42"/>
      <c r="I279" s="231"/>
      <c r="J279" s="42"/>
      <c r="K279" s="42"/>
      <c r="L279" s="46"/>
      <c r="M279" s="232"/>
      <c r="N279" s="23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154</v>
      </c>
      <c r="AU279" s="19" t="s">
        <v>80</v>
      </c>
    </row>
    <row r="280" s="2" customFormat="1" ht="16.5" customHeight="1">
      <c r="A280" s="40"/>
      <c r="B280" s="41"/>
      <c r="C280" s="258" t="s">
        <v>497</v>
      </c>
      <c r="D280" s="258" t="s">
        <v>298</v>
      </c>
      <c r="E280" s="259" t="s">
        <v>1203</v>
      </c>
      <c r="F280" s="260" t="s">
        <v>1204</v>
      </c>
      <c r="G280" s="261" t="s">
        <v>412</v>
      </c>
      <c r="H280" s="262">
        <v>40</v>
      </c>
      <c r="I280" s="263"/>
      <c r="J280" s="264">
        <f>ROUND(I280*H280,2)</f>
        <v>0</v>
      </c>
      <c r="K280" s="265"/>
      <c r="L280" s="266"/>
      <c r="M280" s="267" t="s">
        <v>19</v>
      </c>
      <c r="N280" s="268" t="s">
        <v>42</v>
      </c>
      <c r="O280" s="86"/>
      <c r="P280" s="225">
        <f>O280*H280</f>
        <v>0</v>
      </c>
      <c r="Q280" s="225">
        <v>0.00059999999999999995</v>
      </c>
      <c r="R280" s="225">
        <f>Q280*H280</f>
        <v>0.023999999999999997</v>
      </c>
      <c r="S280" s="225">
        <v>0</v>
      </c>
      <c r="T280" s="22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7" t="s">
        <v>195</v>
      </c>
      <c r="AT280" s="227" t="s">
        <v>298</v>
      </c>
      <c r="AU280" s="227" t="s">
        <v>80</v>
      </c>
      <c r="AY280" s="19" t="s">
        <v>146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19" t="s">
        <v>78</v>
      </c>
      <c r="BK280" s="228">
        <f>ROUND(I280*H280,2)</f>
        <v>0</v>
      </c>
      <c r="BL280" s="19" t="s">
        <v>152</v>
      </c>
      <c r="BM280" s="227" t="s">
        <v>1205</v>
      </c>
    </row>
    <row r="281" s="2" customFormat="1" ht="37.8" customHeight="1">
      <c r="A281" s="40"/>
      <c r="B281" s="41"/>
      <c r="C281" s="215" t="s">
        <v>501</v>
      </c>
      <c r="D281" s="215" t="s">
        <v>148</v>
      </c>
      <c r="E281" s="216" t="s">
        <v>702</v>
      </c>
      <c r="F281" s="217" t="s">
        <v>703</v>
      </c>
      <c r="G281" s="218" t="s">
        <v>203</v>
      </c>
      <c r="H281" s="219">
        <v>58</v>
      </c>
      <c r="I281" s="220"/>
      <c r="J281" s="221">
        <f>ROUND(I281*H281,2)</f>
        <v>0</v>
      </c>
      <c r="K281" s="222"/>
      <c r="L281" s="46"/>
      <c r="M281" s="223" t="s">
        <v>19</v>
      </c>
      <c r="N281" s="224" t="s">
        <v>42</v>
      </c>
      <c r="O281" s="86"/>
      <c r="P281" s="225">
        <f>O281*H281</f>
        <v>0</v>
      </c>
      <c r="Q281" s="225">
        <v>0.089779999999999999</v>
      </c>
      <c r="R281" s="225">
        <f>Q281*H281</f>
        <v>5.2072399999999996</v>
      </c>
      <c r="S281" s="225">
        <v>0</v>
      </c>
      <c r="T281" s="22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7" t="s">
        <v>152</v>
      </c>
      <c r="AT281" s="227" t="s">
        <v>148</v>
      </c>
      <c r="AU281" s="227" t="s">
        <v>80</v>
      </c>
      <c r="AY281" s="19" t="s">
        <v>146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9" t="s">
        <v>78</v>
      </c>
      <c r="BK281" s="228">
        <f>ROUND(I281*H281,2)</f>
        <v>0</v>
      </c>
      <c r="BL281" s="19" t="s">
        <v>152</v>
      </c>
      <c r="BM281" s="227" t="s">
        <v>1206</v>
      </c>
    </row>
    <row r="282" s="2" customFormat="1">
      <c r="A282" s="40"/>
      <c r="B282" s="41"/>
      <c r="C282" s="42"/>
      <c r="D282" s="229" t="s">
        <v>154</v>
      </c>
      <c r="E282" s="42"/>
      <c r="F282" s="230" t="s">
        <v>705</v>
      </c>
      <c r="G282" s="42"/>
      <c r="H282" s="42"/>
      <c r="I282" s="231"/>
      <c r="J282" s="42"/>
      <c r="K282" s="42"/>
      <c r="L282" s="46"/>
      <c r="M282" s="232"/>
      <c r="N282" s="23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154</v>
      </c>
      <c r="AU282" s="19" t="s">
        <v>80</v>
      </c>
    </row>
    <row r="283" s="13" customFormat="1">
      <c r="A283" s="13"/>
      <c r="B283" s="236"/>
      <c r="C283" s="237"/>
      <c r="D283" s="234" t="s">
        <v>158</v>
      </c>
      <c r="E283" s="238" t="s">
        <v>19</v>
      </c>
      <c r="F283" s="239" t="s">
        <v>1207</v>
      </c>
      <c r="G283" s="237"/>
      <c r="H283" s="240">
        <v>28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6" t="s">
        <v>158</v>
      </c>
      <c r="AU283" s="246" t="s">
        <v>80</v>
      </c>
      <c r="AV283" s="13" t="s">
        <v>80</v>
      </c>
      <c r="AW283" s="13" t="s">
        <v>33</v>
      </c>
      <c r="AX283" s="13" t="s">
        <v>71</v>
      </c>
      <c r="AY283" s="246" t="s">
        <v>146</v>
      </c>
    </row>
    <row r="284" s="13" customFormat="1">
      <c r="A284" s="13"/>
      <c r="B284" s="236"/>
      <c r="C284" s="237"/>
      <c r="D284" s="234" t="s">
        <v>158</v>
      </c>
      <c r="E284" s="238" t="s">
        <v>19</v>
      </c>
      <c r="F284" s="239" t="s">
        <v>1208</v>
      </c>
      <c r="G284" s="237"/>
      <c r="H284" s="240">
        <v>30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6" t="s">
        <v>158</v>
      </c>
      <c r="AU284" s="246" t="s">
        <v>80</v>
      </c>
      <c r="AV284" s="13" t="s">
        <v>80</v>
      </c>
      <c r="AW284" s="13" t="s">
        <v>33</v>
      </c>
      <c r="AX284" s="13" t="s">
        <v>71</v>
      </c>
      <c r="AY284" s="246" t="s">
        <v>146</v>
      </c>
    </row>
    <row r="285" s="14" customFormat="1">
      <c r="A285" s="14"/>
      <c r="B285" s="247"/>
      <c r="C285" s="248"/>
      <c r="D285" s="234" t="s">
        <v>158</v>
      </c>
      <c r="E285" s="249" t="s">
        <v>19</v>
      </c>
      <c r="F285" s="250" t="s">
        <v>178</v>
      </c>
      <c r="G285" s="248"/>
      <c r="H285" s="251">
        <v>58</v>
      </c>
      <c r="I285" s="252"/>
      <c r="J285" s="248"/>
      <c r="K285" s="248"/>
      <c r="L285" s="253"/>
      <c r="M285" s="254"/>
      <c r="N285" s="255"/>
      <c r="O285" s="255"/>
      <c r="P285" s="255"/>
      <c r="Q285" s="255"/>
      <c r="R285" s="255"/>
      <c r="S285" s="255"/>
      <c r="T285" s="25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7" t="s">
        <v>158</v>
      </c>
      <c r="AU285" s="257" t="s">
        <v>80</v>
      </c>
      <c r="AV285" s="14" t="s">
        <v>152</v>
      </c>
      <c r="AW285" s="14" t="s">
        <v>33</v>
      </c>
      <c r="AX285" s="14" t="s">
        <v>78</v>
      </c>
      <c r="AY285" s="257" t="s">
        <v>146</v>
      </c>
    </row>
    <row r="286" s="2" customFormat="1" ht="16.5" customHeight="1">
      <c r="A286" s="40"/>
      <c r="B286" s="41"/>
      <c r="C286" s="258" t="s">
        <v>506</v>
      </c>
      <c r="D286" s="258" t="s">
        <v>298</v>
      </c>
      <c r="E286" s="259" t="s">
        <v>507</v>
      </c>
      <c r="F286" s="260" t="s">
        <v>508</v>
      </c>
      <c r="G286" s="261" t="s">
        <v>151</v>
      </c>
      <c r="H286" s="262">
        <v>6.3799999999999999</v>
      </c>
      <c r="I286" s="263"/>
      <c r="J286" s="264">
        <f>ROUND(I286*H286,2)</f>
        <v>0</v>
      </c>
      <c r="K286" s="265"/>
      <c r="L286" s="266"/>
      <c r="M286" s="267" t="s">
        <v>19</v>
      </c>
      <c r="N286" s="268" t="s">
        <v>42</v>
      </c>
      <c r="O286" s="86"/>
      <c r="P286" s="225">
        <f>O286*H286</f>
        <v>0</v>
      </c>
      <c r="Q286" s="225">
        <v>0.22800000000000001</v>
      </c>
      <c r="R286" s="225">
        <f>Q286*H286</f>
        <v>1.4546399999999999</v>
      </c>
      <c r="S286" s="225">
        <v>0</v>
      </c>
      <c r="T286" s="22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7" t="s">
        <v>195</v>
      </c>
      <c r="AT286" s="227" t="s">
        <v>298</v>
      </c>
      <c r="AU286" s="227" t="s">
        <v>80</v>
      </c>
      <c r="AY286" s="19" t="s">
        <v>146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19" t="s">
        <v>78</v>
      </c>
      <c r="BK286" s="228">
        <f>ROUND(I286*H286,2)</f>
        <v>0</v>
      </c>
      <c r="BL286" s="19" t="s">
        <v>152</v>
      </c>
      <c r="BM286" s="227" t="s">
        <v>1209</v>
      </c>
    </row>
    <row r="287" s="13" customFormat="1">
      <c r="A287" s="13"/>
      <c r="B287" s="236"/>
      <c r="C287" s="237"/>
      <c r="D287" s="234" t="s">
        <v>158</v>
      </c>
      <c r="E287" s="238" t="s">
        <v>19</v>
      </c>
      <c r="F287" s="239" t="s">
        <v>1210</v>
      </c>
      <c r="G287" s="237"/>
      <c r="H287" s="240">
        <v>6.3799999999999999</v>
      </c>
      <c r="I287" s="241"/>
      <c r="J287" s="237"/>
      <c r="K287" s="237"/>
      <c r="L287" s="242"/>
      <c r="M287" s="243"/>
      <c r="N287" s="244"/>
      <c r="O287" s="244"/>
      <c r="P287" s="244"/>
      <c r="Q287" s="244"/>
      <c r="R287" s="244"/>
      <c r="S287" s="244"/>
      <c r="T287" s="24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6" t="s">
        <v>158</v>
      </c>
      <c r="AU287" s="246" t="s">
        <v>80</v>
      </c>
      <c r="AV287" s="13" t="s">
        <v>80</v>
      </c>
      <c r="AW287" s="13" t="s">
        <v>33</v>
      </c>
      <c r="AX287" s="13" t="s">
        <v>78</v>
      </c>
      <c r="AY287" s="246" t="s">
        <v>146</v>
      </c>
    </row>
    <row r="288" s="2" customFormat="1" ht="24.15" customHeight="1">
      <c r="A288" s="40"/>
      <c r="B288" s="41"/>
      <c r="C288" s="215" t="s">
        <v>511</v>
      </c>
      <c r="D288" s="215" t="s">
        <v>148</v>
      </c>
      <c r="E288" s="216" t="s">
        <v>1211</v>
      </c>
      <c r="F288" s="217" t="s">
        <v>1212</v>
      </c>
      <c r="G288" s="218" t="s">
        <v>203</v>
      </c>
      <c r="H288" s="219">
        <v>6</v>
      </c>
      <c r="I288" s="220"/>
      <c r="J288" s="221">
        <f>ROUND(I288*H288,2)</f>
        <v>0</v>
      </c>
      <c r="K288" s="222"/>
      <c r="L288" s="46"/>
      <c r="M288" s="223" t="s">
        <v>19</v>
      </c>
      <c r="N288" s="224" t="s">
        <v>42</v>
      </c>
      <c r="O288" s="86"/>
      <c r="P288" s="225">
        <f>O288*H288</f>
        <v>0</v>
      </c>
      <c r="Q288" s="225">
        <v>0.15540000000000001</v>
      </c>
      <c r="R288" s="225">
        <f>Q288*H288</f>
        <v>0.93240000000000012</v>
      </c>
      <c r="S288" s="225">
        <v>0</v>
      </c>
      <c r="T288" s="22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7" t="s">
        <v>152</v>
      </c>
      <c r="AT288" s="227" t="s">
        <v>148</v>
      </c>
      <c r="AU288" s="227" t="s">
        <v>80</v>
      </c>
      <c r="AY288" s="19" t="s">
        <v>146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19" t="s">
        <v>78</v>
      </c>
      <c r="BK288" s="228">
        <f>ROUND(I288*H288,2)</f>
        <v>0</v>
      </c>
      <c r="BL288" s="19" t="s">
        <v>152</v>
      </c>
      <c r="BM288" s="227" t="s">
        <v>1213</v>
      </c>
    </row>
    <row r="289" s="2" customFormat="1">
      <c r="A289" s="40"/>
      <c r="B289" s="41"/>
      <c r="C289" s="42"/>
      <c r="D289" s="229" t="s">
        <v>154</v>
      </c>
      <c r="E289" s="42"/>
      <c r="F289" s="230" t="s">
        <v>1214</v>
      </c>
      <c r="G289" s="42"/>
      <c r="H289" s="42"/>
      <c r="I289" s="231"/>
      <c r="J289" s="42"/>
      <c r="K289" s="42"/>
      <c r="L289" s="46"/>
      <c r="M289" s="232"/>
      <c r="N289" s="23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154</v>
      </c>
      <c r="AU289" s="19" t="s">
        <v>80</v>
      </c>
    </row>
    <row r="290" s="2" customFormat="1" ht="16.5" customHeight="1">
      <c r="A290" s="40"/>
      <c r="B290" s="41"/>
      <c r="C290" s="258" t="s">
        <v>516</v>
      </c>
      <c r="D290" s="258" t="s">
        <v>298</v>
      </c>
      <c r="E290" s="259" t="s">
        <v>1215</v>
      </c>
      <c r="F290" s="260" t="s">
        <v>1216</v>
      </c>
      <c r="G290" s="261" t="s">
        <v>203</v>
      </c>
      <c r="H290" s="262">
        <v>2.2000000000000002</v>
      </c>
      <c r="I290" s="263"/>
      <c r="J290" s="264">
        <f>ROUND(I290*H290,2)</f>
        <v>0</v>
      </c>
      <c r="K290" s="265"/>
      <c r="L290" s="266"/>
      <c r="M290" s="267" t="s">
        <v>19</v>
      </c>
      <c r="N290" s="268" t="s">
        <v>42</v>
      </c>
      <c r="O290" s="86"/>
      <c r="P290" s="225">
        <f>O290*H290</f>
        <v>0</v>
      </c>
      <c r="Q290" s="225">
        <v>0.085999999999999993</v>
      </c>
      <c r="R290" s="225">
        <f>Q290*H290</f>
        <v>0.18920000000000001</v>
      </c>
      <c r="S290" s="225">
        <v>0</v>
      </c>
      <c r="T290" s="22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7" t="s">
        <v>195</v>
      </c>
      <c r="AT290" s="227" t="s">
        <v>298</v>
      </c>
      <c r="AU290" s="227" t="s">
        <v>80</v>
      </c>
      <c r="AY290" s="19" t="s">
        <v>146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19" t="s">
        <v>78</v>
      </c>
      <c r="BK290" s="228">
        <f>ROUND(I290*H290,2)</f>
        <v>0</v>
      </c>
      <c r="BL290" s="19" t="s">
        <v>152</v>
      </c>
      <c r="BM290" s="227" t="s">
        <v>1217</v>
      </c>
    </row>
    <row r="291" s="13" customFormat="1">
      <c r="A291" s="13"/>
      <c r="B291" s="236"/>
      <c r="C291" s="237"/>
      <c r="D291" s="234" t="s">
        <v>158</v>
      </c>
      <c r="E291" s="238" t="s">
        <v>19</v>
      </c>
      <c r="F291" s="239" t="s">
        <v>1218</v>
      </c>
      <c r="G291" s="237"/>
      <c r="H291" s="240">
        <v>2</v>
      </c>
      <c r="I291" s="241"/>
      <c r="J291" s="237"/>
      <c r="K291" s="237"/>
      <c r="L291" s="242"/>
      <c r="M291" s="243"/>
      <c r="N291" s="244"/>
      <c r="O291" s="244"/>
      <c r="P291" s="244"/>
      <c r="Q291" s="244"/>
      <c r="R291" s="244"/>
      <c r="S291" s="244"/>
      <c r="T291" s="24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6" t="s">
        <v>158</v>
      </c>
      <c r="AU291" s="246" t="s">
        <v>80</v>
      </c>
      <c r="AV291" s="13" t="s">
        <v>80</v>
      </c>
      <c r="AW291" s="13" t="s">
        <v>33</v>
      </c>
      <c r="AX291" s="13" t="s">
        <v>71</v>
      </c>
      <c r="AY291" s="246" t="s">
        <v>146</v>
      </c>
    </row>
    <row r="292" s="13" customFormat="1">
      <c r="A292" s="13"/>
      <c r="B292" s="236"/>
      <c r="C292" s="237"/>
      <c r="D292" s="234" t="s">
        <v>158</v>
      </c>
      <c r="E292" s="238" t="s">
        <v>19</v>
      </c>
      <c r="F292" s="239" t="s">
        <v>1219</v>
      </c>
      <c r="G292" s="237"/>
      <c r="H292" s="240">
        <v>2.2000000000000002</v>
      </c>
      <c r="I292" s="241"/>
      <c r="J292" s="237"/>
      <c r="K292" s="237"/>
      <c r="L292" s="242"/>
      <c r="M292" s="243"/>
      <c r="N292" s="244"/>
      <c r="O292" s="244"/>
      <c r="P292" s="244"/>
      <c r="Q292" s="244"/>
      <c r="R292" s="244"/>
      <c r="S292" s="244"/>
      <c r="T292" s="24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6" t="s">
        <v>158</v>
      </c>
      <c r="AU292" s="246" t="s">
        <v>80</v>
      </c>
      <c r="AV292" s="13" t="s">
        <v>80</v>
      </c>
      <c r="AW292" s="13" t="s">
        <v>33</v>
      </c>
      <c r="AX292" s="13" t="s">
        <v>78</v>
      </c>
      <c r="AY292" s="246" t="s">
        <v>146</v>
      </c>
    </row>
    <row r="293" s="2" customFormat="1" ht="16.5" customHeight="1">
      <c r="A293" s="40"/>
      <c r="B293" s="41"/>
      <c r="C293" s="258" t="s">
        <v>521</v>
      </c>
      <c r="D293" s="258" t="s">
        <v>298</v>
      </c>
      <c r="E293" s="259" t="s">
        <v>1220</v>
      </c>
      <c r="F293" s="260" t="s">
        <v>1221</v>
      </c>
      <c r="G293" s="261" t="s">
        <v>203</v>
      </c>
      <c r="H293" s="262">
        <v>4.4000000000000004</v>
      </c>
      <c r="I293" s="263"/>
      <c r="J293" s="264">
        <f>ROUND(I293*H293,2)</f>
        <v>0</v>
      </c>
      <c r="K293" s="265"/>
      <c r="L293" s="266"/>
      <c r="M293" s="267" t="s">
        <v>19</v>
      </c>
      <c r="N293" s="268" t="s">
        <v>42</v>
      </c>
      <c r="O293" s="86"/>
      <c r="P293" s="225">
        <f>O293*H293</f>
        <v>0</v>
      </c>
      <c r="Q293" s="225">
        <v>0.048300000000000003</v>
      </c>
      <c r="R293" s="225">
        <f>Q293*H293</f>
        <v>0.21252000000000004</v>
      </c>
      <c r="S293" s="225">
        <v>0</v>
      </c>
      <c r="T293" s="22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7" t="s">
        <v>195</v>
      </c>
      <c r="AT293" s="227" t="s">
        <v>298</v>
      </c>
      <c r="AU293" s="227" t="s">
        <v>80</v>
      </c>
      <c r="AY293" s="19" t="s">
        <v>146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19" t="s">
        <v>78</v>
      </c>
      <c r="BK293" s="228">
        <f>ROUND(I293*H293,2)</f>
        <v>0</v>
      </c>
      <c r="BL293" s="19" t="s">
        <v>152</v>
      </c>
      <c r="BM293" s="227" t="s">
        <v>1222</v>
      </c>
    </row>
    <row r="294" s="13" customFormat="1">
      <c r="A294" s="13"/>
      <c r="B294" s="236"/>
      <c r="C294" s="237"/>
      <c r="D294" s="234" t="s">
        <v>158</v>
      </c>
      <c r="E294" s="238" t="s">
        <v>19</v>
      </c>
      <c r="F294" s="239" t="s">
        <v>1223</v>
      </c>
      <c r="G294" s="237"/>
      <c r="H294" s="240">
        <v>4.4000000000000004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6" t="s">
        <v>158</v>
      </c>
      <c r="AU294" s="246" t="s">
        <v>80</v>
      </c>
      <c r="AV294" s="13" t="s">
        <v>80</v>
      </c>
      <c r="AW294" s="13" t="s">
        <v>33</v>
      </c>
      <c r="AX294" s="13" t="s">
        <v>78</v>
      </c>
      <c r="AY294" s="246" t="s">
        <v>146</v>
      </c>
    </row>
    <row r="295" s="2" customFormat="1" ht="24.15" customHeight="1">
      <c r="A295" s="40"/>
      <c r="B295" s="41"/>
      <c r="C295" s="215" t="s">
        <v>526</v>
      </c>
      <c r="D295" s="215" t="s">
        <v>148</v>
      </c>
      <c r="E295" s="216" t="s">
        <v>711</v>
      </c>
      <c r="F295" s="217" t="s">
        <v>712</v>
      </c>
      <c r="G295" s="218" t="s">
        <v>203</v>
      </c>
      <c r="H295" s="219">
        <v>7</v>
      </c>
      <c r="I295" s="220"/>
      <c r="J295" s="221">
        <f>ROUND(I295*H295,2)</f>
        <v>0</v>
      </c>
      <c r="K295" s="222"/>
      <c r="L295" s="46"/>
      <c r="M295" s="223" t="s">
        <v>19</v>
      </c>
      <c r="N295" s="224" t="s">
        <v>42</v>
      </c>
      <c r="O295" s="86"/>
      <c r="P295" s="225">
        <f>O295*H295</f>
        <v>0</v>
      </c>
      <c r="Q295" s="225">
        <v>0.1295</v>
      </c>
      <c r="R295" s="225">
        <f>Q295*H295</f>
        <v>0.90650000000000008</v>
      </c>
      <c r="S295" s="225">
        <v>0</v>
      </c>
      <c r="T295" s="22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7" t="s">
        <v>152</v>
      </c>
      <c r="AT295" s="227" t="s">
        <v>148</v>
      </c>
      <c r="AU295" s="227" t="s">
        <v>80</v>
      </c>
      <c r="AY295" s="19" t="s">
        <v>146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19" t="s">
        <v>78</v>
      </c>
      <c r="BK295" s="228">
        <f>ROUND(I295*H295,2)</f>
        <v>0</v>
      </c>
      <c r="BL295" s="19" t="s">
        <v>152</v>
      </c>
      <c r="BM295" s="227" t="s">
        <v>1224</v>
      </c>
    </row>
    <row r="296" s="2" customFormat="1">
      <c r="A296" s="40"/>
      <c r="B296" s="41"/>
      <c r="C296" s="42"/>
      <c r="D296" s="229" t="s">
        <v>154</v>
      </c>
      <c r="E296" s="42"/>
      <c r="F296" s="230" t="s">
        <v>714</v>
      </c>
      <c r="G296" s="42"/>
      <c r="H296" s="42"/>
      <c r="I296" s="231"/>
      <c r="J296" s="42"/>
      <c r="K296" s="42"/>
      <c r="L296" s="46"/>
      <c r="M296" s="232"/>
      <c r="N296" s="23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154</v>
      </c>
      <c r="AU296" s="19" t="s">
        <v>80</v>
      </c>
    </row>
    <row r="297" s="13" customFormat="1">
      <c r="A297" s="13"/>
      <c r="B297" s="236"/>
      <c r="C297" s="237"/>
      <c r="D297" s="234" t="s">
        <v>158</v>
      </c>
      <c r="E297" s="238" t="s">
        <v>19</v>
      </c>
      <c r="F297" s="239" t="s">
        <v>1225</v>
      </c>
      <c r="G297" s="237"/>
      <c r="H297" s="240">
        <v>7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6" t="s">
        <v>158</v>
      </c>
      <c r="AU297" s="246" t="s">
        <v>80</v>
      </c>
      <c r="AV297" s="13" t="s">
        <v>80</v>
      </c>
      <c r="AW297" s="13" t="s">
        <v>33</v>
      </c>
      <c r="AX297" s="13" t="s">
        <v>78</v>
      </c>
      <c r="AY297" s="246" t="s">
        <v>146</v>
      </c>
    </row>
    <row r="298" s="2" customFormat="1" ht="16.5" customHeight="1">
      <c r="A298" s="40"/>
      <c r="B298" s="41"/>
      <c r="C298" s="258" t="s">
        <v>532</v>
      </c>
      <c r="D298" s="258" t="s">
        <v>298</v>
      </c>
      <c r="E298" s="259" t="s">
        <v>717</v>
      </c>
      <c r="F298" s="260" t="s">
        <v>718</v>
      </c>
      <c r="G298" s="261" t="s">
        <v>203</v>
      </c>
      <c r="H298" s="262">
        <v>11</v>
      </c>
      <c r="I298" s="263"/>
      <c r="J298" s="264">
        <f>ROUND(I298*H298,2)</f>
        <v>0</v>
      </c>
      <c r="K298" s="265"/>
      <c r="L298" s="266"/>
      <c r="M298" s="267" t="s">
        <v>19</v>
      </c>
      <c r="N298" s="268" t="s">
        <v>42</v>
      </c>
      <c r="O298" s="86"/>
      <c r="P298" s="225">
        <f>O298*H298</f>
        <v>0</v>
      </c>
      <c r="Q298" s="225">
        <v>0.044999999999999998</v>
      </c>
      <c r="R298" s="225">
        <f>Q298*H298</f>
        <v>0.495</v>
      </c>
      <c r="S298" s="225">
        <v>0</v>
      </c>
      <c r="T298" s="226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7" t="s">
        <v>195</v>
      </c>
      <c r="AT298" s="227" t="s">
        <v>298</v>
      </c>
      <c r="AU298" s="227" t="s">
        <v>80</v>
      </c>
      <c r="AY298" s="19" t="s">
        <v>146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9" t="s">
        <v>78</v>
      </c>
      <c r="BK298" s="228">
        <f>ROUND(I298*H298,2)</f>
        <v>0</v>
      </c>
      <c r="BL298" s="19" t="s">
        <v>152</v>
      </c>
      <c r="BM298" s="227" t="s">
        <v>1226</v>
      </c>
    </row>
    <row r="299" s="13" customFormat="1">
      <c r="A299" s="13"/>
      <c r="B299" s="236"/>
      <c r="C299" s="237"/>
      <c r="D299" s="234" t="s">
        <v>158</v>
      </c>
      <c r="E299" s="238" t="s">
        <v>19</v>
      </c>
      <c r="F299" s="239" t="s">
        <v>1227</v>
      </c>
      <c r="G299" s="237"/>
      <c r="H299" s="240">
        <v>11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6" t="s">
        <v>158</v>
      </c>
      <c r="AU299" s="246" t="s">
        <v>80</v>
      </c>
      <c r="AV299" s="13" t="s">
        <v>80</v>
      </c>
      <c r="AW299" s="13" t="s">
        <v>33</v>
      </c>
      <c r="AX299" s="13" t="s">
        <v>78</v>
      </c>
      <c r="AY299" s="246" t="s">
        <v>146</v>
      </c>
    </row>
    <row r="300" s="2" customFormat="1" ht="33" customHeight="1">
      <c r="A300" s="40"/>
      <c r="B300" s="41"/>
      <c r="C300" s="215" t="s">
        <v>537</v>
      </c>
      <c r="D300" s="215" t="s">
        <v>148</v>
      </c>
      <c r="E300" s="216" t="s">
        <v>722</v>
      </c>
      <c r="F300" s="217" t="s">
        <v>723</v>
      </c>
      <c r="G300" s="218" t="s">
        <v>203</v>
      </c>
      <c r="H300" s="219">
        <v>7</v>
      </c>
      <c r="I300" s="220"/>
      <c r="J300" s="221">
        <f>ROUND(I300*H300,2)</f>
        <v>0</v>
      </c>
      <c r="K300" s="222"/>
      <c r="L300" s="46"/>
      <c r="M300" s="223" t="s">
        <v>19</v>
      </c>
      <c r="N300" s="224" t="s">
        <v>42</v>
      </c>
      <c r="O300" s="86"/>
      <c r="P300" s="225">
        <f>O300*H300</f>
        <v>0</v>
      </c>
      <c r="Q300" s="225">
        <v>0</v>
      </c>
      <c r="R300" s="225">
        <f>Q300*H300</f>
        <v>0</v>
      </c>
      <c r="S300" s="225">
        <v>0</v>
      </c>
      <c r="T300" s="226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7" t="s">
        <v>152</v>
      </c>
      <c r="AT300" s="227" t="s">
        <v>148</v>
      </c>
      <c r="AU300" s="227" t="s">
        <v>80</v>
      </c>
      <c r="AY300" s="19" t="s">
        <v>146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19" t="s">
        <v>78</v>
      </c>
      <c r="BK300" s="228">
        <f>ROUND(I300*H300,2)</f>
        <v>0</v>
      </c>
      <c r="BL300" s="19" t="s">
        <v>152</v>
      </c>
      <c r="BM300" s="227" t="s">
        <v>1228</v>
      </c>
    </row>
    <row r="301" s="2" customFormat="1">
      <c r="A301" s="40"/>
      <c r="B301" s="41"/>
      <c r="C301" s="42"/>
      <c r="D301" s="229" t="s">
        <v>154</v>
      </c>
      <c r="E301" s="42"/>
      <c r="F301" s="230" t="s">
        <v>725</v>
      </c>
      <c r="G301" s="42"/>
      <c r="H301" s="42"/>
      <c r="I301" s="231"/>
      <c r="J301" s="42"/>
      <c r="K301" s="42"/>
      <c r="L301" s="46"/>
      <c r="M301" s="232"/>
      <c r="N301" s="23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154</v>
      </c>
      <c r="AU301" s="19" t="s">
        <v>80</v>
      </c>
    </row>
    <row r="302" s="2" customFormat="1" ht="24.15" customHeight="1">
      <c r="A302" s="40"/>
      <c r="B302" s="41"/>
      <c r="C302" s="215" t="s">
        <v>542</v>
      </c>
      <c r="D302" s="215" t="s">
        <v>148</v>
      </c>
      <c r="E302" s="216" t="s">
        <v>727</v>
      </c>
      <c r="F302" s="217" t="s">
        <v>728</v>
      </c>
      <c r="G302" s="218" t="s">
        <v>203</v>
      </c>
      <c r="H302" s="219">
        <v>80</v>
      </c>
      <c r="I302" s="220"/>
      <c r="J302" s="221">
        <f>ROUND(I302*H302,2)</f>
        <v>0</v>
      </c>
      <c r="K302" s="222"/>
      <c r="L302" s="46"/>
      <c r="M302" s="223" t="s">
        <v>19</v>
      </c>
      <c r="N302" s="224" t="s">
        <v>42</v>
      </c>
      <c r="O302" s="86"/>
      <c r="P302" s="225">
        <f>O302*H302</f>
        <v>0</v>
      </c>
      <c r="Q302" s="225">
        <v>0.14066999999999999</v>
      </c>
      <c r="R302" s="225">
        <f>Q302*H302</f>
        <v>11.253599999999999</v>
      </c>
      <c r="S302" s="225">
        <v>0</v>
      </c>
      <c r="T302" s="22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7" t="s">
        <v>152</v>
      </c>
      <c r="AT302" s="227" t="s">
        <v>148</v>
      </c>
      <c r="AU302" s="227" t="s">
        <v>80</v>
      </c>
      <c r="AY302" s="19" t="s">
        <v>146</v>
      </c>
      <c r="BE302" s="228">
        <f>IF(N302="základní",J302,0)</f>
        <v>0</v>
      </c>
      <c r="BF302" s="228">
        <f>IF(N302="snížená",J302,0)</f>
        <v>0</v>
      </c>
      <c r="BG302" s="228">
        <f>IF(N302="zákl. přenesená",J302,0)</f>
        <v>0</v>
      </c>
      <c r="BH302" s="228">
        <f>IF(N302="sníž. přenesená",J302,0)</f>
        <v>0</v>
      </c>
      <c r="BI302" s="228">
        <f>IF(N302="nulová",J302,0)</f>
        <v>0</v>
      </c>
      <c r="BJ302" s="19" t="s">
        <v>78</v>
      </c>
      <c r="BK302" s="228">
        <f>ROUND(I302*H302,2)</f>
        <v>0</v>
      </c>
      <c r="BL302" s="19" t="s">
        <v>152</v>
      </c>
      <c r="BM302" s="227" t="s">
        <v>1229</v>
      </c>
    </row>
    <row r="303" s="2" customFormat="1">
      <c r="A303" s="40"/>
      <c r="B303" s="41"/>
      <c r="C303" s="42"/>
      <c r="D303" s="229" t="s">
        <v>154</v>
      </c>
      <c r="E303" s="42"/>
      <c r="F303" s="230" t="s">
        <v>730</v>
      </c>
      <c r="G303" s="42"/>
      <c r="H303" s="42"/>
      <c r="I303" s="231"/>
      <c r="J303" s="42"/>
      <c r="K303" s="42"/>
      <c r="L303" s="46"/>
      <c r="M303" s="232"/>
      <c r="N303" s="23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154</v>
      </c>
      <c r="AU303" s="19" t="s">
        <v>80</v>
      </c>
    </row>
    <row r="304" s="13" customFormat="1">
      <c r="A304" s="13"/>
      <c r="B304" s="236"/>
      <c r="C304" s="237"/>
      <c r="D304" s="234" t="s">
        <v>158</v>
      </c>
      <c r="E304" s="238" t="s">
        <v>19</v>
      </c>
      <c r="F304" s="239" t="s">
        <v>1230</v>
      </c>
      <c r="G304" s="237"/>
      <c r="H304" s="240">
        <v>80</v>
      </c>
      <c r="I304" s="241"/>
      <c r="J304" s="237"/>
      <c r="K304" s="237"/>
      <c r="L304" s="242"/>
      <c r="M304" s="243"/>
      <c r="N304" s="244"/>
      <c r="O304" s="244"/>
      <c r="P304" s="244"/>
      <c r="Q304" s="244"/>
      <c r="R304" s="244"/>
      <c r="S304" s="244"/>
      <c r="T304" s="24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6" t="s">
        <v>158</v>
      </c>
      <c r="AU304" s="246" t="s">
        <v>80</v>
      </c>
      <c r="AV304" s="13" t="s">
        <v>80</v>
      </c>
      <c r="AW304" s="13" t="s">
        <v>33</v>
      </c>
      <c r="AX304" s="13" t="s">
        <v>78</v>
      </c>
      <c r="AY304" s="246" t="s">
        <v>146</v>
      </c>
    </row>
    <row r="305" s="2" customFormat="1" ht="16.5" customHeight="1">
      <c r="A305" s="40"/>
      <c r="B305" s="41"/>
      <c r="C305" s="258" t="s">
        <v>547</v>
      </c>
      <c r="D305" s="258" t="s">
        <v>298</v>
      </c>
      <c r="E305" s="259" t="s">
        <v>1231</v>
      </c>
      <c r="F305" s="260" t="s">
        <v>1232</v>
      </c>
      <c r="G305" s="261" t="s">
        <v>203</v>
      </c>
      <c r="H305" s="262">
        <v>60.5</v>
      </c>
      <c r="I305" s="263"/>
      <c r="J305" s="264">
        <f>ROUND(I305*H305,2)</f>
        <v>0</v>
      </c>
      <c r="K305" s="265"/>
      <c r="L305" s="266"/>
      <c r="M305" s="267" t="s">
        <v>19</v>
      </c>
      <c r="N305" s="268" t="s">
        <v>42</v>
      </c>
      <c r="O305" s="86"/>
      <c r="P305" s="225">
        <f>O305*H305</f>
        <v>0</v>
      </c>
      <c r="Q305" s="225">
        <v>0.125</v>
      </c>
      <c r="R305" s="225">
        <f>Q305*H305</f>
        <v>7.5625</v>
      </c>
      <c r="S305" s="225">
        <v>0</v>
      </c>
      <c r="T305" s="22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27" t="s">
        <v>195</v>
      </c>
      <c r="AT305" s="227" t="s">
        <v>298</v>
      </c>
      <c r="AU305" s="227" t="s">
        <v>80</v>
      </c>
      <c r="AY305" s="19" t="s">
        <v>146</v>
      </c>
      <c r="BE305" s="228">
        <f>IF(N305="základní",J305,0)</f>
        <v>0</v>
      </c>
      <c r="BF305" s="228">
        <f>IF(N305="snížená",J305,0)</f>
        <v>0</v>
      </c>
      <c r="BG305" s="228">
        <f>IF(N305="zákl. přenesená",J305,0)</f>
        <v>0</v>
      </c>
      <c r="BH305" s="228">
        <f>IF(N305="sníž. přenesená",J305,0)</f>
        <v>0</v>
      </c>
      <c r="BI305" s="228">
        <f>IF(N305="nulová",J305,0)</f>
        <v>0</v>
      </c>
      <c r="BJ305" s="19" t="s">
        <v>78</v>
      </c>
      <c r="BK305" s="228">
        <f>ROUND(I305*H305,2)</f>
        <v>0</v>
      </c>
      <c r="BL305" s="19" t="s">
        <v>152</v>
      </c>
      <c r="BM305" s="227" t="s">
        <v>1233</v>
      </c>
    </row>
    <row r="306" s="13" customFormat="1">
      <c r="A306" s="13"/>
      <c r="B306" s="236"/>
      <c r="C306" s="237"/>
      <c r="D306" s="234" t="s">
        <v>158</v>
      </c>
      <c r="E306" s="238" t="s">
        <v>19</v>
      </c>
      <c r="F306" s="239" t="s">
        <v>1234</v>
      </c>
      <c r="G306" s="237"/>
      <c r="H306" s="240">
        <v>60.5</v>
      </c>
      <c r="I306" s="241"/>
      <c r="J306" s="237"/>
      <c r="K306" s="237"/>
      <c r="L306" s="242"/>
      <c r="M306" s="243"/>
      <c r="N306" s="244"/>
      <c r="O306" s="244"/>
      <c r="P306" s="244"/>
      <c r="Q306" s="244"/>
      <c r="R306" s="244"/>
      <c r="S306" s="244"/>
      <c r="T306" s="24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6" t="s">
        <v>158</v>
      </c>
      <c r="AU306" s="246" t="s">
        <v>80</v>
      </c>
      <c r="AV306" s="13" t="s">
        <v>80</v>
      </c>
      <c r="AW306" s="13" t="s">
        <v>33</v>
      </c>
      <c r="AX306" s="13" t="s">
        <v>78</v>
      </c>
      <c r="AY306" s="246" t="s">
        <v>146</v>
      </c>
    </row>
    <row r="307" s="2" customFormat="1" ht="16.5" customHeight="1">
      <c r="A307" s="40"/>
      <c r="B307" s="41"/>
      <c r="C307" s="258" t="s">
        <v>552</v>
      </c>
      <c r="D307" s="258" t="s">
        <v>298</v>
      </c>
      <c r="E307" s="259" t="s">
        <v>1235</v>
      </c>
      <c r="F307" s="260" t="s">
        <v>1236</v>
      </c>
      <c r="G307" s="261" t="s">
        <v>203</v>
      </c>
      <c r="H307" s="262">
        <v>16.5</v>
      </c>
      <c r="I307" s="263"/>
      <c r="J307" s="264">
        <f>ROUND(I307*H307,2)</f>
        <v>0</v>
      </c>
      <c r="K307" s="265"/>
      <c r="L307" s="266"/>
      <c r="M307" s="267" t="s">
        <v>19</v>
      </c>
      <c r="N307" s="268" t="s">
        <v>42</v>
      </c>
      <c r="O307" s="86"/>
      <c r="P307" s="225">
        <f>O307*H307</f>
        <v>0</v>
      </c>
      <c r="Q307" s="225">
        <v>0.125</v>
      </c>
      <c r="R307" s="225">
        <f>Q307*H307</f>
        <v>2.0625</v>
      </c>
      <c r="S307" s="225">
        <v>0</v>
      </c>
      <c r="T307" s="22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7" t="s">
        <v>195</v>
      </c>
      <c r="AT307" s="227" t="s">
        <v>298</v>
      </c>
      <c r="AU307" s="227" t="s">
        <v>80</v>
      </c>
      <c r="AY307" s="19" t="s">
        <v>146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19" t="s">
        <v>78</v>
      </c>
      <c r="BK307" s="228">
        <f>ROUND(I307*H307,2)</f>
        <v>0</v>
      </c>
      <c r="BL307" s="19" t="s">
        <v>152</v>
      </c>
      <c r="BM307" s="227" t="s">
        <v>1237</v>
      </c>
    </row>
    <row r="308" s="13" customFormat="1">
      <c r="A308" s="13"/>
      <c r="B308" s="236"/>
      <c r="C308" s="237"/>
      <c r="D308" s="234" t="s">
        <v>158</v>
      </c>
      <c r="E308" s="238" t="s">
        <v>19</v>
      </c>
      <c r="F308" s="239" t="s">
        <v>1238</v>
      </c>
      <c r="G308" s="237"/>
      <c r="H308" s="240">
        <v>16.5</v>
      </c>
      <c r="I308" s="241"/>
      <c r="J308" s="237"/>
      <c r="K308" s="237"/>
      <c r="L308" s="242"/>
      <c r="M308" s="243"/>
      <c r="N308" s="244"/>
      <c r="O308" s="244"/>
      <c r="P308" s="244"/>
      <c r="Q308" s="244"/>
      <c r="R308" s="244"/>
      <c r="S308" s="244"/>
      <c r="T308" s="24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6" t="s">
        <v>158</v>
      </c>
      <c r="AU308" s="246" t="s">
        <v>80</v>
      </c>
      <c r="AV308" s="13" t="s">
        <v>80</v>
      </c>
      <c r="AW308" s="13" t="s">
        <v>33</v>
      </c>
      <c r="AX308" s="13" t="s">
        <v>78</v>
      </c>
      <c r="AY308" s="246" t="s">
        <v>146</v>
      </c>
    </row>
    <row r="309" s="2" customFormat="1" ht="16.5" customHeight="1">
      <c r="A309" s="40"/>
      <c r="B309" s="41"/>
      <c r="C309" s="258" t="s">
        <v>560</v>
      </c>
      <c r="D309" s="258" t="s">
        <v>298</v>
      </c>
      <c r="E309" s="259" t="s">
        <v>1239</v>
      </c>
      <c r="F309" s="260" t="s">
        <v>1240</v>
      </c>
      <c r="G309" s="261" t="s">
        <v>203</v>
      </c>
      <c r="H309" s="262">
        <v>11</v>
      </c>
      <c r="I309" s="263"/>
      <c r="J309" s="264">
        <f>ROUND(I309*H309,2)</f>
        <v>0</v>
      </c>
      <c r="K309" s="265"/>
      <c r="L309" s="266"/>
      <c r="M309" s="267" t="s">
        <v>19</v>
      </c>
      <c r="N309" s="268" t="s">
        <v>42</v>
      </c>
      <c r="O309" s="86"/>
      <c r="P309" s="225">
        <f>O309*H309</f>
        <v>0</v>
      </c>
      <c r="Q309" s="225">
        <v>0.125</v>
      </c>
      <c r="R309" s="225">
        <f>Q309*H309</f>
        <v>1.375</v>
      </c>
      <c r="S309" s="225">
        <v>0</v>
      </c>
      <c r="T309" s="22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7" t="s">
        <v>195</v>
      </c>
      <c r="AT309" s="227" t="s">
        <v>298</v>
      </c>
      <c r="AU309" s="227" t="s">
        <v>80</v>
      </c>
      <c r="AY309" s="19" t="s">
        <v>146</v>
      </c>
      <c r="BE309" s="228">
        <f>IF(N309="základní",J309,0)</f>
        <v>0</v>
      </c>
      <c r="BF309" s="228">
        <f>IF(N309="snížená",J309,0)</f>
        <v>0</v>
      </c>
      <c r="BG309" s="228">
        <f>IF(N309="zákl. přenesená",J309,0)</f>
        <v>0</v>
      </c>
      <c r="BH309" s="228">
        <f>IF(N309="sníž. přenesená",J309,0)</f>
        <v>0</v>
      </c>
      <c r="BI309" s="228">
        <f>IF(N309="nulová",J309,0)</f>
        <v>0</v>
      </c>
      <c r="BJ309" s="19" t="s">
        <v>78</v>
      </c>
      <c r="BK309" s="228">
        <f>ROUND(I309*H309,2)</f>
        <v>0</v>
      </c>
      <c r="BL309" s="19" t="s">
        <v>152</v>
      </c>
      <c r="BM309" s="227" t="s">
        <v>1241</v>
      </c>
    </row>
    <row r="310" s="13" customFormat="1">
      <c r="A310" s="13"/>
      <c r="B310" s="236"/>
      <c r="C310" s="237"/>
      <c r="D310" s="234" t="s">
        <v>158</v>
      </c>
      <c r="E310" s="238" t="s">
        <v>19</v>
      </c>
      <c r="F310" s="239" t="s">
        <v>1227</v>
      </c>
      <c r="G310" s="237"/>
      <c r="H310" s="240">
        <v>11</v>
      </c>
      <c r="I310" s="241"/>
      <c r="J310" s="237"/>
      <c r="K310" s="237"/>
      <c r="L310" s="242"/>
      <c r="M310" s="243"/>
      <c r="N310" s="244"/>
      <c r="O310" s="244"/>
      <c r="P310" s="244"/>
      <c r="Q310" s="244"/>
      <c r="R310" s="244"/>
      <c r="S310" s="244"/>
      <c r="T310" s="24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6" t="s">
        <v>158</v>
      </c>
      <c r="AU310" s="246" t="s">
        <v>80</v>
      </c>
      <c r="AV310" s="13" t="s">
        <v>80</v>
      </c>
      <c r="AW310" s="13" t="s">
        <v>33</v>
      </c>
      <c r="AX310" s="13" t="s">
        <v>78</v>
      </c>
      <c r="AY310" s="246" t="s">
        <v>146</v>
      </c>
    </row>
    <row r="311" s="2" customFormat="1" ht="33" customHeight="1">
      <c r="A311" s="40"/>
      <c r="B311" s="41"/>
      <c r="C311" s="215" t="s">
        <v>564</v>
      </c>
      <c r="D311" s="215" t="s">
        <v>148</v>
      </c>
      <c r="E311" s="216" t="s">
        <v>746</v>
      </c>
      <c r="F311" s="217" t="s">
        <v>747</v>
      </c>
      <c r="G311" s="218" t="s">
        <v>203</v>
      </c>
      <c r="H311" s="219">
        <v>82</v>
      </c>
      <c r="I311" s="220"/>
      <c r="J311" s="221">
        <f>ROUND(I311*H311,2)</f>
        <v>0</v>
      </c>
      <c r="K311" s="222"/>
      <c r="L311" s="46"/>
      <c r="M311" s="223" t="s">
        <v>19</v>
      </c>
      <c r="N311" s="224" t="s">
        <v>42</v>
      </c>
      <c r="O311" s="86"/>
      <c r="P311" s="225">
        <f>O311*H311</f>
        <v>0</v>
      </c>
      <c r="Q311" s="225">
        <v>0.00060999999999999997</v>
      </c>
      <c r="R311" s="225">
        <f>Q311*H311</f>
        <v>0.050019999999999995</v>
      </c>
      <c r="S311" s="225">
        <v>0</v>
      </c>
      <c r="T311" s="22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7" t="s">
        <v>152</v>
      </c>
      <c r="AT311" s="227" t="s">
        <v>148</v>
      </c>
      <c r="AU311" s="227" t="s">
        <v>80</v>
      </c>
      <c r="AY311" s="19" t="s">
        <v>146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19" t="s">
        <v>78</v>
      </c>
      <c r="BK311" s="228">
        <f>ROUND(I311*H311,2)</f>
        <v>0</v>
      </c>
      <c r="BL311" s="19" t="s">
        <v>152</v>
      </c>
      <c r="BM311" s="227" t="s">
        <v>1242</v>
      </c>
    </row>
    <row r="312" s="2" customFormat="1">
      <c r="A312" s="40"/>
      <c r="B312" s="41"/>
      <c r="C312" s="42"/>
      <c r="D312" s="229" t="s">
        <v>154</v>
      </c>
      <c r="E312" s="42"/>
      <c r="F312" s="230" t="s">
        <v>749</v>
      </c>
      <c r="G312" s="42"/>
      <c r="H312" s="42"/>
      <c r="I312" s="231"/>
      <c r="J312" s="42"/>
      <c r="K312" s="42"/>
      <c r="L312" s="46"/>
      <c r="M312" s="232"/>
      <c r="N312" s="23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154</v>
      </c>
      <c r="AU312" s="19" t="s">
        <v>80</v>
      </c>
    </row>
    <row r="313" s="13" customFormat="1">
      <c r="A313" s="13"/>
      <c r="B313" s="236"/>
      <c r="C313" s="237"/>
      <c r="D313" s="234" t="s">
        <v>158</v>
      </c>
      <c r="E313" s="238" t="s">
        <v>19</v>
      </c>
      <c r="F313" s="239" t="s">
        <v>1243</v>
      </c>
      <c r="G313" s="237"/>
      <c r="H313" s="240">
        <v>82</v>
      </c>
      <c r="I313" s="241"/>
      <c r="J313" s="237"/>
      <c r="K313" s="237"/>
      <c r="L313" s="242"/>
      <c r="M313" s="243"/>
      <c r="N313" s="244"/>
      <c r="O313" s="244"/>
      <c r="P313" s="244"/>
      <c r="Q313" s="244"/>
      <c r="R313" s="244"/>
      <c r="S313" s="244"/>
      <c r="T313" s="24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6" t="s">
        <v>158</v>
      </c>
      <c r="AU313" s="246" t="s">
        <v>80</v>
      </c>
      <c r="AV313" s="13" t="s">
        <v>80</v>
      </c>
      <c r="AW313" s="13" t="s">
        <v>33</v>
      </c>
      <c r="AX313" s="13" t="s">
        <v>78</v>
      </c>
      <c r="AY313" s="246" t="s">
        <v>146</v>
      </c>
    </row>
    <row r="314" s="2" customFormat="1" ht="16.5" customHeight="1">
      <c r="A314" s="40"/>
      <c r="B314" s="41"/>
      <c r="C314" s="215" t="s">
        <v>568</v>
      </c>
      <c r="D314" s="215" t="s">
        <v>148</v>
      </c>
      <c r="E314" s="216" t="s">
        <v>752</v>
      </c>
      <c r="F314" s="217" t="s">
        <v>753</v>
      </c>
      <c r="G314" s="218" t="s">
        <v>203</v>
      </c>
      <c r="H314" s="219">
        <v>82</v>
      </c>
      <c r="I314" s="220"/>
      <c r="J314" s="221">
        <f>ROUND(I314*H314,2)</f>
        <v>0</v>
      </c>
      <c r="K314" s="222"/>
      <c r="L314" s="46"/>
      <c r="M314" s="223" t="s">
        <v>19</v>
      </c>
      <c r="N314" s="224" t="s">
        <v>42</v>
      </c>
      <c r="O314" s="86"/>
      <c r="P314" s="225">
        <f>O314*H314</f>
        <v>0</v>
      </c>
      <c r="Q314" s="225">
        <v>0</v>
      </c>
      <c r="R314" s="225">
        <f>Q314*H314</f>
        <v>0</v>
      </c>
      <c r="S314" s="225">
        <v>0</v>
      </c>
      <c r="T314" s="22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27" t="s">
        <v>152</v>
      </c>
      <c r="AT314" s="227" t="s">
        <v>148</v>
      </c>
      <c r="AU314" s="227" t="s">
        <v>80</v>
      </c>
      <c r="AY314" s="19" t="s">
        <v>146</v>
      </c>
      <c r="BE314" s="228">
        <f>IF(N314="základní",J314,0)</f>
        <v>0</v>
      </c>
      <c r="BF314" s="228">
        <f>IF(N314="snížená",J314,0)</f>
        <v>0</v>
      </c>
      <c r="BG314" s="228">
        <f>IF(N314="zákl. přenesená",J314,0)</f>
        <v>0</v>
      </c>
      <c r="BH314" s="228">
        <f>IF(N314="sníž. přenesená",J314,0)</f>
        <v>0</v>
      </c>
      <c r="BI314" s="228">
        <f>IF(N314="nulová",J314,0)</f>
        <v>0</v>
      </c>
      <c r="BJ314" s="19" t="s">
        <v>78</v>
      </c>
      <c r="BK314" s="228">
        <f>ROUND(I314*H314,2)</f>
        <v>0</v>
      </c>
      <c r="BL314" s="19" t="s">
        <v>152</v>
      </c>
      <c r="BM314" s="227" t="s">
        <v>1244</v>
      </c>
    </row>
    <row r="315" s="2" customFormat="1">
      <c r="A315" s="40"/>
      <c r="B315" s="41"/>
      <c r="C315" s="42"/>
      <c r="D315" s="229" t="s">
        <v>154</v>
      </c>
      <c r="E315" s="42"/>
      <c r="F315" s="230" t="s">
        <v>755</v>
      </c>
      <c r="G315" s="42"/>
      <c r="H315" s="42"/>
      <c r="I315" s="231"/>
      <c r="J315" s="42"/>
      <c r="K315" s="42"/>
      <c r="L315" s="46"/>
      <c r="M315" s="232"/>
      <c r="N315" s="23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154</v>
      </c>
      <c r="AU315" s="19" t="s">
        <v>80</v>
      </c>
    </row>
    <row r="316" s="2" customFormat="1" ht="16.5" customHeight="1">
      <c r="A316" s="40"/>
      <c r="B316" s="41"/>
      <c r="C316" s="215" t="s">
        <v>572</v>
      </c>
      <c r="D316" s="215" t="s">
        <v>148</v>
      </c>
      <c r="E316" s="216" t="s">
        <v>757</v>
      </c>
      <c r="F316" s="217" t="s">
        <v>758</v>
      </c>
      <c r="G316" s="218" t="s">
        <v>151</v>
      </c>
      <c r="H316" s="219">
        <v>16.399999999999999</v>
      </c>
      <c r="I316" s="220"/>
      <c r="J316" s="221">
        <f>ROUND(I316*H316,2)</f>
        <v>0</v>
      </c>
      <c r="K316" s="222"/>
      <c r="L316" s="46"/>
      <c r="M316" s="223" t="s">
        <v>19</v>
      </c>
      <c r="N316" s="224" t="s">
        <v>42</v>
      </c>
      <c r="O316" s="86"/>
      <c r="P316" s="225">
        <f>O316*H316</f>
        <v>0</v>
      </c>
      <c r="Q316" s="225">
        <v>0</v>
      </c>
      <c r="R316" s="225">
        <f>Q316*H316</f>
        <v>0</v>
      </c>
      <c r="S316" s="225">
        <v>0</v>
      </c>
      <c r="T316" s="22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27" t="s">
        <v>152</v>
      </c>
      <c r="AT316" s="227" t="s">
        <v>148</v>
      </c>
      <c r="AU316" s="227" t="s">
        <v>80</v>
      </c>
      <c r="AY316" s="19" t="s">
        <v>146</v>
      </c>
      <c r="BE316" s="228">
        <f>IF(N316="základní",J316,0)</f>
        <v>0</v>
      </c>
      <c r="BF316" s="228">
        <f>IF(N316="snížená",J316,0)</f>
        <v>0</v>
      </c>
      <c r="BG316" s="228">
        <f>IF(N316="zákl. přenesená",J316,0)</f>
        <v>0</v>
      </c>
      <c r="BH316" s="228">
        <f>IF(N316="sníž. přenesená",J316,0)</f>
        <v>0</v>
      </c>
      <c r="BI316" s="228">
        <f>IF(N316="nulová",J316,0)</f>
        <v>0</v>
      </c>
      <c r="BJ316" s="19" t="s">
        <v>78</v>
      </c>
      <c r="BK316" s="228">
        <f>ROUND(I316*H316,2)</f>
        <v>0</v>
      </c>
      <c r="BL316" s="19" t="s">
        <v>152</v>
      </c>
      <c r="BM316" s="227" t="s">
        <v>1245</v>
      </c>
    </row>
    <row r="317" s="2" customFormat="1">
      <c r="A317" s="40"/>
      <c r="B317" s="41"/>
      <c r="C317" s="42"/>
      <c r="D317" s="229" t="s">
        <v>154</v>
      </c>
      <c r="E317" s="42"/>
      <c r="F317" s="230" t="s">
        <v>760</v>
      </c>
      <c r="G317" s="42"/>
      <c r="H317" s="42"/>
      <c r="I317" s="231"/>
      <c r="J317" s="42"/>
      <c r="K317" s="42"/>
      <c r="L317" s="46"/>
      <c r="M317" s="232"/>
      <c r="N317" s="23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154</v>
      </c>
      <c r="AU317" s="19" t="s">
        <v>80</v>
      </c>
    </row>
    <row r="318" s="2" customFormat="1">
      <c r="A318" s="40"/>
      <c r="B318" s="41"/>
      <c r="C318" s="42"/>
      <c r="D318" s="234" t="s">
        <v>156</v>
      </c>
      <c r="E318" s="42"/>
      <c r="F318" s="235" t="s">
        <v>761</v>
      </c>
      <c r="G318" s="42"/>
      <c r="H318" s="42"/>
      <c r="I318" s="231"/>
      <c r="J318" s="42"/>
      <c r="K318" s="42"/>
      <c r="L318" s="46"/>
      <c r="M318" s="232"/>
      <c r="N318" s="23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156</v>
      </c>
      <c r="AU318" s="19" t="s">
        <v>80</v>
      </c>
    </row>
    <row r="319" s="13" customFormat="1">
      <c r="A319" s="13"/>
      <c r="B319" s="236"/>
      <c r="C319" s="237"/>
      <c r="D319" s="234" t="s">
        <v>158</v>
      </c>
      <c r="E319" s="238" t="s">
        <v>19</v>
      </c>
      <c r="F319" s="239" t="s">
        <v>1246</v>
      </c>
      <c r="G319" s="237"/>
      <c r="H319" s="240">
        <v>16.399999999999999</v>
      </c>
      <c r="I319" s="241"/>
      <c r="J319" s="237"/>
      <c r="K319" s="237"/>
      <c r="L319" s="242"/>
      <c r="M319" s="243"/>
      <c r="N319" s="244"/>
      <c r="O319" s="244"/>
      <c r="P319" s="244"/>
      <c r="Q319" s="244"/>
      <c r="R319" s="244"/>
      <c r="S319" s="244"/>
      <c r="T319" s="24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6" t="s">
        <v>158</v>
      </c>
      <c r="AU319" s="246" t="s">
        <v>80</v>
      </c>
      <c r="AV319" s="13" t="s">
        <v>80</v>
      </c>
      <c r="AW319" s="13" t="s">
        <v>33</v>
      </c>
      <c r="AX319" s="13" t="s">
        <v>78</v>
      </c>
      <c r="AY319" s="246" t="s">
        <v>146</v>
      </c>
    </row>
    <row r="320" s="2" customFormat="1" ht="16.5" customHeight="1">
      <c r="A320" s="40"/>
      <c r="B320" s="41"/>
      <c r="C320" s="258" t="s">
        <v>576</v>
      </c>
      <c r="D320" s="258" t="s">
        <v>298</v>
      </c>
      <c r="E320" s="259" t="s">
        <v>764</v>
      </c>
      <c r="F320" s="260" t="s">
        <v>765</v>
      </c>
      <c r="G320" s="261" t="s">
        <v>281</v>
      </c>
      <c r="H320" s="262">
        <v>0.16400000000000001</v>
      </c>
      <c r="I320" s="263"/>
      <c r="J320" s="264">
        <f>ROUND(I320*H320,2)</f>
        <v>0</v>
      </c>
      <c r="K320" s="265"/>
      <c r="L320" s="266"/>
      <c r="M320" s="267" t="s">
        <v>19</v>
      </c>
      <c r="N320" s="268" t="s">
        <v>42</v>
      </c>
      <c r="O320" s="86"/>
      <c r="P320" s="225">
        <f>O320*H320</f>
        <v>0</v>
      </c>
      <c r="Q320" s="225">
        <v>1</v>
      </c>
      <c r="R320" s="225">
        <f>Q320*H320</f>
        <v>0.16400000000000001</v>
      </c>
      <c r="S320" s="225">
        <v>0</v>
      </c>
      <c r="T320" s="22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7" t="s">
        <v>195</v>
      </c>
      <c r="AT320" s="227" t="s">
        <v>298</v>
      </c>
      <c r="AU320" s="227" t="s">
        <v>80</v>
      </c>
      <c r="AY320" s="19" t="s">
        <v>146</v>
      </c>
      <c r="BE320" s="228">
        <f>IF(N320="základní",J320,0)</f>
        <v>0</v>
      </c>
      <c r="BF320" s="228">
        <f>IF(N320="snížená",J320,0)</f>
        <v>0</v>
      </c>
      <c r="BG320" s="228">
        <f>IF(N320="zákl. přenesená",J320,0)</f>
        <v>0</v>
      </c>
      <c r="BH320" s="228">
        <f>IF(N320="sníž. přenesená",J320,0)</f>
        <v>0</v>
      </c>
      <c r="BI320" s="228">
        <f>IF(N320="nulová",J320,0)</f>
        <v>0</v>
      </c>
      <c r="BJ320" s="19" t="s">
        <v>78</v>
      </c>
      <c r="BK320" s="228">
        <f>ROUND(I320*H320,2)</f>
        <v>0</v>
      </c>
      <c r="BL320" s="19" t="s">
        <v>152</v>
      </c>
      <c r="BM320" s="227" t="s">
        <v>1247</v>
      </c>
    </row>
    <row r="321" s="2" customFormat="1">
      <c r="A321" s="40"/>
      <c r="B321" s="41"/>
      <c r="C321" s="42"/>
      <c r="D321" s="234" t="s">
        <v>156</v>
      </c>
      <c r="E321" s="42"/>
      <c r="F321" s="235" t="s">
        <v>761</v>
      </c>
      <c r="G321" s="42"/>
      <c r="H321" s="42"/>
      <c r="I321" s="231"/>
      <c r="J321" s="42"/>
      <c r="K321" s="42"/>
      <c r="L321" s="46"/>
      <c r="M321" s="232"/>
      <c r="N321" s="23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156</v>
      </c>
      <c r="AU321" s="19" t="s">
        <v>80</v>
      </c>
    </row>
    <row r="322" s="13" customFormat="1">
      <c r="A322" s="13"/>
      <c r="B322" s="236"/>
      <c r="C322" s="237"/>
      <c r="D322" s="234" t="s">
        <v>158</v>
      </c>
      <c r="E322" s="238" t="s">
        <v>19</v>
      </c>
      <c r="F322" s="239" t="s">
        <v>1248</v>
      </c>
      <c r="G322" s="237"/>
      <c r="H322" s="240">
        <v>0.16400000000000001</v>
      </c>
      <c r="I322" s="241"/>
      <c r="J322" s="237"/>
      <c r="K322" s="237"/>
      <c r="L322" s="242"/>
      <c r="M322" s="243"/>
      <c r="N322" s="244"/>
      <c r="O322" s="244"/>
      <c r="P322" s="244"/>
      <c r="Q322" s="244"/>
      <c r="R322" s="244"/>
      <c r="S322" s="244"/>
      <c r="T322" s="24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6" t="s">
        <v>158</v>
      </c>
      <c r="AU322" s="246" t="s">
        <v>80</v>
      </c>
      <c r="AV322" s="13" t="s">
        <v>80</v>
      </c>
      <c r="AW322" s="13" t="s">
        <v>33</v>
      </c>
      <c r="AX322" s="13" t="s">
        <v>78</v>
      </c>
      <c r="AY322" s="246" t="s">
        <v>146</v>
      </c>
    </row>
    <row r="323" s="2" customFormat="1" ht="24.15" customHeight="1">
      <c r="A323" s="40"/>
      <c r="B323" s="41"/>
      <c r="C323" s="215" t="s">
        <v>582</v>
      </c>
      <c r="D323" s="215" t="s">
        <v>148</v>
      </c>
      <c r="E323" s="216" t="s">
        <v>769</v>
      </c>
      <c r="F323" s="217" t="s">
        <v>770</v>
      </c>
      <c r="G323" s="218" t="s">
        <v>412</v>
      </c>
      <c r="H323" s="219">
        <v>1</v>
      </c>
      <c r="I323" s="220"/>
      <c r="J323" s="221">
        <f>ROUND(I323*H323,2)</f>
        <v>0</v>
      </c>
      <c r="K323" s="222"/>
      <c r="L323" s="46"/>
      <c r="M323" s="223" t="s">
        <v>19</v>
      </c>
      <c r="N323" s="224" t="s">
        <v>42</v>
      </c>
      <c r="O323" s="86"/>
      <c r="P323" s="225">
        <f>O323*H323</f>
        <v>0</v>
      </c>
      <c r="Q323" s="225">
        <v>1.61679</v>
      </c>
      <c r="R323" s="225">
        <f>Q323*H323</f>
        <v>1.61679</v>
      </c>
      <c r="S323" s="225">
        <v>0</v>
      </c>
      <c r="T323" s="22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27" t="s">
        <v>152</v>
      </c>
      <c r="AT323" s="227" t="s">
        <v>148</v>
      </c>
      <c r="AU323" s="227" t="s">
        <v>80</v>
      </c>
      <c r="AY323" s="19" t="s">
        <v>146</v>
      </c>
      <c r="BE323" s="228">
        <f>IF(N323="základní",J323,0)</f>
        <v>0</v>
      </c>
      <c r="BF323" s="228">
        <f>IF(N323="snížená",J323,0)</f>
        <v>0</v>
      </c>
      <c r="BG323" s="228">
        <f>IF(N323="zákl. přenesená",J323,0)</f>
        <v>0</v>
      </c>
      <c r="BH323" s="228">
        <f>IF(N323="sníž. přenesená",J323,0)</f>
        <v>0</v>
      </c>
      <c r="BI323" s="228">
        <f>IF(N323="nulová",J323,0)</f>
        <v>0</v>
      </c>
      <c r="BJ323" s="19" t="s">
        <v>78</v>
      </c>
      <c r="BK323" s="228">
        <f>ROUND(I323*H323,2)</f>
        <v>0</v>
      </c>
      <c r="BL323" s="19" t="s">
        <v>152</v>
      </c>
      <c r="BM323" s="227" t="s">
        <v>1249</v>
      </c>
    </row>
    <row r="324" s="2" customFormat="1">
      <c r="A324" s="40"/>
      <c r="B324" s="41"/>
      <c r="C324" s="42"/>
      <c r="D324" s="229" t="s">
        <v>154</v>
      </c>
      <c r="E324" s="42"/>
      <c r="F324" s="230" t="s">
        <v>772</v>
      </c>
      <c r="G324" s="42"/>
      <c r="H324" s="42"/>
      <c r="I324" s="231"/>
      <c r="J324" s="42"/>
      <c r="K324" s="42"/>
      <c r="L324" s="46"/>
      <c r="M324" s="232"/>
      <c r="N324" s="23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154</v>
      </c>
      <c r="AU324" s="19" t="s">
        <v>80</v>
      </c>
    </row>
    <row r="325" s="2" customFormat="1" ht="16.5" customHeight="1">
      <c r="A325" s="40"/>
      <c r="B325" s="41"/>
      <c r="C325" s="215" t="s">
        <v>587</v>
      </c>
      <c r="D325" s="215" t="s">
        <v>148</v>
      </c>
      <c r="E325" s="216" t="s">
        <v>809</v>
      </c>
      <c r="F325" s="217" t="s">
        <v>810</v>
      </c>
      <c r="G325" s="218" t="s">
        <v>412</v>
      </c>
      <c r="H325" s="219">
        <v>1</v>
      </c>
      <c r="I325" s="220"/>
      <c r="J325" s="221">
        <f>ROUND(I325*H325,2)</f>
        <v>0</v>
      </c>
      <c r="K325" s="222"/>
      <c r="L325" s="46"/>
      <c r="M325" s="223" t="s">
        <v>19</v>
      </c>
      <c r="N325" s="224" t="s">
        <v>42</v>
      </c>
      <c r="O325" s="86"/>
      <c r="P325" s="225">
        <f>O325*H325</f>
        <v>0</v>
      </c>
      <c r="Q325" s="225">
        <v>0</v>
      </c>
      <c r="R325" s="225">
        <f>Q325*H325</f>
        <v>0</v>
      </c>
      <c r="S325" s="225">
        <v>0.38800000000000001</v>
      </c>
      <c r="T325" s="226">
        <f>S325*H325</f>
        <v>0.38800000000000001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7" t="s">
        <v>152</v>
      </c>
      <c r="AT325" s="227" t="s">
        <v>148</v>
      </c>
      <c r="AU325" s="227" t="s">
        <v>80</v>
      </c>
      <c r="AY325" s="19" t="s">
        <v>146</v>
      </c>
      <c r="BE325" s="228">
        <f>IF(N325="základní",J325,0)</f>
        <v>0</v>
      </c>
      <c r="BF325" s="228">
        <f>IF(N325="snížená",J325,0)</f>
        <v>0</v>
      </c>
      <c r="BG325" s="228">
        <f>IF(N325="zákl. přenesená",J325,0)</f>
        <v>0</v>
      </c>
      <c r="BH325" s="228">
        <f>IF(N325="sníž. přenesená",J325,0)</f>
        <v>0</v>
      </c>
      <c r="BI325" s="228">
        <f>IF(N325="nulová",J325,0)</f>
        <v>0</v>
      </c>
      <c r="BJ325" s="19" t="s">
        <v>78</v>
      </c>
      <c r="BK325" s="228">
        <f>ROUND(I325*H325,2)</f>
        <v>0</v>
      </c>
      <c r="BL325" s="19" t="s">
        <v>152</v>
      </c>
      <c r="BM325" s="227" t="s">
        <v>1250</v>
      </c>
    </row>
    <row r="326" s="2" customFormat="1" ht="16.5" customHeight="1">
      <c r="A326" s="40"/>
      <c r="B326" s="41"/>
      <c r="C326" s="215" t="s">
        <v>593</v>
      </c>
      <c r="D326" s="215" t="s">
        <v>148</v>
      </c>
      <c r="E326" s="216" t="s">
        <v>813</v>
      </c>
      <c r="F326" s="217" t="s">
        <v>814</v>
      </c>
      <c r="G326" s="218" t="s">
        <v>226</v>
      </c>
      <c r="H326" s="219">
        <v>2.2839999999999998</v>
      </c>
      <c r="I326" s="220"/>
      <c r="J326" s="221">
        <f>ROUND(I326*H326,2)</f>
        <v>0</v>
      </c>
      <c r="K326" s="222"/>
      <c r="L326" s="46"/>
      <c r="M326" s="223" t="s">
        <v>19</v>
      </c>
      <c r="N326" s="224" t="s">
        <v>42</v>
      </c>
      <c r="O326" s="86"/>
      <c r="P326" s="225">
        <f>O326*H326</f>
        <v>0</v>
      </c>
      <c r="Q326" s="225">
        <v>0</v>
      </c>
      <c r="R326" s="225">
        <f>Q326*H326</f>
        <v>0</v>
      </c>
      <c r="S326" s="225">
        <v>2</v>
      </c>
      <c r="T326" s="226">
        <f>S326*H326</f>
        <v>4.5679999999999996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27" t="s">
        <v>152</v>
      </c>
      <c r="AT326" s="227" t="s">
        <v>148</v>
      </c>
      <c r="AU326" s="227" t="s">
        <v>80</v>
      </c>
      <c r="AY326" s="19" t="s">
        <v>146</v>
      </c>
      <c r="BE326" s="228">
        <f>IF(N326="základní",J326,0)</f>
        <v>0</v>
      </c>
      <c r="BF326" s="228">
        <f>IF(N326="snížená",J326,0)</f>
        <v>0</v>
      </c>
      <c r="BG326" s="228">
        <f>IF(N326="zákl. přenesená",J326,0)</f>
        <v>0</v>
      </c>
      <c r="BH326" s="228">
        <f>IF(N326="sníž. přenesená",J326,0)</f>
        <v>0</v>
      </c>
      <c r="BI326" s="228">
        <f>IF(N326="nulová",J326,0)</f>
        <v>0</v>
      </c>
      <c r="BJ326" s="19" t="s">
        <v>78</v>
      </c>
      <c r="BK326" s="228">
        <f>ROUND(I326*H326,2)</f>
        <v>0</v>
      </c>
      <c r="BL326" s="19" t="s">
        <v>152</v>
      </c>
      <c r="BM326" s="227" t="s">
        <v>1251</v>
      </c>
    </row>
    <row r="327" s="2" customFormat="1">
      <c r="A327" s="40"/>
      <c r="B327" s="41"/>
      <c r="C327" s="42"/>
      <c r="D327" s="229" t="s">
        <v>154</v>
      </c>
      <c r="E327" s="42"/>
      <c r="F327" s="230" t="s">
        <v>816</v>
      </c>
      <c r="G327" s="42"/>
      <c r="H327" s="42"/>
      <c r="I327" s="231"/>
      <c r="J327" s="42"/>
      <c r="K327" s="42"/>
      <c r="L327" s="46"/>
      <c r="M327" s="232"/>
      <c r="N327" s="23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154</v>
      </c>
      <c r="AU327" s="19" t="s">
        <v>80</v>
      </c>
    </row>
    <row r="328" s="13" customFormat="1">
      <c r="A328" s="13"/>
      <c r="B328" s="236"/>
      <c r="C328" s="237"/>
      <c r="D328" s="234" t="s">
        <v>158</v>
      </c>
      <c r="E328" s="238" t="s">
        <v>19</v>
      </c>
      <c r="F328" s="239" t="s">
        <v>1252</v>
      </c>
      <c r="G328" s="237"/>
      <c r="H328" s="240">
        <v>0.78400000000000003</v>
      </c>
      <c r="I328" s="241"/>
      <c r="J328" s="237"/>
      <c r="K328" s="237"/>
      <c r="L328" s="242"/>
      <c r="M328" s="243"/>
      <c r="N328" s="244"/>
      <c r="O328" s="244"/>
      <c r="P328" s="244"/>
      <c r="Q328" s="244"/>
      <c r="R328" s="244"/>
      <c r="S328" s="244"/>
      <c r="T328" s="24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6" t="s">
        <v>158</v>
      </c>
      <c r="AU328" s="246" t="s">
        <v>80</v>
      </c>
      <c r="AV328" s="13" t="s">
        <v>80</v>
      </c>
      <c r="AW328" s="13" t="s">
        <v>33</v>
      </c>
      <c r="AX328" s="13" t="s">
        <v>71</v>
      </c>
      <c r="AY328" s="246" t="s">
        <v>146</v>
      </c>
    </row>
    <row r="329" s="13" customFormat="1">
      <c r="A329" s="13"/>
      <c r="B329" s="236"/>
      <c r="C329" s="237"/>
      <c r="D329" s="234" t="s">
        <v>158</v>
      </c>
      <c r="E329" s="238" t="s">
        <v>19</v>
      </c>
      <c r="F329" s="239" t="s">
        <v>1253</v>
      </c>
      <c r="G329" s="237"/>
      <c r="H329" s="240">
        <v>1.5</v>
      </c>
      <c r="I329" s="241"/>
      <c r="J329" s="237"/>
      <c r="K329" s="237"/>
      <c r="L329" s="242"/>
      <c r="M329" s="243"/>
      <c r="N329" s="244"/>
      <c r="O329" s="244"/>
      <c r="P329" s="244"/>
      <c r="Q329" s="244"/>
      <c r="R329" s="244"/>
      <c r="S329" s="244"/>
      <c r="T329" s="24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6" t="s">
        <v>158</v>
      </c>
      <c r="AU329" s="246" t="s">
        <v>80</v>
      </c>
      <c r="AV329" s="13" t="s">
        <v>80</v>
      </c>
      <c r="AW329" s="13" t="s">
        <v>33</v>
      </c>
      <c r="AX329" s="13" t="s">
        <v>71</v>
      </c>
      <c r="AY329" s="246" t="s">
        <v>146</v>
      </c>
    </row>
    <row r="330" s="14" customFormat="1">
      <c r="A330" s="14"/>
      <c r="B330" s="247"/>
      <c r="C330" s="248"/>
      <c r="D330" s="234" t="s">
        <v>158</v>
      </c>
      <c r="E330" s="249" t="s">
        <v>19</v>
      </c>
      <c r="F330" s="250" t="s">
        <v>178</v>
      </c>
      <c r="G330" s="248"/>
      <c r="H330" s="251">
        <v>2.2839999999999998</v>
      </c>
      <c r="I330" s="252"/>
      <c r="J330" s="248"/>
      <c r="K330" s="248"/>
      <c r="L330" s="253"/>
      <c r="M330" s="254"/>
      <c r="N330" s="255"/>
      <c r="O330" s="255"/>
      <c r="P330" s="255"/>
      <c r="Q330" s="255"/>
      <c r="R330" s="255"/>
      <c r="S330" s="255"/>
      <c r="T330" s="25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7" t="s">
        <v>158</v>
      </c>
      <c r="AU330" s="257" t="s">
        <v>80</v>
      </c>
      <c r="AV330" s="14" t="s">
        <v>152</v>
      </c>
      <c r="AW330" s="14" t="s">
        <v>33</v>
      </c>
      <c r="AX330" s="14" t="s">
        <v>78</v>
      </c>
      <c r="AY330" s="257" t="s">
        <v>146</v>
      </c>
    </row>
    <row r="331" s="12" customFormat="1" ht="22.8" customHeight="1">
      <c r="A331" s="12"/>
      <c r="B331" s="199"/>
      <c r="C331" s="200"/>
      <c r="D331" s="201" t="s">
        <v>70</v>
      </c>
      <c r="E331" s="213" t="s">
        <v>818</v>
      </c>
      <c r="F331" s="213" t="s">
        <v>819</v>
      </c>
      <c r="G331" s="200"/>
      <c r="H331" s="200"/>
      <c r="I331" s="203"/>
      <c r="J331" s="214">
        <f>BK331</f>
        <v>0</v>
      </c>
      <c r="K331" s="200"/>
      <c r="L331" s="205"/>
      <c r="M331" s="206"/>
      <c r="N331" s="207"/>
      <c r="O331" s="207"/>
      <c r="P331" s="208">
        <f>SUM(P332:P351)</f>
        <v>0</v>
      </c>
      <c r="Q331" s="207"/>
      <c r="R331" s="208">
        <f>SUM(R332:R351)</f>
        <v>0</v>
      </c>
      <c r="S331" s="207"/>
      <c r="T331" s="209">
        <f>SUM(T332:T351)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0" t="s">
        <v>78</v>
      </c>
      <c r="AT331" s="211" t="s">
        <v>70</v>
      </c>
      <c r="AU331" s="211" t="s">
        <v>78</v>
      </c>
      <c r="AY331" s="210" t="s">
        <v>146</v>
      </c>
      <c r="BK331" s="212">
        <f>SUM(BK332:BK351)</f>
        <v>0</v>
      </c>
    </row>
    <row r="332" s="2" customFormat="1" ht="16.5" customHeight="1">
      <c r="A332" s="40"/>
      <c r="B332" s="41"/>
      <c r="C332" s="215" t="s">
        <v>599</v>
      </c>
      <c r="D332" s="215" t="s">
        <v>148</v>
      </c>
      <c r="E332" s="216" t="s">
        <v>821</v>
      </c>
      <c r="F332" s="217" t="s">
        <v>822</v>
      </c>
      <c r="G332" s="218" t="s">
        <v>281</v>
      </c>
      <c r="H332" s="219">
        <v>144.654</v>
      </c>
      <c r="I332" s="220"/>
      <c r="J332" s="221">
        <f>ROUND(I332*H332,2)</f>
        <v>0</v>
      </c>
      <c r="K332" s="222"/>
      <c r="L332" s="46"/>
      <c r="M332" s="223" t="s">
        <v>19</v>
      </c>
      <c r="N332" s="224" t="s">
        <v>42</v>
      </c>
      <c r="O332" s="86"/>
      <c r="P332" s="225">
        <f>O332*H332</f>
        <v>0</v>
      </c>
      <c r="Q332" s="225">
        <v>0</v>
      </c>
      <c r="R332" s="225">
        <f>Q332*H332</f>
        <v>0</v>
      </c>
      <c r="S332" s="225">
        <v>0</v>
      </c>
      <c r="T332" s="22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7" t="s">
        <v>152</v>
      </c>
      <c r="AT332" s="227" t="s">
        <v>148</v>
      </c>
      <c r="AU332" s="227" t="s">
        <v>80</v>
      </c>
      <c r="AY332" s="19" t="s">
        <v>146</v>
      </c>
      <c r="BE332" s="228">
        <f>IF(N332="základní",J332,0)</f>
        <v>0</v>
      </c>
      <c r="BF332" s="228">
        <f>IF(N332="snížená",J332,0)</f>
        <v>0</v>
      </c>
      <c r="BG332" s="228">
        <f>IF(N332="zákl. přenesená",J332,0)</f>
        <v>0</v>
      </c>
      <c r="BH332" s="228">
        <f>IF(N332="sníž. přenesená",J332,0)</f>
        <v>0</v>
      </c>
      <c r="BI332" s="228">
        <f>IF(N332="nulová",J332,0)</f>
        <v>0</v>
      </c>
      <c r="BJ332" s="19" t="s">
        <v>78</v>
      </c>
      <c r="BK332" s="228">
        <f>ROUND(I332*H332,2)</f>
        <v>0</v>
      </c>
      <c r="BL332" s="19" t="s">
        <v>152</v>
      </c>
      <c r="BM332" s="227" t="s">
        <v>1254</v>
      </c>
    </row>
    <row r="333" s="2" customFormat="1">
      <c r="A333" s="40"/>
      <c r="B333" s="41"/>
      <c r="C333" s="42"/>
      <c r="D333" s="229" t="s">
        <v>154</v>
      </c>
      <c r="E333" s="42"/>
      <c r="F333" s="230" t="s">
        <v>824</v>
      </c>
      <c r="G333" s="42"/>
      <c r="H333" s="42"/>
      <c r="I333" s="231"/>
      <c r="J333" s="42"/>
      <c r="K333" s="42"/>
      <c r="L333" s="46"/>
      <c r="M333" s="232"/>
      <c r="N333" s="233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154</v>
      </c>
      <c r="AU333" s="19" t="s">
        <v>80</v>
      </c>
    </row>
    <row r="334" s="2" customFormat="1" ht="21.75" customHeight="1">
      <c r="A334" s="40"/>
      <c r="B334" s="41"/>
      <c r="C334" s="215" t="s">
        <v>603</v>
      </c>
      <c r="D334" s="215" t="s">
        <v>148</v>
      </c>
      <c r="E334" s="216" t="s">
        <v>826</v>
      </c>
      <c r="F334" s="217" t="s">
        <v>827</v>
      </c>
      <c r="G334" s="218" t="s">
        <v>281</v>
      </c>
      <c r="H334" s="219">
        <v>144.654</v>
      </c>
      <c r="I334" s="220"/>
      <c r="J334" s="221">
        <f>ROUND(I334*H334,2)</f>
        <v>0</v>
      </c>
      <c r="K334" s="222"/>
      <c r="L334" s="46"/>
      <c r="M334" s="223" t="s">
        <v>19</v>
      </c>
      <c r="N334" s="224" t="s">
        <v>42</v>
      </c>
      <c r="O334" s="86"/>
      <c r="P334" s="225">
        <f>O334*H334</f>
        <v>0</v>
      </c>
      <c r="Q334" s="225">
        <v>0</v>
      </c>
      <c r="R334" s="225">
        <f>Q334*H334</f>
        <v>0</v>
      </c>
      <c r="S334" s="225">
        <v>0</v>
      </c>
      <c r="T334" s="226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27" t="s">
        <v>152</v>
      </c>
      <c r="AT334" s="227" t="s">
        <v>148</v>
      </c>
      <c r="AU334" s="227" t="s">
        <v>80</v>
      </c>
      <c r="AY334" s="19" t="s">
        <v>146</v>
      </c>
      <c r="BE334" s="228">
        <f>IF(N334="základní",J334,0)</f>
        <v>0</v>
      </c>
      <c r="BF334" s="228">
        <f>IF(N334="snížená",J334,0)</f>
        <v>0</v>
      </c>
      <c r="BG334" s="228">
        <f>IF(N334="zákl. přenesená",J334,0)</f>
        <v>0</v>
      </c>
      <c r="BH334" s="228">
        <f>IF(N334="sníž. přenesená",J334,0)</f>
        <v>0</v>
      </c>
      <c r="BI334" s="228">
        <f>IF(N334="nulová",J334,0)</f>
        <v>0</v>
      </c>
      <c r="BJ334" s="19" t="s">
        <v>78</v>
      </c>
      <c r="BK334" s="228">
        <f>ROUND(I334*H334,2)</f>
        <v>0</v>
      </c>
      <c r="BL334" s="19" t="s">
        <v>152</v>
      </c>
      <c r="BM334" s="227" t="s">
        <v>1255</v>
      </c>
    </row>
    <row r="335" s="2" customFormat="1">
      <c r="A335" s="40"/>
      <c r="B335" s="41"/>
      <c r="C335" s="42"/>
      <c r="D335" s="234" t="s">
        <v>156</v>
      </c>
      <c r="E335" s="42"/>
      <c r="F335" s="235" t="s">
        <v>829</v>
      </c>
      <c r="G335" s="42"/>
      <c r="H335" s="42"/>
      <c r="I335" s="231"/>
      <c r="J335" s="42"/>
      <c r="K335" s="42"/>
      <c r="L335" s="46"/>
      <c r="M335" s="232"/>
      <c r="N335" s="23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156</v>
      </c>
      <c r="AU335" s="19" t="s">
        <v>80</v>
      </c>
    </row>
    <row r="336" s="2" customFormat="1" ht="24.15" customHeight="1">
      <c r="A336" s="40"/>
      <c r="B336" s="41"/>
      <c r="C336" s="215" t="s">
        <v>608</v>
      </c>
      <c r="D336" s="215" t="s">
        <v>148</v>
      </c>
      <c r="E336" s="216" t="s">
        <v>831</v>
      </c>
      <c r="F336" s="217" t="s">
        <v>832</v>
      </c>
      <c r="G336" s="218" t="s">
        <v>281</v>
      </c>
      <c r="H336" s="219">
        <v>144.654</v>
      </c>
      <c r="I336" s="220"/>
      <c r="J336" s="221">
        <f>ROUND(I336*H336,2)</f>
        <v>0</v>
      </c>
      <c r="K336" s="222"/>
      <c r="L336" s="46"/>
      <c r="M336" s="223" t="s">
        <v>19</v>
      </c>
      <c r="N336" s="224" t="s">
        <v>42</v>
      </c>
      <c r="O336" s="86"/>
      <c r="P336" s="225">
        <f>O336*H336</f>
        <v>0</v>
      </c>
      <c r="Q336" s="225">
        <v>0</v>
      </c>
      <c r="R336" s="225">
        <f>Q336*H336</f>
        <v>0</v>
      </c>
      <c r="S336" s="225">
        <v>0</v>
      </c>
      <c r="T336" s="22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7" t="s">
        <v>152</v>
      </c>
      <c r="AT336" s="227" t="s">
        <v>148</v>
      </c>
      <c r="AU336" s="227" t="s">
        <v>80</v>
      </c>
      <c r="AY336" s="19" t="s">
        <v>146</v>
      </c>
      <c r="BE336" s="228">
        <f>IF(N336="základní",J336,0)</f>
        <v>0</v>
      </c>
      <c r="BF336" s="228">
        <f>IF(N336="snížená",J336,0)</f>
        <v>0</v>
      </c>
      <c r="BG336" s="228">
        <f>IF(N336="zákl. přenesená",J336,0)</f>
        <v>0</v>
      </c>
      <c r="BH336" s="228">
        <f>IF(N336="sníž. přenesená",J336,0)</f>
        <v>0</v>
      </c>
      <c r="BI336" s="228">
        <f>IF(N336="nulová",J336,0)</f>
        <v>0</v>
      </c>
      <c r="BJ336" s="19" t="s">
        <v>78</v>
      </c>
      <c r="BK336" s="228">
        <f>ROUND(I336*H336,2)</f>
        <v>0</v>
      </c>
      <c r="BL336" s="19" t="s">
        <v>152</v>
      </c>
      <c r="BM336" s="227" t="s">
        <v>1256</v>
      </c>
    </row>
    <row r="337" s="2" customFormat="1">
      <c r="A337" s="40"/>
      <c r="B337" s="41"/>
      <c r="C337" s="42"/>
      <c r="D337" s="229" t="s">
        <v>154</v>
      </c>
      <c r="E337" s="42"/>
      <c r="F337" s="230" t="s">
        <v>834</v>
      </c>
      <c r="G337" s="42"/>
      <c r="H337" s="42"/>
      <c r="I337" s="231"/>
      <c r="J337" s="42"/>
      <c r="K337" s="42"/>
      <c r="L337" s="46"/>
      <c r="M337" s="232"/>
      <c r="N337" s="233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154</v>
      </c>
      <c r="AU337" s="19" t="s">
        <v>80</v>
      </c>
    </row>
    <row r="338" s="2" customFormat="1" ht="24.15" customHeight="1">
      <c r="A338" s="40"/>
      <c r="B338" s="41"/>
      <c r="C338" s="215" t="s">
        <v>613</v>
      </c>
      <c r="D338" s="215" t="s">
        <v>148</v>
      </c>
      <c r="E338" s="216" t="s">
        <v>836</v>
      </c>
      <c r="F338" s="217" t="s">
        <v>837</v>
      </c>
      <c r="G338" s="218" t="s">
        <v>281</v>
      </c>
      <c r="H338" s="219">
        <v>1446.54</v>
      </c>
      <c r="I338" s="220"/>
      <c r="J338" s="221">
        <f>ROUND(I338*H338,2)</f>
        <v>0</v>
      </c>
      <c r="K338" s="222"/>
      <c r="L338" s="46"/>
      <c r="M338" s="223" t="s">
        <v>19</v>
      </c>
      <c r="N338" s="224" t="s">
        <v>42</v>
      </c>
      <c r="O338" s="86"/>
      <c r="P338" s="225">
        <f>O338*H338</f>
        <v>0</v>
      </c>
      <c r="Q338" s="225">
        <v>0</v>
      </c>
      <c r="R338" s="225">
        <f>Q338*H338</f>
        <v>0</v>
      </c>
      <c r="S338" s="225">
        <v>0</v>
      </c>
      <c r="T338" s="22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7" t="s">
        <v>152</v>
      </c>
      <c r="AT338" s="227" t="s">
        <v>148</v>
      </c>
      <c r="AU338" s="227" t="s">
        <v>80</v>
      </c>
      <c r="AY338" s="19" t="s">
        <v>146</v>
      </c>
      <c r="BE338" s="228">
        <f>IF(N338="základní",J338,0)</f>
        <v>0</v>
      </c>
      <c r="BF338" s="228">
        <f>IF(N338="snížená",J338,0)</f>
        <v>0</v>
      </c>
      <c r="BG338" s="228">
        <f>IF(N338="zákl. přenesená",J338,0)</f>
        <v>0</v>
      </c>
      <c r="BH338" s="228">
        <f>IF(N338="sníž. přenesená",J338,0)</f>
        <v>0</v>
      </c>
      <c r="BI338" s="228">
        <f>IF(N338="nulová",J338,0)</f>
        <v>0</v>
      </c>
      <c r="BJ338" s="19" t="s">
        <v>78</v>
      </c>
      <c r="BK338" s="228">
        <f>ROUND(I338*H338,2)</f>
        <v>0</v>
      </c>
      <c r="BL338" s="19" t="s">
        <v>152</v>
      </c>
      <c r="BM338" s="227" t="s">
        <v>1257</v>
      </c>
    </row>
    <row r="339" s="2" customFormat="1">
      <c r="A339" s="40"/>
      <c r="B339" s="41"/>
      <c r="C339" s="42"/>
      <c r="D339" s="229" t="s">
        <v>154</v>
      </c>
      <c r="E339" s="42"/>
      <c r="F339" s="230" t="s">
        <v>839</v>
      </c>
      <c r="G339" s="42"/>
      <c r="H339" s="42"/>
      <c r="I339" s="231"/>
      <c r="J339" s="42"/>
      <c r="K339" s="42"/>
      <c r="L339" s="46"/>
      <c r="M339" s="232"/>
      <c r="N339" s="233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154</v>
      </c>
      <c r="AU339" s="19" t="s">
        <v>80</v>
      </c>
    </row>
    <row r="340" s="2" customFormat="1">
      <c r="A340" s="40"/>
      <c r="B340" s="41"/>
      <c r="C340" s="42"/>
      <c r="D340" s="234" t="s">
        <v>156</v>
      </c>
      <c r="E340" s="42"/>
      <c r="F340" s="235" t="s">
        <v>840</v>
      </c>
      <c r="G340" s="42"/>
      <c r="H340" s="42"/>
      <c r="I340" s="231"/>
      <c r="J340" s="42"/>
      <c r="K340" s="42"/>
      <c r="L340" s="46"/>
      <c r="M340" s="232"/>
      <c r="N340" s="23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156</v>
      </c>
      <c r="AU340" s="19" t="s">
        <v>80</v>
      </c>
    </row>
    <row r="341" s="13" customFormat="1">
      <c r="A341" s="13"/>
      <c r="B341" s="236"/>
      <c r="C341" s="237"/>
      <c r="D341" s="234" t="s">
        <v>158</v>
      </c>
      <c r="E341" s="238" t="s">
        <v>19</v>
      </c>
      <c r="F341" s="239" t="s">
        <v>1258</v>
      </c>
      <c r="G341" s="237"/>
      <c r="H341" s="240">
        <v>1446.54</v>
      </c>
      <c r="I341" s="241"/>
      <c r="J341" s="237"/>
      <c r="K341" s="237"/>
      <c r="L341" s="242"/>
      <c r="M341" s="243"/>
      <c r="N341" s="244"/>
      <c r="O341" s="244"/>
      <c r="P341" s="244"/>
      <c r="Q341" s="244"/>
      <c r="R341" s="244"/>
      <c r="S341" s="244"/>
      <c r="T341" s="24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6" t="s">
        <v>158</v>
      </c>
      <c r="AU341" s="246" t="s">
        <v>80</v>
      </c>
      <c r="AV341" s="13" t="s">
        <v>80</v>
      </c>
      <c r="AW341" s="13" t="s">
        <v>33</v>
      </c>
      <c r="AX341" s="13" t="s">
        <v>78</v>
      </c>
      <c r="AY341" s="246" t="s">
        <v>146</v>
      </c>
    </row>
    <row r="342" s="2" customFormat="1" ht="16.5" customHeight="1">
      <c r="A342" s="40"/>
      <c r="B342" s="41"/>
      <c r="C342" s="215" t="s">
        <v>618</v>
      </c>
      <c r="D342" s="215" t="s">
        <v>148</v>
      </c>
      <c r="E342" s="216" t="s">
        <v>843</v>
      </c>
      <c r="F342" s="217" t="s">
        <v>844</v>
      </c>
      <c r="G342" s="218" t="s">
        <v>281</v>
      </c>
      <c r="H342" s="219">
        <v>144.654</v>
      </c>
      <c r="I342" s="220"/>
      <c r="J342" s="221">
        <f>ROUND(I342*H342,2)</f>
        <v>0</v>
      </c>
      <c r="K342" s="222"/>
      <c r="L342" s="46"/>
      <c r="M342" s="223" t="s">
        <v>19</v>
      </c>
      <c r="N342" s="224" t="s">
        <v>42</v>
      </c>
      <c r="O342" s="86"/>
      <c r="P342" s="225">
        <f>O342*H342</f>
        <v>0</v>
      </c>
      <c r="Q342" s="225">
        <v>0</v>
      </c>
      <c r="R342" s="225">
        <f>Q342*H342</f>
        <v>0</v>
      </c>
      <c r="S342" s="225">
        <v>0</v>
      </c>
      <c r="T342" s="226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27" t="s">
        <v>152</v>
      </c>
      <c r="AT342" s="227" t="s">
        <v>148</v>
      </c>
      <c r="AU342" s="227" t="s">
        <v>80</v>
      </c>
      <c r="AY342" s="19" t="s">
        <v>146</v>
      </c>
      <c r="BE342" s="228">
        <f>IF(N342="základní",J342,0)</f>
        <v>0</v>
      </c>
      <c r="BF342" s="228">
        <f>IF(N342="snížená",J342,0)</f>
        <v>0</v>
      </c>
      <c r="BG342" s="228">
        <f>IF(N342="zákl. přenesená",J342,0)</f>
        <v>0</v>
      </c>
      <c r="BH342" s="228">
        <f>IF(N342="sníž. přenesená",J342,0)</f>
        <v>0</v>
      </c>
      <c r="BI342" s="228">
        <f>IF(N342="nulová",J342,0)</f>
        <v>0</v>
      </c>
      <c r="BJ342" s="19" t="s">
        <v>78</v>
      </c>
      <c r="BK342" s="228">
        <f>ROUND(I342*H342,2)</f>
        <v>0</v>
      </c>
      <c r="BL342" s="19" t="s">
        <v>152</v>
      </c>
      <c r="BM342" s="227" t="s">
        <v>1259</v>
      </c>
    </row>
    <row r="343" s="2" customFormat="1">
      <c r="A343" s="40"/>
      <c r="B343" s="41"/>
      <c r="C343" s="42"/>
      <c r="D343" s="229" t="s">
        <v>154</v>
      </c>
      <c r="E343" s="42"/>
      <c r="F343" s="230" t="s">
        <v>846</v>
      </c>
      <c r="G343" s="42"/>
      <c r="H343" s="42"/>
      <c r="I343" s="231"/>
      <c r="J343" s="42"/>
      <c r="K343" s="42"/>
      <c r="L343" s="46"/>
      <c r="M343" s="232"/>
      <c r="N343" s="233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154</v>
      </c>
      <c r="AU343" s="19" t="s">
        <v>80</v>
      </c>
    </row>
    <row r="344" s="2" customFormat="1" ht="24.15" customHeight="1">
      <c r="A344" s="40"/>
      <c r="B344" s="41"/>
      <c r="C344" s="215" t="s">
        <v>623</v>
      </c>
      <c r="D344" s="215" t="s">
        <v>148</v>
      </c>
      <c r="E344" s="216" t="s">
        <v>848</v>
      </c>
      <c r="F344" s="217" t="s">
        <v>849</v>
      </c>
      <c r="G344" s="218" t="s">
        <v>281</v>
      </c>
      <c r="H344" s="219">
        <v>13.717000000000001</v>
      </c>
      <c r="I344" s="220"/>
      <c r="J344" s="221">
        <f>ROUND(I344*H344,2)</f>
        <v>0</v>
      </c>
      <c r="K344" s="222"/>
      <c r="L344" s="46"/>
      <c r="M344" s="223" t="s">
        <v>19</v>
      </c>
      <c r="N344" s="224" t="s">
        <v>42</v>
      </c>
      <c r="O344" s="86"/>
      <c r="P344" s="225">
        <f>O344*H344</f>
        <v>0</v>
      </c>
      <c r="Q344" s="225">
        <v>0</v>
      </c>
      <c r="R344" s="225">
        <f>Q344*H344</f>
        <v>0</v>
      </c>
      <c r="S344" s="225">
        <v>0</v>
      </c>
      <c r="T344" s="22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27" t="s">
        <v>152</v>
      </c>
      <c r="AT344" s="227" t="s">
        <v>148</v>
      </c>
      <c r="AU344" s="227" t="s">
        <v>80</v>
      </c>
      <c r="AY344" s="19" t="s">
        <v>146</v>
      </c>
      <c r="BE344" s="228">
        <f>IF(N344="základní",J344,0)</f>
        <v>0</v>
      </c>
      <c r="BF344" s="228">
        <f>IF(N344="snížená",J344,0)</f>
        <v>0</v>
      </c>
      <c r="BG344" s="228">
        <f>IF(N344="zákl. přenesená",J344,0)</f>
        <v>0</v>
      </c>
      <c r="BH344" s="228">
        <f>IF(N344="sníž. přenesená",J344,0)</f>
        <v>0</v>
      </c>
      <c r="BI344" s="228">
        <f>IF(N344="nulová",J344,0)</f>
        <v>0</v>
      </c>
      <c r="BJ344" s="19" t="s">
        <v>78</v>
      </c>
      <c r="BK344" s="228">
        <f>ROUND(I344*H344,2)</f>
        <v>0</v>
      </c>
      <c r="BL344" s="19" t="s">
        <v>152</v>
      </c>
      <c r="BM344" s="227" t="s">
        <v>1260</v>
      </c>
    </row>
    <row r="345" s="2" customFormat="1">
      <c r="A345" s="40"/>
      <c r="B345" s="41"/>
      <c r="C345" s="42"/>
      <c r="D345" s="229" t="s">
        <v>154</v>
      </c>
      <c r="E345" s="42"/>
      <c r="F345" s="230" t="s">
        <v>851</v>
      </c>
      <c r="G345" s="42"/>
      <c r="H345" s="42"/>
      <c r="I345" s="231"/>
      <c r="J345" s="42"/>
      <c r="K345" s="42"/>
      <c r="L345" s="46"/>
      <c r="M345" s="232"/>
      <c r="N345" s="23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154</v>
      </c>
      <c r="AU345" s="19" t="s">
        <v>80</v>
      </c>
    </row>
    <row r="346" s="2" customFormat="1" ht="24.15" customHeight="1">
      <c r="A346" s="40"/>
      <c r="B346" s="41"/>
      <c r="C346" s="215" t="s">
        <v>628</v>
      </c>
      <c r="D346" s="215" t="s">
        <v>148</v>
      </c>
      <c r="E346" s="216" t="s">
        <v>853</v>
      </c>
      <c r="F346" s="217" t="s">
        <v>854</v>
      </c>
      <c r="G346" s="218" t="s">
        <v>281</v>
      </c>
      <c r="H346" s="219">
        <v>27.643999999999998</v>
      </c>
      <c r="I346" s="220"/>
      <c r="J346" s="221">
        <f>ROUND(I346*H346,2)</f>
        <v>0</v>
      </c>
      <c r="K346" s="222"/>
      <c r="L346" s="46"/>
      <c r="M346" s="223" t="s">
        <v>19</v>
      </c>
      <c r="N346" s="224" t="s">
        <v>42</v>
      </c>
      <c r="O346" s="86"/>
      <c r="P346" s="225">
        <f>O346*H346</f>
        <v>0</v>
      </c>
      <c r="Q346" s="225">
        <v>0</v>
      </c>
      <c r="R346" s="225">
        <f>Q346*H346</f>
        <v>0</v>
      </c>
      <c r="S346" s="225">
        <v>0</v>
      </c>
      <c r="T346" s="22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27" t="s">
        <v>152</v>
      </c>
      <c r="AT346" s="227" t="s">
        <v>148</v>
      </c>
      <c r="AU346" s="227" t="s">
        <v>80</v>
      </c>
      <c r="AY346" s="19" t="s">
        <v>146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19" t="s">
        <v>78</v>
      </c>
      <c r="BK346" s="228">
        <f>ROUND(I346*H346,2)</f>
        <v>0</v>
      </c>
      <c r="BL346" s="19" t="s">
        <v>152</v>
      </c>
      <c r="BM346" s="227" t="s">
        <v>1261</v>
      </c>
    </row>
    <row r="347" s="2" customFormat="1">
      <c r="A347" s="40"/>
      <c r="B347" s="41"/>
      <c r="C347" s="42"/>
      <c r="D347" s="229" t="s">
        <v>154</v>
      </c>
      <c r="E347" s="42"/>
      <c r="F347" s="230" t="s">
        <v>856</v>
      </c>
      <c r="G347" s="42"/>
      <c r="H347" s="42"/>
      <c r="I347" s="231"/>
      <c r="J347" s="42"/>
      <c r="K347" s="42"/>
      <c r="L347" s="46"/>
      <c r="M347" s="232"/>
      <c r="N347" s="233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154</v>
      </c>
      <c r="AU347" s="19" t="s">
        <v>80</v>
      </c>
    </row>
    <row r="348" s="2" customFormat="1" ht="24.15" customHeight="1">
      <c r="A348" s="40"/>
      <c r="B348" s="41"/>
      <c r="C348" s="215" t="s">
        <v>632</v>
      </c>
      <c r="D348" s="215" t="s">
        <v>148</v>
      </c>
      <c r="E348" s="216" t="s">
        <v>858</v>
      </c>
      <c r="F348" s="217" t="s">
        <v>280</v>
      </c>
      <c r="G348" s="218" t="s">
        <v>281</v>
      </c>
      <c r="H348" s="219">
        <v>84.620999999999995</v>
      </c>
      <c r="I348" s="220"/>
      <c r="J348" s="221">
        <f>ROUND(I348*H348,2)</f>
        <v>0</v>
      </c>
      <c r="K348" s="222"/>
      <c r="L348" s="46"/>
      <c r="M348" s="223" t="s">
        <v>19</v>
      </c>
      <c r="N348" s="224" t="s">
        <v>42</v>
      </c>
      <c r="O348" s="86"/>
      <c r="P348" s="225">
        <f>O348*H348</f>
        <v>0</v>
      </c>
      <c r="Q348" s="225">
        <v>0</v>
      </c>
      <c r="R348" s="225">
        <f>Q348*H348</f>
        <v>0</v>
      </c>
      <c r="S348" s="225">
        <v>0</v>
      </c>
      <c r="T348" s="22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27" t="s">
        <v>152</v>
      </c>
      <c r="AT348" s="227" t="s">
        <v>148</v>
      </c>
      <c r="AU348" s="227" t="s">
        <v>80</v>
      </c>
      <c r="AY348" s="19" t="s">
        <v>146</v>
      </c>
      <c r="BE348" s="228">
        <f>IF(N348="základní",J348,0)</f>
        <v>0</v>
      </c>
      <c r="BF348" s="228">
        <f>IF(N348="snížená",J348,0)</f>
        <v>0</v>
      </c>
      <c r="BG348" s="228">
        <f>IF(N348="zákl. přenesená",J348,0)</f>
        <v>0</v>
      </c>
      <c r="BH348" s="228">
        <f>IF(N348="sníž. přenesená",J348,0)</f>
        <v>0</v>
      </c>
      <c r="BI348" s="228">
        <f>IF(N348="nulová",J348,0)</f>
        <v>0</v>
      </c>
      <c r="BJ348" s="19" t="s">
        <v>78</v>
      </c>
      <c r="BK348" s="228">
        <f>ROUND(I348*H348,2)</f>
        <v>0</v>
      </c>
      <c r="BL348" s="19" t="s">
        <v>152</v>
      </c>
      <c r="BM348" s="227" t="s">
        <v>1262</v>
      </c>
    </row>
    <row r="349" s="2" customFormat="1">
      <c r="A349" s="40"/>
      <c r="B349" s="41"/>
      <c r="C349" s="42"/>
      <c r="D349" s="229" t="s">
        <v>154</v>
      </c>
      <c r="E349" s="42"/>
      <c r="F349" s="230" t="s">
        <v>860</v>
      </c>
      <c r="G349" s="42"/>
      <c r="H349" s="42"/>
      <c r="I349" s="231"/>
      <c r="J349" s="42"/>
      <c r="K349" s="42"/>
      <c r="L349" s="46"/>
      <c r="M349" s="232"/>
      <c r="N349" s="23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154</v>
      </c>
      <c r="AU349" s="19" t="s">
        <v>80</v>
      </c>
    </row>
    <row r="350" s="2" customFormat="1" ht="24.15" customHeight="1">
      <c r="A350" s="40"/>
      <c r="B350" s="41"/>
      <c r="C350" s="215" t="s">
        <v>637</v>
      </c>
      <c r="D350" s="215" t="s">
        <v>148</v>
      </c>
      <c r="E350" s="216" t="s">
        <v>862</v>
      </c>
      <c r="F350" s="217" t="s">
        <v>863</v>
      </c>
      <c r="G350" s="218" t="s">
        <v>281</v>
      </c>
      <c r="H350" s="219">
        <v>20.239999999999998</v>
      </c>
      <c r="I350" s="220"/>
      <c r="J350" s="221">
        <f>ROUND(I350*H350,2)</f>
        <v>0</v>
      </c>
      <c r="K350" s="222"/>
      <c r="L350" s="46"/>
      <c r="M350" s="223" t="s">
        <v>19</v>
      </c>
      <c r="N350" s="224" t="s">
        <v>42</v>
      </c>
      <c r="O350" s="86"/>
      <c r="P350" s="225">
        <f>O350*H350</f>
        <v>0</v>
      </c>
      <c r="Q350" s="225">
        <v>0</v>
      </c>
      <c r="R350" s="225">
        <f>Q350*H350</f>
        <v>0</v>
      </c>
      <c r="S350" s="225">
        <v>0</v>
      </c>
      <c r="T350" s="226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7" t="s">
        <v>152</v>
      </c>
      <c r="AT350" s="227" t="s">
        <v>148</v>
      </c>
      <c r="AU350" s="227" t="s">
        <v>80</v>
      </c>
      <c r="AY350" s="19" t="s">
        <v>146</v>
      </c>
      <c r="BE350" s="228">
        <f>IF(N350="základní",J350,0)</f>
        <v>0</v>
      </c>
      <c r="BF350" s="228">
        <f>IF(N350="snížená",J350,0)</f>
        <v>0</v>
      </c>
      <c r="BG350" s="228">
        <f>IF(N350="zákl. přenesená",J350,0)</f>
        <v>0</v>
      </c>
      <c r="BH350" s="228">
        <f>IF(N350="sníž. přenesená",J350,0)</f>
        <v>0</v>
      </c>
      <c r="BI350" s="228">
        <f>IF(N350="nulová",J350,0)</f>
        <v>0</v>
      </c>
      <c r="BJ350" s="19" t="s">
        <v>78</v>
      </c>
      <c r="BK350" s="228">
        <f>ROUND(I350*H350,2)</f>
        <v>0</v>
      </c>
      <c r="BL350" s="19" t="s">
        <v>152</v>
      </c>
      <c r="BM350" s="227" t="s">
        <v>1263</v>
      </c>
    </row>
    <row r="351" s="2" customFormat="1">
      <c r="A351" s="40"/>
      <c r="B351" s="41"/>
      <c r="C351" s="42"/>
      <c r="D351" s="229" t="s">
        <v>154</v>
      </c>
      <c r="E351" s="42"/>
      <c r="F351" s="230" t="s">
        <v>865</v>
      </c>
      <c r="G351" s="42"/>
      <c r="H351" s="42"/>
      <c r="I351" s="231"/>
      <c r="J351" s="42"/>
      <c r="K351" s="42"/>
      <c r="L351" s="46"/>
      <c r="M351" s="232"/>
      <c r="N351" s="23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154</v>
      </c>
      <c r="AU351" s="19" t="s">
        <v>80</v>
      </c>
    </row>
    <row r="352" s="12" customFormat="1" ht="22.8" customHeight="1">
      <c r="A352" s="12"/>
      <c r="B352" s="199"/>
      <c r="C352" s="200"/>
      <c r="D352" s="201" t="s">
        <v>70</v>
      </c>
      <c r="E352" s="213" t="s">
        <v>866</v>
      </c>
      <c r="F352" s="213" t="s">
        <v>867</v>
      </c>
      <c r="G352" s="200"/>
      <c r="H352" s="200"/>
      <c r="I352" s="203"/>
      <c r="J352" s="214">
        <f>BK352</f>
        <v>0</v>
      </c>
      <c r="K352" s="200"/>
      <c r="L352" s="205"/>
      <c r="M352" s="206"/>
      <c r="N352" s="207"/>
      <c r="O352" s="207"/>
      <c r="P352" s="208">
        <f>SUM(P353:P354)</f>
        <v>0</v>
      </c>
      <c r="Q352" s="207"/>
      <c r="R352" s="208">
        <f>SUM(R353:R354)</f>
        <v>0</v>
      </c>
      <c r="S352" s="207"/>
      <c r="T352" s="209">
        <f>SUM(T353:T354)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10" t="s">
        <v>78</v>
      </c>
      <c r="AT352" s="211" t="s">
        <v>70</v>
      </c>
      <c r="AU352" s="211" t="s">
        <v>78</v>
      </c>
      <c r="AY352" s="210" t="s">
        <v>146</v>
      </c>
      <c r="BK352" s="212">
        <f>SUM(BK353:BK354)</f>
        <v>0</v>
      </c>
    </row>
    <row r="353" s="2" customFormat="1" ht="24.15" customHeight="1">
      <c r="A353" s="40"/>
      <c r="B353" s="41"/>
      <c r="C353" s="215" t="s">
        <v>641</v>
      </c>
      <c r="D353" s="215" t="s">
        <v>148</v>
      </c>
      <c r="E353" s="216" t="s">
        <v>869</v>
      </c>
      <c r="F353" s="217" t="s">
        <v>870</v>
      </c>
      <c r="G353" s="218" t="s">
        <v>281</v>
      </c>
      <c r="H353" s="219">
        <v>96.468999999999994</v>
      </c>
      <c r="I353" s="220"/>
      <c r="J353" s="221">
        <f>ROUND(I353*H353,2)</f>
        <v>0</v>
      </c>
      <c r="K353" s="222"/>
      <c r="L353" s="46"/>
      <c r="M353" s="223" t="s">
        <v>19</v>
      </c>
      <c r="N353" s="224" t="s">
        <v>42</v>
      </c>
      <c r="O353" s="86"/>
      <c r="P353" s="225">
        <f>O353*H353</f>
        <v>0</v>
      </c>
      <c r="Q353" s="225">
        <v>0</v>
      </c>
      <c r="R353" s="225">
        <f>Q353*H353</f>
        <v>0</v>
      </c>
      <c r="S353" s="225">
        <v>0</v>
      </c>
      <c r="T353" s="22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27" t="s">
        <v>152</v>
      </c>
      <c r="AT353" s="227" t="s">
        <v>148</v>
      </c>
      <c r="AU353" s="227" t="s">
        <v>80</v>
      </c>
      <c r="AY353" s="19" t="s">
        <v>146</v>
      </c>
      <c r="BE353" s="228">
        <f>IF(N353="základní",J353,0)</f>
        <v>0</v>
      </c>
      <c r="BF353" s="228">
        <f>IF(N353="snížená",J353,0)</f>
        <v>0</v>
      </c>
      <c r="BG353" s="228">
        <f>IF(N353="zákl. přenesená",J353,0)</f>
        <v>0</v>
      </c>
      <c r="BH353" s="228">
        <f>IF(N353="sníž. přenesená",J353,0)</f>
        <v>0</v>
      </c>
      <c r="BI353" s="228">
        <f>IF(N353="nulová",J353,0)</f>
        <v>0</v>
      </c>
      <c r="BJ353" s="19" t="s">
        <v>78</v>
      </c>
      <c r="BK353" s="228">
        <f>ROUND(I353*H353,2)</f>
        <v>0</v>
      </c>
      <c r="BL353" s="19" t="s">
        <v>152</v>
      </c>
      <c r="BM353" s="227" t="s">
        <v>1264</v>
      </c>
    </row>
    <row r="354" s="2" customFormat="1">
      <c r="A354" s="40"/>
      <c r="B354" s="41"/>
      <c r="C354" s="42"/>
      <c r="D354" s="229" t="s">
        <v>154</v>
      </c>
      <c r="E354" s="42"/>
      <c r="F354" s="230" t="s">
        <v>872</v>
      </c>
      <c r="G354" s="42"/>
      <c r="H354" s="42"/>
      <c r="I354" s="231"/>
      <c r="J354" s="42"/>
      <c r="K354" s="42"/>
      <c r="L354" s="46"/>
      <c r="M354" s="232"/>
      <c r="N354" s="233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154</v>
      </c>
      <c r="AU354" s="19" t="s">
        <v>80</v>
      </c>
    </row>
    <row r="355" s="12" customFormat="1" ht="25.92" customHeight="1">
      <c r="A355" s="12"/>
      <c r="B355" s="199"/>
      <c r="C355" s="200"/>
      <c r="D355" s="201" t="s">
        <v>70</v>
      </c>
      <c r="E355" s="202" t="s">
        <v>873</v>
      </c>
      <c r="F355" s="202" t="s">
        <v>874</v>
      </c>
      <c r="G355" s="200"/>
      <c r="H355" s="200"/>
      <c r="I355" s="203"/>
      <c r="J355" s="204">
        <f>BK355</f>
        <v>0</v>
      </c>
      <c r="K355" s="200"/>
      <c r="L355" s="205"/>
      <c r="M355" s="206"/>
      <c r="N355" s="207"/>
      <c r="O355" s="207"/>
      <c r="P355" s="208">
        <f>P356</f>
        <v>0</v>
      </c>
      <c r="Q355" s="207"/>
      <c r="R355" s="208">
        <f>R356</f>
        <v>0.00044000000000000002</v>
      </c>
      <c r="S355" s="207"/>
      <c r="T355" s="209">
        <f>T356</f>
        <v>0.045999999999999999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10" t="s">
        <v>80</v>
      </c>
      <c r="AT355" s="211" t="s">
        <v>70</v>
      </c>
      <c r="AU355" s="211" t="s">
        <v>71</v>
      </c>
      <c r="AY355" s="210" t="s">
        <v>146</v>
      </c>
      <c r="BK355" s="212">
        <f>BK356</f>
        <v>0</v>
      </c>
    </row>
    <row r="356" s="12" customFormat="1" ht="22.8" customHeight="1">
      <c r="A356" s="12"/>
      <c r="B356" s="199"/>
      <c r="C356" s="200"/>
      <c r="D356" s="201" t="s">
        <v>70</v>
      </c>
      <c r="E356" s="213" t="s">
        <v>1265</v>
      </c>
      <c r="F356" s="213" t="s">
        <v>1266</v>
      </c>
      <c r="G356" s="200"/>
      <c r="H356" s="200"/>
      <c r="I356" s="203"/>
      <c r="J356" s="214">
        <f>BK356</f>
        <v>0</v>
      </c>
      <c r="K356" s="200"/>
      <c r="L356" s="205"/>
      <c r="M356" s="206"/>
      <c r="N356" s="207"/>
      <c r="O356" s="207"/>
      <c r="P356" s="208">
        <f>SUM(P357:P362)</f>
        <v>0</v>
      </c>
      <c r="Q356" s="207"/>
      <c r="R356" s="208">
        <f>SUM(R357:R362)</f>
        <v>0.00044000000000000002</v>
      </c>
      <c r="S356" s="207"/>
      <c r="T356" s="209">
        <f>SUM(T357:T362)</f>
        <v>0.045999999999999999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10" t="s">
        <v>80</v>
      </c>
      <c r="AT356" s="211" t="s">
        <v>70</v>
      </c>
      <c r="AU356" s="211" t="s">
        <v>78</v>
      </c>
      <c r="AY356" s="210" t="s">
        <v>146</v>
      </c>
      <c r="BK356" s="212">
        <f>SUM(BK357:BK362)</f>
        <v>0</v>
      </c>
    </row>
    <row r="357" s="2" customFormat="1" ht="16.5" customHeight="1">
      <c r="A357" s="40"/>
      <c r="B357" s="41"/>
      <c r="C357" s="215" t="s">
        <v>645</v>
      </c>
      <c r="D357" s="215" t="s">
        <v>148</v>
      </c>
      <c r="E357" s="216" t="s">
        <v>1267</v>
      </c>
      <c r="F357" s="217" t="s">
        <v>1268</v>
      </c>
      <c r="G357" s="218" t="s">
        <v>412</v>
      </c>
      <c r="H357" s="219">
        <v>1</v>
      </c>
      <c r="I357" s="220"/>
      <c r="J357" s="221">
        <f>ROUND(I357*H357,2)</f>
        <v>0</v>
      </c>
      <c r="K357" s="222"/>
      <c r="L357" s="46"/>
      <c r="M357" s="223" t="s">
        <v>19</v>
      </c>
      <c r="N357" s="224" t="s">
        <v>42</v>
      </c>
      <c r="O357" s="86"/>
      <c r="P357" s="225">
        <f>O357*H357</f>
        <v>0</v>
      </c>
      <c r="Q357" s="225">
        <v>0.00044000000000000002</v>
      </c>
      <c r="R357" s="225">
        <f>Q357*H357</f>
        <v>0.00044000000000000002</v>
      </c>
      <c r="S357" s="225">
        <v>0</v>
      </c>
      <c r="T357" s="226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27" t="s">
        <v>248</v>
      </c>
      <c r="AT357" s="227" t="s">
        <v>148</v>
      </c>
      <c r="AU357" s="227" t="s">
        <v>80</v>
      </c>
      <c r="AY357" s="19" t="s">
        <v>146</v>
      </c>
      <c r="BE357" s="228">
        <f>IF(N357="základní",J357,0)</f>
        <v>0</v>
      </c>
      <c r="BF357" s="228">
        <f>IF(N357="snížená",J357,0)</f>
        <v>0</v>
      </c>
      <c r="BG357" s="228">
        <f>IF(N357="zákl. přenesená",J357,0)</f>
        <v>0</v>
      </c>
      <c r="BH357" s="228">
        <f>IF(N357="sníž. přenesená",J357,0)</f>
        <v>0</v>
      </c>
      <c r="BI357" s="228">
        <f>IF(N357="nulová",J357,0)</f>
        <v>0</v>
      </c>
      <c r="BJ357" s="19" t="s">
        <v>78</v>
      </c>
      <c r="BK357" s="228">
        <f>ROUND(I357*H357,2)</f>
        <v>0</v>
      </c>
      <c r="BL357" s="19" t="s">
        <v>248</v>
      </c>
      <c r="BM357" s="227" t="s">
        <v>1269</v>
      </c>
    </row>
    <row r="358" s="13" customFormat="1">
      <c r="A358" s="13"/>
      <c r="B358" s="236"/>
      <c r="C358" s="237"/>
      <c r="D358" s="234" t="s">
        <v>158</v>
      </c>
      <c r="E358" s="238" t="s">
        <v>19</v>
      </c>
      <c r="F358" s="239" t="s">
        <v>1270</v>
      </c>
      <c r="G358" s="237"/>
      <c r="H358" s="240">
        <v>1</v>
      </c>
      <c r="I358" s="241"/>
      <c r="J358" s="237"/>
      <c r="K358" s="237"/>
      <c r="L358" s="242"/>
      <c r="M358" s="243"/>
      <c r="N358" s="244"/>
      <c r="O358" s="244"/>
      <c r="P358" s="244"/>
      <c r="Q358" s="244"/>
      <c r="R358" s="244"/>
      <c r="S358" s="244"/>
      <c r="T358" s="24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6" t="s">
        <v>158</v>
      </c>
      <c r="AU358" s="246" t="s">
        <v>80</v>
      </c>
      <c r="AV358" s="13" t="s">
        <v>80</v>
      </c>
      <c r="AW358" s="13" t="s">
        <v>33</v>
      </c>
      <c r="AX358" s="13" t="s">
        <v>78</v>
      </c>
      <c r="AY358" s="246" t="s">
        <v>146</v>
      </c>
    </row>
    <row r="359" s="2" customFormat="1" ht="16.5" customHeight="1">
      <c r="A359" s="40"/>
      <c r="B359" s="41"/>
      <c r="C359" s="215" t="s">
        <v>649</v>
      </c>
      <c r="D359" s="215" t="s">
        <v>148</v>
      </c>
      <c r="E359" s="216" t="s">
        <v>1271</v>
      </c>
      <c r="F359" s="217" t="s">
        <v>1272</v>
      </c>
      <c r="G359" s="218" t="s">
        <v>412</v>
      </c>
      <c r="H359" s="219">
        <v>1</v>
      </c>
      <c r="I359" s="220"/>
      <c r="J359" s="221">
        <f>ROUND(I359*H359,2)</f>
        <v>0</v>
      </c>
      <c r="K359" s="222"/>
      <c r="L359" s="46"/>
      <c r="M359" s="223" t="s">
        <v>19</v>
      </c>
      <c r="N359" s="224" t="s">
        <v>42</v>
      </c>
      <c r="O359" s="86"/>
      <c r="P359" s="225">
        <f>O359*H359</f>
        <v>0</v>
      </c>
      <c r="Q359" s="225">
        <v>0</v>
      </c>
      <c r="R359" s="225">
        <f>Q359*H359</f>
        <v>0</v>
      </c>
      <c r="S359" s="225">
        <v>0.044999999999999998</v>
      </c>
      <c r="T359" s="226">
        <f>S359*H359</f>
        <v>0.044999999999999998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27" t="s">
        <v>248</v>
      </c>
      <c r="AT359" s="227" t="s">
        <v>148</v>
      </c>
      <c r="AU359" s="227" t="s">
        <v>80</v>
      </c>
      <c r="AY359" s="19" t="s">
        <v>146</v>
      </c>
      <c r="BE359" s="228">
        <f>IF(N359="základní",J359,0)</f>
        <v>0</v>
      </c>
      <c r="BF359" s="228">
        <f>IF(N359="snížená",J359,0)</f>
        <v>0</v>
      </c>
      <c r="BG359" s="228">
        <f>IF(N359="zákl. přenesená",J359,0)</f>
        <v>0</v>
      </c>
      <c r="BH359" s="228">
        <f>IF(N359="sníž. přenesená",J359,0)</f>
        <v>0</v>
      </c>
      <c r="BI359" s="228">
        <f>IF(N359="nulová",J359,0)</f>
        <v>0</v>
      </c>
      <c r="BJ359" s="19" t="s">
        <v>78</v>
      </c>
      <c r="BK359" s="228">
        <f>ROUND(I359*H359,2)</f>
        <v>0</v>
      </c>
      <c r="BL359" s="19" t="s">
        <v>248</v>
      </c>
      <c r="BM359" s="227" t="s">
        <v>1273</v>
      </c>
    </row>
    <row r="360" s="13" customFormat="1">
      <c r="A360" s="13"/>
      <c r="B360" s="236"/>
      <c r="C360" s="237"/>
      <c r="D360" s="234" t="s">
        <v>158</v>
      </c>
      <c r="E360" s="238" t="s">
        <v>19</v>
      </c>
      <c r="F360" s="239" t="s">
        <v>1270</v>
      </c>
      <c r="G360" s="237"/>
      <c r="H360" s="240">
        <v>1</v>
      </c>
      <c r="I360" s="241"/>
      <c r="J360" s="237"/>
      <c r="K360" s="237"/>
      <c r="L360" s="242"/>
      <c r="M360" s="243"/>
      <c r="N360" s="244"/>
      <c r="O360" s="244"/>
      <c r="P360" s="244"/>
      <c r="Q360" s="244"/>
      <c r="R360" s="244"/>
      <c r="S360" s="244"/>
      <c r="T360" s="24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6" t="s">
        <v>158</v>
      </c>
      <c r="AU360" s="246" t="s">
        <v>80</v>
      </c>
      <c r="AV360" s="13" t="s">
        <v>80</v>
      </c>
      <c r="AW360" s="13" t="s">
        <v>33</v>
      </c>
      <c r="AX360" s="13" t="s">
        <v>78</v>
      </c>
      <c r="AY360" s="246" t="s">
        <v>146</v>
      </c>
    </row>
    <row r="361" s="2" customFormat="1" ht="16.5" customHeight="1">
      <c r="A361" s="40"/>
      <c r="B361" s="41"/>
      <c r="C361" s="215" t="s">
        <v>654</v>
      </c>
      <c r="D361" s="215" t="s">
        <v>148</v>
      </c>
      <c r="E361" s="216" t="s">
        <v>1274</v>
      </c>
      <c r="F361" s="217" t="s">
        <v>1275</v>
      </c>
      <c r="G361" s="218" t="s">
        <v>412</v>
      </c>
      <c r="H361" s="219">
        <v>1</v>
      </c>
      <c r="I361" s="220"/>
      <c r="J361" s="221">
        <f>ROUND(I361*H361,2)</f>
        <v>0</v>
      </c>
      <c r="K361" s="222"/>
      <c r="L361" s="46"/>
      <c r="M361" s="223" t="s">
        <v>19</v>
      </c>
      <c r="N361" s="224" t="s">
        <v>42</v>
      </c>
      <c r="O361" s="86"/>
      <c r="P361" s="225">
        <f>O361*H361</f>
        <v>0</v>
      </c>
      <c r="Q361" s="225">
        <v>0</v>
      </c>
      <c r="R361" s="225">
        <f>Q361*H361</f>
        <v>0</v>
      </c>
      <c r="S361" s="225">
        <v>0.001</v>
      </c>
      <c r="T361" s="226">
        <f>S361*H361</f>
        <v>0.001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27" t="s">
        <v>248</v>
      </c>
      <c r="AT361" s="227" t="s">
        <v>148</v>
      </c>
      <c r="AU361" s="227" t="s">
        <v>80</v>
      </c>
      <c r="AY361" s="19" t="s">
        <v>146</v>
      </c>
      <c r="BE361" s="228">
        <f>IF(N361="základní",J361,0)</f>
        <v>0</v>
      </c>
      <c r="BF361" s="228">
        <f>IF(N361="snížená",J361,0)</f>
        <v>0</v>
      </c>
      <c r="BG361" s="228">
        <f>IF(N361="zákl. přenesená",J361,0)</f>
        <v>0</v>
      </c>
      <c r="BH361" s="228">
        <f>IF(N361="sníž. přenesená",J361,0)</f>
        <v>0</v>
      </c>
      <c r="BI361" s="228">
        <f>IF(N361="nulová",J361,0)</f>
        <v>0</v>
      </c>
      <c r="BJ361" s="19" t="s">
        <v>78</v>
      </c>
      <c r="BK361" s="228">
        <f>ROUND(I361*H361,2)</f>
        <v>0</v>
      </c>
      <c r="BL361" s="19" t="s">
        <v>248</v>
      </c>
      <c r="BM361" s="227" t="s">
        <v>1276</v>
      </c>
    </row>
    <row r="362" s="13" customFormat="1">
      <c r="A362" s="13"/>
      <c r="B362" s="236"/>
      <c r="C362" s="237"/>
      <c r="D362" s="234" t="s">
        <v>158</v>
      </c>
      <c r="E362" s="238" t="s">
        <v>19</v>
      </c>
      <c r="F362" s="239" t="s">
        <v>1277</v>
      </c>
      <c r="G362" s="237"/>
      <c r="H362" s="240">
        <v>1</v>
      </c>
      <c r="I362" s="241"/>
      <c r="J362" s="237"/>
      <c r="K362" s="237"/>
      <c r="L362" s="242"/>
      <c r="M362" s="279"/>
      <c r="N362" s="280"/>
      <c r="O362" s="280"/>
      <c r="P362" s="280"/>
      <c r="Q362" s="280"/>
      <c r="R362" s="280"/>
      <c r="S362" s="280"/>
      <c r="T362" s="28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6" t="s">
        <v>158</v>
      </c>
      <c r="AU362" s="246" t="s">
        <v>80</v>
      </c>
      <c r="AV362" s="13" t="s">
        <v>80</v>
      </c>
      <c r="AW362" s="13" t="s">
        <v>33</v>
      </c>
      <c r="AX362" s="13" t="s">
        <v>78</v>
      </c>
      <c r="AY362" s="246" t="s">
        <v>146</v>
      </c>
    </row>
    <row r="363" s="2" customFormat="1" ht="6.96" customHeight="1">
      <c r="A363" s="40"/>
      <c r="B363" s="61"/>
      <c r="C363" s="62"/>
      <c r="D363" s="62"/>
      <c r="E363" s="62"/>
      <c r="F363" s="62"/>
      <c r="G363" s="62"/>
      <c r="H363" s="62"/>
      <c r="I363" s="62"/>
      <c r="J363" s="62"/>
      <c r="K363" s="62"/>
      <c r="L363" s="46"/>
      <c r="M363" s="40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</row>
  </sheetData>
  <sheetProtection sheet="1" autoFilter="0" formatColumns="0" formatRows="0" objects="1" scenarios="1" spinCount="100000" saltValue="LY/kPM2Z3Vfx0i0mEOGpr4c8rjavCCy3PDhmi6gNoeCwD1tR4e9lRplcu4BNQJ/zdbnimqF25IYKM73kfZkYBQ==" hashValue="xLETDzW/OckpaZ4+5yoBI4O0xlhMKMmKPP2Mx/3Nku1HFquPaSVxs/lCf7WALBEJsGr+bstPsGK6Qviny7mJQw==" algorithmName="SHA-512" password="CC35"/>
  <autoFilter ref="C88:K362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1/111151111"/>
    <hyperlink ref="F97" r:id="rId2" display="https://podminky.urs.cz/item/CS_URS_2024_01/113106171"/>
    <hyperlink ref="F100" r:id="rId3" display="https://podminky.urs.cz/item/CS_URS_2024_01/113107152"/>
    <hyperlink ref="F105" r:id="rId4" display="https://podminky.urs.cz/item/CS_URS_2024_01/113107162"/>
    <hyperlink ref="F110" r:id="rId5" display="https://podminky.urs.cz/item/CS_URS_2024_01/113107170"/>
    <hyperlink ref="F113" r:id="rId6" display="https://podminky.urs.cz/item/CS_URS_2024_01/113154124"/>
    <hyperlink ref="F116" r:id="rId7" display="https://podminky.urs.cz/item/CS_URS_2024_01/113202111"/>
    <hyperlink ref="F121" r:id="rId8" display="https://podminky.urs.cz/item/CS_URS_2024_01/113203111"/>
    <hyperlink ref="F123" r:id="rId9" display="https://podminky.urs.cz/item/CS_URS_2024_01/119001401"/>
    <hyperlink ref="F125" r:id="rId10" display="https://podminky.urs.cz/item/CS_URS_2024_01/119001421"/>
    <hyperlink ref="F127" r:id="rId11" display="https://podminky.urs.cz/item/CS_URS_2024_01/121151103"/>
    <hyperlink ref="F130" r:id="rId12" display="https://podminky.urs.cz/item/CS_URS_2024_01/129001101"/>
    <hyperlink ref="F139" r:id="rId13" display="https://podminky.urs.cz/item/CS_URS_2024_01/131213711"/>
    <hyperlink ref="F142" r:id="rId14" display="https://podminky.urs.cz/item/CS_URS_2024_01/132212121"/>
    <hyperlink ref="F148" r:id="rId15" display="https://podminky.urs.cz/item/CS_URS_2024_01/151811132"/>
    <hyperlink ref="F154" r:id="rId16" display="https://podminky.urs.cz/item/CS_URS_2024_01/151811232"/>
    <hyperlink ref="F156" r:id="rId17" display="https://podminky.urs.cz/item/CS_URS_2024_01/162351104"/>
    <hyperlink ref="F159" r:id="rId18" display="https://podminky.urs.cz/item/CS_URS_2024_01/162751117"/>
    <hyperlink ref="F162" r:id="rId19" display="https://podminky.urs.cz/item/CS_URS_2024_01/167151101"/>
    <hyperlink ref="F166" r:id="rId20" display="https://podminky.urs.cz/item/CS_URS_2024_01/171201231"/>
    <hyperlink ref="F170" r:id="rId21" display="https://podminky.urs.cz/item/CS_URS_2024_01/171251201"/>
    <hyperlink ref="F172" r:id="rId22" display="https://podminky.urs.cz/item/CS_URS_2024_01/174111101"/>
    <hyperlink ref="F178" r:id="rId23" display="https://podminky.urs.cz/item/CS_URS_2024_01/174151101"/>
    <hyperlink ref="F187" r:id="rId24" display="https://podminky.urs.cz/item/CS_URS_2024_01/181351003"/>
    <hyperlink ref="F189" r:id="rId25" display="https://podminky.urs.cz/item/CS_URS_2024_01/181451131"/>
    <hyperlink ref="F193" r:id="rId26" display="https://podminky.urs.cz/item/CS_URS_2024_01/181951112"/>
    <hyperlink ref="F199" r:id="rId27" display="https://podminky.urs.cz/item/CS_URS_2024_01/182303111"/>
    <hyperlink ref="F203" r:id="rId28" display="https://podminky.urs.cz/item/CS_URS_2024_01/184813521"/>
    <hyperlink ref="F209" r:id="rId29" display="https://podminky.urs.cz/item/CS_URS_2024_01/185803111"/>
    <hyperlink ref="F211" r:id="rId30" display="https://podminky.urs.cz/item/CS_URS_2024_01/185803211"/>
    <hyperlink ref="F214" r:id="rId31" display="https://podminky.urs.cz/item/CS_URS_2024_01/274313711"/>
    <hyperlink ref="F223" r:id="rId32" display="https://podminky.urs.cz/item/CS_URS_2024_01/275313611"/>
    <hyperlink ref="F228" r:id="rId33" display="https://podminky.urs.cz/item/CS_URS_2024_01/564201111"/>
    <hyperlink ref="F237" r:id="rId34" display="https://podminky.urs.cz/item/CS_URS_2024_01/564871111"/>
    <hyperlink ref="F244" r:id="rId35" display="https://podminky.urs.cz/item/CS_URS_2024_01/573191111"/>
    <hyperlink ref="F247" r:id="rId36" display="https://podminky.urs.cz/item/CS_URS_2024_01/573231107"/>
    <hyperlink ref="F254" r:id="rId37" display="https://podminky.urs.cz/item/CS_URS_2024_01/596212222"/>
    <hyperlink ref="F263" r:id="rId38" display="https://podminky.urs.cz/item/CS_URS_2024_01/596991112"/>
    <hyperlink ref="F266" r:id="rId39" display="https://podminky.urs.cz/item/CS_URS_2024_01/810391811"/>
    <hyperlink ref="F269" r:id="rId40" display="https://podminky.urs.cz/item/CS_URS_2024_01/850311811"/>
    <hyperlink ref="F272" r:id="rId41" display="https://podminky.urs.cz/item/CS_URS_2024_01/871251811"/>
    <hyperlink ref="F275" r:id="rId42" display="https://podminky.urs.cz/item/CS_URS_2024_01/899132212"/>
    <hyperlink ref="F279" r:id="rId43" display="https://podminky.urs.cz/item/CS_URS_2024_01/912521121"/>
    <hyperlink ref="F282" r:id="rId44" display="https://podminky.urs.cz/item/CS_URS_2024_01/916111123"/>
    <hyperlink ref="F289" r:id="rId45" display="https://podminky.urs.cz/item/CS_URS_2024_01/916131213"/>
    <hyperlink ref="F296" r:id="rId46" display="https://podminky.urs.cz/item/CS_URS_2024_01/916231213"/>
    <hyperlink ref="F301" r:id="rId47" display="https://podminky.urs.cz/item/CS_URS_2024_01/916231292"/>
    <hyperlink ref="F303" r:id="rId48" display="https://podminky.urs.cz/item/CS_URS_2024_01/916241213"/>
    <hyperlink ref="F312" r:id="rId49" display="https://podminky.urs.cz/item/CS_URS_2024_01/919732211"/>
    <hyperlink ref="F315" r:id="rId50" display="https://podminky.urs.cz/item/CS_URS_2024_01/919735113"/>
    <hyperlink ref="F317" r:id="rId51" display="https://podminky.urs.cz/item/CS_URS_2024_01/919748111"/>
    <hyperlink ref="F324" r:id="rId52" display="https://podminky.urs.cz/item/CS_URS_2023_02/919794441"/>
    <hyperlink ref="F327" r:id="rId53" display="https://podminky.urs.cz/item/CS_URS_2024_01/961044111"/>
    <hyperlink ref="F333" r:id="rId54" display="https://podminky.urs.cz/item/CS_URS_2024_01/997006002"/>
    <hyperlink ref="F337" r:id="rId55" display="https://podminky.urs.cz/item/CS_URS_2024_01/997221551"/>
    <hyperlink ref="F339" r:id="rId56" display="https://podminky.urs.cz/item/CS_URS_2024_01/997221559"/>
    <hyperlink ref="F343" r:id="rId57" display="https://podminky.urs.cz/item/CS_URS_2024_01/997221611"/>
    <hyperlink ref="F345" r:id="rId58" display="https://podminky.urs.cz/item/CS_URS_2024_01/997013871"/>
    <hyperlink ref="F347" r:id="rId59" display="https://podminky.urs.cz/item/CS_URS_2024_01/997221861"/>
    <hyperlink ref="F349" r:id="rId60" display="https://podminky.urs.cz/item/CS_URS_2024_01/997221873"/>
    <hyperlink ref="F351" r:id="rId61" display="https://podminky.urs.cz/item/CS_URS_2024_01/997221875"/>
    <hyperlink ref="F354" r:id="rId62" display="https://podminky.urs.cz/item/CS_URS_2024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112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26.25" customHeight="1">
      <c r="B7" s="22"/>
      <c r="E7" s="145" t="str">
        <f>'Rekapitulace stavby'!K6</f>
        <v>Doplnění chybějící dopravní infrastruktury pro pěší v okolí křižovatky ulic Štramberská, Záhumenní a Nádražní</v>
      </c>
      <c r="F7" s="144"/>
      <c r="G7" s="144"/>
      <c r="H7" s="144"/>
      <c r="L7" s="22"/>
    </row>
    <row r="8" s="1" customFormat="1" ht="12" customHeight="1">
      <c r="B8" s="22"/>
      <c r="D8" s="144" t="s">
        <v>113</v>
      </c>
      <c r="L8" s="22"/>
    </row>
    <row r="9" s="2" customFormat="1" ht="16.5" customHeight="1">
      <c r="A9" s="40"/>
      <c r="B9" s="46"/>
      <c r="C9" s="40"/>
      <c r="D9" s="40"/>
      <c r="E9" s="145" t="s">
        <v>1066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883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1278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5. 1. 2024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32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49"/>
      <c r="B29" s="150"/>
      <c r="C29" s="149"/>
      <c r="D29" s="149"/>
      <c r="E29" s="151" t="s">
        <v>36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ROUND((SUM(BE89:BE119)),  2)</f>
        <v>0</v>
      </c>
      <c r="G35" s="40"/>
      <c r="H35" s="40"/>
      <c r="I35" s="159">
        <v>0.20999999999999999</v>
      </c>
      <c r="J35" s="158">
        <f>ROUND(((SUM(BE89:BE119))*I35),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ROUND((SUM(BF89:BF119)),  2)</f>
        <v>0</v>
      </c>
      <c r="G36" s="40"/>
      <c r="H36" s="40"/>
      <c r="I36" s="159">
        <v>0.12</v>
      </c>
      <c r="J36" s="158">
        <f>ROUND(((SUM(BF89:BF119))*I36),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ROUND((SUM(BG89:BG119)),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ROUND((SUM(BH89:BH119)),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ROUND((SUM(BI89:BI119)),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115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1" t="str">
        <f>E7</f>
        <v>Doplnění chybějící dopravní infrastruktury pro pěší v okolí křižovatky ulic Štramberská, Záhumenní a Nádražní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113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1066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883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102.1 - Sanace podloží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ul. Nádražní, Štramberská, Záhumenní</v>
      </c>
      <c r="G56" s="42"/>
      <c r="H56" s="42"/>
      <c r="I56" s="34" t="s">
        <v>23</v>
      </c>
      <c r="J56" s="74" t="str">
        <f>IF(J14="","",J14)</f>
        <v>5. 1. 2024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Město Kopřivnice</v>
      </c>
      <c r="G58" s="42"/>
      <c r="H58" s="42"/>
      <c r="I58" s="34" t="s">
        <v>31</v>
      </c>
      <c r="J58" s="38" t="str">
        <f>E23</f>
        <v>Dopravní projekce Bojko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Dopravní projekce Bojko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116</v>
      </c>
      <c r="D61" s="173"/>
      <c r="E61" s="173"/>
      <c r="F61" s="173"/>
      <c r="G61" s="173"/>
      <c r="H61" s="173"/>
      <c r="I61" s="173"/>
      <c r="J61" s="174" t="s">
        <v>117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118</v>
      </c>
    </row>
    <row r="64" s="9" customFormat="1" ht="24.96" customHeight="1">
      <c r="A64" s="9"/>
      <c r="B64" s="176"/>
      <c r="C64" s="177"/>
      <c r="D64" s="178" t="s">
        <v>119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120</v>
      </c>
      <c r="E65" s="184"/>
      <c r="F65" s="184"/>
      <c r="G65" s="184"/>
      <c r="H65" s="184"/>
      <c r="I65" s="184"/>
      <c r="J65" s="185">
        <f>J91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124</v>
      </c>
      <c r="E66" s="184"/>
      <c r="F66" s="184"/>
      <c r="G66" s="184"/>
      <c r="H66" s="184"/>
      <c r="I66" s="184"/>
      <c r="J66" s="185">
        <f>J109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126</v>
      </c>
      <c r="E67" s="184"/>
      <c r="F67" s="184"/>
      <c r="G67" s="184"/>
      <c r="H67" s="184"/>
      <c r="I67" s="184"/>
      <c r="J67" s="185">
        <f>J115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131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6.25" customHeight="1">
      <c r="A77" s="40"/>
      <c r="B77" s="41"/>
      <c r="C77" s="42"/>
      <c r="D77" s="42"/>
      <c r="E77" s="171" t="str">
        <f>E7</f>
        <v>Doplnění chybějící dopravní infrastruktury pro pěší v okolí křižovatky ulic Štramberská, Záhumenní a Nádražní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113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1" t="s">
        <v>1066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883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SO 102.1 - Sanace podloží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>ul. Nádražní, Štramberská, Záhumenní</v>
      </c>
      <c r="G83" s="42"/>
      <c r="H83" s="42"/>
      <c r="I83" s="34" t="s">
        <v>23</v>
      </c>
      <c r="J83" s="74" t="str">
        <f>IF(J14="","",J14)</f>
        <v>5. 1. 2024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4" t="s">
        <v>25</v>
      </c>
      <c r="D85" s="42"/>
      <c r="E85" s="42"/>
      <c r="F85" s="29" t="str">
        <f>E17</f>
        <v>Město Kopřivnice</v>
      </c>
      <c r="G85" s="42"/>
      <c r="H85" s="42"/>
      <c r="I85" s="34" t="s">
        <v>31</v>
      </c>
      <c r="J85" s="38" t="str">
        <f>E23</f>
        <v>Dopravní projekce Bojko s.r.o.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29</v>
      </c>
      <c r="D86" s="42"/>
      <c r="E86" s="42"/>
      <c r="F86" s="29" t="str">
        <f>IF(E20="","",E20)</f>
        <v>Vyplň údaj</v>
      </c>
      <c r="G86" s="42"/>
      <c r="H86" s="42"/>
      <c r="I86" s="34" t="s">
        <v>34</v>
      </c>
      <c r="J86" s="38" t="str">
        <f>E26</f>
        <v>Dopravní projekce Bojko s.r.o.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132</v>
      </c>
      <c r="D88" s="190" t="s">
        <v>56</v>
      </c>
      <c r="E88" s="190" t="s">
        <v>52</v>
      </c>
      <c r="F88" s="190" t="s">
        <v>53</v>
      </c>
      <c r="G88" s="190" t="s">
        <v>133</v>
      </c>
      <c r="H88" s="190" t="s">
        <v>134</v>
      </c>
      <c r="I88" s="190" t="s">
        <v>135</v>
      </c>
      <c r="J88" s="191" t="s">
        <v>117</v>
      </c>
      <c r="K88" s="192" t="s">
        <v>136</v>
      </c>
      <c r="L88" s="193"/>
      <c r="M88" s="94" t="s">
        <v>19</v>
      </c>
      <c r="N88" s="95" t="s">
        <v>41</v>
      </c>
      <c r="O88" s="95" t="s">
        <v>137</v>
      </c>
      <c r="P88" s="95" t="s">
        <v>138</v>
      </c>
      <c r="Q88" s="95" t="s">
        <v>139</v>
      </c>
      <c r="R88" s="95" t="s">
        <v>140</v>
      </c>
      <c r="S88" s="95" t="s">
        <v>141</v>
      </c>
      <c r="T88" s="96" t="s">
        <v>142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143</v>
      </c>
      <c r="D89" s="42"/>
      <c r="E89" s="42"/>
      <c r="F89" s="42"/>
      <c r="G89" s="42"/>
      <c r="H89" s="42"/>
      <c r="I89" s="42"/>
      <c r="J89" s="194">
        <f>BK89</f>
        <v>0</v>
      </c>
      <c r="K89" s="42"/>
      <c r="L89" s="46"/>
      <c r="M89" s="97"/>
      <c r="N89" s="195"/>
      <c r="O89" s="98"/>
      <c r="P89" s="196">
        <f>P90</f>
        <v>0</v>
      </c>
      <c r="Q89" s="98"/>
      <c r="R89" s="196">
        <f>R90</f>
        <v>0.037294499999999994</v>
      </c>
      <c r="S89" s="98"/>
      <c r="T89" s="197">
        <f>T90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70</v>
      </c>
      <c r="AU89" s="19" t="s">
        <v>118</v>
      </c>
      <c r="BK89" s="198">
        <f>BK90</f>
        <v>0</v>
      </c>
    </row>
    <row r="90" s="12" customFormat="1" ht="25.92" customHeight="1">
      <c r="A90" s="12"/>
      <c r="B90" s="199"/>
      <c r="C90" s="200"/>
      <c r="D90" s="201" t="s">
        <v>70</v>
      </c>
      <c r="E90" s="202" t="s">
        <v>144</v>
      </c>
      <c r="F90" s="202" t="s">
        <v>145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P91+P109+P115</f>
        <v>0</v>
      </c>
      <c r="Q90" s="207"/>
      <c r="R90" s="208">
        <f>R91+R109+R115</f>
        <v>0.037294499999999994</v>
      </c>
      <c r="S90" s="207"/>
      <c r="T90" s="209">
        <f>T91+T109+T115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78</v>
      </c>
      <c r="AT90" s="211" t="s">
        <v>70</v>
      </c>
      <c r="AU90" s="211" t="s">
        <v>71</v>
      </c>
      <c r="AY90" s="210" t="s">
        <v>146</v>
      </c>
      <c r="BK90" s="212">
        <f>BK91+BK109+BK115</f>
        <v>0</v>
      </c>
    </row>
    <row r="91" s="12" customFormat="1" ht="22.8" customHeight="1">
      <c r="A91" s="12"/>
      <c r="B91" s="199"/>
      <c r="C91" s="200"/>
      <c r="D91" s="201" t="s">
        <v>70</v>
      </c>
      <c r="E91" s="213" t="s">
        <v>78</v>
      </c>
      <c r="F91" s="213" t="s">
        <v>147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SUM(P92:P108)</f>
        <v>0</v>
      </c>
      <c r="Q91" s="207"/>
      <c r="R91" s="208">
        <f>SUM(R92:R108)</f>
        <v>0</v>
      </c>
      <c r="S91" s="207"/>
      <c r="T91" s="209">
        <f>SUM(T92:T108)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78</v>
      </c>
      <c r="AT91" s="211" t="s">
        <v>70</v>
      </c>
      <c r="AU91" s="211" t="s">
        <v>78</v>
      </c>
      <c r="AY91" s="210" t="s">
        <v>146</v>
      </c>
      <c r="BK91" s="212">
        <f>SUM(BK92:BK108)</f>
        <v>0</v>
      </c>
    </row>
    <row r="92" s="2" customFormat="1" ht="21.75" customHeight="1">
      <c r="A92" s="40"/>
      <c r="B92" s="41"/>
      <c r="C92" s="215" t="s">
        <v>78</v>
      </c>
      <c r="D92" s="215" t="s">
        <v>148</v>
      </c>
      <c r="E92" s="216" t="s">
        <v>1279</v>
      </c>
      <c r="F92" s="217" t="s">
        <v>1280</v>
      </c>
      <c r="G92" s="218" t="s">
        <v>226</v>
      </c>
      <c r="H92" s="219">
        <v>27.600000000000001</v>
      </c>
      <c r="I92" s="220"/>
      <c r="J92" s="221">
        <f>ROUND(I92*H92,2)</f>
        <v>0</v>
      </c>
      <c r="K92" s="222"/>
      <c r="L92" s="46"/>
      <c r="M92" s="223" t="s">
        <v>19</v>
      </c>
      <c r="N92" s="224" t="s">
        <v>42</v>
      </c>
      <c r="O92" s="86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7" t="s">
        <v>152</v>
      </c>
      <c r="AT92" s="227" t="s">
        <v>148</v>
      </c>
      <c r="AU92" s="227" t="s">
        <v>80</v>
      </c>
      <c r="AY92" s="19" t="s">
        <v>146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9" t="s">
        <v>78</v>
      </c>
      <c r="BK92" s="228">
        <f>ROUND(I92*H92,2)</f>
        <v>0</v>
      </c>
      <c r="BL92" s="19" t="s">
        <v>152</v>
      </c>
      <c r="BM92" s="227" t="s">
        <v>1281</v>
      </c>
    </row>
    <row r="93" s="2" customFormat="1">
      <c r="A93" s="40"/>
      <c r="B93" s="41"/>
      <c r="C93" s="42"/>
      <c r="D93" s="229" t="s">
        <v>154</v>
      </c>
      <c r="E93" s="42"/>
      <c r="F93" s="230" t="s">
        <v>1282</v>
      </c>
      <c r="G93" s="42"/>
      <c r="H93" s="42"/>
      <c r="I93" s="231"/>
      <c r="J93" s="42"/>
      <c r="K93" s="42"/>
      <c r="L93" s="46"/>
      <c r="M93" s="232"/>
      <c r="N93" s="23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154</v>
      </c>
      <c r="AU93" s="19" t="s">
        <v>80</v>
      </c>
    </row>
    <row r="94" s="2" customFormat="1">
      <c r="A94" s="40"/>
      <c r="B94" s="41"/>
      <c r="C94" s="42"/>
      <c r="D94" s="234" t="s">
        <v>156</v>
      </c>
      <c r="E94" s="42"/>
      <c r="F94" s="235" t="s">
        <v>889</v>
      </c>
      <c r="G94" s="42"/>
      <c r="H94" s="42"/>
      <c r="I94" s="231"/>
      <c r="J94" s="42"/>
      <c r="K94" s="42"/>
      <c r="L94" s="46"/>
      <c r="M94" s="232"/>
      <c r="N94" s="23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156</v>
      </c>
      <c r="AU94" s="19" t="s">
        <v>80</v>
      </c>
    </row>
    <row r="95" s="13" customFormat="1">
      <c r="A95" s="13"/>
      <c r="B95" s="236"/>
      <c r="C95" s="237"/>
      <c r="D95" s="234" t="s">
        <v>158</v>
      </c>
      <c r="E95" s="238" t="s">
        <v>19</v>
      </c>
      <c r="F95" s="239" t="s">
        <v>1283</v>
      </c>
      <c r="G95" s="237"/>
      <c r="H95" s="240">
        <v>27.600000000000001</v>
      </c>
      <c r="I95" s="241"/>
      <c r="J95" s="237"/>
      <c r="K95" s="237"/>
      <c r="L95" s="242"/>
      <c r="M95" s="243"/>
      <c r="N95" s="244"/>
      <c r="O95" s="244"/>
      <c r="P95" s="244"/>
      <c r="Q95" s="244"/>
      <c r="R95" s="244"/>
      <c r="S95" s="244"/>
      <c r="T95" s="24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6" t="s">
        <v>158</v>
      </c>
      <c r="AU95" s="246" t="s">
        <v>80</v>
      </c>
      <c r="AV95" s="13" t="s">
        <v>80</v>
      </c>
      <c r="AW95" s="13" t="s">
        <v>33</v>
      </c>
      <c r="AX95" s="13" t="s">
        <v>78</v>
      </c>
      <c r="AY95" s="246" t="s">
        <v>146</v>
      </c>
    </row>
    <row r="96" s="2" customFormat="1" ht="37.8" customHeight="1">
      <c r="A96" s="40"/>
      <c r="B96" s="41"/>
      <c r="C96" s="215" t="s">
        <v>80</v>
      </c>
      <c r="D96" s="215" t="s">
        <v>148</v>
      </c>
      <c r="E96" s="216" t="s">
        <v>267</v>
      </c>
      <c r="F96" s="217" t="s">
        <v>268</v>
      </c>
      <c r="G96" s="218" t="s">
        <v>226</v>
      </c>
      <c r="H96" s="219">
        <v>27.600000000000001</v>
      </c>
      <c r="I96" s="220"/>
      <c r="J96" s="221">
        <f>ROUND(I96*H96,2)</f>
        <v>0</v>
      </c>
      <c r="K96" s="222"/>
      <c r="L96" s="46"/>
      <c r="M96" s="223" t="s">
        <v>19</v>
      </c>
      <c r="N96" s="224" t="s">
        <v>42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152</v>
      </c>
      <c r="AT96" s="227" t="s">
        <v>148</v>
      </c>
      <c r="AU96" s="227" t="s">
        <v>80</v>
      </c>
      <c r="AY96" s="19" t="s">
        <v>146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78</v>
      </c>
      <c r="BK96" s="228">
        <f>ROUND(I96*H96,2)</f>
        <v>0</v>
      </c>
      <c r="BL96" s="19" t="s">
        <v>152</v>
      </c>
      <c r="BM96" s="227" t="s">
        <v>1284</v>
      </c>
    </row>
    <row r="97" s="2" customFormat="1">
      <c r="A97" s="40"/>
      <c r="B97" s="41"/>
      <c r="C97" s="42"/>
      <c r="D97" s="229" t="s">
        <v>154</v>
      </c>
      <c r="E97" s="42"/>
      <c r="F97" s="230" t="s">
        <v>270</v>
      </c>
      <c r="G97" s="42"/>
      <c r="H97" s="42"/>
      <c r="I97" s="231"/>
      <c r="J97" s="42"/>
      <c r="K97" s="42"/>
      <c r="L97" s="46"/>
      <c r="M97" s="232"/>
      <c r="N97" s="23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154</v>
      </c>
      <c r="AU97" s="19" t="s">
        <v>80</v>
      </c>
    </row>
    <row r="98" s="2" customFormat="1" ht="24.15" customHeight="1">
      <c r="A98" s="40"/>
      <c r="B98" s="41"/>
      <c r="C98" s="215" t="s">
        <v>165</v>
      </c>
      <c r="D98" s="215" t="s">
        <v>148</v>
      </c>
      <c r="E98" s="216" t="s">
        <v>1285</v>
      </c>
      <c r="F98" s="217" t="s">
        <v>1286</v>
      </c>
      <c r="G98" s="218" t="s">
        <v>226</v>
      </c>
      <c r="H98" s="219">
        <v>27.600000000000001</v>
      </c>
      <c r="I98" s="220"/>
      <c r="J98" s="221">
        <f>ROUND(I98*H98,2)</f>
        <v>0</v>
      </c>
      <c r="K98" s="222"/>
      <c r="L98" s="46"/>
      <c r="M98" s="223" t="s">
        <v>19</v>
      </c>
      <c r="N98" s="224" t="s">
        <v>42</v>
      </c>
      <c r="O98" s="86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7" t="s">
        <v>152</v>
      </c>
      <c r="AT98" s="227" t="s">
        <v>148</v>
      </c>
      <c r="AU98" s="227" t="s">
        <v>80</v>
      </c>
      <c r="AY98" s="19" t="s">
        <v>146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9" t="s">
        <v>78</v>
      </c>
      <c r="BK98" s="228">
        <f>ROUND(I98*H98,2)</f>
        <v>0</v>
      </c>
      <c r="BL98" s="19" t="s">
        <v>152</v>
      </c>
      <c r="BM98" s="227" t="s">
        <v>1287</v>
      </c>
    </row>
    <row r="99" s="2" customFormat="1">
      <c r="A99" s="40"/>
      <c r="B99" s="41"/>
      <c r="C99" s="42"/>
      <c r="D99" s="229" t="s">
        <v>154</v>
      </c>
      <c r="E99" s="42"/>
      <c r="F99" s="230" t="s">
        <v>1288</v>
      </c>
      <c r="G99" s="42"/>
      <c r="H99" s="42"/>
      <c r="I99" s="231"/>
      <c r="J99" s="42"/>
      <c r="K99" s="42"/>
      <c r="L99" s="46"/>
      <c r="M99" s="232"/>
      <c r="N99" s="23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154</v>
      </c>
      <c r="AU99" s="19" t="s">
        <v>80</v>
      </c>
    </row>
    <row r="100" s="2" customFormat="1" ht="24.15" customHeight="1">
      <c r="A100" s="40"/>
      <c r="B100" s="41"/>
      <c r="C100" s="215" t="s">
        <v>152</v>
      </c>
      <c r="D100" s="215" t="s">
        <v>148</v>
      </c>
      <c r="E100" s="216" t="s">
        <v>896</v>
      </c>
      <c r="F100" s="217" t="s">
        <v>288</v>
      </c>
      <c r="G100" s="218" t="s">
        <v>226</v>
      </c>
      <c r="H100" s="219">
        <v>27.600000000000001</v>
      </c>
      <c r="I100" s="220"/>
      <c r="J100" s="221">
        <f>ROUND(I100*H100,2)</f>
        <v>0</v>
      </c>
      <c r="K100" s="222"/>
      <c r="L100" s="46"/>
      <c r="M100" s="223" t="s">
        <v>19</v>
      </c>
      <c r="N100" s="224" t="s">
        <v>42</v>
      </c>
      <c r="O100" s="86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152</v>
      </c>
      <c r="AT100" s="227" t="s">
        <v>148</v>
      </c>
      <c r="AU100" s="227" t="s">
        <v>80</v>
      </c>
      <c r="AY100" s="19" t="s">
        <v>146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78</v>
      </c>
      <c r="BK100" s="228">
        <f>ROUND(I100*H100,2)</f>
        <v>0</v>
      </c>
      <c r="BL100" s="19" t="s">
        <v>152</v>
      </c>
      <c r="BM100" s="227" t="s">
        <v>1289</v>
      </c>
    </row>
    <row r="101" s="2" customFormat="1">
      <c r="A101" s="40"/>
      <c r="B101" s="41"/>
      <c r="C101" s="42"/>
      <c r="D101" s="229" t="s">
        <v>154</v>
      </c>
      <c r="E101" s="42"/>
      <c r="F101" s="230" t="s">
        <v>898</v>
      </c>
      <c r="G101" s="42"/>
      <c r="H101" s="42"/>
      <c r="I101" s="231"/>
      <c r="J101" s="42"/>
      <c r="K101" s="42"/>
      <c r="L101" s="46"/>
      <c r="M101" s="232"/>
      <c r="N101" s="23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154</v>
      </c>
      <c r="AU101" s="19" t="s">
        <v>80</v>
      </c>
    </row>
    <row r="102" s="2" customFormat="1" ht="24.15" customHeight="1">
      <c r="A102" s="40"/>
      <c r="B102" s="41"/>
      <c r="C102" s="215" t="s">
        <v>179</v>
      </c>
      <c r="D102" s="215" t="s">
        <v>148</v>
      </c>
      <c r="E102" s="216" t="s">
        <v>279</v>
      </c>
      <c r="F102" s="217" t="s">
        <v>280</v>
      </c>
      <c r="G102" s="218" t="s">
        <v>281</v>
      </c>
      <c r="H102" s="219">
        <v>44.159999999999997</v>
      </c>
      <c r="I102" s="220"/>
      <c r="J102" s="221">
        <f>ROUND(I102*H102,2)</f>
        <v>0</v>
      </c>
      <c r="K102" s="222"/>
      <c r="L102" s="46"/>
      <c r="M102" s="223" t="s">
        <v>19</v>
      </c>
      <c r="N102" s="224" t="s">
        <v>42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152</v>
      </c>
      <c r="AT102" s="227" t="s">
        <v>148</v>
      </c>
      <c r="AU102" s="227" t="s">
        <v>80</v>
      </c>
      <c r="AY102" s="19" t="s">
        <v>146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78</v>
      </c>
      <c r="BK102" s="228">
        <f>ROUND(I102*H102,2)</f>
        <v>0</v>
      </c>
      <c r="BL102" s="19" t="s">
        <v>152</v>
      </c>
      <c r="BM102" s="227" t="s">
        <v>1290</v>
      </c>
    </row>
    <row r="103" s="2" customFormat="1">
      <c r="A103" s="40"/>
      <c r="B103" s="41"/>
      <c r="C103" s="42"/>
      <c r="D103" s="229" t="s">
        <v>154</v>
      </c>
      <c r="E103" s="42"/>
      <c r="F103" s="230" t="s">
        <v>283</v>
      </c>
      <c r="G103" s="42"/>
      <c r="H103" s="42"/>
      <c r="I103" s="231"/>
      <c r="J103" s="42"/>
      <c r="K103" s="42"/>
      <c r="L103" s="46"/>
      <c r="M103" s="232"/>
      <c r="N103" s="23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154</v>
      </c>
      <c r="AU103" s="19" t="s">
        <v>80</v>
      </c>
    </row>
    <row r="104" s="2" customFormat="1">
      <c r="A104" s="40"/>
      <c r="B104" s="41"/>
      <c r="C104" s="42"/>
      <c r="D104" s="234" t="s">
        <v>156</v>
      </c>
      <c r="E104" s="42"/>
      <c r="F104" s="235" t="s">
        <v>900</v>
      </c>
      <c r="G104" s="42"/>
      <c r="H104" s="42"/>
      <c r="I104" s="231"/>
      <c r="J104" s="42"/>
      <c r="K104" s="42"/>
      <c r="L104" s="46"/>
      <c r="M104" s="232"/>
      <c r="N104" s="23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156</v>
      </c>
      <c r="AU104" s="19" t="s">
        <v>80</v>
      </c>
    </row>
    <row r="105" s="13" customFormat="1">
      <c r="A105" s="13"/>
      <c r="B105" s="236"/>
      <c r="C105" s="237"/>
      <c r="D105" s="234" t="s">
        <v>158</v>
      </c>
      <c r="E105" s="238" t="s">
        <v>19</v>
      </c>
      <c r="F105" s="239" t="s">
        <v>1291</v>
      </c>
      <c r="G105" s="237"/>
      <c r="H105" s="240">
        <v>44.159999999999997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6" t="s">
        <v>158</v>
      </c>
      <c r="AU105" s="246" t="s">
        <v>80</v>
      </c>
      <c r="AV105" s="13" t="s">
        <v>80</v>
      </c>
      <c r="AW105" s="13" t="s">
        <v>33</v>
      </c>
      <c r="AX105" s="13" t="s">
        <v>78</v>
      </c>
      <c r="AY105" s="246" t="s">
        <v>146</v>
      </c>
    </row>
    <row r="106" s="2" customFormat="1" ht="21.75" customHeight="1">
      <c r="A106" s="40"/>
      <c r="B106" s="41"/>
      <c r="C106" s="215" t="s">
        <v>184</v>
      </c>
      <c r="D106" s="215" t="s">
        <v>148</v>
      </c>
      <c r="E106" s="216" t="s">
        <v>902</v>
      </c>
      <c r="F106" s="217" t="s">
        <v>903</v>
      </c>
      <c r="G106" s="218" t="s">
        <v>151</v>
      </c>
      <c r="H106" s="219">
        <v>69</v>
      </c>
      <c r="I106" s="220"/>
      <c r="J106" s="221">
        <f>ROUND(I106*H106,2)</f>
        <v>0</v>
      </c>
      <c r="K106" s="222"/>
      <c r="L106" s="46"/>
      <c r="M106" s="223" t="s">
        <v>19</v>
      </c>
      <c r="N106" s="224" t="s">
        <v>42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152</v>
      </c>
      <c r="AT106" s="227" t="s">
        <v>148</v>
      </c>
      <c r="AU106" s="227" t="s">
        <v>80</v>
      </c>
      <c r="AY106" s="19" t="s">
        <v>146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78</v>
      </c>
      <c r="BK106" s="228">
        <f>ROUND(I106*H106,2)</f>
        <v>0</v>
      </c>
      <c r="BL106" s="19" t="s">
        <v>152</v>
      </c>
      <c r="BM106" s="227" t="s">
        <v>1292</v>
      </c>
    </row>
    <row r="107" s="2" customFormat="1">
      <c r="A107" s="40"/>
      <c r="B107" s="41"/>
      <c r="C107" s="42"/>
      <c r="D107" s="229" t="s">
        <v>154</v>
      </c>
      <c r="E107" s="42"/>
      <c r="F107" s="230" t="s">
        <v>905</v>
      </c>
      <c r="G107" s="42"/>
      <c r="H107" s="42"/>
      <c r="I107" s="231"/>
      <c r="J107" s="42"/>
      <c r="K107" s="42"/>
      <c r="L107" s="46"/>
      <c r="M107" s="232"/>
      <c r="N107" s="23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154</v>
      </c>
      <c r="AU107" s="19" t="s">
        <v>80</v>
      </c>
    </row>
    <row r="108" s="13" customFormat="1">
      <c r="A108" s="13"/>
      <c r="B108" s="236"/>
      <c r="C108" s="237"/>
      <c r="D108" s="234" t="s">
        <v>158</v>
      </c>
      <c r="E108" s="238" t="s">
        <v>19</v>
      </c>
      <c r="F108" s="239" t="s">
        <v>1293</v>
      </c>
      <c r="G108" s="237"/>
      <c r="H108" s="240">
        <v>69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158</v>
      </c>
      <c r="AU108" s="246" t="s">
        <v>80</v>
      </c>
      <c r="AV108" s="13" t="s">
        <v>80</v>
      </c>
      <c r="AW108" s="13" t="s">
        <v>33</v>
      </c>
      <c r="AX108" s="13" t="s">
        <v>78</v>
      </c>
      <c r="AY108" s="246" t="s">
        <v>146</v>
      </c>
    </row>
    <row r="109" s="12" customFormat="1" ht="22.8" customHeight="1">
      <c r="A109" s="12"/>
      <c r="B109" s="199"/>
      <c r="C109" s="200"/>
      <c r="D109" s="201" t="s">
        <v>70</v>
      </c>
      <c r="E109" s="213" t="s">
        <v>179</v>
      </c>
      <c r="F109" s="213" t="s">
        <v>451</v>
      </c>
      <c r="G109" s="200"/>
      <c r="H109" s="200"/>
      <c r="I109" s="203"/>
      <c r="J109" s="214">
        <f>BK109</f>
        <v>0</v>
      </c>
      <c r="K109" s="200"/>
      <c r="L109" s="205"/>
      <c r="M109" s="206"/>
      <c r="N109" s="207"/>
      <c r="O109" s="207"/>
      <c r="P109" s="208">
        <f>SUM(P110:P114)</f>
        <v>0</v>
      </c>
      <c r="Q109" s="207"/>
      <c r="R109" s="208">
        <f>SUM(R110:R114)</f>
        <v>0</v>
      </c>
      <c r="S109" s="207"/>
      <c r="T109" s="209">
        <f>SUM(T110:T114)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0" t="s">
        <v>78</v>
      </c>
      <c r="AT109" s="211" t="s">
        <v>70</v>
      </c>
      <c r="AU109" s="211" t="s">
        <v>78</v>
      </c>
      <c r="AY109" s="210" t="s">
        <v>146</v>
      </c>
      <c r="BK109" s="212">
        <f>SUM(BK110:BK114)</f>
        <v>0</v>
      </c>
    </row>
    <row r="110" s="2" customFormat="1" ht="21.75" customHeight="1">
      <c r="A110" s="40"/>
      <c r="B110" s="41"/>
      <c r="C110" s="215" t="s">
        <v>189</v>
      </c>
      <c r="D110" s="215" t="s">
        <v>148</v>
      </c>
      <c r="E110" s="216" t="s">
        <v>1294</v>
      </c>
      <c r="F110" s="217" t="s">
        <v>1295</v>
      </c>
      <c r="G110" s="218" t="s">
        <v>151</v>
      </c>
      <c r="H110" s="219">
        <v>138</v>
      </c>
      <c r="I110" s="220"/>
      <c r="J110" s="221">
        <f>ROUND(I110*H110,2)</f>
        <v>0</v>
      </c>
      <c r="K110" s="222"/>
      <c r="L110" s="46"/>
      <c r="M110" s="223" t="s">
        <v>19</v>
      </c>
      <c r="N110" s="224" t="s">
        <v>42</v>
      </c>
      <c r="O110" s="86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152</v>
      </c>
      <c r="AT110" s="227" t="s">
        <v>148</v>
      </c>
      <c r="AU110" s="227" t="s">
        <v>80</v>
      </c>
      <c r="AY110" s="19" t="s">
        <v>146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78</v>
      </c>
      <c r="BK110" s="228">
        <f>ROUND(I110*H110,2)</f>
        <v>0</v>
      </c>
      <c r="BL110" s="19" t="s">
        <v>152</v>
      </c>
      <c r="BM110" s="227" t="s">
        <v>1296</v>
      </c>
    </row>
    <row r="111" s="2" customFormat="1">
      <c r="A111" s="40"/>
      <c r="B111" s="41"/>
      <c r="C111" s="42"/>
      <c r="D111" s="229" t="s">
        <v>154</v>
      </c>
      <c r="E111" s="42"/>
      <c r="F111" s="230" t="s">
        <v>1297</v>
      </c>
      <c r="G111" s="42"/>
      <c r="H111" s="42"/>
      <c r="I111" s="231"/>
      <c r="J111" s="42"/>
      <c r="K111" s="42"/>
      <c r="L111" s="46"/>
      <c r="M111" s="232"/>
      <c r="N111" s="23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154</v>
      </c>
      <c r="AU111" s="19" t="s">
        <v>80</v>
      </c>
    </row>
    <row r="112" s="2" customFormat="1">
      <c r="A112" s="40"/>
      <c r="B112" s="41"/>
      <c r="C112" s="42"/>
      <c r="D112" s="234" t="s">
        <v>156</v>
      </c>
      <c r="E112" s="42"/>
      <c r="F112" s="235" t="s">
        <v>911</v>
      </c>
      <c r="G112" s="42"/>
      <c r="H112" s="42"/>
      <c r="I112" s="231"/>
      <c r="J112" s="42"/>
      <c r="K112" s="42"/>
      <c r="L112" s="46"/>
      <c r="M112" s="232"/>
      <c r="N112" s="23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156</v>
      </c>
      <c r="AU112" s="19" t="s">
        <v>80</v>
      </c>
    </row>
    <row r="113" s="13" customFormat="1">
      <c r="A113" s="13"/>
      <c r="B113" s="236"/>
      <c r="C113" s="237"/>
      <c r="D113" s="234" t="s">
        <v>158</v>
      </c>
      <c r="E113" s="238" t="s">
        <v>19</v>
      </c>
      <c r="F113" s="239" t="s">
        <v>1293</v>
      </c>
      <c r="G113" s="237"/>
      <c r="H113" s="240">
        <v>69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6" t="s">
        <v>158</v>
      </c>
      <c r="AU113" s="246" t="s">
        <v>80</v>
      </c>
      <c r="AV113" s="13" t="s">
        <v>80</v>
      </c>
      <c r="AW113" s="13" t="s">
        <v>33</v>
      </c>
      <c r="AX113" s="13" t="s">
        <v>71</v>
      </c>
      <c r="AY113" s="246" t="s">
        <v>146</v>
      </c>
    </row>
    <row r="114" s="13" customFormat="1">
      <c r="A114" s="13"/>
      <c r="B114" s="236"/>
      <c r="C114" s="237"/>
      <c r="D114" s="234" t="s">
        <v>158</v>
      </c>
      <c r="E114" s="238" t="s">
        <v>19</v>
      </c>
      <c r="F114" s="239" t="s">
        <v>1298</v>
      </c>
      <c r="G114" s="237"/>
      <c r="H114" s="240">
        <v>138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6" t="s">
        <v>158</v>
      </c>
      <c r="AU114" s="246" t="s">
        <v>80</v>
      </c>
      <c r="AV114" s="13" t="s">
        <v>80</v>
      </c>
      <c r="AW114" s="13" t="s">
        <v>33</v>
      </c>
      <c r="AX114" s="13" t="s">
        <v>78</v>
      </c>
      <c r="AY114" s="246" t="s">
        <v>146</v>
      </c>
    </row>
    <row r="115" s="12" customFormat="1" ht="22.8" customHeight="1">
      <c r="A115" s="12"/>
      <c r="B115" s="199"/>
      <c r="C115" s="200"/>
      <c r="D115" s="201" t="s">
        <v>70</v>
      </c>
      <c r="E115" s="213" t="s">
        <v>200</v>
      </c>
      <c r="F115" s="213" t="s">
        <v>700</v>
      </c>
      <c r="G115" s="200"/>
      <c r="H115" s="200"/>
      <c r="I115" s="203"/>
      <c r="J115" s="214">
        <f>BK115</f>
        <v>0</v>
      </c>
      <c r="K115" s="200"/>
      <c r="L115" s="205"/>
      <c r="M115" s="206"/>
      <c r="N115" s="207"/>
      <c r="O115" s="207"/>
      <c r="P115" s="208">
        <f>SUM(P116:P119)</f>
        <v>0</v>
      </c>
      <c r="Q115" s="207"/>
      <c r="R115" s="208">
        <f>SUM(R116:R119)</f>
        <v>0.037294499999999994</v>
      </c>
      <c r="S115" s="207"/>
      <c r="T115" s="209">
        <f>SUM(T116:T119)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10" t="s">
        <v>78</v>
      </c>
      <c r="AT115" s="211" t="s">
        <v>70</v>
      </c>
      <c r="AU115" s="211" t="s">
        <v>78</v>
      </c>
      <c r="AY115" s="210" t="s">
        <v>146</v>
      </c>
      <c r="BK115" s="212">
        <f>SUM(BK116:BK119)</f>
        <v>0</v>
      </c>
    </row>
    <row r="116" s="2" customFormat="1" ht="16.5" customHeight="1">
      <c r="A116" s="40"/>
      <c r="B116" s="41"/>
      <c r="C116" s="215" t="s">
        <v>195</v>
      </c>
      <c r="D116" s="215" t="s">
        <v>148</v>
      </c>
      <c r="E116" s="216" t="s">
        <v>913</v>
      </c>
      <c r="F116" s="217" t="s">
        <v>914</v>
      </c>
      <c r="G116" s="218" t="s">
        <v>151</v>
      </c>
      <c r="H116" s="219">
        <v>79.349999999999994</v>
      </c>
      <c r="I116" s="220"/>
      <c r="J116" s="221">
        <f>ROUND(I116*H116,2)</f>
        <v>0</v>
      </c>
      <c r="K116" s="222"/>
      <c r="L116" s="46"/>
      <c r="M116" s="223" t="s">
        <v>19</v>
      </c>
      <c r="N116" s="224" t="s">
        <v>42</v>
      </c>
      <c r="O116" s="86"/>
      <c r="P116" s="225">
        <f>O116*H116</f>
        <v>0</v>
      </c>
      <c r="Q116" s="225">
        <v>0.00046999999999999999</v>
      </c>
      <c r="R116" s="225">
        <f>Q116*H116</f>
        <v>0.037294499999999994</v>
      </c>
      <c r="S116" s="225">
        <v>0</v>
      </c>
      <c r="T116" s="22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7" t="s">
        <v>152</v>
      </c>
      <c r="AT116" s="227" t="s">
        <v>148</v>
      </c>
      <c r="AU116" s="227" t="s">
        <v>80</v>
      </c>
      <c r="AY116" s="19" t="s">
        <v>146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9" t="s">
        <v>78</v>
      </c>
      <c r="BK116" s="228">
        <f>ROUND(I116*H116,2)</f>
        <v>0</v>
      </c>
      <c r="BL116" s="19" t="s">
        <v>152</v>
      </c>
      <c r="BM116" s="227" t="s">
        <v>1299</v>
      </c>
    </row>
    <row r="117" s="2" customFormat="1">
      <c r="A117" s="40"/>
      <c r="B117" s="41"/>
      <c r="C117" s="42"/>
      <c r="D117" s="229" t="s">
        <v>154</v>
      </c>
      <c r="E117" s="42"/>
      <c r="F117" s="230" t="s">
        <v>916</v>
      </c>
      <c r="G117" s="42"/>
      <c r="H117" s="42"/>
      <c r="I117" s="231"/>
      <c r="J117" s="42"/>
      <c r="K117" s="42"/>
      <c r="L117" s="46"/>
      <c r="M117" s="232"/>
      <c r="N117" s="23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154</v>
      </c>
      <c r="AU117" s="19" t="s">
        <v>80</v>
      </c>
    </row>
    <row r="118" s="13" customFormat="1">
      <c r="A118" s="13"/>
      <c r="B118" s="236"/>
      <c r="C118" s="237"/>
      <c r="D118" s="234" t="s">
        <v>158</v>
      </c>
      <c r="E118" s="238" t="s">
        <v>19</v>
      </c>
      <c r="F118" s="239" t="s">
        <v>1293</v>
      </c>
      <c r="G118" s="237"/>
      <c r="H118" s="240">
        <v>69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6" t="s">
        <v>158</v>
      </c>
      <c r="AU118" s="246" t="s">
        <v>80</v>
      </c>
      <c r="AV118" s="13" t="s">
        <v>80</v>
      </c>
      <c r="AW118" s="13" t="s">
        <v>33</v>
      </c>
      <c r="AX118" s="13" t="s">
        <v>71</v>
      </c>
      <c r="AY118" s="246" t="s">
        <v>146</v>
      </c>
    </row>
    <row r="119" s="13" customFormat="1">
      <c r="A119" s="13"/>
      <c r="B119" s="236"/>
      <c r="C119" s="237"/>
      <c r="D119" s="234" t="s">
        <v>158</v>
      </c>
      <c r="E119" s="238" t="s">
        <v>19</v>
      </c>
      <c r="F119" s="239" t="s">
        <v>1300</v>
      </c>
      <c r="G119" s="237"/>
      <c r="H119" s="240">
        <v>79.349999999999994</v>
      </c>
      <c r="I119" s="241"/>
      <c r="J119" s="237"/>
      <c r="K119" s="237"/>
      <c r="L119" s="242"/>
      <c r="M119" s="279"/>
      <c r="N119" s="280"/>
      <c r="O119" s="280"/>
      <c r="P119" s="280"/>
      <c r="Q119" s="280"/>
      <c r="R119" s="280"/>
      <c r="S119" s="280"/>
      <c r="T119" s="28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6" t="s">
        <v>158</v>
      </c>
      <c r="AU119" s="246" t="s">
        <v>80</v>
      </c>
      <c r="AV119" s="13" t="s">
        <v>80</v>
      </c>
      <c r="AW119" s="13" t="s">
        <v>33</v>
      </c>
      <c r="AX119" s="13" t="s">
        <v>78</v>
      </c>
      <c r="AY119" s="246" t="s">
        <v>146</v>
      </c>
    </row>
    <row r="120" s="2" customFormat="1" ht="6.96" customHeight="1">
      <c r="A120" s="40"/>
      <c r="B120" s="61"/>
      <c r="C120" s="62"/>
      <c r="D120" s="62"/>
      <c r="E120" s="62"/>
      <c r="F120" s="62"/>
      <c r="G120" s="62"/>
      <c r="H120" s="62"/>
      <c r="I120" s="62"/>
      <c r="J120" s="62"/>
      <c r="K120" s="62"/>
      <c r="L120" s="46"/>
      <c r="M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</sheetData>
  <sheetProtection sheet="1" autoFilter="0" formatColumns="0" formatRows="0" objects="1" scenarios="1" spinCount="100000" saltValue="k6boObP5PKuwvTF80VPn9JcF3n+akwjcmc713RcymPRkI0kFZxmZ4WTnm4Xo4nAOlZm7alHubqsz3F2J+fH+3A==" hashValue="Dy05hZEK4jc2UuKXm+GcNbAEVsn58kprn9qc7f6K4Py7+c3CcQOYFAJ153sg75sIKajm2mwrm3lbfYZaG51ESw==" algorithmName="SHA-512" password="CC35"/>
  <autoFilter ref="C88:K11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4_01/122452203"/>
    <hyperlink ref="F97" r:id="rId2" display="https://podminky.urs.cz/item/CS_URS_2024_01/162751117"/>
    <hyperlink ref="F99" r:id="rId3" display="https://podminky.urs.cz/item/CS_URS_2024_01/167151102"/>
    <hyperlink ref="F101" r:id="rId4" display="https://podminky.urs.cz/item/CS_URS_2024_01/171201201"/>
    <hyperlink ref="F103" r:id="rId5" display="https://podminky.urs.cz/item/CS_URS_2024_01/171201231"/>
    <hyperlink ref="F107" r:id="rId6" display="https://podminky.urs.cz/item/CS_URS_2024_01/181951114"/>
    <hyperlink ref="F111" r:id="rId7" display="https://podminky.urs.cz/item/CS_URS_2024_01/564861011"/>
    <hyperlink ref="F117" r:id="rId8" display="https://podminky.urs.cz/item/CS_URS_2024_01/91972612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112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26.25" customHeight="1">
      <c r="B7" s="22"/>
      <c r="E7" s="145" t="str">
        <f>'Rekapitulace stavby'!K6</f>
        <v>Doplnění chybějící dopravní infrastruktury pro pěší v okolí křižovatky ulic Štramberská, Záhumenní a Nádražní</v>
      </c>
      <c r="F7" s="144"/>
      <c r="G7" s="144"/>
      <c r="H7" s="144"/>
      <c r="L7" s="22"/>
    </row>
    <row r="8" s="1" customFormat="1" ht="12" customHeight="1">
      <c r="B8" s="22"/>
      <c r="D8" s="144" t="s">
        <v>113</v>
      </c>
      <c r="L8" s="22"/>
    </row>
    <row r="9" s="2" customFormat="1" ht="16.5" customHeight="1">
      <c r="A9" s="40"/>
      <c r="B9" s="46"/>
      <c r="C9" s="40"/>
      <c r="D9" s="40"/>
      <c r="E9" s="145" t="s">
        <v>1066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883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1301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5. 1. 2024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32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49"/>
      <c r="B29" s="150"/>
      <c r="C29" s="149"/>
      <c r="D29" s="149"/>
      <c r="E29" s="151" t="s">
        <v>36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ROUND((SUM(BE89:BE181)),  2)</f>
        <v>0</v>
      </c>
      <c r="G35" s="40"/>
      <c r="H35" s="40"/>
      <c r="I35" s="159">
        <v>0.20999999999999999</v>
      </c>
      <c r="J35" s="158">
        <f>ROUND(((SUM(BE89:BE181))*I35),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ROUND((SUM(BF89:BF181)),  2)</f>
        <v>0</v>
      </c>
      <c r="G36" s="40"/>
      <c r="H36" s="40"/>
      <c r="I36" s="159">
        <v>0.12</v>
      </c>
      <c r="J36" s="158">
        <f>ROUND(((SUM(BF89:BF181))*I36),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ROUND((SUM(BG89:BG181)),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ROUND((SUM(BH89:BH181)),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ROUND((SUM(BI89:BI181)),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115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1" t="str">
        <f>E7</f>
        <v>Doplnění chybějící dopravní infrastruktury pro pěší v okolí křižovatky ulic Štramberská, Záhumenní a Nádražní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113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1066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883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102.3 - Dopravní značení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ul. Nádražní, Štramberská, Záhumenní</v>
      </c>
      <c r="G56" s="42"/>
      <c r="H56" s="42"/>
      <c r="I56" s="34" t="s">
        <v>23</v>
      </c>
      <c r="J56" s="74" t="str">
        <f>IF(J14="","",J14)</f>
        <v>5. 1. 2024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Město Kopřivnice</v>
      </c>
      <c r="G58" s="42"/>
      <c r="H58" s="42"/>
      <c r="I58" s="34" t="s">
        <v>31</v>
      </c>
      <c r="J58" s="38" t="str">
        <f>E23</f>
        <v>Dopravní projekce Bojko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Dopravní projekce Bojko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116</v>
      </c>
      <c r="D61" s="173"/>
      <c r="E61" s="173"/>
      <c r="F61" s="173"/>
      <c r="G61" s="173"/>
      <c r="H61" s="173"/>
      <c r="I61" s="173"/>
      <c r="J61" s="174" t="s">
        <v>117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118</v>
      </c>
    </row>
    <row r="64" s="9" customFormat="1" ht="24.96" customHeight="1">
      <c r="A64" s="9"/>
      <c r="B64" s="176"/>
      <c r="C64" s="177"/>
      <c r="D64" s="178" t="s">
        <v>119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120</v>
      </c>
      <c r="E65" s="184"/>
      <c r="F65" s="184"/>
      <c r="G65" s="184"/>
      <c r="H65" s="184"/>
      <c r="I65" s="184"/>
      <c r="J65" s="185">
        <f>J91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126</v>
      </c>
      <c r="E66" s="184"/>
      <c r="F66" s="184"/>
      <c r="G66" s="184"/>
      <c r="H66" s="184"/>
      <c r="I66" s="184"/>
      <c r="J66" s="185">
        <f>J114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127</v>
      </c>
      <c r="E67" s="184"/>
      <c r="F67" s="184"/>
      <c r="G67" s="184"/>
      <c r="H67" s="184"/>
      <c r="I67" s="184"/>
      <c r="J67" s="185">
        <f>J171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131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6.25" customHeight="1">
      <c r="A77" s="40"/>
      <c r="B77" s="41"/>
      <c r="C77" s="42"/>
      <c r="D77" s="42"/>
      <c r="E77" s="171" t="str">
        <f>E7</f>
        <v>Doplnění chybějící dopravní infrastruktury pro pěší v okolí křižovatky ulic Štramberská, Záhumenní a Nádražní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113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1" t="s">
        <v>1066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883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SO 102.3 - Dopravní značení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>ul. Nádražní, Štramberská, Záhumenní</v>
      </c>
      <c r="G83" s="42"/>
      <c r="H83" s="42"/>
      <c r="I83" s="34" t="s">
        <v>23</v>
      </c>
      <c r="J83" s="74" t="str">
        <f>IF(J14="","",J14)</f>
        <v>5. 1. 2024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4" t="s">
        <v>25</v>
      </c>
      <c r="D85" s="42"/>
      <c r="E85" s="42"/>
      <c r="F85" s="29" t="str">
        <f>E17</f>
        <v>Město Kopřivnice</v>
      </c>
      <c r="G85" s="42"/>
      <c r="H85" s="42"/>
      <c r="I85" s="34" t="s">
        <v>31</v>
      </c>
      <c r="J85" s="38" t="str">
        <f>E23</f>
        <v>Dopravní projekce Bojko s.r.o.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29</v>
      </c>
      <c r="D86" s="42"/>
      <c r="E86" s="42"/>
      <c r="F86" s="29" t="str">
        <f>IF(E20="","",E20)</f>
        <v>Vyplň údaj</v>
      </c>
      <c r="G86" s="42"/>
      <c r="H86" s="42"/>
      <c r="I86" s="34" t="s">
        <v>34</v>
      </c>
      <c r="J86" s="38" t="str">
        <f>E26</f>
        <v>Dopravní projekce Bojko s.r.o.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132</v>
      </c>
      <c r="D88" s="190" t="s">
        <v>56</v>
      </c>
      <c r="E88" s="190" t="s">
        <v>52</v>
      </c>
      <c r="F88" s="190" t="s">
        <v>53</v>
      </c>
      <c r="G88" s="190" t="s">
        <v>133</v>
      </c>
      <c r="H88" s="190" t="s">
        <v>134</v>
      </c>
      <c r="I88" s="190" t="s">
        <v>135</v>
      </c>
      <c r="J88" s="191" t="s">
        <v>117</v>
      </c>
      <c r="K88" s="192" t="s">
        <v>136</v>
      </c>
      <c r="L88" s="193"/>
      <c r="M88" s="94" t="s">
        <v>19</v>
      </c>
      <c r="N88" s="95" t="s">
        <v>41</v>
      </c>
      <c r="O88" s="95" t="s">
        <v>137</v>
      </c>
      <c r="P88" s="95" t="s">
        <v>138</v>
      </c>
      <c r="Q88" s="95" t="s">
        <v>139</v>
      </c>
      <c r="R88" s="95" t="s">
        <v>140</v>
      </c>
      <c r="S88" s="95" t="s">
        <v>141</v>
      </c>
      <c r="T88" s="96" t="s">
        <v>142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143</v>
      </c>
      <c r="D89" s="42"/>
      <c r="E89" s="42"/>
      <c r="F89" s="42"/>
      <c r="G89" s="42"/>
      <c r="H89" s="42"/>
      <c r="I89" s="42"/>
      <c r="J89" s="194">
        <f>BK89</f>
        <v>0</v>
      </c>
      <c r="K89" s="42"/>
      <c r="L89" s="46"/>
      <c r="M89" s="97"/>
      <c r="N89" s="195"/>
      <c r="O89" s="98"/>
      <c r="P89" s="196">
        <f>P90</f>
        <v>0</v>
      </c>
      <c r="Q89" s="98"/>
      <c r="R89" s="196">
        <f>R90</f>
        <v>8.4325671999999994</v>
      </c>
      <c r="S89" s="98"/>
      <c r="T89" s="197">
        <f>T90</f>
        <v>2.0700000000000003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70</v>
      </c>
      <c r="AU89" s="19" t="s">
        <v>118</v>
      </c>
      <c r="BK89" s="198">
        <f>BK90</f>
        <v>0</v>
      </c>
    </row>
    <row r="90" s="12" customFormat="1" ht="25.92" customHeight="1">
      <c r="A90" s="12"/>
      <c r="B90" s="199"/>
      <c r="C90" s="200"/>
      <c r="D90" s="201" t="s">
        <v>70</v>
      </c>
      <c r="E90" s="202" t="s">
        <v>144</v>
      </c>
      <c r="F90" s="202" t="s">
        <v>145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P91+P114+P171</f>
        <v>0</v>
      </c>
      <c r="Q90" s="207"/>
      <c r="R90" s="208">
        <f>R91+R114+R171</f>
        <v>8.4325671999999994</v>
      </c>
      <c r="S90" s="207"/>
      <c r="T90" s="209">
        <f>T91+T114+T171</f>
        <v>2.0700000000000003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78</v>
      </c>
      <c r="AT90" s="211" t="s">
        <v>70</v>
      </c>
      <c r="AU90" s="211" t="s">
        <v>71</v>
      </c>
      <c r="AY90" s="210" t="s">
        <v>146</v>
      </c>
      <c r="BK90" s="212">
        <f>BK91+BK114+BK171</f>
        <v>0</v>
      </c>
    </row>
    <row r="91" s="12" customFormat="1" ht="22.8" customHeight="1">
      <c r="A91" s="12"/>
      <c r="B91" s="199"/>
      <c r="C91" s="200"/>
      <c r="D91" s="201" t="s">
        <v>70</v>
      </c>
      <c r="E91" s="213" t="s">
        <v>78</v>
      </c>
      <c r="F91" s="213" t="s">
        <v>147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SUM(P92:P113)</f>
        <v>0</v>
      </c>
      <c r="Q91" s="207"/>
      <c r="R91" s="208">
        <f>SUM(R92:R113)</f>
        <v>6.5809171999999991</v>
      </c>
      <c r="S91" s="207"/>
      <c r="T91" s="209">
        <f>SUM(T92:T113)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78</v>
      </c>
      <c r="AT91" s="211" t="s">
        <v>70</v>
      </c>
      <c r="AU91" s="211" t="s">
        <v>78</v>
      </c>
      <c r="AY91" s="210" t="s">
        <v>146</v>
      </c>
      <c r="BK91" s="212">
        <f>SUM(BK92:BK113)</f>
        <v>0</v>
      </c>
    </row>
    <row r="92" s="2" customFormat="1" ht="24.15" customHeight="1">
      <c r="A92" s="40"/>
      <c r="B92" s="41"/>
      <c r="C92" s="215" t="s">
        <v>78</v>
      </c>
      <c r="D92" s="215" t="s">
        <v>148</v>
      </c>
      <c r="E92" s="216" t="s">
        <v>224</v>
      </c>
      <c r="F92" s="217" t="s">
        <v>225</v>
      </c>
      <c r="G92" s="218" t="s">
        <v>226</v>
      </c>
      <c r="H92" s="219">
        <v>2.6000000000000001</v>
      </c>
      <c r="I92" s="220"/>
      <c r="J92" s="221">
        <f>ROUND(I92*H92,2)</f>
        <v>0</v>
      </c>
      <c r="K92" s="222"/>
      <c r="L92" s="46"/>
      <c r="M92" s="223" t="s">
        <v>19</v>
      </c>
      <c r="N92" s="224" t="s">
        <v>42</v>
      </c>
      <c r="O92" s="86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7" t="s">
        <v>152</v>
      </c>
      <c r="AT92" s="227" t="s">
        <v>148</v>
      </c>
      <c r="AU92" s="227" t="s">
        <v>80</v>
      </c>
      <c r="AY92" s="19" t="s">
        <v>146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9" t="s">
        <v>78</v>
      </c>
      <c r="BK92" s="228">
        <f>ROUND(I92*H92,2)</f>
        <v>0</v>
      </c>
      <c r="BL92" s="19" t="s">
        <v>152</v>
      </c>
      <c r="BM92" s="227" t="s">
        <v>1302</v>
      </c>
    </row>
    <row r="93" s="2" customFormat="1">
      <c r="A93" s="40"/>
      <c r="B93" s="41"/>
      <c r="C93" s="42"/>
      <c r="D93" s="229" t="s">
        <v>154</v>
      </c>
      <c r="E93" s="42"/>
      <c r="F93" s="230" t="s">
        <v>228</v>
      </c>
      <c r="G93" s="42"/>
      <c r="H93" s="42"/>
      <c r="I93" s="231"/>
      <c r="J93" s="42"/>
      <c r="K93" s="42"/>
      <c r="L93" s="46"/>
      <c r="M93" s="232"/>
      <c r="N93" s="23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154</v>
      </c>
      <c r="AU93" s="19" t="s">
        <v>80</v>
      </c>
    </row>
    <row r="94" s="13" customFormat="1">
      <c r="A94" s="13"/>
      <c r="B94" s="236"/>
      <c r="C94" s="237"/>
      <c r="D94" s="234" t="s">
        <v>158</v>
      </c>
      <c r="E94" s="238" t="s">
        <v>19</v>
      </c>
      <c r="F94" s="239" t="s">
        <v>1303</v>
      </c>
      <c r="G94" s="237"/>
      <c r="H94" s="240">
        <v>2.2000000000000002</v>
      </c>
      <c r="I94" s="241"/>
      <c r="J94" s="237"/>
      <c r="K94" s="237"/>
      <c r="L94" s="242"/>
      <c r="M94" s="243"/>
      <c r="N94" s="244"/>
      <c r="O94" s="244"/>
      <c r="P94" s="244"/>
      <c r="Q94" s="244"/>
      <c r="R94" s="244"/>
      <c r="S94" s="244"/>
      <c r="T94" s="24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6" t="s">
        <v>158</v>
      </c>
      <c r="AU94" s="246" t="s">
        <v>80</v>
      </c>
      <c r="AV94" s="13" t="s">
        <v>80</v>
      </c>
      <c r="AW94" s="13" t="s">
        <v>33</v>
      </c>
      <c r="AX94" s="13" t="s">
        <v>71</v>
      </c>
      <c r="AY94" s="246" t="s">
        <v>146</v>
      </c>
    </row>
    <row r="95" s="13" customFormat="1">
      <c r="A95" s="13"/>
      <c r="B95" s="236"/>
      <c r="C95" s="237"/>
      <c r="D95" s="234" t="s">
        <v>158</v>
      </c>
      <c r="E95" s="238" t="s">
        <v>19</v>
      </c>
      <c r="F95" s="239" t="s">
        <v>1304</v>
      </c>
      <c r="G95" s="237"/>
      <c r="H95" s="240">
        <v>0.20000000000000001</v>
      </c>
      <c r="I95" s="241"/>
      <c r="J95" s="237"/>
      <c r="K95" s="237"/>
      <c r="L95" s="242"/>
      <c r="M95" s="243"/>
      <c r="N95" s="244"/>
      <c r="O95" s="244"/>
      <c r="P95" s="244"/>
      <c r="Q95" s="244"/>
      <c r="R95" s="244"/>
      <c r="S95" s="244"/>
      <c r="T95" s="24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6" t="s">
        <v>158</v>
      </c>
      <c r="AU95" s="246" t="s">
        <v>80</v>
      </c>
      <c r="AV95" s="13" t="s">
        <v>80</v>
      </c>
      <c r="AW95" s="13" t="s">
        <v>33</v>
      </c>
      <c r="AX95" s="13" t="s">
        <v>71</v>
      </c>
      <c r="AY95" s="246" t="s">
        <v>146</v>
      </c>
    </row>
    <row r="96" s="13" customFormat="1">
      <c r="A96" s="13"/>
      <c r="B96" s="236"/>
      <c r="C96" s="237"/>
      <c r="D96" s="234" t="s">
        <v>158</v>
      </c>
      <c r="E96" s="238" t="s">
        <v>19</v>
      </c>
      <c r="F96" s="239" t="s">
        <v>1305</v>
      </c>
      <c r="G96" s="237"/>
      <c r="H96" s="240">
        <v>0.20000000000000001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6" t="s">
        <v>158</v>
      </c>
      <c r="AU96" s="246" t="s">
        <v>80</v>
      </c>
      <c r="AV96" s="13" t="s">
        <v>80</v>
      </c>
      <c r="AW96" s="13" t="s">
        <v>33</v>
      </c>
      <c r="AX96" s="13" t="s">
        <v>71</v>
      </c>
      <c r="AY96" s="246" t="s">
        <v>146</v>
      </c>
    </row>
    <row r="97" s="14" customFormat="1">
      <c r="A97" s="14"/>
      <c r="B97" s="247"/>
      <c r="C97" s="248"/>
      <c r="D97" s="234" t="s">
        <v>158</v>
      </c>
      <c r="E97" s="249" t="s">
        <v>19</v>
      </c>
      <c r="F97" s="250" t="s">
        <v>178</v>
      </c>
      <c r="G97" s="248"/>
      <c r="H97" s="251">
        <v>2.6000000000000005</v>
      </c>
      <c r="I97" s="252"/>
      <c r="J97" s="248"/>
      <c r="K97" s="248"/>
      <c r="L97" s="253"/>
      <c r="M97" s="254"/>
      <c r="N97" s="255"/>
      <c r="O97" s="255"/>
      <c r="P97" s="255"/>
      <c r="Q97" s="255"/>
      <c r="R97" s="255"/>
      <c r="S97" s="255"/>
      <c r="T97" s="25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7" t="s">
        <v>158</v>
      </c>
      <c r="AU97" s="257" t="s">
        <v>80</v>
      </c>
      <c r="AV97" s="14" t="s">
        <v>152</v>
      </c>
      <c r="AW97" s="14" t="s">
        <v>33</v>
      </c>
      <c r="AX97" s="14" t="s">
        <v>78</v>
      </c>
      <c r="AY97" s="257" t="s">
        <v>146</v>
      </c>
    </row>
    <row r="98" s="2" customFormat="1" ht="24.15" customHeight="1">
      <c r="A98" s="40"/>
      <c r="B98" s="41"/>
      <c r="C98" s="215" t="s">
        <v>80</v>
      </c>
      <c r="D98" s="215" t="s">
        <v>148</v>
      </c>
      <c r="E98" s="216" t="s">
        <v>968</v>
      </c>
      <c r="F98" s="217" t="s">
        <v>969</v>
      </c>
      <c r="G98" s="218" t="s">
        <v>226</v>
      </c>
      <c r="H98" s="219">
        <v>2.6000000000000001</v>
      </c>
      <c r="I98" s="220"/>
      <c r="J98" s="221">
        <f>ROUND(I98*H98,2)</f>
        <v>0</v>
      </c>
      <c r="K98" s="222"/>
      <c r="L98" s="46"/>
      <c r="M98" s="223" t="s">
        <v>19</v>
      </c>
      <c r="N98" s="224" t="s">
        <v>42</v>
      </c>
      <c r="O98" s="86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7" t="s">
        <v>152</v>
      </c>
      <c r="AT98" s="227" t="s">
        <v>148</v>
      </c>
      <c r="AU98" s="227" t="s">
        <v>80</v>
      </c>
      <c r="AY98" s="19" t="s">
        <v>146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9" t="s">
        <v>78</v>
      </c>
      <c r="BK98" s="228">
        <f>ROUND(I98*H98,2)</f>
        <v>0</v>
      </c>
      <c r="BL98" s="19" t="s">
        <v>152</v>
      </c>
      <c r="BM98" s="227" t="s">
        <v>1306</v>
      </c>
    </row>
    <row r="99" s="2" customFormat="1">
      <c r="A99" s="40"/>
      <c r="B99" s="41"/>
      <c r="C99" s="42"/>
      <c r="D99" s="229" t="s">
        <v>154</v>
      </c>
      <c r="E99" s="42"/>
      <c r="F99" s="230" t="s">
        <v>971</v>
      </c>
      <c r="G99" s="42"/>
      <c r="H99" s="42"/>
      <c r="I99" s="231"/>
      <c r="J99" s="42"/>
      <c r="K99" s="42"/>
      <c r="L99" s="46"/>
      <c r="M99" s="232"/>
      <c r="N99" s="23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154</v>
      </c>
      <c r="AU99" s="19" t="s">
        <v>80</v>
      </c>
    </row>
    <row r="100" s="2" customFormat="1" ht="37.8" customHeight="1">
      <c r="A100" s="40"/>
      <c r="B100" s="41"/>
      <c r="C100" s="215" t="s">
        <v>165</v>
      </c>
      <c r="D100" s="215" t="s">
        <v>148</v>
      </c>
      <c r="E100" s="216" t="s">
        <v>267</v>
      </c>
      <c r="F100" s="217" t="s">
        <v>268</v>
      </c>
      <c r="G100" s="218" t="s">
        <v>226</v>
      </c>
      <c r="H100" s="219">
        <v>2.6000000000000001</v>
      </c>
      <c r="I100" s="220"/>
      <c r="J100" s="221">
        <f>ROUND(I100*H100,2)</f>
        <v>0</v>
      </c>
      <c r="K100" s="222"/>
      <c r="L100" s="46"/>
      <c r="M100" s="223" t="s">
        <v>19</v>
      </c>
      <c r="N100" s="224" t="s">
        <v>42</v>
      </c>
      <c r="O100" s="86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152</v>
      </c>
      <c r="AT100" s="227" t="s">
        <v>148</v>
      </c>
      <c r="AU100" s="227" t="s">
        <v>80</v>
      </c>
      <c r="AY100" s="19" t="s">
        <v>146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78</v>
      </c>
      <c r="BK100" s="228">
        <f>ROUND(I100*H100,2)</f>
        <v>0</v>
      </c>
      <c r="BL100" s="19" t="s">
        <v>152</v>
      </c>
      <c r="BM100" s="227" t="s">
        <v>1307</v>
      </c>
    </row>
    <row r="101" s="2" customFormat="1">
      <c r="A101" s="40"/>
      <c r="B101" s="41"/>
      <c r="C101" s="42"/>
      <c r="D101" s="229" t="s">
        <v>154</v>
      </c>
      <c r="E101" s="42"/>
      <c r="F101" s="230" t="s">
        <v>270</v>
      </c>
      <c r="G101" s="42"/>
      <c r="H101" s="42"/>
      <c r="I101" s="231"/>
      <c r="J101" s="42"/>
      <c r="K101" s="42"/>
      <c r="L101" s="46"/>
      <c r="M101" s="232"/>
      <c r="N101" s="23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154</v>
      </c>
      <c r="AU101" s="19" t="s">
        <v>80</v>
      </c>
    </row>
    <row r="102" s="2" customFormat="1">
      <c r="A102" s="40"/>
      <c r="B102" s="41"/>
      <c r="C102" s="42"/>
      <c r="D102" s="234" t="s">
        <v>156</v>
      </c>
      <c r="E102" s="42"/>
      <c r="F102" s="235" t="s">
        <v>271</v>
      </c>
      <c r="G102" s="42"/>
      <c r="H102" s="42"/>
      <c r="I102" s="231"/>
      <c r="J102" s="42"/>
      <c r="K102" s="42"/>
      <c r="L102" s="46"/>
      <c r="M102" s="232"/>
      <c r="N102" s="23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156</v>
      </c>
      <c r="AU102" s="19" t="s">
        <v>80</v>
      </c>
    </row>
    <row r="103" s="2" customFormat="1" ht="24.15" customHeight="1">
      <c r="A103" s="40"/>
      <c r="B103" s="41"/>
      <c r="C103" s="215" t="s">
        <v>152</v>
      </c>
      <c r="D103" s="215" t="s">
        <v>148</v>
      </c>
      <c r="E103" s="216" t="s">
        <v>273</v>
      </c>
      <c r="F103" s="217" t="s">
        <v>274</v>
      </c>
      <c r="G103" s="218" t="s">
        <v>226</v>
      </c>
      <c r="H103" s="219">
        <v>2.6000000000000001</v>
      </c>
      <c r="I103" s="220"/>
      <c r="J103" s="221">
        <f>ROUND(I103*H103,2)</f>
        <v>0</v>
      </c>
      <c r="K103" s="222"/>
      <c r="L103" s="46"/>
      <c r="M103" s="223" t="s">
        <v>19</v>
      </c>
      <c r="N103" s="224" t="s">
        <v>42</v>
      </c>
      <c r="O103" s="86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7" t="s">
        <v>152</v>
      </c>
      <c r="AT103" s="227" t="s">
        <v>148</v>
      </c>
      <c r="AU103" s="227" t="s">
        <v>80</v>
      </c>
      <c r="AY103" s="19" t="s">
        <v>146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9" t="s">
        <v>78</v>
      </c>
      <c r="BK103" s="228">
        <f>ROUND(I103*H103,2)</f>
        <v>0</v>
      </c>
      <c r="BL103" s="19" t="s">
        <v>152</v>
      </c>
      <c r="BM103" s="227" t="s">
        <v>1308</v>
      </c>
    </row>
    <row r="104" s="2" customFormat="1">
      <c r="A104" s="40"/>
      <c r="B104" s="41"/>
      <c r="C104" s="42"/>
      <c r="D104" s="229" t="s">
        <v>154</v>
      </c>
      <c r="E104" s="42"/>
      <c r="F104" s="230" t="s">
        <v>276</v>
      </c>
      <c r="G104" s="42"/>
      <c r="H104" s="42"/>
      <c r="I104" s="231"/>
      <c r="J104" s="42"/>
      <c r="K104" s="42"/>
      <c r="L104" s="46"/>
      <c r="M104" s="232"/>
      <c r="N104" s="23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154</v>
      </c>
      <c r="AU104" s="19" t="s">
        <v>80</v>
      </c>
    </row>
    <row r="105" s="2" customFormat="1" ht="24.15" customHeight="1">
      <c r="A105" s="40"/>
      <c r="B105" s="41"/>
      <c r="C105" s="215" t="s">
        <v>179</v>
      </c>
      <c r="D105" s="215" t="s">
        <v>148</v>
      </c>
      <c r="E105" s="216" t="s">
        <v>279</v>
      </c>
      <c r="F105" s="217" t="s">
        <v>280</v>
      </c>
      <c r="G105" s="218" t="s">
        <v>281</v>
      </c>
      <c r="H105" s="219">
        <v>4.9400000000000004</v>
      </c>
      <c r="I105" s="220"/>
      <c r="J105" s="221">
        <f>ROUND(I105*H105,2)</f>
        <v>0</v>
      </c>
      <c r="K105" s="222"/>
      <c r="L105" s="46"/>
      <c r="M105" s="223" t="s">
        <v>19</v>
      </c>
      <c r="N105" s="224" t="s">
        <v>42</v>
      </c>
      <c r="O105" s="8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152</v>
      </c>
      <c r="AT105" s="227" t="s">
        <v>148</v>
      </c>
      <c r="AU105" s="227" t="s">
        <v>80</v>
      </c>
      <c r="AY105" s="19" t="s">
        <v>146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78</v>
      </c>
      <c r="BK105" s="228">
        <f>ROUND(I105*H105,2)</f>
        <v>0</v>
      </c>
      <c r="BL105" s="19" t="s">
        <v>152</v>
      </c>
      <c r="BM105" s="227" t="s">
        <v>1309</v>
      </c>
    </row>
    <row r="106" s="2" customFormat="1">
      <c r="A106" s="40"/>
      <c r="B106" s="41"/>
      <c r="C106" s="42"/>
      <c r="D106" s="229" t="s">
        <v>154</v>
      </c>
      <c r="E106" s="42"/>
      <c r="F106" s="230" t="s">
        <v>283</v>
      </c>
      <c r="G106" s="42"/>
      <c r="H106" s="42"/>
      <c r="I106" s="231"/>
      <c r="J106" s="42"/>
      <c r="K106" s="42"/>
      <c r="L106" s="46"/>
      <c r="M106" s="232"/>
      <c r="N106" s="23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154</v>
      </c>
      <c r="AU106" s="19" t="s">
        <v>80</v>
      </c>
    </row>
    <row r="107" s="2" customFormat="1">
      <c r="A107" s="40"/>
      <c r="B107" s="41"/>
      <c r="C107" s="42"/>
      <c r="D107" s="234" t="s">
        <v>156</v>
      </c>
      <c r="E107" s="42"/>
      <c r="F107" s="235" t="s">
        <v>284</v>
      </c>
      <c r="G107" s="42"/>
      <c r="H107" s="42"/>
      <c r="I107" s="231"/>
      <c r="J107" s="42"/>
      <c r="K107" s="42"/>
      <c r="L107" s="46"/>
      <c r="M107" s="232"/>
      <c r="N107" s="23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156</v>
      </c>
      <c r="AU107" s="19" t="s">
        <v>80</v>
      </c>
    </row>
    <row r="108" s="13" customFormat="1">
      <c r="A108" s="13"/>
      <c r="B108" s="236"/>
      <c r="C108" s="237"/>
      <c r="D108" s="234" t="s">
        <v>158</v>
      </c>
      <c r="E108" s="238" t="s">
        <v>19</v>
      </c>
      <c r="F108" s="239" t="s">
        <v>1310</v>
      </c>
      <c r="G108" s="237"/>
      <c r="H108" s="240">
        <v>4.9400000000000004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158</v>
      </c>
      <c r="AU108" s="246" t="s">
        <v>80</v>
      </c>
      <c r="AV108" s="13" t="s">
        <v>80</v>
      </c>
      <c r="AW108" s="13" t="s">
        <v>33</v>
      </c>
      <c r="AX108" s="13" t="s">
        <v>78</v>
      </c>
      <c r="AY108" s="246" t="s">
        <v>146</v>
      </c>
    </row>
    <row r="109" s="2" customFormat="1" ht="24.15" customHeight="1">
      <c r="A109" s="40"/>
      <c r="B109" s="41"/>
      <c r="C109" s="215" t="s">
        <v>184</v>
      </c>
      <c r="D109" s="215" t="s">
        <v>148</v>
      </c>
      <c r="E109" s="216" t="s">
        <v>287</v>
      </c>
      <c r="F109" s="217" t="s">
        <v>288</v>
      </c>
      <c r="G109" s="218" t="s">
        <v>226</v>
      </c>
      <c r="H109" s="219">
        <v>2.6000000000000001</v>
      </c>
      <c r="I109" s="220"/>
      <c r="J109" s="221">
        <f>ROUND(I109*H109,2)</f>
        <v>0</v>
      </c>
      <c r="K109" s="222"/>
      <c r="L109" s="46"/>
      <c r="M109" s="223" t="s">
        <v>19</v>
      </c>
      <c r="N109" s="224" t="s">
        <v>42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152</v>
      </c>
      <c r="AT109" s="227" t="s">
        <v>148</v>
      </c>
      <c r="AU109" s="227" t="s">
        <v>80</v>
      </c>
      <c r="AY109" s="19" t="s">
        <v>146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78</v>
      </c>
      <c r="BK109" s="228">
        <f>ROUND(I109*H109,2)</f>
        <v>0</v>
      </c>
      <c r="BL109" s="19" t="s">
        <v>152</v>
      </c>
      <c r="BM109" s="227" t="s">
        <v>1311</v>
      </c>
    </row>
    <row r="110" s="2" customFormat="1">
      <c r="A110" s="40"/>
      <c r="B110" s="41"/>
      <c r="C110" s="42"/>
      <c r="D110" s="229" t="s">
        <v>154</v>
      </c>
      <c r="E110" s="42"/>
      <c r="F110" s="230" t="s">
        <v>290</v>
      </c>
      <c r="G110" s="42"/>
      <c r="H110" s="42"/>
      <c r="I110" s="231"/>
      <c r="J110" s="42"/>
      <c r="K110" s="42"/>
      <c r="L110" s="46"/>
      <c r="M110" s="232"/>
      <c r="N110" s="23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154</v>
      </c>
      <c r="AU110" s="19" t="s">
        <v>80</v>
      </c>
    </row>
    <row r="111" s="2" customFormat="1" ht="16.5" customHeight="1">
      <c r="A111" s="40"/>
      <c r="B111" s="41"/>
      <c r="C111" s="215" t="s">
        <v>189</v>
      </c>
      <c r="D111" s="215" t="s">
        <v>148</v>
      </c>
      <c r="E111" s="216" t="s">
        <v>977</v>
      </c>
      <c r="F111" s="217" t="s">
        <v>978</v>
      </c>
      <c r="G111" s="218" t="s">
        <v>226</v>
      </c>
      <c r="H111" s="219">
        <v>2.8599999999999999</v>
      </c>
      <c r="I111" s="220"/>
      <c r="J111" s="221">
        <f>ROUND(I111*H111,2)</f>
        <v>0</v>
      </c>
      <c r="K111" s="222"/>
      <c r="L111" s="46"/>
      <c r="M111" s="223" t="s">
        <v>19</v>
      </c>
      <c r="N111" s="224" t="s">
        <v>42</v>
      </c>
      <c r="O111" s="86"/>
      <c r="P111" s="225">
        <f>O111*H111</f>
        <v>0</v>
      </c>
      <c r="Q111" s="225">
        <v>2.3010199999999998</v>
      </c>
      <c r="R111" s="225">
        <f>Q111*H111</f>
        <v>6.5809171999999991</v>
      </c>
      <c r="S111" s="225">
        <v>0</v>
      </c>
      <c r="T111" s="22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7" t="s">
        <v>152</v>
      </c>
      <c r="AT111" s="227" t="s">
        <v>148</v>
      </c>
      <c r="AU111" s="227" t="s">
        <v>80</v>
      </c>
      <c r="AY111" s="19" t="s">
        <v>146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9" t="s">
        <v>78</v>
      </c>
      <c r="BK111" s="228">
        <f>ROUND(I111*H111,2)</f>
        <v>0</v>
      </c>
      <c r="BL111" s="19" t="s">
        <v>152</v>
      </c>
      <c r="BM111" s="227" t="s">
        <v>1312</v>
      </c>
    </row>
    <row r="112" s="2" customFormat="1">
      <c r="A112" s="40"/>
      <c r="B112" s="41"/>
      <c r="C112" s="42"/>
      <c r="D112" s="229" t="s">
        <v>154</v>
      </c>
      <c r="E112" s="42"/>
      <c r="F112" s="230" t="s">
        <v>980</v>
      </c>
      <c r="G112" s="42"/>
      <c r="H112" s="42"/>
      <c r="I112" s="231"/>
      <c r="J112" s="42"/>
      <c r="K112" s="42"/>
      <c r="L112" s="46"/>
      <c r="M112" s="232"/>
      <c r="N112" s="23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154</v>
      </c>
      <c r="AU112" s="19" t="s">
        <v>80</v>
      </c>
    </row>
    <row r="113" s="13" customFormat="1">
      <c r="A113" s="13"/>
      <c r="B113" s="236"/>
      <c r="C113" s="237"/>
      <c r="D113" s="234" t="s">
        <v>158</v>
      </c>
      <c r="E113" s="238" t="s">
        <v>19</v>
      </c>
      <c r="F113" s="239" t="s">
        <v>1313</v>
      </c>
      <c r="G113" s="237"/>
      <c r="H113" s="240">
        <v>2.8599999999999999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6" t="s">
        <v>158</v>
      </c>
      <c r="AU113" s="246" t="s">
        <v>80</v>
      </c>
      <c r="AV113" s="13" t="s">
        <v>80</v>
      </c>
      <c r="AW113" s="13" t="s">
        <v>33</v>
      </c>
      <c r="AX113" s="13" t="s">
        <v>78</v>
      </c>
      <c r="AY113" s="246" t="s">
        <v>146</v>
      </c>
    </row>
    <row r="114" s="12" customFormat="1" ht="22.8" customHeight="1">
      <c r="A114" s="12"/>
      <c r="B114" s="199"/>
      <c r="C114" s="200"/>
      <c r="D114" s="201" t="s">
        <v>70</v>
      </c>
      <c r="E114" s="213" t="s">
        <v>200</v>
      </c>
      <c r="F114" s="213" t="s">
        <v>700</v>
      </c>
      <c r="G114" s="200"/>
      <c r="H114" s="200"/>
      <c r="I114" s="203"/>
      <c r="J114" s="214">
        <f>BK114</f>
        <v>0</v>
      </c>
      <c r="K114" s="200"/>
      <c r="L114" s="205"/>
      <c r="M114" s="206"/>
      <c r="N114" s="207"/>
      <c r="O114" s="207"/>
      <c r="P114" s="208">
        <f>SUM(P115:P170)</f>
        <v>0</v>
      </c>
      <c r="Q114" s="207"/>
      <c r="R114" s="208">
        <f>SUM(R115:R170)</f>
        <v>1.85165</v>
      </c>
      <c r="S114" s="207"/>
      <c r="T114" s="209">
        <f>SUM(T115:T170)</f>
        <v>2.0700000000000003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10" t="s">
        <v>78</v>
      </c>
      <c r="AT114" s="211" t="s">
        <v>70</v>
      </c>
      <c r="AU114" s="211" t="s">
        <v>78</v>
      </c>
      <c r="AY114" s="210" t="s">
        <v>146</v>
      </c>
      <c r="BK114" s="212">
        <f>SUM(BK115:BK170)</f>
        <v>0</v>
      </c>
    </row>
    <row r="115" s="2" customFormat="1" ht="16.5" customHeight="1">
      <c r="A115" s="40"/>
      <c r="B115" s="41"/>
      <c r="C115" s="215" t="s">
        <v>195</v>
      </c>
      <c r="D115" s="215" t="s">
        <v>148</v>
      </c>
      <c r="E115" s="216" t="s">
        <v>982</v>
      </c>
      <c r="F115" s="217" t="s">
        <v>983</v>
      </c>
      <c r="G115" s="218" t="s">
        <v>412</v>
      </c>
      <c r="H115" s="219">
        <v>17</v>
      </c>
      <c r="I115" s="220"/>
      <c r="J115" s="221">
        <f>ROUND(I115*H115,2)</f>
        <v>0</v>
      </c>
      <c r="K115" s="222"/>
      <c r="L115" s="46"/>
      <c r="M115" s="223" t="s">
        <v>19</v>
      </c>
      <c r="N115" s="224" t="s">
        <v>42</v>
      </c>
      <c r="O115" s="86"/>
      <c r="P115" s="225">
        <f>O115*H115</f>
        <v>0</v>
      </c>
      <c r="Q115" s="225">
        <v>0.00069999999999999999</v>
      </c>
      <c r="R115" s="225">
        <f>Q115*H115</f>
        <v>0.011899999999999999</v>
      </c>
      <c r="S115" s="225">
        <v>0</v>
      </c>
      <c r="T115" s="22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7" t="s">
        <v>152</v>
      </c>
      <c r="AT115" s="227" t="s">
        <v>148</v>
      </c>
      <c r="AU115" s="227" t="s">
        <v>80</v>
      </c>
      <c r="AY115" s="19" t="s">
        <v>146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9" t="s">
        <v>78</v>
      </c>
      <c r="BK115" s="228">
        <f>ROUND(I115*H115,2)</f>
        <v>0</v>
      </c>
      <c r="BL115" s="19" t="s">
        <v>152</v>
      </c>
      <c r="BM115" s="227" t="s">
        <v>1314</v>
      </c>
    </row>
    <row r="116" s="2" customFormat="1">
      <c r="A116" s="40"/>
      <c r="B116" s="41"/>
      <c r="C116" s="42"/>
      <c r="D116" s="229" t="s">
        <v>154</v>
      </c>
      <c r="E116" s="42"/>
      <c r="F116" s="230" t="s">
        <v>985</v>
      </c>
      <c r="G116" s="42"/>
      <c r="H116" s="42"/>
      <c r="I116" s="231"/>
      <c r="J116" s="42"/>
      <c r="K116" s="42"/>
      <c r="L116" s="46"/>
      <c r="M116" s="232"/>
      <c r="N116" s="23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154</v>
      </c>
      <c r="AU116" s="19" t="s">
        <v>80</v>
      </c>
    </row>
    <row r="117" s="13" customFormat="1">
      <c r="A117" s="13"/>
      <c r="B117" s="236"/>
      <c r="C117" s="237"/>
      <c r="D117" s="234" t="s">
        <v>158</v>
      </c>
      <c r="E117" s="238" t="s">
        <v>19</v>
      </c>
      <c r="F117" s="239" t="s">
        <v>1315</v>
      </c>
      <c r="G117" s="237"/>
      <c r="H117" s="240">
        <v>14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6" t="s">
        <v>158</v>
      </c>
      <c r="AU117" s="246" t="s">
        <v>80</v>
      </c>
      <c r="AV117" s="13" t="s">
        <v>80</v>
      </c>
      <c r="AW117" s="13" t="s">
        <v>33</v>
      </c>
      <c r="AX117" s="13" t="s">
        <v>71</v>
      </c>
      <c r="AY117" s="246" t="s">
        <v>146</v>
      </c>
    </row>
    <row r="118" s="13" customFormat="1">
      <c r="A118" s="13"/>
      <c r="B118" s="236"/>
      <c r="C118" s="237"/>
      <c r="D118" s="234" t="s">
        <v>158</v>
      </c>
      <c r="E118" s="238" t="s">
        <v>19</v>
      </c>
      <c r="F118" s="239" t="s">
        <v>1316</v>
      </c>
      <c r="G118" s="237"/>
      <c r="H118" s="240">
        <v>2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6" t="s">
        <v>158</v>
      </c>
      <c r="AU118" s="246" t="s">
        <v>80</v>
      </c>
      <c r="AV118" s="13" t="s">
        <v>80</v>
      </c>
      <c r="AW118" s="13" t="s">
        <v>33</v>
      </c>
      <c r="AX118" s="13" t="s">
        <v>71</v>
      </c>
      <c r="AY118" s="246" t="s">
        <v>146</v>
      </c>
    </row>
    <row r="119" s="13" customFormat="1">
      <c r="A119" s="13"/>
      <c r="B119" s="236"/>
      <c r="C119" s="237"/>
      <c r="D119" s="234" t="s">
        <v>158</v>
      </c>
      <c r="E119" s="238" t="s">
        <v>19</v>
      </c>
      <c r="F119" s="239" t="s">
        <v>1317</v>
      </c>
      <c r="G119" s="237"/>
      <c r="H119" s="240">
        <v>1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6" t="s">
        <v>158</v>
      </c>
      <c r="AU119" s="246" t="s">
        <v>80</v>
      </c>
      <c r="AV119" s="13" t="s">
        <v>80</v>
      </c>
      <c r="AW119" s="13" t="s">
        <v>33</v>
      </c>
      <c r="AX119" s="13" t="s">
        <v>71</v>
      </c>
      <c r="AY119" s="246" t="s">
        <v>146</v>
      </c>
    </row>
    <row r="120" s="14" customFormat="1">
      <c r="A120" s="14"/>
      <c r="B120" s="247"/>
      <c r="C120" s="248"/>
      <c r="D120" s="234" t="s">
        <v>158</v>
      </c>
      <c r="E120" s="249" t="s">
        <v>19</v>
      </c>
      <c r="F120" s="250" t="s">
        <v>178</v>
      </c>
      <c r="G120" s="248"/>
      <c r="H120" s="251">
        <v>17</v>
      </c>
      <c r="I120" s="252"/>
      <c r="J120" s="248"/>
      <c r="K120" s="248"/>
      <c r="L120" s="253"/>
      <c r="M120" s="254"/>
      <c r="N120" s="255"/>
      <c r="O120" s="255"/>
      <c r="P120" s="255"/>
      <c r="Q120" s="255"/>
      <c r="R120" s="255"/>
      <c r="S120" s="255"/>
      <c r="T120" s="25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7" t="s">
        <v>158</v>
      </c>
      <c r="AU120" s="257" t="s">
        <v>80</v>
      </c>
      <c r="AV120" s="14" t="s">
        <v>152</v>
      </c>
      <c r="AW120" s="14" t="s">
        <v>33</v>
      </c>
      <c r="AX120" s="14" t="s">
        <v>78</v>
      </c>
      <c r="AY120" s="257" t="s">
        <v>146</v>
      </c>
    </row>
    <row r="121" s="2" customFormat="1" ht="16.5" customHeight="1">
      <c r="A121" s="40"/>
      <c r="B121" s="41"/>
      <c r="C121" s="258" t="s">
        <v>200</v>
      </c>
      <c r="D121" s="258" t="s">
        <v>298</v>
      </c>
      <c r="E121" s="259" t="s">
        <v>988</v>
      </c>
      <c r="F121" s="260" t="s">
        <v>989</v>
      </c>
      <c r="G121" s="261" t="s">
        <v>412</v>
      </c>
      <c r="H121" s="262">
        <v>6</v>
      </c>
      <c r="I121" s="263"/>
      <c r="J121" s="264">
        <f>ROUND(I121*H121,2)</f>
        <v>0</v>
      </c>
      <c r="K121" s="265"/>
      <c r="L121" s="266"/>
      <c r="M121" s="267" t="s">
        <v>19</v>
      </c>
      <c r="N121" s="268" t="s">
        <v>42</v>
      </c>
      <c r="O121" s="86"/>
      <c r="P121" s="225">
        <f>O121*H121</f>
        <v>0</v>
      </c>
      <c r="Q121" s="225">
        <v>0.0040000000000000001</v>
      </c>
      <c r="R121" s="225">
        <f>Q121*H121</f>
        <v>0.024</v>
      </c>
      <c r="S121" s="225">
        <v>0</v>
      </c>
      <c r="T121" s="22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7" t="s">
        <v>195</v>
      </c>
      <c r="AT121" s="227" t="s">
        <v>298</v>
      </c>
      <c r="AU121" s="227" t="s">
        <v>80</v>
      </c>
      <c r="AY121" s="19" t="s">
        <v>146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9" t="s">
        <v>78</v>
      </c>
      <c r="BK121" s="228">
        <f>ROUND(I121*H121,2)</f>
        <v>0</v>
      </c>
      <c r="BL121" s="19" t="s">
        <v>152</v>
      </c>
      <c r="BM121" s="227" t="s">
        <v>1318</v>
      </c>
    </row>
    <row r="122" s="13" customFormat="1">
      <c r="A122" s="13"/>
      <c r="B122" s="236"/>
      <c r="C122" s="237"/>
      <c r="D122" s="234" t="s">
        <v>158</v>
      </c>
      <c r="E122" s="238" t="s">
        <v>19</v>
      </c>
      <c r="F122" s="239" t="s">
        <v>1319</v>
      </c>
      <c r="G122" s="237"/>
      <c r="H122" s="240">
        <v>6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6" t="s">
        <v>158</v>
      </c>
      <c r="AU122" s="246" t="s">
        <v>80</v>
      </c>
      <c r="AV122" s="13" t="s">
        <v>80</v>
      </c>
      <c r="AW122" s="13" t="s">
        <v>33</v>
      </c>
      <c r="AX122" s="13" t="s">
        <v>78</v>
      </c>
      <c r="AY122" s="246" t="s">
        <v>146</v>
      </c>
    </row>
    <row r="123" s="2" customFormat="1" ht="16.5" customHeight="1">
      <c r="A123" s="40"/>
      <c r="B123" s="41"/>
      <c r="C123" s="258" t="s">
        <v>208</v>
      </c>
      <c r="D123" s="258" t="s">
        <v>298</v>
      </c>
      <c r="E123" s="259" t="s">
        <v>1320</v>
      </c>
      <c r="F123" s="260" t="s">
        <v>1321</v>
      </c>
      <c r="G123" s="261" t="s">
        <v>412</v>
      </c>
      <c r="H123" s="262">
        <v>3</v>
      </c>
      <c r="I123" s="263"/>
      <c r="J123" s="264">
        <f>ROUND(I123*H123,2)</f>
        <v>0</v>
      </c>
      <c r="K123" s="265"/>
      <c r="L123" s="266"/>
      <c r="M123" s="267" t="s">
        <v>19</v>
      </c>
      <c r="N123" s="268" t="s">
        <v>42</v>
      </c>
      <c r="O123" s="86"/>
      <c r="P123" s="225">
        <f>O123*H123</f>
        <v>0</v>
      </c>
      <c r="Q123" s="225">
        <v>0.0025000000000000001</v>
      </c>
      <c r="R123" s="225">
        <f>Q123*H123</f>
        <v>0.0074999999999999997</v>
      </c>
      <c r="S123" s="225">
        <v>0</v>
      </c>
      <c r="T123" s="22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7" t="s">
        <v>195</v>
      </c>
      <c r="AT123" s="227" t="s">
        <v>298</v>
      </c>
      <c r="AU123" s="227" t="s">
        <v>80</v>
      </c>
      <c r="AY123" s="19" t="s">
        <v>146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9" t="s">
        <v>78</v>
      </c>
      <c r="BK123" s="228">
        <f>ROUND(I123*H123,2)</f>
        <v>0</v>
      </c>
      <c r="BL123" s="19" t="s">
        <v>152</v>
      </c>
      <c r="BM123" s="227" t="s">
        <v>1322</v>
      </c>
    </row>
    <row r="124" s="13" customFormat="1">
      <c r="A124" s="13"/>
      <c r="B124" s="236"/>
      <c r="C124" s="237"/>
      <c r="D124" s="234" t="s">
        <v>158</v>
      </c>
      <c r="E124" s="238" t="s">
        <v>19</v>
      </c>
      <c r="F124" s="239" t="s">
        <v>1323</v>
      </c>
      <c r="G124" s="237"/>
      <c r="H124" s="240">
        <v>3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6" t="s">
        <v>158</v>
      </c>
      <c r="AU124" s="246" t="s">
        <v>80</v>
      </c>
      <c r="AV124" s="13" t="s">
        <v>80</v>
      </c>
      <c r="AW124" s="13" t="s">
        <v>33</v>
      </c>
      <c r="AX124" s="13" t="s">
        <v>78</v>
      </c>
      <c r="AY124" s="246" t="s">
        <v>146</v>
      </c>
    </row>
    <row r="125" s="2" customFormat="1" ht="16.5" customHeight="1">
      <c r="A125" s="40"/>
      <c r="B125" s="41"/>
      <c r="C125" s="258" t="s">
        <v>213</v>
      </c>
      <c r="D125" s="258" t="s">
        <v>298</v>
      </c>
      <c r="E125" s="259" t="s">
        <v>1324</v>
      </c>
      <c r="F125" s="260" t="s">
        <v>1325</v>
      </c>
      <c r="G125" s="261" t="s">
        <v>412</v>
      </c>
      <c r="H125" s="262">
        <v>5</v>
      </c>
      <c r="I125" s="263"/>
      <c r="J125" s="264">
        <f>ROUND(I125*H125,2)</f>
        <v>0</v>
      </c>
      <c r="K125" s="265"/>
      <c r="L125" s="266"/>
      <c r="M125" s="267" t="s">
        <v>19</v>
      </c>
      <c r="N125" s="268" t="s">
        <v>42</v>
      </c>
      <c r="O125" s="86"/>
      <c r="P125" s="225">
        <f>O125*H125</f>
        <v>0</v>
      </c>
      <c r="Q125" s="225">
        <v>0.0025000000000000001</v>
      </c>
      <c r="R125" s="225">
        <f>Q125*H125</f>
        <v>0.012500000000000001</v>
      </c>
      <c r="S125" s="225">
        <v>0</v>
      </c>
      <c r="T125" s="22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7" t="s">
        <v>195</v>
      </c>
      <c r="AT125" s="227" t="s">
        <v>298</v>
      </c>
      <c r="AU125" s="227" t="s">
        <v>80</v>
      </c>
      <c r="AY125" s="19" t="s">
        <v>146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9" t="s">
        <v>78</v>
      </c>
      <c r="BK125" s="228">
        <f>ROUND(I125*H125,2)</f>
        <v>0</v>
      </c>
      <c r="BL125" s="19" t="s">
        <v>152</v>
      </c>
      <c r="BM125" s="227" t="s">
        <v>1326</v>
      </c>
    </row>
    <row r="126" s="13" customFormat="1">
      <c r="A126" s="13"/>
      <c r="B126" s="236"/>
      <c r="C126" s="237"/>
      <c r="D126" s="234" t="s">
        <v>158</v>
      </c>
      <c r="E126" s="238" t="s">
        <v>19</v>
      </c>
      <c r="F126" s="239" t="s">
        <v>1327</v>
      </c>
      <c r="G126" s="237"/>
      <c r="H126" s="240">
        <v>3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158</v>
      </c>
      <c r="AU126" s="246" t="s">
        <v>80</v>
      </c>
      <c r="AV126" s="13" t="s">
        <v>80</v>
      </c>
      <c r="AW126" s="13" t="s">
        <v>33</v>
      </c>
      <c r="AX126" s="13" t="s">
        <v>71</v>
      </c>
      <c r="AY126" s="246" t="s">
        <v>146</v>
      </c>
    </row>
    <row r="127" s="13" customFormat="1">
      <c r="A127" s="13"/>
      <c r="B127" s="236"/>
      <c r="C127" s="237"/>
      <c r="D127" s="234" t="s">
        <v>158</v>
      </c>
      <c r="E127" s="238" t="s">
        <v>19</v>
      </c>
      <c r="F127" s="239" t="s">
        <v>1328</v>
      </c>
      <c r="G127" s="237"/>
      <c r="H127" s="240">
        <v>1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158</v>
      </c>
      <c r="AU127" s="246" t="s">
        <v>80</v>
      </c>
      <c r="AV127" s="13" t="s">
        <v>80</v>
      </c>
      <c r="AW127" s="13" t="s">
        <v>33</v>
      </c>
      <c r="AX127" s="13" t="s">
        <v>71</v>
      </c>
      <c r="AY127" s="246" t="s">
        <v>146</v>
      </c>
    </row>
    <row r="128" s="13" customFormat="1">
      <c r="A128" s="13"/>
      <c r="B128" s="236"/>
      <c r="C128" s="237"/>
      <c r="D128" s="234" t="s">
        <v>158</v>
      </c>
      <c r="E128" s="238" t="s">
        <v>19</v>
      </c>
      <c r="F128" s="239" t="s">
        <v>1329</v>
      </c>
      <c r="G128" s="237"/>
      <c r="H128" s="240">
        <v>1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158</v>
      </c>
      <c r="AU128" s="246" t="s">
        <v>80</v>
      </c>
      <c r="AV128" s="13" t="s">
        <v>80</v>
      </c>
      <c r="AW128" s="13" t="s">
        <v>33</v>
      </c>
      <c r="AX128" s="13" t="s">
        <v>71</v>
      </c>
      <c r="AY128" s="246" t="s">
        <v>146</v>
      </c>
    </row>
    <row r="129" s="14" customFormat="1">
      <c r="A129" s="14"/>
      <c r="B129" s="247"/>
      <c r="C129" s="248"/>
      <c r="D129" s="234" t="s">
        <v>158</v>
      </c>
      <c r="E129" s="249" t="s">
        <v>19</v>
      </c>
      <c r="F129" s="250" t="s">
        <v>178</v>
      </c>
      <c r="G129" s="248"/>
      <c r="H129" s="251">
        <v>5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7" t="s">
        <v>158</v>
      </c>
      <c r="AU129" s="257" t="s">
        <v>80</v>
      </c>
      <c r="AV129" s="14" t="s">
        <v>152</v>
      </c>
      <c r="AW129" s="14" t="s">
        <v>33</v>
      </c>
      <c r="AX129" s="14" t="s">
        <v>78</v>
      </c>
      <c r="AY129" s="257" t="s">
        <v>146</v>
      </c>
    </row>
    <row r="130" s="2" customFormat="1" ht="16.5" customHeight="1">
      <c r="A130" s="40"/>
      <c r="B130" s="41"/>
      <c r="C130" s="215" t="s">
        <v>8</v>
      </c>
      <c r="D130" s="215" t="s">
        <v>148</v>
      </c>
      <c r="E130" s="216" t="s">
        <v>992</v>
      </c>
      <c r="F130" s="217" t="s">
        <v>993</v>
      </c>
      <c r="G130" s="218" t="s">
        <v>412</v>
      </c>
      <c r="H130" s="219">
        <v>13</v>
      </c>
      <c r="I130" s="220"/>
      <c r="J130" s="221">
        <f>ROUND(I130*H130,2)</f>
        <v>0</v>
      </c>
      <c r="K130" s="222"/>
      <c r="L130" s="46"/>
      <c r="M130" s="223" t="s">
        <v>19</v>
      </c>
      <c r="N130" s="224" t="s">
        <v>42</v>
      </c>
      <c r="O130" s="86"/>
      <c r="P130" s="225">
        <f>O130*H130</f>
        <v>0</v>
      </c>
      <c r="Q130" s="225">
        <v>0.11276</v>
      </c>
      <c r="R130" s="225">
        <f>Q130*H130</f>
        <v>1.4658800000000001</v>
      </c>
      <c r="S130" s="225">
        <v>0</v>
      </c>
      <c r="T130" s="22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7" t="s">
        <v>152</v>
      </c>
      <c r="AT130" s="227" t="s">
        <v>148</v>
      </c>
      <c r="AU130" s="227" t="s">
        <v>80</v>
      </c>
      <c r="AY130" s="19" t="s">
        <v>146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9" t="s">
        <v>78</v>
      </c>
      <c r="BK130" s="228">
        <f>ROUND(I130*H130,2)</f>
        <v>0</v>
      </c>
      <c r="BL130" s="19" t="s">
        <v>152</v>
      </c>
      <c r="BM130" s="227" t="s">
        <v>1330</v>
      </c>
    </row>
    <row r="131" s="2" customFormat="1">
      <c r="A131" s="40"/>
      <c r="B131" s="41"/>
      <c r="C131" s="42"/>
      <c r="D131" s="229" t="s">
        <v>154</v>
      </c>
      <c r="E131" s="42"/>
      <c r="F131" s="230" t="s">
        <v>995</v>
      </c>
      <c r="G131" s="42"/>
      <c r="H131" s="42"/>
      <c r="I131" s="231"/>
      <c r="J131" s="42"/>
      <c r="K131" s="42"/>
      <c r="L131" s="46"/>
      <c r="M131" s="232"/>
      <c r="N131" s="23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154</v>
      </c>
      <c r="AU131" s="19" t="s">
        <v>80</v>
      </c>
    </row>
    <row r="132" s="13" customFormat="1">
      <c r="A132" s="13"/>
      <c r="B132" s="236"/>
      <c r="C132" s="237"/>
      <c r="D132" s="234" t="s">
        <v>158</v>
      </c>
      <c r="E132" s="238" t="s">
        <v>19</v>
      </c>
      <c r="F132" s="239" t="s">
        <v>1331</v>
      </c>
      <c r="G132" s="237"/>
      <c r="H132" s="240">
        <v>11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158</v>
      </c>
      <c r="AU132" s="246" t="s">
        <v>80</v>
      </c>
      <c r="AV132" s="13" t="s">
        <v>80</v>
      </c>
      <c r="AW132" s="13" t="s">
        <v>33</v>
      </c>
      <c r="AX132" s="13" t="s">
        <v>71</v>
      </c>
      <c r="AY132" s="246" t="s">
        <v>146</v>
      </c>
    </row>
    <row r="133" s="13" customFormat="1">
      <c r="A133" s="13"/>
      <c r="B133" s="236"/>
      <c r="C133" s="237"/>
      <c r="D133" s="234" t="s">
        <v>158</v>
      </c>
      <c r="E133" s="238" t="s">
        <v>19</v>
      </c>
      <c r="F133" s="239" t="s">
        <v>1332</v>
      </c>
      <c r="G133" s="237"/>
      <c r="H133" s="240">
        <v>1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158</v>
      </c>
      <c r="AU133" s="246" t="s">
        <v>80</v>
      </c>
      <c r="AV133" s="13" t="s">
        <v>80</v>
      </c>
      <c r="AW133" s="13" t="s">
        <v>33</v>
      </c>
      <c r="AX133" s="13" t="s">
        <v>71</v>
      </c>
      <c r="AY133" s="246" t="s">
        <v>146</v>
      </c>
    </row>
    <row r="134" s="13" customFormat="1">
      <c r="A134" s="13"/>
      <c r="B134" s="236"/>
      <c r="C134" s="237"/>
      <c r="D134" s="234" t="s">
        <v>158</v>
      </c>
      <c r="E134" s="238" t="s">
        <v>19</v>
      </c>
      <c r="F134" s="239" t="s">
        <v>1317</v>
      </c>
      <c r="G134" s="237"/>
      <c r="H134" s="240">
        <v>1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158</v>
      </c>
      <c r="AU134" s="246" t="s">
        <v>80</v>
      </c>
      <c r="AV134" s="13" t="s">
        <v>80</v>
      </c>
      <c r="AW134" s="13" t="s">
        <v>33</v>
      </c>
      <c r="AX134" s="13" t="s">
        <v>71</v>
      </c>
      <c r="AY134" s="246" t="s">
        <v>146</v>
      </c>
    </row>
    <row r="135" s="14" customFormat="1">
      <c r="A135" s="14"/>
      <c r="B135" s="247"/>
      <c r="C135" s="248"/>
      <c r="D135" s="234" t="s">
        <v>158</v>
      </c>
      <c r="E135" s="249" t="s">
        <v>19</v>
      </c>
      <c r="F135" s="250" t="s">
        <v>178</v>
      </c>
      <c r="G135" s="248"/>
      <c r="H135" s="251">
        <v>13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158</v>
      </c>
      <c r="AU135" s="257" t="s">
        <v>80</v>
      </c>
      <c r="AV135" s="14" t="s">
        <v>152</v>
      </c>
      <c r="AW135" s="14" t="s">
        <v>33</v>
      </c>
      <c r="AX135" s="14" t="s">
        <v>78</v>
      </c>
      <c r="AY135" s="257" t="s">
        <v>146</v>
      </c>
    </row>
    <row r="136" s="2" customFormat="1" ht="16.5" customHeight="1">
      <c r="A136" s="40"/>
      <c r="B136" s="41"/>
      <c r="C136" s="258" t="s">
        <v>223</v>
      </c>
      <c r="D136" s="258" t="s">
        <v>298</v>
      </c>
      <c r="E136" s="259" t="s">
        <v>997</v>
      </c>
      <c r="F136" s="260" t="s">
        <v>998</v>
      </c>
      <c r="G136" s="261" t="s">
        <v>412</v>
      </c>
      <c r="H136" s="262">
        <v>13</v>
      </c>
      <c r="I136" s="263"/>
      <c r="J136" s="264">
        <f>ROUND(I136*H136,2)</f>
        <v>0</v>
      </c>
      <c r="K136" s="265"/>
      <c r="L136" s="266"/>
      <c r="M136" s="267" t="s">
        <v>19</v>
      </c>
      <c r="N136" s="268" t="s">
        <v>42</v>
      </c>
      <c r="O136" s="86"/>
      <c r="P136" s="225">
        <f>O136*H136</f>
        <v>0</v>
      </c>
      <c r="Q136" s="225">
        <v>0.0064999999999999997</v>
      </c>
      <c r="R136" s="225">
        <f>Q136*H136</f>
        <v>0.084499999999999992</v>
      </c>
      <c r="S136" s="225">
        <v>0</v>
      </c>
      <c r="T136" s="22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7" t="s">
        <v>195</v>
      </c>
      <c r="AT136" s="227" t="s">
        <v>298</v>
      </c>
      <c r="AU136" s="227" t="s">
        <v>80</v>
      </c>
      <c r="AY136" s="19" t="s">
        <v>146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9" t="s">
        <v>78</v>
      </c>
      <c r="BK136" s="228">
        <f>ROUND(I136*H136,2)</f>
        <v>0</v>
      </c>
      <c r="BL136" s="19" t="s">
        <v>152</v>
      </c>
      <c r="BM136" s="227" t="s">
        <v>1333</v>
      </c>
    </row>
    <row r="137" s="2" customFormat="1" ht="16.5" customHeight="1">
      <c r="A137" s="40"/>
      <c r="B137" s="41"/>
      <c r="C137" s="258" t="s">
        <v>237</v>
      </c>
      <c r="D137" s="258" t="s">
        <v>298</v>
      </c>
      <c r="E137" s="259" t="s">
        <v>1000</v>
      </c>
      <c r="F137" s="260" t="s">
        <v>1001</v>
      </c>
      <c r="G137" s="261" t="s">
        <v>412</v>
      </c>
      <c r="H137" s="262">
        <v>13</v>
      </c>
      <c r="I137" s="263"/>
      <c r="J137" s="264">
        <f>ROUND(I137*H137,2)</f>
        <v>0</v>
      </c>
      <c r="K137" s="265"/>
      <c r="L137" s="266"/>
      <c r="M137" s="267" t="s">
        <v>19</v>
      </c>
      <c r="N137" s="268" t="s">
        <v>42</v>
      </c>
      <c r="O137" s="86"/>
      <c r="P137" s="225">
        <f>O137*H137</f>
        <v>0</v>
      </c>
      <c r="Q137" s="225">
        <v>0.0033</v>
      </c>
      <c r="R137" s="225">
        <f>Q137*H137</f>
        <v>0.042900000000000001</v>
      </c>
      <c r="S137" s="225">
        <v>0</v>
      </c>
      <c r="T137" s="22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7" t="s">
        <v>195</v>
      </c>
      <c r="AT137" s="227" t="s">
        <v>298</v>
      </c>
      <c r="AU137" s="227" t="s">
        <v>80</v>
      </c>
      <c r="AY137" s="19" t="s">
        <v>146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9" t="s">
        <v>78</v>
      </c>
      <c r="BK137" s="228">
        <f>ROUND(I137*H137,2)</f>
        <v>0</v>
      </c>
      <c r="BL137" s="19" t="s">
        <v>152</v>
      </c>
      <c r="BM137" s="227" t="s">
        <v>1334</v>
      </c>
    </row>
    <row r="138" s="2" customFormat="1" ht="16.5" customHeight="1">
      <c r="A138" s="40"/>
      <c r="B138" s="41"/>
      <c r="C138" s="258" t="s">
        <v>242</v>
      </c>
      <c r="D138" s="258" t="s">
        <v>298</v>
      </c>
      <c r="E138" s="259" t="s">
        <v>1003</v>
      </c>
      <c r="F138" s="260" t="s">
        <v>1004</v>
      </c>
      <c r="G138" s="261" t="s">
        <v>412</v>
      </c>
      <c r="H138" s="262">
        <v>13</v>
      </c>
      <c r="I138" s="263"/>
      <c r="J138" s="264">
        <f>ROUND(I138*H138,2)</f>
        <v>0</v>
      </c>
      <c r="K138" s="265"/>
      <c r="L138" s="266"/>
      <c r="M138" s="267" t="s">
        <v>19</v>
      </c>
      <c r="N138" s="268" t="s">
        <v>42</v>
      </c>
      <c r="O138" s="86"/>
      <c r="P138" s="225">
        <f>O138*H138</f>
        <v>0</v>
      </c>
      <c r="Q138" s="225">
        <v>0.00014999999999999999</v>
      </c>
      <c r="R138" s="225">
        <f>Q138*H138</f>
        <v>0.0019499999999999999</v>
      </c>
      <c r="S138" s="225">
        <v>0</v>
      </c>
      <c r="T138" s="22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7" t="s">
        <v>195</v>
      </c>
      <c r="AT138" s="227" t="s">
        <v>298</v>
      </c>
      <c r="AU138" s="227" t="s">
        <v>80</v>
      </c>
      <c r="AY138" s="19" t="s">
        <v>146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9" t="s">
        <v>78</v>
      </c>
      <c r="BK138" s="228">
        <f>ROUND(I138*H138,2)</f>
        <v>0</v>
      </c>
      <c r="BL138" s="19" t="s">
        <v>152</v>
      </c>
      <c r="BM138" s="227" t="s">
        <v>1335</v>
      </c>
    </row>
    <row r="139" s="2" customFormat="1" ht="16.5" customHeight="1">
      <c r="A139" s="40"/>
      <c r="B139" s="41"/>
      <c r="C139" s="258" t="s">
        <v>248</v>
      </c>
      <c r="D139" s="258" t="s">
        <v>298</v>
      </c>
      <c r="E139" s="259" t="s">
        <v>1006</v>
      </c>
      <c r="F139" s="260" t="s">
        <v>1007</v>
      </c>
      <c r="G139" s="261" t="s">
        <v>412</v>
      </c>
      <c r="H139" s="262">
        <v>26</v>
      </c>
      <c r="I139" s="263"/>
      <c r="J139" s="264">
        <f>ROUND(I139*H139,2)</f>
        <v>0</v>
      </c>
      <c r="K139" s="265"/>
      <c r="L139" s="266"/>
      <c r="M139" s="267" t="s">
        <v>19</v>
      </c>
      <c r="N139" s="268" t="s">
        <v>42</v>
      </c>
      <c r="O139" s="86"/>
      <c r="P139" s="225">
        <f>O139*H139</f>
        <v>0</v>
      </c>
      <c r="Q139" s="225">
        <v>0.00040000000000000002</v>
      </c>
      <c r="R139" s="225">
        <f>Q139*H139</f>
        <v>0.010400000000000001</v>
      </c>
      <c r="S139" s="225">
        <v>0</v>
      </c>
      <c r="T139" s="22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7" t="s">
        <v>195</v>
      </c>
      <c r="AT139" s="227" t="s">
        <v>298</v>
      </c>
      <c r="AU139" s="227" t="s">
        <v>80</v>
      </c>
      <c r="AY139" s="19" t="s">
        <v>146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9" t="s">
        <v>78</v>
      </c>
      <c r="BK139" s="228">
        <f>ROUND(I139*H139,2)</f>
        <v>0</v>
      </c>
      <c r="BL139" s="19" t="s">
        <v>152</v>
      </c>
      <c r="BM139" s="227" t="s">
        <v>1336</v>
      </c>
    </row>
    <row r="140" s="13" customFormat="1">
      <c r="A140" s="13"/>
      <c r="B140" s="236"/>
      <c r="C140" s="237"/>
      <c r="D140" s="234" t="s">
        <v>158</v>
      </c>
      <c r="E140" s="238" t="s">
        <v>19</v>
      </c>
      <c r="F140" s="239" t="s">
        <v>1337</v>
      </c>
      <c r="G140" s="237"/>
      <c r="H140" s="240">
        <v>26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158</v>
      </c>
      <c r="AU140" s="246" t="s">
        <v>80</v>
      </c>
      <c r="AV140" s="13" t="s">
        <v>80</v>
      </c>
      <c r="AW140" s="13" t="s">
        <v>33</v>
      </c>
      <c r="AX140" s="13" t="s">
        <v>78</v>
      </c>
      <c r="AY140" s="246" t="s">
        <v>146</v>
      </c>
    </row>
    <row r="141" s="2" customFormat="1" ht="16.5" customHeight="1">
      <c r="A141" s="40"/>
      <c r="B141" s="41"/>
      <c r="C141" s="215" t="s">
        <v>255</v>
      </c>
      <c r="D141" s="215" t="s">
        <v>148</v>
      </c>
      <c r="E141" s="216" t="s">
        <v>1010</v>
      </c>
      <c r="F141" s="217" t="s">
        <v>1011</v>
      </c>
      <c r="G141" s="218" t="s">
        <v>203</v>
      </c>
      <c r="H141" s="219">
        <v>135</v>
      </c>
      <c r="I141" s="220"/>
      <c r="J141" s="221">
        <f>ROUND(I141*H141,2)</f>
        <v>0</v>
      </c>
      <c r="K141" s="222"/>
      <c r="L141" s="46"/>
      <c r="M141" s="223" t="s">
        <v>19</v>
      </c>
      <c r="N141" s="224" t="s">
        <v>42</v>
      </c>
      <c r="O141" s="86"/>
      <c r="P141" s="225">
        <f>O141*H141</f>
        <v>0</v>
      </c>
      <c r="Q141" s="225">
        <v>0.00020000000000000001</v>
      </c>
      <c r="R141" s="225">
        <f>Q141*H141</f>
        <v>0.027</v>
      </c>
      <c r="S141" s="225">
        <v>0</v>
      </c>
      <c r="T141" s="22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7" t="s">
        <v>152</v>
      </c>
      <c r="AT141" s="227" t="s">
        <v>148</v>
      </c>
      <c r="AU141" s="227" t="s">
        <v>80</v>
      </c>
      <c r="AY141" s="19" t="s">
        <v>146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9" t="s">
        <v>78</v>
      </c>
      <c r="BK141" s="228">
        <f>ROUND(I141*H141,2)</f>
        <v>0</v>
      </c>
      <c r="BL141" s="19" t="s">
        <v>152</v>
      </c>
      <c r="BM141" s="227" t="s">
        <v>1338</v>
      </c>
    </row>
    <row r="142" s="2" customFormat="1">
      <c r="A142" s="40"/>
      <c r="B142" s="41"/>
      <c r="C142" s="42"/>
      <c r="D142" s="229" t="s">
        <v>154</v>
      </c>
      <c r="E142" s="42"/>
      <c r="F142" s="230" t="s">
        <v>1013</v>
      </c>
      <c r="G142" s="42"/>
      <c r="H142" s="42"/>
      <c r="I142" s="231"/>
      <c r="J142" s="42"/>
      <c r="K142" s="42"/>
      <c r="L142" s="46"/>
      <c r="M142" s="232"/>
      <c r="N142" s="23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154</v>
      </c>
      <c r="AU142" s="19" t="s">
        <v>80</v>
      </c>
    </row>
    <row r="143" s="13" customFormat="1">
      <c r="A143" s="13"/>
      <c r="B143" s="236"/>
      <c r="C143" s="237"/>
      <c r="D143" s="234" t="s">
        <v>158</v>
      </c>
      <c r="E143" s="238" t="s">
        <v>19</v>
      </c>
      <c r="F143" s="239" t="s">
        <v>1339</v>
      </c>
      <c r="G143" s="237"/>
      <c r="H143" s="240">
        <v>135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158</v>
      </c>
      <c r="AU143" s="246" t="s">
        <v>80</v>
      </c>
      <c r="AV143" s="13" t="s">
        <v>80</v>
      </c>
      <c r="AW143" s="13" t="s">
        <v>33</v>
      </c>
      <c r="AX143" s="13" t="s">
        <v>78</v>
      </c>
      <c r="AY143" s="246" t="s">
        <v>146</v>
      </c>
    </row>
    <row r="144" s="2" customFormat="1" ht="21.75" customHeight="1">
      <c r="A144" s="40"/>
      <c r="B144" s="41"/>
      <c r="C144" s="215" t="s">
        <v>260</v>
      </c>
      <c r="D144" s="215" t="s">
        <v>148</v>
      </c>
      <c r="E144" s="216" t="s">
        <v>1340</v>
      </c>
      <c r="F144" s="217" t="s">
        <v>1341</v>
      </c>
      <c r="G144" s="218" t="s">
        <v>203</v>
      </c>
      <c r="H144" s="219">
        <v>16</v>
      </c>
      <c r="I144" s="220"/>
      <c r="J144" s="221">
        <f>ROUND(I144*H144,2)</f>
        <v>0</v>
      </c>
      <c r="K144" s="222"/>
      <c r="L144" s="46"/>
      <c r="M144" s="223" t="s">
        <v>19</v>
      </c>
      <c r="N144" s="224" t="s">
        <v>42</v>
      </c>
      <c r="O144" s="86"/>
      <c r="P144" s="225">
        <f>O144*H144</f>
        <v>0</v>
      </c>
      <c r="Q144" s="225">
        <v>6.9999999999999994E-05</v>
      </c>
      <c r="R144" s="225">
        <f>Q144*H144</f>
        <v>0.0011199999999999999</v>
      </c>
      <c r="S144" s="225">
        <v>0</v>
      </c>
      <c r="T144" s="22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7" t="s">
        <v>152</v>
      </c>
      <c r="AT144" s="227" t="s">
        <v>148</v>
      </c>
      <c r="AU144" s="227" t="s">
        <v>80</v>
      </c>
      <c r="AY144" s="19" t="s">
        <v>146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9" t="s">
        <v>78</v>
      </c>
      <c r="BK144" s="228">
        <f>ROUND(I144*H144,2)</f>
        <v>0</v>
      </c>
      <c r="BL144" s="19" t="s">
        <v>152</v>
      </c>
      <c r="BM144" s="227" t="s">
        <v>1342</v>
      </c>
    </row>
    <row r="145" s="2" customFormat="1">
      <c r="A145" s="40"/>
      <c r="B145" s="41"/>
      <c r="C145" s="42"/>
      <c r="D145" s="229" t="s">
        <v>154</v>
      </c>
      <c r="E145" s="42"/>
      <c r="F145" s="230" t="s">
        <v>1343</v>
      </c>
      <c r="G145" s="42"/>
      <c r="H145" s="42"/>
      <c r="I145" s="231"/>
      <c r="J145" s="42"/>
      <c r="K145" s="42"/>
      <c r="L145" s="46"/>
      <c r="M145" s="232"/>
      <c r="N145" s="23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154</v>
      </c>
      <c r="AU145" s="19" t="s">
        <v>80</v>
      </c>
    </row>
    <row r="146" s="13" customFormat="1">
      <c r="A146" s="13"/>
      <c r="B146" s="236"/>
      <c r="C146" s="237"/>
      <c r="D146" s="234" t="s">
        <v>158</v>
      </c>
      <c r="E146" s="238" t="s">
        <v>19</v>
      </c>
      <c r="F146" s="239" t="s">
        <v>1344</v>
      </c>
      <c r="G146" s="237"/>
      <c r="H146" s="240">
        <v>16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158</v>
      </c>
      <c r="AU146" s="246" t="s">
        <v>80</v>
      </c>
      <c r="AV146" s="13" t="s">
        <v>80</v>
      </c>
      <c r="AW146" s="13" t="s">
        <v>33</v>
      </c>
      <c r="AX146" s="13" t="s">
        <v>78</v>
      </c>
      <c r="AY146" s="246" t="s">
        <v>146</v>
      </c>
    </row>
    <row r="147" s="2" customFormat="1" ht="16.5" customHeight="1">
      <c r="A147" s="40"/>
      <c r="B147" s="41"/>
      <c r="C147" s="215" t="s">
        <v>266</v>
      </c>
      <c r="D147" s="215" t="s">
        <v>148</v>
      </c>
      <c r="E147" s="216" t="s">
        <v>1015</v>
      </c>
      <c r="F147" s="217" t="s">
        <v>1016</v>
      </c>
      <c r="G147" s="218" t="s">
        <v>203</v>
      </c>
      <c r="H147" s="219">
        <v>197</v>
      </c>
      <c r="I147" s="220"/>
      <c r="J147" s="221">
        <f>ROUND(I147*H147,2)</f>
        <v>0</v>
      </c>
      <c r="K147" s="222"/>
      <c r="L147" s="46"/>
      <c r="M147" s="223" t="s">
        <v>19</v>
      </c>
      <c r="N147" s="224" t="s">
        <v>42</v>
      </c>
      <c r="O147" s="86"/>
      <c r="P147" s="225">
        <f>O147*H147</f>
        <v>0</v>
      </c>
      <c r="Q147" s="225">
        <v>0.00040000000000000002</v>
      </c>
      <c r="R147" s="225">
        <f>Q147*H147</f>
        <v>0.078800000000000009</v>
      </c>
      <c r="S147" s="225">
        <v>0</v>
      </c>
      <c r="T147" s="22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7" t="s">
        <v>152</v>
      </c>
      <c r="AT147" s="227" t="s">
        <v>148</v>
      </c>
      <c r="AU147" s="227" t="s">
        <v>80</v>
      </c>
      <c r="AY147" s="19" t="s">
        <v>146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9" t="s">
        <v>78</v>
      </c>
      <c r="BK147" s="228">
        <f>ROUND(I147*H147,2)</f>
        <v>0</v>
      </c>
      <c r="BL147" s="19" t="s">
        <v>152</v>
      </c>
      <c r="BM147" s="227" t="s">
        <v>1345</v>
      </c>
    </row>
    <row r="148" s="2" customFormat="1">
      <c r="A148" s="40"/>
      <c r="B148" s="41"/>
      <c r="C148" s="42"/>
      <c r="D148" s="229" t="s">
        <v>154</v>
      </c>
      <c r="E148" s="42"/>
      <c r="F148" s="230" t="s">
        <v>1018</v>
      </c>
      <c r="G148" s="42"/>
      <c r="H148" s="42"/>
      <c r="I148" s="231"/>
      <c r="J148" s="42"/>
      <c r="K148" s="42"/>
      <c r="L148" s="46"/>
      <c r="M148" s="232"/>
      <c r="N148" s="23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154</v>
      </c>
      <c r="AU148" s="19" t="s">
        <v>80</v>
      </c>
    </row>
    <row r="149" s="13" customFormat="1">
      <c r="A149" s="13"/>
      <c r="B149" s="236"/>
      <c r="C149" s="237"/>
      <c r="D149" s="234" t="s">
        <v>158</v>
      </c>
      <c r="E149" s="238" t="s">
        <v>19</v>
      </c>
      <c r="F149" s="239" t="s">
        <v>1346</v>
      </c>
      <c r="G149" s="237"/>
      <c r="H149" s="240">
        <v>197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158</v>
      </c>
      <c r="AU149" s="246" t="s">
        <v>80</v>
      </c>
      <c r="AV149" s="13" t="s">
        <v>80</v>
      </c>
      <c r="AW149" s="13" t="s">
        <v>33</v>
      </c>
      <c r="AX149" s="13" t="s">
        <v>78</v>
      </c>
      <c r="AY149" s="246" t="s">
        <v>146</v>
      </c>
    </row>
    <row r="150" s="2" customFormat="1" ht="21.75" customHeight="1">
      <c r="A150" s="40"/>
      <c r="B150" s="41"/>
      <c r="C150" s="215" t="s">
        <v>272</v>
      </c>
      <c r="D150" s="215" t="s">
        <v>148</v>
      </c>
      <c r="E150" s="216" t="s">
        <v>1024</v>
      </c>
      <c r="F150" s="217" t="s">
        <v>1025</v>
      </c>
      <c r="G150" s="218" t="s">
        <v>151</v>
      </c>
      <c r="H150" s="219">
        <v>52</v>
      </c>
      <c r="I150" s="220"/>
      <c r="J150" s="221">
        <f>ROUND(I150*H150,2)</f>
        <v>0</v>
      </c>
      <c r="K150" s="222"/>
      <c r="L150" s="46"/>
      <c r="M150" s="223" t="s">
        <v>19</v>
      </c>
      <c r="N150" s="224" t="s">
        <v>42</v>
      </c>
      <c r="O150" s="86"/>
      <c r="P150" s="225">
        <f>O150*H150</f>
        <v>0</v>
      </c>
      <c r="Q150" s="225">
        <v>0.0016000000000000001</v>
      </c>
      <c r="R150" s="225">
        <f>Q150*H150</f>
        <v>0.08320000000000001</v>
      </c>
      <c r="S150" s="225">
        <v>0</v>
      </c>
      <c r="T150" s="22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7" t="s">
        <v>152</v>
      </c>
      <c r="AT150" s="227" t="s">
        <v>148</v>
      </c>
      <c r="AU150" s="227" t="s">
        <v>80</v>
      </c>
      <c r="AY150" s="19" t="s">
        <v>146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9" t="s">
        <v>78</v>
      </c>
      <c r="BK150" s="228">
        <f>ROUND(I150*H150,2)</f>
        <v>0</v>
      </c>
      <c r="BL150" s="19" t="s">
        <v>152</v>
      </c>
      <c r="BM150" s="227" t="s">
        <v>1347</v>
      </c>
    </row>
    <row r="151" s="2" customFormat="1">
      <c r="A151" s="40"/>
      <c r="B151" s="41"/>
      <c r="C151" s="42"/>
      <c r="D151" s="229" t="s">
        <v>154</v>
      </c>
      <c r="E151" s="42"/>
      <c r="F151" s="230" t="s">
        <v>1027</v>
      </c>
      <c r="G151" s="42"/>
      <c r="H151" s="42"/>
      <c r="I151" s="231"/>
      <c r="J151" s="42"/>
      <c r="K151" s="42"/>
      <c r="L151" s="46"/>
      <c r="M151" s="232"/>
      <c r="N151" s="23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154</v>
      </c>
      <c r="AU151" s="19" t="s">
        <v>80</v>
      </c>
    </row>
    <row r="152" s="13" customFormat="1">
      <c r="A152" s="13"/>
      <c r="B152" s="236"/>
      <c r="C152" s="237"/>
      <c r="D152" s="234" t="s">
        <v>158</v>
      </c>
      <c r="E152" s="238" t="s">
        <v>19</v>
      </c>
      <c r="F152" s="239" t="s">
        <v>1348</v>
      </c>
      <c r="G152" s="237"/>
      <c r="H152" s="240">
        <v>46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158</v>
      </c>
      <c r="AU152" s="246" t="s">
        <v>80</v>
      </c>
      <c r="AV152" s="13" t="s">
        <v>80</v>
      </c>
      <c r="AW152" s="13" t="s">
        <v>33</v>
      </c>
      <c r="AX152" s="13" t="s">
        <v>71</v>
      </c>
      <c r="AY152" s="246" t="s">
        <v>146</v>
      </c>
    </row>
    <row r="153" s="13" customFormat="1">
      <c r="A153" s="13"/>
      <c r="B153" s="236"/>
      <c r="C153" s="237"/>
      <c r="D153" s="234" t="s">
        <v>158</v>
      </c>
      <c r="E153" s="238" t="s">
        <v>19</v>
      </c>
      <c r="F153" s="239" t="s">
        <v>1349</v>
      </c>
      <c r="G153" s="237"/>
      <c r="H153" s="240">
        <v>6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158</v>
      </c>
      <c r="AU153" s="246" t="s">
        <v>80</v>
      </c>
      <c r="AV153" s="13" t="s">
        <v>80</v>
      </c>
      <c r="AW153" s="13" t="s">
        <v>33</v>
      </c>
      <c r="AX153" s="13" t="s">
        <v>71</v>
      </c>
      <c r="AY153" s="246" t="s">
        <v>146</v>
      </c>
    </row>
    <row r="154" s="14" customFormat="1">
      <c r="A154" s="14"/>
      <c r="B154" s="247"/>
      <c r="C154" s="248"/>
      <c r="D154" s="234" t="s">
        <v>158</v>
      </c>
      <c r="E154" s="249" t="s">
        <v>19</v>
      </c>
      <c r="F154" s="250" t="s">
        <v>178</v>
      </c>
      <c r="G154" s="248"/>
      <c r="H154" s="251">
        <v>52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7" t="s">
        <v>158</v>
      </c>
      <c r="AU154" s="257" t="s">
        <v>80</v>
      </c>
      <c r="AV154" s="14" t="s">
        <v>152</v>
      </c>
      <c r="AW154" s="14" t="s">
        <v>33</v>
      </c>
      <c r="AX154" s="14" t="s">
        <v>78</v>
      </c>
      <c r="AY154" s="257" t="s">
        <v>146</v>
      </c>
    </row>
    <row r="155" s="2" customFormat="1" ht="16.5" customHeight="1">
      <c r="A155" s="40"/>
      <c r="B155" s="41"/>
      <c r="C155" s="215" t="s">
        <v>7</v>
      </c>
      <c r="D155" s="215" t="s">
        <v>148</v>
      </c>
      <c r="E155" s="216" t="s">
        <v>813</v>
      </c>
      <c r="F155" s="217" t="s">
        <v>814</v>
      </c>
      <c r="G155" s="218" t="s">
        <v>226</v>
      </c>
      <c r="H155" s="219">
        <v>0.90000000000000002</v>
      </c>
      <c r="I155" s="220"/>
      <c r="J155" s="221">
        <f>ROUND(I155*H155,2)</f>
        <v>0</v>
      </c>
      <c r="K155" s="222"/>
      <c r="L155" s="46"/>
      <c r="M155" s="223" t="s">
        <v>19</v>
      </c>
      <c r="N155" s="224" t="s">
        <v>42</v>
      </c>
      <c r="O155" s="86"/>
      <c r="P155" s="225">
        <f>O155*H155</f>
        <v>0</v>
      </c>
      <c r="Q155" s="225">
        <v>0</v>
      </c>
      <c r="R155" s="225">
        <f>Q155*H155</f>
        <v>0</v>
      </c>
      <c r="S155" s="225">
        <v>2</v>
      </c>
      <c r="T155" s="226">
        <f>S155*H155</f>
        <v>1.8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7" t="s">
        <v>152</v>
      </c>
      <c r="AT155" s="227" t="s">
        <v>148</v>
      </c>
      <c r="AU155" s="227" t="s">
        <v>80</v>
      </c>
      <c r="AY155" s="19" t="s">
        <v>146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9" t="s">
        <v>78</v>
      </c>
      <c r="BK155" s="228">
        <f>ROUND(I155*H155,2)</f>
        <v>0</v>
      </c>
      <c r="BL155" s="19" t="s">
        <v>152</v>
      </c>
      <c r="BM155" s="227" t="s">
        <v>1350</v>
      </c>
    </row>
    <row r="156" s="2" customFormat="1">
      <c r="A156" s="40"/>
      <c r="B156" s="41"/>
      <c r="C156" s="42"/>
      <c r="D156" s="229" t="s">
        <v>154</v>
      </c>
      <c r="E156" s="42"/>
      <c r="F156" s="230" t="s">
        <v>816</v>
      </c>
      <c r="G156" s="42"/>
      <c r="H156" s="42"/>
      <c r="I156" s="231"/>
      <c r="J156" s="42"/>
      <c r="K156" s="42"/>
      <c r="L156" s="46"/>
      <c r="M156" s="232"/>
      <c r="N156" s="23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154</v>
      </c>
      <c r="AU156" s="19" t="s">
        <v>80</v>
      </c>
    </row>
    <row r="157" s="13" customFormat="1">
      <c r="A157" s="13"/>
      <c r="B157" s="236"/>
      <c r="C157" s="237"/>
      <c r="D157" s="234" t="s">
        <v>158</v>
      </c>
      <c r="E157" s="238" t="s">
        <v>19</v>
      </c>
      <c r="F157" s="239" t="s">
        <v>1351</v>
      </c>
      <c r="G157" s="237"/>
      <c r="H157" s="240">
        <v>0.90000000000000002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158</v>
      </c>
      <c r="AU157" s="246" t="s">
        <v>80</v>
      </c>
      <c r="AV157" s="13" t="s">
        <v>80</v>
      </c>
      <c r="AW157" s="13" t="s">
        <v>33</v>
      </c>
      <c r="AX157" s="13" t="s">
        <v>78</v>
      </c>
      <c r="AY157" s="246" t="s">
        <v>146</v>
      </c>
    </row>
    <row r="158" s="2" customFormat="1" ht="33" customHeight="1">
      <c r="A158" s="40"/>
      <c r="B158" s="41"/>
      <c r="C158" s="215" t="s">
        <v>286</v>
      </c>
      <c r="D158" s="215" t="s">
        <v>148</v>
      </c>
      <c r="E158" s="216" t="s">
        <v>1041</v>
      </c>
      <c r="F158" s="217" t="s">
        <v>1042</v>
      </c>
      <c r="G158" s="218" t="s">
        <v>412</v>
      </c>
      <c r="H158" s="219">
        <v>3</v>
      </c>
      <c r="I158" s="220"/>
      <c r="J158" s="221">
        <f>ROUND(I158*H158,2)</f>
        <v>0</v>
      </c>
      <c r="K158" s="222"/>
      <c r="L158" s="46"/>
      <c r="M158" s="223" t="s">
        <v>19</v>
      </c>
      <c r="N158" s="224" t="s">
        <v>42</v>
      </c>
      <c r="O158" s="86"/>
      <c r="P158" s="225">
        <f>O158*H158</f>
        <v>0</v>
      </c>
      <c r="Q158" s="225">
        <v>0</v>
      </c>
      <c r="R158" s="225">
        <f>Q158*H158</f>
        <v>0</v>
      </c>
      <c r="S158" s="225">
        <v>0.082000000000000003</v>
      </c>
      <c r="T158" s="226">
        <f>S158*H158</f>
        <v>0.246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7" t="s">
        <v>152</v>
      </c>
      <c r="AT158" s="227" t="s">
        <v>148</v>
      </c>
      <c r="AU158" s="227" t="s">
        <v>80</v>
      </c>
      <c r="AY158" s="19" t="s">
        <v>146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9" t="s">
        <v>78</v>
      </c>
      <c r="BK158" s="228">
        <f>ROUND(I158*H158,2)</f>
        <v>0</v>
      </c>
      <c r="BL158" s="19" t="s">
        <v>152</v>
      </c>
      <c r="BM158" s="227" t="s">
        <v>1352</v>
      </c>
    </row>
    <row r="159" s="2" customFormat="1">
      <c r="A159" s="40"/>
      <c r="B159" s="41"/>
      <c r="C159" s="42"/>
      <c r="D159" s="229" t="s">
        <v>154</v>
      </c>
      <c r="E159" s="42"/>
      <c r="F159" s="230" t="s">
        <v>1044</v>
      </c>
      <c r="G159" s="42"/>
      <c r="H159" s="42"/>
      <c r="I159" s="231"/>
      <c r="J159" s="42"/>
      <c r="K159" s="42"/>
      <c r="L159" s="46"/>
      <c r="M159" s="232"/>
      <c r="N159" s="23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154</v>
      </c>
      <c r="AU159" s="19" t="s">
        <v>80</v>
      </c>
    </row>
    <row r="160" s="13" customFormat="1">
      <c r="A160" s="13"/>
      <c r="B160" s="236"/>
      <c r="C160" s="237"/>
      <c r="D160" s="234" t="s">
        <v>158</v>
      </c>
      <c r="E160" s="238" t="s">
        <v>19</v>
      </c>
      <c r="F160" s="239" t="s">
        <v>1353</v>
      </c>
      <c r="G160" s="237"/>
      <c r="H160" s="240">
        <v>2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158</v>
      </c>
      <c r="AU160" s="246" t="s">
        <v>80</v>
      </c>
      <c r="AV160" s="13" t="s">
        <v>80</v>
      </c>
      <c r="AW160" s="13" t="s">
        <v>33</v>
      </c>
      <c r="AX160" s="13" t="s">
        <v>71</v>
      </c>
      <c r="AY160" s="246" t="s">
        <v>146</v>
      </c>
    </row>
    <row r="161" s="13" customFormat="1">
      <c r="A161" s="13"/>
      <c r="B161" s="236"/>
      <c r="C161" s="237"/>
      <c r="D161" s="234" t="s">
        <v>158</v>
      </c>
      <c r="E161" s="238" t="s">
        <v>19</v>
      </c>
      <c r="F161" s="239" t="s">
        <v>1317</v>
      </c>
      <c r="G161" s="237"/>
      <c r="H161" s="240">
        <v>1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158</v>
      </c>
      <c r="AU161" s="246" t="s">
        <v>80</v>
      </c>
      <c r="AV161" s="13" t="s">
        <v>80</v>
      </c>
      <c r="AW161" s="13" t="s">
        <v>33</v>
      </c>
      <c r="AX161" s="13" t="s">
        <v>71</v>
      </c>
      <c r="AY161" s="246" t="s">
        <v>146</v>
      </c>
    </row>
    <row r="162" s="14" customFormat="1">
      <c r="A162" s="14"/>
      <c r="B162" s="247"/>
      <c r="C162" s="248"/>
      <c r="D162" s="234" t="s">
        <v>158</v>
      </c>
      <c r="E162" s="249" t="s">
        <v>19</v>
      </c>
      <c r="F162" s="250" t="s">
        <v>178</v>
      </c>
      <c r="G162" s="248"/>
      <c r="H162" s="251">
        <v>3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158</v>
      </c>
      <c r="AU162" s="257" t="s">
        <v>80</v>
      </c>
      <c r="AV162" s="14" t="s">
        <v>152</v>
      </c>
      <c r="AW162" s="14" t="s">
        <v>33</v>
      </c>
      <c r="AX162" s="14" t="s">
        <v>78</v>
      </c>
      <c r="AY162" s="257" t="s">
        <v>146</v>
      </c>
    </row>
    <row r="163" s="2" customFormat="1" ht="24.15" customHeight="1">
      <c r="A163" s="40"/>
      <c r="B163" s="41"/>
      <c r="C163" s="215" t="s">
        <v>291</v>
      </c>
      <c r="D163" s="215" t="s">
        <v>148</v>
      </c>
      <c r="E163" s="216" t="s">
        <v>1046</v>
      </c>
      <c r="F163" s="217" t="s">
        <v>1047</v>
      </c>
      <c r="G163" s="218" t="s">
        <v>412</v>
      </c>
      <c r="H163" s="219">
        <v>6</v>
      </c>
      <c r="I163" s="220"/>
      <c r="J163" s="221">
        <f>ROUND(I163*H163,2)</f>
        <v>0</v>
      </c>
      <c r="K163" s="222"/>
      <c r="L163" s="46"/>
      <c r="M163" s="223" t="s">
        <v>19</v>
      </c>
      <c r="N163" s="224" t="s">
        <v>42</v>
      </c>
      <c r="O163" s="86"/>
      <c r="P163" s="225">
        <f>O163*H163</f>
        <v>0</v>
      </c>
      <c r="Q163" s="225">
        <v>0</v>
      </c>
      <c r="R163" s="225">
        <f>Q163*H163</f>
        <v>0</v>
      </c>
      <c r="S163" s="225">
        <v>0.0040000000000000001</v>
      </c>
      <c r="T163" s="226">
        <f>S163*H163</f>
        <v>0.024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7" t="s">
        <v>152</v>
      </c>
      <c r="AT163" s="227" t="s">
        <v>148</v>
      </c>
      <c r="AU163" s="227" t="s">
        <v>80</v>
      </c>
      <c r="AY163" s="19" t="s">
        <v>146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9" t="s">
        <v>78</v>
      </c>
      <c r="BK163" s="228">
        <f>ROUND(I163*H163,2)</f>
        <v>0</v>
      </c>
      <c r="BL163" s="19" t="s">
        <v>152</v>
      </c>
      <c r="BM163" s="227" t="s">
        <v>1354</v>
      </c>
    </row>
    <row r="164" s="2" customFormat="1">
      <c r="A164" s="40"/>
      <c r="B164" s="41"/>
      <c r="C164" s="42"/>
      <c r="D164" s="229" t="s">
        <v>154</v>
      </c>
      <c r="E164" s="42"/>
      <c r="F164" s="230" t="s">
        <v>1049</v>
      </c>
      <c r="G164" s="42"/>
      <c r="H164" s="42"/>
      <c r="I164" s="231"/>
      <c r="J164" s="42"/>
      <c r="K164" s="42"/>
      <c r="L164" s="46"/>
      <c r="M164" s="232"/>
      <c r="N164" s="23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154</v>
      </c>
      <c r="AU164" s="19" t="s">
        <v>80</v>
      </c>
    </row>
    <row r="165" s="13" customFormat="1">
      <c r="A165" s="13"/>
      <c r="B165" s="236"/>
      <c r="C165" s="237"/>
      <c r="D165" s="234" t="s">
        <v>158</v>
      </c>
      <c r="E165" s="238" t="s">
        <v>19</v>
      </c>
      <c r="F165" s="239" t="s">
        <v>1316</v>
      </c>
      <c r="G165" s="237"/>
      <c r="H165" s="240">
        <v>2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158</v>
      </c>
      <c r="AU165" s="246" t="s">
        <v>80</v>
      </c>
      <c r="AV165" s="13" t="s">
        <v>80</v>
      </c>
      <c r="AW165" s="13" t="s">
        <v>33</v>
      </c>
      <c r="AX165" s="13" t="s">
        <v>71</v>
      </c>
      <c r="AY165" s="246" t="s">
        <v>146</v>
      </c>
    </row>
    <row r="166" s="13" customFormat="1">
      <c r="A166" s="13"/>
      <c r="B166" s="236"/>
      <c r="C166" s="237"/>
      <c r="D166" s="234" t="s">
        <v>158</v>
      </c>
      <c r="E166" s="238" t="s">
        <v>19</v>
      </c>
      <c r="F166" s="239" t="s">
        <v>1355</v>
      </c>
      <c r="G166" s="237"/>
      <c r="H166" s="240">
        <v>3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158</v>
      </c>
      <c r="AU166" s="246" t="s">
        <v>80</v>
      </c>
      <c r="AV166" s="13" t="s">
        <v>80</v>
      </c>
      <c r="AW166" s="13" t="s">
        <v>33</v>
      </c>
      <c r="AX166" s="13" t="s">
        <v>71</v>
      </c>
      <c r="AY166" s="246" t="s">
        <v>146</v>
      </c>
    </row>
    <row r="167" s="13" customFormat="1">
      <c r="A167" s="13"/>
      <c r="B167" s="236"/>
      <c r="C167" s="237"/>
      <c r="D167" s="234" t="s">
        <v>158</v>
      </c>
      <c r="E167" s="238" t="s">
        <v>19</v>
      </c>
      <c r="F167" s="239" t="s">
        <v>1317</v>
      </c>
      <c r="G167" s="237"/>
      <c r="H167" s="240">
        <v>1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158</v>
      </c>
      <c r="AU167" s="246" t="s">
        <v>80</v>
      </c>
      <c r="AV167" s="13" t="s">
        <v>80</v>
      </c>
      <c r="AW167" s="13" t="s">
        <v>33</v>
      </c>
      <c r="AX167" s="13" t="s">
        <v>71</v>
      </c>
      <c r="AY167" s="246" t="s">
        <v>146</v>
      </c>
    </row>
    <row r="168" s="14" customFormat="1">
      <c r="A168" s="14"/>
      <c r="B168" s="247"/>
      <c r="C168" s="248"/>
      <c r="D168" s="234" t="s">
        <v>158</v>
      </c>
      <c r="E168" s="249" t="s">
        <v>19</v>
      </c>
      <c r="F168" s="250" t="s">
        <v>178</v>
      </c>
      <c r="G168" s="248"/>
      <c r="H168" s="251">
        <v>6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7" t="s">
        <v>158</v>
      </c>
      <c r="AU168" s="257" t="s">
        <v>80</v>
      </c>
      <c r="AV168" s="14" t="s">
        <v>152</v>
      </c>
      <c r="AW168" s="14" t="s">
        <v>33</v>
      </c>
      <c r="AX168" s="14" t="s">
        <v>78</v>
      </c>
      <c r="AY168" s="257" t="s">
        <v>146</v>
      </c>
    </row>
    <row r="169" s="2" customFormat="1" ht="16.5" customHeight="1">
      <c r="A169" s="40"/>
      <c r="B169" s="41"/>
      <c r="C169" s="215" t="s">
        <v>297</v>
      </c>
      <c r="D169" s="215" t="s">
        <v>148</v>
      </c>
      <c r="E169" s="216" t="s">
        <v>1054</v>
      </c>
      <c r="F169" s="217" t="s">
        <v>1055</v>
      </c>
      <c r="G169" s="218" t="s">
        <v>203</v>
      </c>
      <c r="H169" s="219">
        <v>9</v>
      </c>
      <c r="I169" s="220"/>
      <c r="J169" s="221">
        <f>ROUND(I169*H169,2)</f>
        <v>0</v>
      </c>
      <c r="K169" s="222"/>
      <c r="L169" s="46"/>
      <c r="M169" s="223" t="s">
        <v>19</v>
      </c>
      <c r="N169" s="224" t="s">
        <v>42</v>
      </c>
      <c r="O169" s="86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7" t="s">
        <v>152</v>
      </c>
      <c r="AT169" s="227" t="s">
        <v>148</v>
      </c>
      <c r="AU169" s="227" t="s">
        <v>80</v>
      </c>
      <c r="AY169" s="19" t="s">
        <v>146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9" t="s">
        <v>78</v>
      </c>
      <c r="BK169" s="228">
        <f>ROUND(I169*H169,2)</f>
        <v>0</v>
      </c>
      <c r="BL169" s="19" t="s">
        <v>152</v>
      </c>
      <c r="BM169" s="227" t="s">
        <v>1356</v>
      </c>
    </row>
    <row r="170" s="2" customFormat="1">
      <c r="A170" s="40"/>
      <c r="B170" s="41"/>
      <c r="C170" s="42"/>
      <c r="D170" s="229" t="s">
        <v>154</v>
      </c>
      <c r="E170" s="42"/>
      <c r="F170" s="230" t="s">
        <v>1057</v>
      </c>
      <c r="G170" s="42"/>
      <c r="H170" s="42"/>
      <c r="I170" s="231"/>
      <c r="J170" s="42"/>
      <c r="K170" s="42"/>
      <c r="L170" s="46"/>
      <c r="M170" s="232"/>
      <c r="N170" s="23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154</v>
      </c>
      <c r="AU170" s="19" t="s">
        <v>80</v>
      </c>
    </row>
    <row r="171" s="12" customFormat="1" ht="22.8" customHeight="1">
      <c r="A171" s="12"/>
      <c r="B171" s="199"/>
      <c r="C171" s="200"/>
      <c r="D171" s="201" t="s">
        <v>70</v>
      </c>
      <c r="E171" s="213" t="s">
        <v>818</v>
      </c>
      <c r="F171" s="213" t="s">
        <v>819</v>
      </c>
      <c r="G171" s="200"/>
      <c r="H171" s="200"/>
      <c r="I171" s="203"/>
      <c r="J171" s="214">
        <f>BK171</f>
        <v>0</v>
      </c>
      <c r="K171" s="200"/>
      <c r="L171" s="205"/>
      <c r="M171" s="206"/>
      <c r="N171" s="207"/>
      <c r="O171" s="207"/>
      <c r="P171" s="208">
        <f>SUM(P172:P181)</f>
        <v>0</v>
      </c>
      <c r="Q171" s="207"/>
      <c r="R171" s="208">
        <f>SUM(R172:R181)</f>
        <v>0</v>
      </c>
      <c r="S171" s="207"/>
      <c r="T171" s="209">
        <f>SUM(T172:T181)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0" t="s">
        <v>78</v>
      </c>
      <c r="AT171" s="211" t="s">
        <v>70</v>
      </c>
      <c r="AU171" s="211" t="s">
        <v>78</v>
      </c>
      <c r="AY171" s="210" t="s">
        <v>146</v>
      </c>
      <c r="BK171" s="212">
        <f>SUM(BK172:BK181)</f>
        <v>0</v>
      </c>
    </row>
    <row r="172" s="2" customFormat="1" ht="24.15" customHeight="1">
      <c r="A172" s="40"/>
      <c r="B172" s="41"/>
      <c r="C172" s="215" t="s">
        <v>303</v>
      </c>
      <c r="D172" s="215" t="s">
        <v>148</v>
      </c>
      <c r="E172" s="216" t="s">
        <v>848</v>
      </c>
      <c r="F172" s="217" t="s">
        <v>849</v>
      </c>
      <c r="G172" s="218" t="s">
        <v>281</v>
      </c>
      <c r="H172" s="219">
        <v>2.0699999999999998</v>
      </c>
      <c r="I172" s="220"/>
      <c r="J172" s="221">
        <f>ROUND(I172*H172,2)</f>
        <v>0</v>
      </c>
      <c r="K172" s="222"/>
      <c r="L172" s="46"/>
      <c r="M172" s="223" t="s">
        <v>19</v>
      </c>
      <c r="N172" s="224" t="s">
        <v>42</v>
      </c>
      <c r="O172" s="86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7" t="s">
        <v>152</v>
      </c>
      <c r="AT172" s="227" t="s">
        <v>148</v>
      </c>
      <c r="AU172" s="227" t="s">
        <v>80</v>
      </c>
      <c r="AY172" s="19" t="s">
        <v>146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9" t="s">
        <v>78</v>
      </c>
      <c r="BK172" s="228">
        <f>ROUND(I172*H172,2)</f>
        <v>0</v>
      </c>
      <c r="BL172" s="19" t="s">
        <v>152</v>
      </c>
      <c r="BM172" s="227" t="s">
        <v>1357</v>
      </c>
    </row>
    <row r="173" s="2" customFormat="1">
      <c r="A173" s="40"/>
      <c r="B173" s="41"/>
      <c r="C173" s="42"/>
      <c r="D173" s="229" t="s">
        <v>154</v>
      </c>
      <c r="E173" s="42"/>
      <c r="F173" s="230" t="s">
        <v>851</v>
      </c>
      <c r="G173" s="42"/>
      <c r="H173" s="42"/>
      <c r="I173" s="231"/>
      <c r="J173" s="42"/>
      <c r="K173" s="42"/>
      <c r="L173" s="46"/>
      <c r="M173" s="232"/>
      <c r="N173" s="23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154</v>
      </c>
      <c r="AU173" s="19" t="s">
        <v>80</v>
      </c>
    </row>
    <row r="174" s="2" customFormat="1" ht="24.15" customHeight="1">
      <c r="A174" s="40"/>
      <c r="B174" s="41"/>
      <c r="C174" s="215" t="s">
        <v>315</v>
      </c>
      <c r="D174" s="215" t="s">
        <v>148</v>
      </c>
      <c r="E174" s="216" t="s">
        <v>831</v>
      </c>
      <c r="F174" s="217" t="s">
        <v>1059</v>
      </c>
      <c r="G174" s="218" t="s">
        <v>281</v>
      </c>
      <c r="H174" s="219">
        <v>2.0699999999999998</v>
      </c>
      <c r="I174" s="220"/>
      <c r="J174" s="221">
        <f>ROUND(I174*H174,2)</f>
        <v>0</v>
      </c>
      <c r="K174" s="222"/>
      <c r="L174" s="46"/>
      <c r="M174" s="223" t="s">
        <v>19</v>
      </c>
      <c r="N174" s="224" t="s">
        <v>42</v>
      </c>
      <c r="O174" s="86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7" t="s">
        <v>152</v>
      </c>
      <c r="AT174" s="227" t="s">
        <v>148</v>
      </c>
      <c r="AU174" s="227" t="s">
        <v>80</v>
      </c>
      <c r="AY174" s="19" t="s">
        <v>146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9" t="s">
        <v>78</v>
      </c>
      <c r="BK174" s="228">
        <f>ROUND(I174*H174,2)</f>
        <v>0</v>
      </c>
      <c r="BL174" s="19" t="s">
        <v>152</v>
      </c>
      <c r="BM174" s="227" t="s">
        <v>1358</v>
      </c>
    </row>
    <row r="175" s="2" customFormat="1">
      <c r="A175" s="40"/>
      <c r="B175" s="41"/>
      <c r="C175" s="42"/>
      <c r="D175" s="229" t="s">
        <v>154</v>
      </c>
      <c r="E175" s="42"/>
      <c r="F175" s="230" t="s">
        <v>834</v>
      </c>
      <c r="G175" s="42"/>
      <c r="H175" s="42"/>
      <c r="I175" s="231"/>
      <c r="J175" s="42"/>
      <c r="K175" s="42"/>
      <c r="L175" s="46"/>
      <c r="M175" s="232"/>
      <c r="N175" s="23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154</v>
      </c>
      <c r="AU175" s="19" t="s">
        <v>80</v>
      </c>
    </row>
    <row r="176" s="2" customFormat="1" ht="24.15" customHeight="1">
      <c r="A176" s="40"/>
      <c r="B176" s="41"/>
      <c r="C176" s="215" t="s">
        <v>321</v>
      </c>
      <c r="D176" s="215" t="s">
        <v>148</v>
      </c>
      <c r="E176" s="216" t="s">
        <v>836</v>
      </c>
      <c r="F176" s="217" t="s">
        <v>1061</v>
      </c>
      <c r="G176" s="218" t="s">
        <v>281</v>
      </c>
      <c r="H176" s="219">
        <v>18.629999999999999</v>
      </c>
      <c r="I176" s="220"/>
      <c r="J176" s="221">
        <f>ROUND(I176*H176,2)</f>
        <v>0</v>
      </c>
      <c r="K176" s="222"/>
      <c r="L176" s="46"/>
      <c r="M176" s="223" t="s">
        <v>19</v>
      </c>
      <c r="N176" s="224" t="s">
        <v>42</v>
      </c>
      <c r="O176" s="86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7" t="s">
        <v>152</v>
      </c>
      <c r="AT176" s="227" t="s">
        <v>148</v>
      </c>
      <c r="AU176" s="227" t="s">
        <v>80</v>
      </c>
      <c r="AY176" s="19" t="s">
        <v>146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9" t="s">
        <v>78</v>
      </c>
      <c r="BK176" s="228">
        <f>ROUND(I176*H176,2)</f>
        <v>0</v>
      </c>
      <c r="BL176" s="19" t="s">
        <v>152</v>
      </c>
      <c r="BM176" s="227" t="s">
        <v>1359</v>
      </c>
    </row>
    <row r="177" s="2" customFormat="1">
      <c r="A177" s="40"/>
      <c r="B177" s="41"/>
      <c r="C177" s="42"/>
      <c r="D177" s="229" t="s">
        <v>154</v>
      </c>
      <c r="E177" s="42"/>
      <c r="F177" s="230" t="s">
        <v>839</v>
      </c>
      <c r="G177" s="42"/>
      <c r="H177" s="42"/>
      <c r="I177" s="231"/>
      <c r="J177" s="42"/>
      <c r="K177" s="42"/>
      <c r="L177" s="46"/>
      <c r="M177" s="232"/>
      <c r="N177" s="23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154</v>
      </c>
      <c r="AU177" s="19" t="s">
        <v>80</v>
      </c>
    </row>
    <row r="178" s="2" customFormat="1">
      <c r="A178" s="40"/>
      <c r="B178" s="41"/>
      <c r="C178" s="42"/>
      <c r="D178" s="234" t="s">
        <v>156</v>
      </c>
      <c r="E178" s="42"/>
      <c r="F178" s="235" t="s">
        <v>1063</v>
      </c>
      <c r="G178" s="42"/>
      <c r="H178" s="42"/>
      <c r="I178" s="231"/>
      <c r="J178" s="42"/>
      <c r="K178" s="42"/>
      <c r="L178" s="46"/>
      <c r="M178" s="232"/>
      <c r="N178" s="23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156</v>
      </c>
      <c r="AU178" s="19" t="s">
        <v>80</v>
      </c>
    </row>
    <row r="179" s="13" customFormat="1">
      <c r="A179" s="13"/>
      <c r="B179" s="236"/>
      <c r="C179" s="237"/>
      <c r="D179" s="234" t="s">
        <v>158</v>
      </c>
      <c r="E179" s="238" t="s">
        <v>19</v>
      </c>
      <c r="F179" s="239" t="s">
        <v>1360</v>
      </c>
      <c r="G179" s="237"/>
      <c r="H179" s="240">
        <v>18.629999999999999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158</v>
      </c>
      <c r="AU179" s="246" t="s">
        <v>80</v>
      </c>
      <c r="AV179" s="13" t="s">
        <v>80</v>
      </c>
      <c r="AW179" s="13" t="s">
        <v>33</v>
      </c>
      <c r="AX179" s="13" t="s">
        <v>78</v>
      </c>
      <c r="AY179" s="246" t="s">
        <v>146</v>
      </c>
    </row>
    <row r="180" s="2" customFormat="1" ht="16.5" customHeight="1">
      <c r="A180" s="40"/>
      <c r="B180" s="41"/>
      <c r="C180" s="215" t="s">
        <v>328</v>
      </c>
      <c r="D180" s="215" t="s">
        <v>148</v>
      </c>
      <c r="E180" s="216" t="s">
        <v>843</v>
      </c>
      <c r="F180" s="217" t="s">
        <v>844</v>
      </c>
      <c r="G180" s="218" t="s">
        <v>281</v>
      </c>
      <c r="H180" s="219">
        <v>2.0699999999999998</v>
      </c>
      <c r="I180" s="220"/>
      <c r="J180" s="221">
        <f>ROUND(I180*H180,2)</f>
        <v>0</v>
      </c>
      <c r="K180" s="222"/>
      <c r="L180" s="46"/>
      <c r="M180" s="223" t="s">
        <v>19</v>
      </c>
      <c r="N180" s="224" t="s">
        <v>42</v>
      </c>
      <c r="O180" s="86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7" t="s">
        <v>152</v>
      </c>
      <c r="AT180" s="227" t="s">
        <v>148</v>
      </c>
      <c r="AU180" s="227" t="s">
        <v>80</v>
      </c>
      <c r="AY180" s="19" t="s">
        <v>146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9" t="s">
        <v>78</v>
      </c>
      <c r="BK180" s="228">
        <f>ROUND(I180*H180,2)</f>
        <v>0</v>
      </c>
      <c r="BL180" s="19" t="s">
        <v>152</v>
      </c>
      <c r="BM180" s="227" t="s">
        <v>1361</v>
      </c>
    </row>
    <row r="181" s="2" customFormat="1">
      <c r="A181" s="40"/>
      <c r="B181" s="41"/>
      <c r="C181" s="42"/>
      <c r="D181" s="229" t="s">
        <v>154</v>
      </c>
      <c r="E181" s="42"/>
      <c r="F181" s="230" t="s">
        <v>846</v>
      </c>
      <c r="G181" s="42"/>
      <c r="H181" s="42"/>
      <c r="I181" s="231"/>
      <c r="J181" s="42"/>
      <c r="K181" s="42"/>
      <c r="L181" s="46"/>
      <c r="M181" s="282"/>
      <c r="N181" s="283"/>
      <c r="O181" s="284"/>
      <c r="P181" s="284"/>
      <c r="Q181" s="284"/>
      <c r="R181" s="284"/>
      <c r="S181" s="284"/>
      <c r="T181" s="285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154</v>
      </c>
      <c r="AU181" s="19" t="s">
        <v>80</v>
      </c>
    </row>
    <row r="182" s="2" customFormat="1" ht="6.96" customHeight="1">
      <c r="A182" s="40"/>
      <c r="B182" s="61"/>
      <c r="C182" s="62"/>
      <c r="D182" s="62"/>
      <c r="E182" s="62"/>
      <c r="F182" s="62"/>
      <c r="G182" s="62"/>
      <c r="H182" s="62"/>
      <c r="I182" s="62"/>
      <c r="J182" s="62"/>
      <c r="K182" s="62"/>
      <c r="L182" s="46"/>
      <c r="M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</row>
  </sheetData>
  <sheetProtection sheet="1" autoFilter="0" formatColumns="0" formatRows="0" objects="1" scenarios="1" spinCount="100000" saltValue="XnJ5LGzQqqdpgYXdZQ6EcVNBwdCY8Pr5pW1ymF+neEjgBknqbLWNROlRiKGE8LpXbuovR3jYi9jWNL0iVJbGpw==" hashValue="TyH1d2dA4pJ4gsOJ1SvJIDOOL03NR9PmGg4cbOU2noehcxONc82CJfcn/Ah5BAHl3Avagkw3AOzlRSWN8Bpv4g==" algorithmName="SHA-512" password="CC35"/>
  <autoFilter ref="C88:K18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4_01/129001101"/>
    <hyperlink ref="F99" r:id="rId2" display="https://podminky.urs.cz/item/CS_URS_2024_01/131213701"/>
    <hyperlink ref="F101" r:id="rId3" display="https://podminky.urs.cz/item/CS_URS_2024_01/162751117"/>
    <hyperlink ref="F104" r:id="rId4" display="https://podminky.urs.cz/item/CS_URS_2024_01/167151101"/>
    <hyperlink ref="F106" r:id="rId5" display="https://podminky.urs.cz/item/CS_URS_2024_01/171201231"/>
    <hyperlink ref="F110" r:id="rId6" display="https://podminky.urs.cz/item/CS_URS_2024_01/171251201"/>
    <hyperlink ref="F112" r:id="rId7" display="https://podminky.urs.cz/item/CS_URS_2024_01/275313611"/>
    <hyperlink ref="F116" r:id="rId8" display="https://podminky.urs.cz/item/CS_URS_2024_01/914111111"/>
    <hyperlink ref="F131" r:id="rId9" display="https://podminky.urs.cz/item/CS_URS_2024_01/914511113"/>
    <hyperlink ref="F142" r:id="rId10" display="https://podminky.urs.cz/item/CS_URS_2024_01/915211111"/>
    <hyperlink ref="F145" r:id="rId11" display="https://podminky.urs.cz/item/CS_URS_2024_01/915211121"/>
    <hyperlink ref="F148" r:id="rId12" display="https://podminky.urs.cz/item/CS_URS_2024_01/915221111"/>
    <hyperlink ref="F151" r:id="rId13" display="https://podminky.urs.cz/item/CS_URS_2024_01/915231111"/>
    <hyperlink ref="F156" r:id="rId14" display="https://podminky.urs.cz/item/CS_URS_2024_01/961044111"/>
    <hyperlink ref="F159" r:id="rId15" display="https://podminky.urs.cz/item/CS_URS_2024_01/966006132"/>
    <hyperlink ref="F164" r:id="rId16" display="https://podminky.urs.cz/item/CS_URS_2024_01/966006211"/>
    <hyperlink ref="F170" r:id="rId17" display="https://podminky.urs.cz/item/CS_URS_2024_01/966007121"/>
    <hyperlink ref="F173" r:id="rId18" display="https://podminky.urs.cz/item/CS_URS_2024_01/997013871"/>
    <hyperlink ref="F175" r:id="rId19" display="https://podminky.urs.cz/item/CS_URS_2024_01/997221551"/>
    <hyperlink ref="F177" r:id="rId20" display="https://podminky.urs.cz/item/CS_URS_2024_01/997221559"/>
    <hyperlink ref="F181" r:id="rId21" display="https://podminky.urs.cz/item/CS_URS_2024_01/9972216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2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112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26.25" customHeight="1">
      <c r="B7" s="22"/>
      <c r="E7" s="145" t="str">
        <f>'Rekapitulace stavby'!K6</f>
        <v>Doplnění chybějící dopravní infrastruktury pro pěší v okolí křižovatky ulic Štramberská, Záhumenní a Nádražní</v>
      </c>
      <c r="F7" s="144"/>
      <c r="G7" s="144"/>
      <c r="H7" s="144"/>
      <c r="L7" s="22"/>
    </row>
    <row r="8" s="1" customFormat="1" ht="12" customHeight="1">
      <c r="B8" s="22"/>
      <c r="D8" s="144" t="s">
        <v>113</v>
      </c>
      <c r="L8" s="22"/>
    </row>
    <row r="9" s="2" customFormat="1" ht="16.5" customHeight="1">
      <c r="A9" s="40"/>
      <c r="B9" s="46"/>
      <c r="C9" s="40"/>
      <c r="D9" s="40"/>
      <c r="E9" s="145" t="s">
        <v>1362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883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1363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5. 1. 2024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1364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ROUND((SUM(BE89:BE149)),  2)</f>
        <v>0</v>
      </c>
      <c r="G35" s="40"/>
      <c r="H35" s="40"/>
      <c r="I35" s="159">
        <v>0.20999999999999999</v>
      </c>
      <c r="J35" s="158">
        <f>ROUND(((SUM(BE89:BE149))*I35),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ROUND((SUM(BF89:BF149)),  2)</f>
        <v>0</v>
      </c>
      <c r="G36" s="40"/>
      <c r="H36" s="40"/>
      <c r="I36" s="159">
        <v>0.12</v>
      </c>
      <c r="J36" s="158">
        <f>ROUND(((SUM(BF89:BF149))*I36),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ROUND((SUM(BG89:BG149)),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ROUND((SUM(BH89:BH149)),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ROUND((SUM(BI89:BI149)),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115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1" t="str">
        <f>E7</f>
        <v>Doplnění chybějící dopravní infrastruktury pro pěší v okolí křižovatky ulic Štramberská, Záhumenní a Nádražní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113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1362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883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401.1 - Veřejné osvětlení na ul. Nádražní a Štramberská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ul. Nádražní, Štramberská, Záhumenní</v>
      </c>
      <c r="G56" s="42"/>
      <c r="H56" s="42"/>
      <c r="I56" s="34" t="s">
        <v>23</v>
      </c>
      <c r="J56" s="74" t="str">
        <f>IF(J14="","",J14)</f>
        <v>5. 1. 2024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25</v>
      </c>
      <c r="D58" s="42"/>
      <c r="E58" s="42"/>
      <c r="F58" s="29" t="str">
        <f>E17</f>
        <v>Město Kopřivnice</v>
      </c>
      <c r="G58" s="42"/>
      <c r="H58" s="42"/>
      <c r="I58" s="34" t="s">
        <v>31</v>
      </c>
      <c r="J58" s="38" t="str">
        <f>E23</f>
        <v>Dopravní projekce Bojko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 Karel Vach, Ing.Ondřej Bojko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116</v>
      </c>
      <c r="D61" s="173"/>
      <c r="E61" s="173"/>
      <c r="F61" s="173"/>
      <c r="G61" s="173"/>
      <c r="H61" s="173"/>
      <c r="I61" s="173"/>
      <c r="J61" s="174" t="s">
        <v>117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118</v>
      </c>
    </row>
    <row r="64" s="9" customFormat="1" ht="24.96" customHeight="1">
      <c r="A64" s="9"/>
      <c r="B64" s="176"/>
      <c r="C64" s="177"/>
      <c r="D64" s="178" t="s">
        <v>1365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1366</v>
      </c>
      <c r="E65" s="179"/>
      <c r="F65" s="179"/>
      <c r="G65" s="179"/>
      <c r="H65" s="179"/>
      <c r="I65" s="179"/>
      <c r="J65" s="180">
        <f>J104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1367</v>
      </c>
      <c r="E66" s="179"/>
      <c r="F66" s="179"/>
      <c r="G66" s="179"/>
      <c r="H66" s="179"/>
      <c r="I66" s="179"/>
      <c r="J66" s="180">
        <f>J126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1368</v>
      </c>
      <c r="E67" s="179"/>
      <c r="F67" s="179"/>
      <c r="G67" s="179"/>
      <c r="H67" s="179"/>
      <c r="I67" s="179"/>
      <c r="J67" s="180">
        <f>J143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131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6.25" customHeight="1">
      <c r="A77" s="40"/>
      <c r="B77" s="41"/>
      <c r="C77" s="42"/>
      <c r="D77" s="42"/>
      <c r="E77" s="171" t="str">
        <f>E7</f>
        <v>Doplnění chybějící dopravní infrastruktury pro pěší v okolí křižovatky ulic Štramberská, Záhumenní a Nádražní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113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1" t="s">
        <v>1362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883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SO 401.1 - Veřejné osvětlení na ul. Nádražní a Štramberská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>ul. Nádražní, Štramberská, Záhumenní</v>
      </c>
      <c r="G83" s="42"/>
      <c r="H83" s="42"/>
      <c r="I83" s="34" t="s">
        <v>23</v>
      </c>
      <c r="J83" s="74" t="str">
        <f>IF(J14="","",J14)</f>
        <v>5. 1. 2024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4" t="s">
        <v>25</v>
      </c>
      <c r="D85" s="42"/>
      <c r="E85" s="42"/>
      <c r="F85" s="29" t="str">
        <f>E17</f>
        <v>Město Kopřivnice</v>
      </c>
      <c r="G85" s="42"/>
      <c r="H85" s="42"/>
      <c r="I85" s="34" t="s">
        <v>31</v>
      </c>
      <c r="J85" s="38" t="str">
        <f>E23</f>
        <v>Dopravní projekce Bojko s.r.o.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29</v>
      </c>
      <c r="D86" s="42"/>
      <c r="E86" s="42"/>
      <c r="F86" s="29" t="str">
        <f>IF(E20="","",E20)</f>
        <v>Vyplň údaj</v>
      </c>
      <c r="G86" s="42"/>
      <c r="H86" s="42"/>
      <c r="I86" s="34" t="s">
        <v>34</v>
      </c>
      <c r="J86" s="38" t="str">
        <f>E26</f>
        <v>Ing. Karel Vach, Ing.Ondřej Bojko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132</v>
      </c>
      <c r="D88" s="190" t="s">
        <v>56</v>
      </c>
      <c r="E88" s="190" t="s">
        <v>52</v>
      </c>
      <c r="F88" s="190" t="s">
        <v>53</v>
      </c>
      <c r="G88" s="190" t="s">
        <v>133</v>
      </c>
      <c r="H88" s="190" t="s">
        <v>134</v>
      </c>
      <c r="I88" s="190" t="s">
        <v>135</v>
      </c>
      <c r="J88" s="191" t="s">
        <v>117</v>
      </c>
      <c r="K88" s="192" t="s">
        <v>136</v>
      </c>
      <c r="L88" s="193"/>
      <c r="M88" s="94" t="s">
        <v>19</v>
      </c>
      <c r="N88" s="95" t="s">
        <v>41</v>
      </c>
      <c r="O88" s="95" t="s">
        <v>137</v>
      </c>
      <c r="P88" s="95" t="s">
        <v>138</v>
      </c>
      <c r="Q88" s="95" t="s">
        <v>139</v>
      </c>
      <c r="R88" s="95" t="s">
        <v>140</v>
      </c>
      <c r="S88" s="95" t="s">
        <v>141</v>
      </c>
      <c r="T88" s="96" t="s">
        <v>142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143</v>
      </c>
      <c r="D89" s="42"/>
      <c r="E89" s="42"/>
      <c r="F89" s="42"/>
      <c r="G89" s="42"/>
      <c r="H89" s="42"/>
      <c r="I89" s="42"/>
      <c r="J89" s="194">
        <f>BK89</f>
        <v>0</v>
      </c>
      <c r="K89" s="42"/>
      <c r="L89" s="46"/>
      <c r="M89" s="97"/>
      <c r="N89" s="195"/>
      <c r="O89" s="98"/>
      <c r="P89" s="196">
        <f>P90+P104+P126+P143</f>
        <v>0</v>
      </c>
      <c r="Q89" s="98"/>
      <c r="R89" s="196">
        <f>R90+R104+R126+R143</f>
        <v>0</v>
      </c>
      <c r="S89" s="98"/>
      <c r="T89" s="197">
        <f>T90+T104+T126+T143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70</v>
      </c>
      <c r="AU89" s="19" t="s">
        <v>118</v>
      </c>
      <c r="BK89" s="198">
        <f>BK90+BK104+BK126+BK143</f>
        <v>0</v>
      </c>
    </row>
    <row r="90" s="12" customFormat="1" ht="25.92" customHeight="1">
      <c r="A90" s="12"/>
      <c r="B90" s="199"/>
      <c r="C90" s="200"/>
      <c r="D90" s="201" t="s">
        <v>70</v>
      </c>
      <c r="E90" s="202" t="s">
        <v>1369</v>
      </c>
      <c r="F90" s="202" t="s">
        <v>1370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SUM(P91:P103)</f>
        <v>0</v>
      </c>
      <c r="Q90" s="207"/>
      <c r="R90" s="208">
        <f>SUM(R91:R103)</f>
        <v>0</v>
      </c>
      <c r="S90" s="207"/>
      <c r="T90" s="209">
        <f>SUM(T91:T103)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78</v>
      </c>
      <c r="AT90" s="211" t="s">
        <v>70</v>
      </c>
      <c r="AU90" s="211" t="s">
        <v>71</v>
      </c>
      <c r="AY90" s="210" t="s">
        <v>146</v>
      </c>
      <c r="BK90" s="212">
        <f>SUM(BK91:BK103)</f>
        <v>0</v>
      </c>
    </row>
    <row r="91" s="2" customFormat="1" ht="16.5" customHeight="1">
      <c r="A91" s="40"/>
      <c r="B91" s="41"/>
      <c r="C91" s="215" t="s">
        <v>78</v>
      </c>
      <c r="D91" s="215" t="s">
        <v>148</v>
      </c>
      <c r="E91" s="216" t="s">
        <v>1371</v>
      </c>
      <c r="F91" s="217" t="s">
        <v>1372</v>
      </c>
      <c r="G91" s="218" t="s">
        <v>203</v>
      </c>
      <c r="H91" s="219">
        <v>50</v>
      </c>
      <c r="I91" s="220"/>
      <c r="J91" s="221">
        <f>ROUND(I91*H91,2)</f>
        <v>0</v>
      </c>
      <c r="K91" s="222"/>
      <c r="L91" s="46"/>
      <c r="M91" s="223" t="s">
        <v>19</v>
      </c>
      <c r="N91" s="224" t="s">
        <v>42</v>
      </c>
      <c r="O91" s="86"/>
      <c r="P91" s="225">
        <f>O91*H91</f>
        <v>0</v>
      </c>
      <c r="Q91" s="225">
        <v>0</v>
      </c>
      <c r="R91" s="225">
        <f>Q91*H91</f>
        <v>0</v>
      </c>
      <c r="S91" s="225">
        <v>0</v>
      </c>
      <c r="T91" s="22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7" t="s">
        <v>152</v>
      </c>
      <c r="AT91" s="227" t="s">
        <v>148</v>
      </c>
      <c r="AU91" s="227" t="s">
        <v>78</v>
      </c>
      <c r="AY91" s="19" t="s">
        <v>146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9" t="s">
        <v>78</v>
      </c>
      <c r="BK91" s="228">
        <f>ROUND(I91*H91,2)</f>
        <v>0</v>
      </c>
      <c r="BL91" s="19" t="s">
        <v>152</v>
      </c>
      <c r="BM91" s="227" t="s">
        <v>1373</v>
      </c>
    </row>
    <row r="92" s="2" customFormat="1" ht="16.5" customHeight="1">
      <c r="A92" s="40"/>
      <c r="B92" s="41"/>
      <c r="C92" s="215" t="s">
        <v>80</v>
      </c>
      <c r="D92" s="215" t="s">
        <v>148</v>
      </c>
      <c r="E92" s="216" t="s">
        <v>1374</v>
      </c>
      <c r="F92" s="217" t="s">
        <v>1375</v>
      </c>
      <c r="G92" s="218" t="s">
        <v>203</v>
      </c>
      <c r="H92" s="219">
        <v>80</v>
      </c>
      <c r="I92" s="220"/>
      <c r="J92" s="221">
        <f>ROUND(I92*H92,2)</f>
        <v>0</v>
      </c>
      <c r="K92" s="222"/>
      <c r="L92" s="46"/>
      <c r="M92" s="223" t="s">
        <v>19</v>
      </c>
      <c r="N92" s="224" t="s">
        <v>42</v>
      </c>
      <c r="O92" s="86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7" t="s">
        <v>152</v>
      </c>
      <c r="AT92" s="227" t="s">
        <v>148</v>
      </c>
      <c r="AU92" s="227" t="s">
        <v>78</v>
      </c>
      <c r="AY92" s="19" t="s">
        <v>146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9" t="s">
        <v>78</v>
      </c>
      <c r="BK92" s="228">
        <f>ROUND(I92*H92,2)</f>
        <v>0</v>
      </c>
      <c r="BL92" s="19" t="s">
        <v>152</v>
      </c>
      <c r="BM92" s="227" t="s">
        <v>1376</v>
      </c>
    </row>
    <row r="93" s="2" customFormat="1" ht="16.5" customHeight="1">
      <c r="A93" s="40"/>
      <c r="B93" s="41"/>
      <c r="C93" s="215" t="s">
        <v>165</v>
      </c>
      <c r="D93" s="215" t="s">
        <v>148</v>
      </c>
      <c r="E93" s="216" t="s">
        <v>1377</v>
      </c>
      <c r="F93" s="217" t="s">
        <v>1378</v>
      </c>
      <c r="G93" s="218" t="s">
        <v>1379</v>
      </c>
      <c r="H93" s="219">
        <v>12</v>
      </c>
      <c r="I93" s="220"/>
      <c r="J93" s="221">
        <f>ROUND(I93*H93,2)</f>
        <v>0</v>
      </c>
      <c r="K93" s="222"/>
      <c r="L93" s="46"/>
      <c r="M93" s="223" t="s">
        <v>19</v>
      </c>
      <c r="N93" s="224" t="s">
        <v>42</v>
      </c>
      <c r="O93" s="86"/>
      <c r="P93" s="225">
        <f>O93*H93</f>
        <v>0</v>
      </c>
      <c r="Q93" s="225">
        <v>0</v>
      </c>
      <c r="R93" s="225">
        <f>Q93*H93</f>
        <v>0</v>
      </c>
      <c r="S93" s="225">
        <v>0</v>
      </c>
      <c r="T93" s="22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7" t="s">
        <v>152</v>
      </c>
      <c r="AT93" s="227" t="s">
        <v>148</v>
      </c>
      <c r="AU93" s="227" t="s">
        <v>78</v>
      </c>
      <c r="AY93" s="19" t="s">
        <v>146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9" t="s">
        <v>78</v>
      </c>
      <c r="BK93" s="228">
        <f>ROUND(I93*H93,2)</f>
        <v>0</v>
      </c>
      <c r="BL93" s="19" t="s">
        <v>152</v>
      </c>
      <c r="BM93" s="227" t="s">
        <v>1380</v>
      </c>
    </row>
    <row r="94" s="2" customFormat="1" ht="16.5" customHeight="1">
      <c r="A94" s="40"/>
      <c r="B94" s="41"/>
      <c r="C94" s="215" t="s">
        <v>152</v>
      </c>
      <c r="D94" s="215" t="s">
        <v>148</v>
      </c>
      <c r="E94" s="216" t="s">
        <v>1381</v>
      </c>
      <c r="F94" s="217" t="s">
        <v>1382</v>
      </c>
      <c r="G94" s="218" t="s">
        <v>1379</v>
      </c>
      <c r="H94" s="219">
        <v>6</v>
      </c>
      <c r="I94" s="220"/>
      <c r="J94" s="221">
        <f>ROUND(I94*H94,2)</f>
        <v>0</v>
      </c>
      <c r="K94" s="222"/>
      <c r="L94" s="46"/>
      <c r="M94" s="223" t="s">
        <v>19</v>
      </c>
      <c r="N94" s="224" t="s">
        <v>42</v>
      </c>
      <c r="O94" s="86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7" t="s">
        <v>152</v>
      </c>
      <c r="AT94" s="227" t="s">
        <v>148</v>
      </c>
      <c r="AU94" s="227" t="s">
        <v>78</v>
      </c>
      <c r="AY94" s="19" t="s">
        <v>146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9" t="s">
        <v>78</v>
      </c>
      <c r="BK94" s="228">
        <f>ROUND(I94*H94,2)</f>
        <v>0</v>
      </c>
      <c r="BL94" s="19" t="s">
        <v>152</v>
      </c>
      <c r="BM94" s="227" t="s">
        <v>1383</v>
      </c>
    </row>
    <row r="95" s="2" customFormat="1" ht="16.5" customHeight="1">
      <c r="A95" s="40"/>
      <c r="B95" s="41"/>
      <c r="C95" s="215" t="s">
        <v>179</v>
      </c>
      <c r="D95" s="215" t="s">
        <v>148</v>
      </c>
      <c r="E95" s="216" t="s">
        <v>1384</v>
      </c>
      <c r="F95" s="217" t="s">
        <v>1385</v>
      </c>
      <c r="G95" s="218" t="s">
        <v>1379</v>
      </c>
      <c r="H95" s="219">
        <v>6</v>
      </c>
      <c r="I95" s="220"/>
      <c r="J95" s="221">
        <f>ROUND(I95*H95,2)</f>
        <v>0</v>
      </c>
      <c r="K95" s="222"/>
      <c r="L95" s="46"/>
      <c r="M95" s="223" t="s">
        <v>19</v>
      </c>
      <c r="N95" s="224" t="s">
        <v>42</v>
      </c>
      <c r="O95" s="86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7" t="s">
        <v>152</v>
      </c>
      <c r="AT95" s="227" t="s">
        <v>148</v>
      </c>
      <c r="AU95" s="227" t="s">
        <v>78</v>
      </c>
      <c r="AY95" s="19" t="s">
        <v>146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9" t="s">
        <v>78</v>
      </c>
      <c r="BK95" s="228">
        <f>ROUND(I95*H95,2)</f>
        <v>0</v>
      </c>
      <c r="BL95" s="19" t="s">
        <v>152</v>
      </c>
      <c r="BM95" s="227" t="s">
        <v>1386</v>
      </c>
    </row>
    <row r="96" s="2" customFormat="1" ht="16.5" customHeight="1">
      <c r="A96" s="40"/>
      <c r="B96" s="41"/>
      <c r="C96" s="215" t="s">
        <v>184</v>
      </c>
      <c r="D96" s="215" t="s">
        <v>148</v>
      </c>
      <c r="E96" s="216" t="s">
        <v>1387</v>
      </c>
      <c r="F96" s="217" t="s">
        <v>1388</v>
      </c>
      <c r="G96" s="218" t="s">
        <v>1379</v>
      </c>
      <c r="H96" s="219">
        <v>3</v>
      </c>
      <c r="I96" s="220"/>
      <c r="J96" s="221">
        <f>ROUND(I96*H96,2)</f>
        <v>0</v>
      </c>
      <c r="K96" s="222"/>
      <c r="L96" s="46"/>
      <c r="M96" s="223" t="s">
        <v>19</v>
      </c>
      <c r="N96" s="224" t="s">
        <v>42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152</v>
      </c>
      <c r="AT96" s="227" t="s">
        <v>148</v>
      </c>
      <c r="AU96" s="227" t="s">
        <v>78</v>
      </c>
      <c r="AY96" s="19" t="s">
        <v>146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78</v>
      </c>
      <c r="BK96" s="228">
        <f>ROUND(I96*H96,2)</f>
        <v>0</v>
      </c>
      <c r="BL96" s="19" t="s">
        <v>152</v>
      </c>
      <c r="BM96" s="227" t="s">
        <v>1389</v>
      </c>
    </row>
    <row r="97" s="2" customFormat="1" ht="16.5" customHeight="1">
      <c r="A97" s="40"/>
      <c r="B97" s="41"/>
      <c r="C97" s="215" t="s">
        <v>189</v>
      </c>
      <c r="D97" s="215" t="s">
        <v>148</v>
      </c>
      <c r="E97" s="216" t="s">
        <v>1390</v>
      </c>
      <c r="F97" s="217" t="s">
        <v>1391</v>
      </c>
      <c r="G97" s="218" t="s">
        <v>1379</v>
      </c>
      <c r="H97" s="219">
        <v>1</v>
      </c>
      <c r="I97" s="220"/>
      <c r="J97" s="221">
        <f>ROUND(I97*H97,2)</f>
        <v>0</v>
      </c>
      <c r="K97" s="222"/>
      <c r="L97" s="46"/>
      <c r="M97" s="223" t="s">
        <v>19</v>
      </c>
      <c r="N97" s="224" t="s">
        <v>42</v>
      </c>
      <c r="O97" s="86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152</v>
      </c>
      <c r="AT97" s="227" t="s">
        <v>148</v>
      </c>
      <c r="AU97" s="227" t="s">
        <v>78</v>
      </c>
      <c r="AY97" s="19" t="s">
        <v>146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9" t="s">
        <v>78</v>
      </c>
      <c r="BK97" s="228">
        <f>ROUND(I97*H97,2)</f>
        <v>0</v>
      </c>
      <c r="BL97" s="19" t="s">
        <v>152</v>
      </c>
      <c r="BM97" s="227" t="s">
        <v>1392</v>
      </c>
    </row>
    <row r="98" s="2" customFormat="1" ht="16.5" customHeight="1">
      <c r="A98" s="40"/>
      <c r="B98" s="41"/>
      <c r="C98" s="215" t="s">
        <v>195</v>
      </c>
      <c r="D98" s="215" t="s">
        <v>148</v>
      </c>
      <c r="E98" s="216" t="s">
        <v>1393</v>
      </c>
      <c r="F98" s="217" t="s">
        <v>1394</v>
      </c>
      <c r="G98" s="218" t="s">
        <v>1379</v>
      </c>
      <c r="H98" s="219">
        <v>1</v>
      </c>
      <c r="I98" s="220"/>
      <c r="J98" s="221">
        <f>ROUND(I98*H98,2)</f>
        <v>0</v>
      </c>
      <c r="K98" s="222"/>
      <c r="L98" s="46"/>
      <c r="M98" s="223" t="s">
        <v>19</v>
      </c>
      <c r="N98" s="224" t="s">
        <v>42</v>
      </c>
      <c r="O98" s="86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7" t="s">
        <v>152</v>
      </c>
      <c r="AT98" s="227" t="s">
        <v>148</v>
      </c>
      <c r="AU98" s="227" t="s">
        <v>78</v>
      </c>
      <c r="AY98" s="19" t="s">
        <v>146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9" t="s">
        <v>78</v>
      </c>
      <c r="BK98" s="228">
        <f>ROUND(I98*H98,2)</f>
        <v>0</v>
      </c>
      <c r="BL98" s="19" t="s">
        <v>152</v>
      </c>
      <c r="BM98" s="227" t="s">
        <v>1395</v>
      </c>
    </row>
    <row r="99" s="2" customFormat="1" ht="16.5" customHeight="1">
      <c r="A99" s="40"/>
      <c r="B99" s="41"/>
      <c r="C99" s="215" t="s">
        <v>200</v>
      </c>
      <c r="D99" s="215" t="s">
        <v>148</v>
      </c>
      <c r="E99" s="216" t="s">
        <v>1396</v>
      </c>
      <c r="F99" s="217" t="s">
        <v>1397</v>
      </c>
      <c r="G99" s="218" t="s">
        <v>1379</v>
      </c>
      <c r="H99" s="219">
        <v>4</v>
      </c>
      <c r="I99" s="220"/>
      <c r="J99" s="221">
        <f>ROUND(I99*H99,2)</f>
        <v>0</v>
      </c>
      <c r="K99" s="222"/>
      <c r="L99" s="46"/>
      <c r="M99" s="223" t="s">
        <v>19</v>
      </c>
      <c r="N99" s="224" t="s">
        <v>42</v>
      </c>
      <c r="O99" s="86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152</v>
      </c>
      <c r="AT99" s="227" t="s">
        <v>148</v>
      </c>
      <c r="AU99" s="227" t="s">
        <v>78</v>
      </c>
      <c r="AY99" s="19" t="s">
        <v>146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78</v>
      </c>
      <c r="BK99" s="228">
        <f>ROUND(I99*H99,2)</f>
        <v>0</v>
      </c>
      <c r="BL99" s="19" t="s">
        <v>152</v>
      </c>
      <c r="BM99" s="227" t="s">
        <v>1398</v>
      </c>
    </row>
    <row r="100" s="2" customFormat="1" ht="16.5" customHeight="1">
      <c r="A100" s="40"/>
      <c r="B100" s="41"/>
      <c r="C100" s="215" t="s">
        <v>208</v>
      </c>
      <c r="D100" s="215" t="s">
        <v>148</v>
      </c>
      <c r="E100" s="216" t="s">
        <v>1399</v>
      </c>
      <c r="F100" s="217" t="s">
        <v>1400</v>
      </c>
      <c r="G100" s="218" t="s">
        <v>1379</v>
      </c>
      <c r="H100" s="219">
        <v>1</v>
      </c>
      <c r="I100" s="220"/>
      <c r="J100" s="221">
        <f>ROUND(I100*H100,2)</f>
        <v>0</v>
      </c>
      <c r="K100" s="222"/>
      <c r="L100" s="46"/>
      <c r="M100" s="223" t="s">
        <v>19</v>
      </c>
      <c r="N100" s="224" t="s">
        <v>42</v>
      </c>
      <c r="O100" s="86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152</v>
      </c>
      <c r="AT100" s="227" t="s">
        <v>148</v>
      </c>
      <c r="AU100" s="227" t="s">
        <v>78</v>
      </c>
      <c r="AY100" s="19" t="s">
        <v>146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78</v>
      </c>
      <c r="BK100" s="228">
        <f>ROUND(I100*H100,2)</f>
        <v>0</v>
      </c>
      <c r="BL100" s="19" t="s">
        <v>152</v>
      </c>
      <c r="BM100" s="227" t="s">
        <v>1401</v>
      </c>
    </row>
    <row r="101" s="2" customFormat="1" ht="16.5" customHeight="1">
      <c r="A101" s="40"/>
      <c r="B101" s="41"/>
      <c r="C101" s="215" t="s">
        <v>213</v>
      </c>
      <c r="D101" s="215" t="s">
        <v>148</v>
      </c>
      <c r="E101" s="216" t="s">
        <v>1402</v>
      </c>
      <c r="F101" s="217" t="s">
        <v>1403</v>
      </c>
      <c r="G101" s="218" t="s">
        <v>1379</v>
      </c>
      <c r="H101" s="219">
        <v>5</v>
      </c>
      <c r="I101" s="220"/>
      <c r="J101" s="221">
        <f>ROUND(I101*H101,2)</f>
        <v>0</v>
      </c>
      <c r="K101" s="222"/>
      <c r="L101" s="46"/>
      <c r="M101" s="223" t="s">
        <v>19</v>
      </c>
      <c r="N101" s="224" t="s">
        <v>42</v>
      </c>
      <c r="O101" s="86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7" t="s">
        <v>152</v>
      </c>
      <c r="AT101" s="227" t="s">
        <v>148</v>
      </c>
      <c r="AU101" s="227" t="s">
        <v>78</v>
      </c>
      <c r="AY101" s="19" t="s">
        <v>146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9" t="s">
        <v>78</v>
      </c>
      <c r="BK101" s="228">
        <f>ROUND(I101*H101,2)</f>
        <v>0</v>
      </c>
      <c r="BL101" s="19" t="s">
        <v>152</v>
      </c>
      <c r="BM101" s="227" t="s">
        <v>1404</v>
      </c>
    </row>
    <row r="102" s="2" customFormat="1" ht="16.5" customHeight="1">
      <c r="A102" s="40"/>
      <c r="B102" s="41"/>
      <c r="C102" s="215" t="s">
        <v>8</v>
      </c>
      <c r="D102" s="215" t="s">
        <v>148</v>
      </c>
      <c r="E102" s="216" t="s">
        <v>1405</v>
      </c>
      <c r="F102" s="217" t="s">
        <v>1406</v>
      </c>
      <c r="G102" s="218" t="s">
        <v>203</v>
      </c>
      <c r="H102" s="219">
        <v>70</v>
      </c>
      <c r="I102" s="220"/>
      <c r="J102" s="221">
        <f>ROUND(I102*H102,2)</f>
        <v>0</v>
      </c>
      <c r="K102" s="222"/>
      <c r="L102" s="46"/>
      <c r="M102" s="223" t="s">
        <v>19</v>
      </c>
      <c r="N102" s="224" t="s">
        <v>42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152</v>
      </c>
      <c r="AT102" s="227" t="s">
        <v>148</v>
      </c>
      <c r="AU102" s="227" t="s">
        <v>78</v>
      </c>
      <c r="AY102" s="19" t="s">
        <v>146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78</v>
      </c>
      <c r="BK102" s="228">
        <f>ROUND(I102*H102,2)</f>
        <v>0</v>
      </c>
      <c r="BL102" s="19" t="s">
        <v>152</v>
      </c>
      <c r="BM102" s="227" t="s">
        <v>1407</v>
      </c>
    </row>
    <row r="103" s="2" customFormat="1" ht="16.5" customHeight="1">
      <c r="A103" s="40"/>
      <c r="B103" s="41"/>
      <c r="C103" s="215" t="s">
        <v>223</v>
      </c>
      <c r="D103" s="215" t="s">
        <v>148</v>
      </c>
      <c r="E103" s="216" t="s">
        <v>1408</v>
      </c>
      <c r="F103" s="217" t="s">
        <v>1409</v>
      </c>
      <c r="G103" s="218" t="s">
        <v>203</v>
      </c>
      <c r="H103" s="219">
        <v>22</v>
      </c>
      <c r="I103" s="220"/>
      <c r="J103" s="221">
        <f>ROUND(I103*H103,2)</f>
        <v>0</v>
      </c>
      <c r="K103" s="222"/>
      <c r="L103" s="46"/>
      <c r="M103" s="223" t="s">
        <v>19</v>
      </c>
      <c r="N103" s="224" t="s">
        <v>42</v>
      </c>
      <c r="O103" s="86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7" t="s">
        <v>152</v>
      </c>
      <c r="AT103" s="227" t="s">
        <v>148</v>
      </c>
      <c r="AU103" s="227" t="s">
        <v>78</v>
      </c>
      <c r="AY103" s="19" t="s">
        <v>146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9" t="s">
        <v>78</v>
      </c>
      <c r="BK103" s="228">
        <f>ROUND(I103*H103,2)</f>
        <v>0</v>
      </c>
      <c r="BL103" s="19" t="s">
        <v>152</v>
      </c>
      <c r="BM103" s="227" t="s">
        <v>1410</v>
      </c>
    </row>
    <row r="104" s="12" customFormat="1" ht="25.92" customHeight="1">
      <c r="A104" s="12"/>
      <c r="B104" s="199"/>
      <c r="C104" s="200"/>
      <c r="D104" s="201" t="s">
        <v>70</v>
      </c>
      <c r="E104" s="202" t="s">
        <v>1411</v>
      </c>
      <c r="F104" s="202" t="s">
        <v>1412</v>
      </c>
      <c r="G104" s="200"/>
      <c r="H104" s="200"/>
      <c r="I104" s="203"/>
      <c r="J104" s="204">
        <f>BK104</f>
        <v>0</v>
      </c>
      <c r="K104" s="200"/>
      <c r="L104" s="205"/>
      <c r="M104" s="206"/>
      <c r="N104" s="207"/>
      <c r="O104" s="207"/>
      <c r="P104" s="208">
        <f>SUM(P105:P125)</f>
        <v>0</v>
      </c>
      <c r="Q104" s="207"/>
      <c r="R104" s="208">
        <f>SUM(R105:R125)</f>
        <v>0</v>
      </c>
      <c r="S104" s="207"/>
      <c r="T104" s="209">
        <f>SUM(T105:T125)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0" t="s">
        <v>78</v>
      </c>
      <c r="AT104" s="211" t="s">
        <v>70</v>
      </c>
      <c r="AU104" s="211" t="s">
        <v>71</v>
      </c>
      <c r="AY104" s="210" t="s">
        <v>146</v>
      </c>
      <c r="BK104" s="212">
        <f>SUM(BK105:BK125)</f>
        <v>0</v>
      </c>
    </row>
    <row r="105" s="2" customFormat="1" ht="16.5" customHeight="1">
      <c r="A105" s="40"/>
      <c r="B105" s="41"/>
      <c r="C105" s="258" t="s">
        <v>237</v>
      </c>
      <c r="D105" s="258" t="s">
        <v>298</v>
      </c>
      <c r="E105" s="259" t="s">
        <v>1413</v>
      </c>
      <c r="F105" s="260" t="s">
        <v>1414</v>
      </c>
      <c r="G105" s="261" t="s">
        <v>203</v>
      </c>
      <c r="H105" s="262">
        <v>52.5</v>
      </c>
      <c r="I105" s="263"/>
      <c r="J105" s="264">
        <f>ROUND(I105*H105,2)</f>
        <v>0</v>
      </c>
      <c r="K105" s="265"/>
      <c r="L105" s="266"/>
      <c r="M105" s="267" t="s">
        <v>19</v>
      </c>
      <c r="N105" s="268" t="s">
        <v>42</v>
      </c>
      <c r="O105" s="8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195</v>
      </c>
      <c r="AT105" s="227" t="s">
        <v>298</v>
      </c>
      <c r="AU105" s="227" t="s">
        <v>78</v>
      </c>
      <c r="AY105" s="19" t="s">
        <v>146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78</v>
      </c>
      <c r="BK105" s="228">
        <f>ROUND(I105*H105,2)</f>
        <v>0</v>
      </c>
      <c r="BL105" s="19" t="s">
        <v>152</v>
      </c>
      <c r="BM105" s="227" t="s">
        <v>1415</v>
      </c>
    </row>
    <row r="106" s="2" customFormat="1">
      <c r="A106" s="40"/>
      <c r="B106" s="41"/>
      <c r="C106" s="42"/>
      <c r="D106" s="234" t="s">
        <v>156</v>
      </c>
      <c r="E106" s="42"/>
      <c r="F106" s="235" t="s">
        <v>1416</v>
      </c>
      <c r="G106" s="42"/>
      <c r="H106" s="42"/>
      <c r="I106" s="231"/>
      <c r="J106" s="42"/>
      <c r="K106" s="42"/>
      <c r="L106" s="46"/>
      <c r="M106" s="232"/>
      <c r="N106" s="23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156</v>
      </c>
      <c r="AU106" s="19" t="s">
        <v>78</v>
      </c>
    </row>
    <row r="107" s="2" customFormat="1" ht="16.5" customHeight="1">
      <c r="A107" s="40"/>
      <c r="B107" s="41"/>
      <c r="C107" s="258" t="s">
        <v>242</v>
      </c>
      <c r="D107" s="258" t="s">
        <v>298</v>
      </c>
      <c r="E107" s="259" t="s">
        <v>1417</v>
      </c>
      <c r="F107" s="260" t="s">
        <v>1418</v>
      </c>
      <c r="G107" s="261" t="s">
        <v>203</v>
      </c>
      <c r="H107" s="262">
        <v>84</v>
      </c>
      <c r="I107" s="263"/>
      <c r="J107" s="264">
        <f>ROUND(I107*H107,2)</f>
        <v>0</v>
      </c>
      <c r="K107" s="265"/>
      <c r="L107" s="266"/>
      <c r="M107" s="267" t="s">
        <v>19</v>
      </c>
      <c r="N107" s="268" t="s">
        <v>42</v>
      </c>
      <c r="O107" s="86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7" t="s">
        <v>195</v>
      </c>
      <c r="AT107" s="227" t="s">
        <v>298</v>
      </c>
      <c r="AU107" s="227" t="s">
        <v>78</v>
      </c>
      <c r="AY107" s="19" t="s">
        <v>146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9" t="s">
        <v>78</v>
      </c>
      <c r="BK107" s="228">
        <f>ROUND(I107*H107,2)</f>
        <v>0</v>
      </c>
      <c r="BL107" s="19" t="s">
        <v>152</v>
      </c>
      <c r="BM107" s="227" t="s">
        <v>1419</v>
      </c>
    </row>
    <row r="108" s="2" customFormat="1">
      <c r="A108" s="40"/>
      <c r="B108" s="41"/>
      <c r="C108" s="42"/>
      <c r="D108" s="234" t="s">
        <v>156</v>
      </c>
      <c r="E108" s="42"/>
      <c r="F108" s="235" t="s">
        <v>1420</v>
      </c>
      <c r="G108" s="42"/>
      <c r="H108" s="42"/>
      <c r="I108" s="231"/>
      <c r="J108" s="42"/>
      <c r="K108" s="42"/>
      <c r="L108" s="46"/>
      <c r="M108" s="232"/>
      <c r="N108" s="23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156</v>
      </c>
      <c r="AU108" s="19" t="s">
        <v>78</v>
      </c>
    </row>
    <row r="109" s="2" customFormat="1" ht="16.5" customHeight="1">
      <c r="A109" s="40"/>
      <c r="B109" s="41"/>
      <c r="C109" s="258" t="s">
        <v>248</v>
      </c>
      <c r="D109" s="258" t="s">
        <v>298</v>
      </c>
      <c r="E109" s="259" t="s">
        <v>1421</v>
      </c>
      <c r="F109" s="260" t="s">
        <v>1422</v>
      </c>
      <c r="G109" s="261" t="s">
        <v>1379</v>
      </c>
      <c r="H109" s="262">
        <v>6</v>
      </c>
      <c r="I109" s="263"/>
      <c r="J109" s="264">
        <f>ROUND(I109*H109,2)</f>
        <v>0</v>
      </c>
      <c r="K109" s="265"/>
      <c r="L109" s="266"/>
      <c r="M109" s="267" t="s">
        <v>19</v>
      </c>
      <c r="N109" s="268" t="s">
        <v>42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195</v>
      </c>
      <c r="AT109" s="227" t="s">
        <v>298</v>
      </c>
      <c r="AU109" s="227" t="s">
        <v>78</v>
      </c>
      <c r="AY109" s="19" t="s">
        <v>146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78</v>
      </c>
      <c r="BK109" s="228">
        <f>ROUND(I109*H109,2)</f>
        <v>0</v>
      </c>
      <c r="BL109" s="19" t="s">
        <v>152</v>
      </c>
      <c r="BM109" s="227" t="s">
        <v>1423</v>
      </c>
    </row>
    <row r="110" s="2" customFormat="1">
      <c r="A110" s="40"/>
      <c r="B110" s="41"/>
      <c r="C110" s="42"/>
      <c r="D110" s="234" t="s">
        <v>156</v>
      </c>
      <c r="E110" s="42"/>
      <c r="F110" s="235" t="s">
        <v>1424</v>
      </c>
      <c r="G110" s="42"/>
      <c r="H110" s="42"/>
      <c r="I110" s="231"/>
      <c r="J110" s="42"/>
      <c r="K110" s="42"/>
      <c r="L110" s="46"/>
      <c r="M110" s="232"/>
      <c r="N110" s="23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156</v>
      </c>
      <c r="AU110" s="19" t="s">
        <v>78</v>
      </c>
    </row>
    <row r="111" s="2" customFormat="1" ht="16.5" customHeight="1">
      <c r="A111" s="40"/>
      <c r="B111" s="41"/>
      <c r="C111" s="258" t="s">
        <v>255</v>
      </c>
      <c r="D111" s="258" t="s">
        <v>298</v>
      </c>
      <c r="E111" s="259" t="s">
        <v>1425</v>
      </c>
      <c r="F111" s="260" t="s">
        <v>1426</v>
      </c>
      <c r="G111" s="261" t="s">
        <v>1379</v>
      </c>
      <c r="H111" s="262">
        <v>5</v>
      </c>
      <c r="I111" s="263"/>
      <c r="J111" s="264">
        <f>ROUND(I111*H111,2)</f>
        <v>0</v>
      </c>
      <c r="K111" s="265"/>
      <c r="L111" s="266"/>
      <c r="M111" s="267" t="s">
        <v>19</v>
      </c>
      <c r="N111" s="268" t="s">
        <v>42</v>
      </c>
      <c r="O111" s="86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7" t="s">
        <v>195</v>
      </c>
      <c r="AT111" s="227" t="s">
        <v>298</v>
      </c>
      <c r="AU111" s="227" t="s">
        <v>78</v>
      </c>
      <c r="AY111" s="19" t="s">
        <v>146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9" t="s">
        <v>78</v>
      </c>
      <c r="BK111" s="228">
        <f>ROUND(I111*H111,2)</f>
        <v>0</v>
      </c>
      <c r="BL111" s="19" t="s">
        <v>152</v>
      </c>
      <c r="BM111" s="227" t="s">
        <v>1427</v>
      </c>
    </row>
    <row r="112" s="2" customFormat="1">
      <c r="A112" s="40"/>
      <c r="B112" s="41"/>
      <c r="C112" s="42"/>
      <c r="D112" s="234" t="s">
        <v>156</v>
      </c>
      <c r="E112" s="42"/>
      <c r="F112" s="235" t="s">
        <v>1420</v>
      </c>
      <c r="G112" s="42"/>
      <c r="H112" s="42"/>
      <c r="I112" s="231"/>
      <c r="J112" s="42"/>
      <c r="K112" s="42"/>
      <c r="L112" s="46"/>
      <c r="M112" s="232"/>
      <c r="N112" s="23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156</v>
      </c>
      <c r="AU112" s="19" t="s">
        <v>78</v>
      </c>
    </row>
    <row r="113" s="2" customFormat="1" ht="16.5" customHeight="1">
      <c r="A113" s="40"/>
      <c r="B113" s="41"/>
      <c r="C113" s="258" t="s">
        <v>260</v>
      </c>
      <c r="D113" s="258" t="s">
        <v>298</v>
      </c>
      <c r="E113" s="259" t="s">
        <v>1428</v>
      </c>
      <c r="F113" s="260" t="s">
        <v>1429</v>
      </c>
      <c r="G113" s="261" t="s">
        <v>1379</v>
      </c>
      <c r="H113" s="262">
        <v>4</v>
      </c>
      <c r="I113" s="263"/>
      <c r="J113" s="264">
        <f>ROUND(I113*H113,2)</f>
        <v>0</v>
      </c>
      <c r="K113" s="265"/>
      <c r="L113" s="266"/>
      <c r="M113" s="267" t="s">
        <v>19</v>
      </c>
      <c r="N113" s="268" t="s">
        <v>42</v>
      </c>
      <c r="O113" s="86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7" t="s">
        <v>195</v>
      </c>
      <c r="AT113" s="227" t="s">
        <v>298</v>
      </c>
      <c r="AU113" s="227" t="s">
        <v>78</v>
      </c>
      <c r="AY113" s="19" t="s">
        <v>146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9" t="s">
        <v>78</v>
      </c>
      <c r="BK113" s="228">
        <f>ROUND(I113*H113,2)</f>
        <v>0</v>
      </c>
      <c r="BL113" s="19" t="s">
        <v>152</v>
      </c>
      <c r="BM113" s="227" t="s">
        <v>1430</v>
      </c>
    </row>
    <row r="114" s="2" customFormat="1">
      <c r="A114" s="40"/>
      <c r="B114" s="41"/>
      <c r="C114" s="42"/>
      <c r="D114" s="234" t="s">
        <v>156</v>
      </c>
      <c r="E114" s="42"/>
      <c r="F114" s="235" t="s">
        <v>1420</v>
      </c>
      <c r="G114" s="42"/>
      <c r="H114" s="42"/>
      <c r="I114" s="231"/>
      <c r="J114" s="42"/>
      <c r="K114" s="42"/>
      <c r="L114" s="46"/>
      <c r="M114" s="232"/>
      <c r="N114" s="23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156</v>
      </c>
      <c r="AU114" s="19" t="s">
        <v>78</v>
      </c>
    </row>
    <row r="115" s="2" customFormat="1" ht="16.5" customHeight="1">
      <c r="A115" s="40"/>
      <c r="B115" s="41"/>
      <c r="C115" s="258" t="s">
        <v>266</v>
      </c>
      <c r="D115" s="258" t="s">
        <v>298</v>
      </c>
      <c r="E115" s="259" t="s">
        <v>1431</v>
      </c>
      <c r="F115" s="260" t="s">
        <v>1432</v>
      </c>
      <c r="G115" s="261" t="s">
        <v>1379</v>
      </c>
      <c r="H115" s="262">
        <v>1</v>
      </c>
      <c r="I115" s="263"/>
      <c r="J115" s="264">
        <f>ROUND(I115*H115,2)</f>
        <v>0</v>
      </c>
      <c r="K115" s="265"/>
      <c r="L115" s="266"/>
      <c r="M115" s="267" t="s">
        <v>19</v>
      </c>
      <c r="N115" s="268" t="s">
        <v>42</v>
      </c>
      <c r="O115" s="86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7" t="s">
        <v>195</v>
      </c>
      <c r="AT115" s="227" t="s">
        <v>298</v>
      </c>
      <c r="AU115" s="227" t="s">
        <v>78</v>
      </c>
      <c r="AY115" s="19" t="s">
        <v>146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9" t="s">
        <v>78</v>
      </c>
      <c r="BK115" s="228">
        <f>ROUND(I115*H115,2)</f>
        <v>0</v>
      </c>
      <c r="BL115" s="19" t="s">
        <v>152</v>
      </c>
      <c r="BM115" s="227" t="s">
        <v>1433</v>
      </c>
    </row>
    <row r="116" s="2" customFormat="1" ht="16.5" customHeight="1">
      <c r="A116" s="40"/>
      <c r="B116" s="41"/>
      <c r="C116" s="258" t="s">
        <v>272</v>
      </c>
      <c r="D116" s="258" t="s">
        <v>298</v>
      </c>
      <c r="E116" s="259" t="s">
        <v>1434</v>
      </c>
      <c r="F116" s="260" t="s">
        <v>1435</v>
      </c>
      <c r="G116" s="261" t="s">
        <v>1379</v>
      </c>
      <c r="H116" s="262">
        <v>5</v>
      </c>
      <c r="I116" s="263"/>
      <c r="J116" s="264">
        <f>ROUND(I116*H116,2)</f>
        <v>0</v>
      </c>
      <c r="K116" s="265"/>
      <c r="L116" s="266"/>
      <c r="M116" s="267" t="s">
        <v>19</v>
      </c>
      <c r="N116" s="268" t="s">
        <v>42</v>
      </c>
      <c r="O116" s="86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7" t="s">
        <v>195</v>
      </c>
      <c r="AT116" s="227" t="s">
        <v>298</v>
      </c>
      <c r="AU116" s="227" t="s">
        <v>78</v>
      </c>
      <c r="AY116" s="19" t="s">
        <v>146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9" t="s">
        <v>78</v>
      </c>
      <c r="BK116" s="228">
        <f>ROUND(I116*H116,2)</f>
        <v>0</v>
      </c>
      <c r="BL116" s="19" t="s">
        <v>152</v>
      </c>
      <c r="BM116" s="227" t="s">
        <v>1436</v>
      </c>
    </row>
    <row r="117" s="2" customFormat="1">
      <c r="A117" s="40"/>
      <c r="B117" s="41"/>
      <c r="C117" s="42"/>
      <c r="D117" s="234" t="s">
        <v>156</v>
      </c>
      <c r="E117" s="42"/>
      <c r="F117" s="235" t="s">
        <v>1420</v>
      </c>
      <c r="G117" s="42"/>
      <c r="H117" s="42"/>
      <c r="I117" s="231"/>
      <c r="J117" s="42"/>
      <c r="K117" s="42"/>
      <c r="L117" s="46"/>
      <c r="M117" s="232"/>
      <c r="N117" s="23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156</v>
      </c>
      <c r="AU117" s="19" t="s">
        <v>78</v>
      </c>
    </row>
    <row r="118" s="2" customFormat="1" ht="16.5" customHeight="1">
      <c r="A118" s="40"/>
      <c r="B118" s="41"/>
      <c r="C118" s="258" t="s">
        <v>7</v>
      </c>
      <c r="D118" s="258" t="s">
        <v>298</v>
      </c>
      <c r="E118" s="259" t="s">
        <v>1437</v>
      </c>
      <c r="F118" s="260" t="s">
        <v>1438</v>
      </c>
      <c r="G118" s="261" t="s">
        <v>347</v>
      </c>
      <c r="H118" s="262">
        <v>88.200000000000003</v>
      </c>
      <c r="I118" s="263"/>
      <c r="J118" s="264">
        <f>ROUND(I118*H118,2)</f>
        <v>0</v>
      </c>
      <c r="K118" s="265"/>
      <c r="L118" s="266"/>
      <c r="M118" s="267" t="s">
        <v>19</v>
      </c>
      <c r="N118" s="268" t="s">
        <v>42</v>
      </c>
      <c r="O118" s="86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7" t="s">
        <v>195</v>
      </c>
      <c r="AT118" s="227" t="s">
        <v>298</v>
      </c>
      <c r="AU118" s="227" t="s">
        <v>78</v>
      </c>
      <c r="AY118" s="19" t="s">
        <v>146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9" t="s">
        <v>78</v>
      </c>
      <c r="BK118" s="228">
        <f>ROUND(I118*H118,2)</f>
        <v>0</v>
      </c>
      <c r="BL118" s="19" t="s">
        <v>152</v>
      </c>
      <c r="BM118" s="227" t="s">
        <v>1439</v>
      </c>
    </row>
    <row r="119" s="2" customFormat="1">
      <c r="A119" s="40"/>
      <c r="B119" s="41"/>
      <c r="C119" s="42"/>
      <c r="D119" s="234" t="s">
        <v>156</v>
      </c>
      <c r="E119" s="42"/>
      <c r="F119" s="235" t="s">
        <v>1420</v>
      </c>
      <c r="G119" s="42"/>
      <c r="H119" s="42"/>
      <c r="I119" s="231"/>
      <c r="J119" s="42"/>
      <c r="K119" s="42"/>
      <c r="L119" s="46"/>
      <c r="M119" s="232"/>
      <c r="N119" s="23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156</v>
      </c>
      <c r="AU119" s="19" t="s">
        <v>78</v>
      </c>
    </row>
    <row r="120" s="2" customFormat="1" ht="16.5" customHeight="1">
      <c r="A120" s="40"/>
      <c r="B120" s="41"/>
      <c r="C120" s="258" t="s">
        <v>286</v>
      </c>
      <c r="D120" s="258" t="s">
        <v>298</v>
      </c>
      <c r="E120" s="259" t="s">
        <v>1440</v>
      </c>
      <c r="F120" s="260" t="s">
        <v>1441</v>
      </c>
      <c r="G120" s="261" t="s">
        <v>203</v>
      </c>
      <c r="H120" s="262">
        <v>23.100000000000001</v>
      </c>
      <c r="I120" s="263"/>
      <c r="J120" s="264">
        <f>ROUND(I120*H120,2)</f>
        <v>0</v>
      </c>
      <c r="K120" s="265"/>
      <c r="L120" s="266"/>
      <c r="M120" s="267" t="s">
        <v>19</v>
      </c>
      <c r="N120" s="268" t="s">
        <v>42</v>
      </c>
      <c r="O120" s="86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7" t="s">
        <v>195</v>
      </c>
      <c r="AT120" s="227" t="s">
        <v>298</v>
      </c>
      <c r="AU120" s="227" t="s">
        <v>78</v>
      </c>
      <c r="AY120" s="19" t="s">
        <v>146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9" t="s">
        <v>78</v>
      </c>
      <c r="BK120" s="228">
        <f>ROUND(I120*H120,2)</f>
        <v>0</v>
      </c>
      <c r="BL120" s="19" t="s">
        <v>152</v>
      </c>
      <c r="BM120" s="227" t="s">
        <v>1442</v>
      </c>
    </row>
    <row r="121" s="2" customFormat="1">
      <c r="A121" s="40"/>
      <c r="B121" s="41"/>
      <c r="C121" s="42"/>
      <c r="D121" s="234" t="s">
        <v>156</v>
      </c>
      <c r="E121" s="42"/>
      <c r="F121" s="235" t="s">
        <v>1416</v>
      </c>
      <c r="G121" s="42"/>
      <c r="H121" s="42"/>
      <c r="I121" s="231"/>
      <c r="J121" s="42"/>
      <c r="K121" s="42"/>
      <c r="L121" s="46"/>
      <c r="M121" s="232"/>
      <c r="N121" s="23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156</v>
      </c>
      <c r="AU121" s="19" t="s">
        <v>78</v>
      </c>
    </row>
    <row r="122" s="2" customFormat="1" ht="16.5" customHeight="1">
      <c r="A122" s="40"/>
      <c r="B122" s="41"/>
      <c r="C122" s="258" t="s">
        <v>291</v>
      </c>
      <c r="D122" s="258" t="s">
        <v>298</v>
      </c>
      <c r="E122" s="259" t="s">
        <v>1443</v>
      </c>
      <c r="F122" s="260" t="s">
        <v>1444</v>
      </c>
      <c r="G122" s="261" t="s">
        <v>1379</v>
      </c>
      <c r="H122" s="262">
        <v>1</v>
      </c>
      <c r="I122" s="263"/>
      <c r="J122" s="264">
        <f>ROUND(I122*H122,2)</f>
        <v>0</v>
      </c>
      <c r="K122" s="265"/>
      <c r="L122" s="266"/>
      <c r="M122" s="267" t="s">
        <v>19</v>
      </c>
      <c r="N122" s="268" t="s">
        <v>42</v>
      </c>
      <c r="O122" s="86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7" t="s">
        <v>195</v>
      </c>
      <c r="AT122" s="227" t="s">
        <v>298</v>
      </c>
      <c r="AU122" s="227" t="s">
        <v>78</v>
      </c>
      <c r="AY122" s="19" t="s">
        <v>146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9" t="s">
        <v>78</v>
      </c>
      <c r="BK122" s="228">
        <f>ROUND(I122*H122,2)</f>
        <v>0</v>
      </c>
      <c r="BL122" s="19" t="s">
        <v>152</v>
      </c>
      <c r="BM122" s="227" t="s">
        <v>1445</v>
      </c>
    </row>
    <row r="123" s="2" customFormat="1">
      <c r="A123" s="40"/>
      <c r="B123" s="41"/>
      <c r="C123" s="42"/>
      <c r="D123" s="234" t="s">
        <v>156</v>
      </c>
      <c r="E123" s="42"/>
      <c r="F123" s="235" t="s">
        <v>1416</v>
      </c>
      <c r="G123" s="42"/>
      <c r="H123" s="42"/>
      <c r="I123" s="231"/>
      <c r="J123" s="42"/>
      <c r="K123" s="42"/>
      <c r="L123" s="46"/>
      <c r="M123" s="232"/>
      <c r="N123" s="23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156</v>
      </c>
      <c r="AU123" s="19" t="s">
        <v>78</v>
      </c>
    </row>
    <row r="124" s="2" customFormat="1" ht="16.5" customHeight="1">
      <c r="A124" s="40"/>
      <c r="B124" s="41"/>
      <c r="C124" s="258" t="s">
        <v>297</v>
      </c>
      <c r="D124" s="258" t="s">
        <v>298</v>
      </c>
      <c r="E124" s="259" t="s">
        <v>1446</v>
      </c>
      <c r="F124" s="260" t="s">
        <v>1447</v>
      </c>
      <c r="G124" s="261" t="s">
        <v>1379</v>
      </c>
      <c r="H124" s="262">
        <v>3</v>
      </c>
      <c r="I124" s="263"/>
      <c r="J124" s="264">
        <f>ROUND(I124*H124,2)</f>
        <v>0</v>
      </c>
      <c r="K124" s="265"/>
      <c r="L124" s="266"/>
      <c r="M124" s="267" t="s">
        <v>19</v>
      </c>
      <c r="N124" s="268" t="s">
        <v>42</v>
      </c>
      <c r="O124" s="86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7" t="s">
        <v>195</v>
      </c>
      <c r="AT124" s="227" t="s">
        <v>298</v>
      </c>
      <c r="AU124" s="227" t="s">
        <v>78</v>
      </c>
      <c r="AY124" s="19" t="s">
        <v>146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9" t="s">
        <v>78</v>
      </c>
      <c r="BK124" s="228">
        <f>ROUND(I124*H124,2)</f>
        <v>0</v>
      </c>
      <c r="BL124" s="19" t="s">
        <v>152</v>
      </c>
      <c r="BM124" s="227" t="s">
        <v>1448</v>
      </c>
    </row>
    <row r="125" s="2" customFormat="1" ht="16.5" customHeight="1">
      <c r="A125" s="40"/>
      <c r="B125" s="41"/>
      <c r="C125" s="258" t="s">
        <v>303</v>
      </c>
      <c r="D125" s="258" t="s">
        <v>298</v>
      </c>
      <c r="E125" s="259" t="s">
        <v>1449</v>
      </c>
      <c r="F125" s="260" t="s">
        <v>1450</v>
      </c>
      <c r="G125" s="261" t="s">
        <v>1379</v>
      </c>
      <c r="H125" s="262">
        <v>1</v>
      </c>
      <c r="I125" s="263"/>
      <c r="J125" s="264">
        <f>ROUND(I125*H125,2)</f>
        <v>0</v>
      </c>
      <c r="K125" s="265"/>
      <c r="L125" s="266"/>
      <c r="M125" s="267" t="s">
        <v>19</v>
      </c>
      <c r="N125" s="268" t="s">
        <v>42</v>
      </c>
      <c r="O125" s="86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7" t="s">
        <v>195</v>
      </c>
      <c r="AT125" s="227" t="s">
        <v>298</v>
      </c>
      <c r="AU125" s="227" t="s">
        <v>78</v>
      </c>
      <c r="AY125" s="19" t="s">
        <v>146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9" t="s">
        <v>78</v>
      </c>
      <c r="BK125" s="228">
        <f>ROUND(I125*H125,2)</f>
        <v>0</v>
      </c>
      <c r="BL125" s="19" t="s">
        <v>152</v>
      </c>
      <c r="BM125" s="227" t="s">
        <v>1451</v>
      </c>
    </row>
    <row r="126" s="12" customFormat="1" ht="25.92" customHeight="1">
      <c r="A126" s="12"/>
      <c r="B126" s="199"/>
      <c r="C126" s="200"/>
      <c r="D126" s="201" t="s">
        <v>70</v>
      </c>
      <c r="E126" s="202" t="s">
        <v>1452</v>
      </c>
      <c r="F126" s="202" t="s">
        <v>1453</v>
      </c>
      <c r="G126" s="200"/>
      <c r="H126" s="200"/>
      <c r="I126" s="203"/>
      <c r="J126" s="204">
        <f>BK126</f>
        <v>0</v>
      </c>
      <c r="K126" s="200"/>
      <c r="L126" s="205"/>
      <c r="M126" s="206"/>
      <c r="N126" s="207"/>
      <c r="O126" s="207"/>
      <c r="P126" s="208">
        <f>SUM(P127:P142)</f>
        <v>0</v>
      </c>
      <c r="Q126" s="207"/>
      <c r="R126" s="208">
        <f>SUM(R127:R142)</f>
        <v>0</v>
      </c>
      <c r="S126" s="207"/>
      <c r="T126" s="209">
        <f>SUM(T127:T142)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78</v>
      </c>
      <c r="AT126" s="211" t="s">
        <v>70</v>
      </c>
      <c r="AU126" s="211" t="s">
        <v>71</v>
      </c>
      <c r="AY126" s="210" t="s">
        <v>146</v>
      </c>
      <c r="BK126" s="212">
        <f>SUM(BK127:BK142)</f>
        <v>0</v>
      </c>
    </row>
    <row r="127" s="2" customFormat="1" ht="16.5" customHeight="1">
      <c r="A127" s="40"/>
      <c r="B127" s="41"/>
      <c r="C127" s="215" t="s">
        <v>315</v>
      </c>
      <c r="D127" s="215" t="s">
        <v>148</v>
      </c>
      <c r="E127" s="216" t="s">
        <v>1454</v>
      </c>
      <c r="F127" s="217" t="s">
        <v>1455</v>
      </c>
      <c r="G127" s="218" t="s">
        <v>940</v>
      </c>
      <c r="H127" s="219">
        <v>0.13</v>
      </c>
      <c r="I127" s="220"/>
      <c r="J127" s="221">
        <f>ROUND(I127*H127,2)</f>
        <v>0</v>
      </c>
      <c r="K127" s="222"/>
      <c r="L127" s="46"/>
      <c r="M127" s="223" t="s">
        <v>19</v>
      </c>
      <c r="N127" s="224" t="s">
        <v>42</v>
      </c>
      <c r="O127" s="86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7" t="s">
        <v>152</v>
      </c>
      <c r="AT127" s="227" t="s">
        <v>148</v>
      </c>
      <c r="AU127" s="227" t="s">
        <v>78</v>
      </c>
      <c r="AY127" s="19" t="s">
        <v>146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9" t="s">
        <v>78</v>
      </c>
      <c r="BK127" s="228">
        <f>ROUND(I127*H127,2)</f>
        <v>0</v>
      </c>
      <c r="BL127" s="19" t="s">
        <v>152</v>
      </c>
      <c r="BM127" s="227" t="s">
        <v>1456</v>
      </c>
    </row>
    <row r="128" s="2" customFormat="1" ht="16.5" customHeight="1">
      <c r="A128" s="40"/>
      <c r="B128" s="41"/>
      <c r="C128" s="215" t="s">
        <v>321</v>
      </c>
      <c r="D128" s="215" t="s">
        <v>148</v>
      </c>
      <c r="E128" s="216" t="s">
        <v>1457</v>
      </c>
      <c r="F128" s="217" t="s">
        <v>1458</v>
      </c>
      <c r="G128" s="218" t="s">
        <v>1379</v>
      </c>
      <c r="H128" s="219">
        <v>6</v>
      </c>
      <c r="I128" s="220"/>
      <c r="J128" s="221">
        <f>ROUND(I128*H128,2)</f>
        <v>0</v>
      </c>
      <c r="K128" s="222"/>
      <c r="L128" s="46"/>
      <c r="M128" s="223" t="s">
        <v>19</v>
      </c>
      <c r="N128" s="224" t="s">
        <v>42</v>
      </c>
      <c r="O128" s="86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7" t="s">
        <v>152</v>
      </c>
      <c r="AT128" s="227" t="s">
        <v>148</v>
      </c>
      <c r="AU128" s="227" t="s">
        <v>78</v>
      </c>
      <c r="AY128" s="19" t="s">
        <v>146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9" t="s">
        <v>78</v>
      </c>
      <c r="BK128" s="228">
        <f>ROUND(I128*H128,2)</f>
        <v>0</v>
      </c>
      <c r="BL128" s="19" t="s">
        <v>152</v>
      </c>
      <c r="BM128" s="227" t="s">
        <v>1459</v>
      </c>
    </row>
    <row r="129" s="2" customFormat="1" ht="16.5" customHeight="1">
      <c r="A129" s="40"/>
      <c r="B129" s="41"/>
      <c r="C129" s="215" t="s">
        <v>328</v>
      </c>
      <c r="D129" s="215" t="s">
        <v>148</v>
      </c>
      <c r="E129" s="216" t="s">
        <v>1460</v>
      </c>
      <c r="F129" s="217" t="s">
        <v>1461</v>
      </c>
      <c r="G129" s="218" t="s">
        <v>203</v>
      </c>
      <c r="H129" s="219">
        <v>75</v>
      </c>
      <c r="I129" s="220"/>
      <c r="J129" s="221">
        <f>ROUND(I129*H129,2)</f>
        <v>0</v>
      </c>
      <c r="K129" s="222"/>
      <c r="L129" s="46"/>
      <c r="M129" s="223" t="s">
        <v>19</v>
      </c>
      <c r="N129" s="224" t="s">
        <v>42</v>
      </c>
      <c r="O129" s="86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7" t="s">
        <v>152</v>
      </c>
      <c r="AT129" s="227" t="s">
        <v>148</v>
      </c>
      <c r="AU129" s="227" t="s">
        <v>78</v>
      </c>
      <c r="AY129" s="19" t="s">
        <v>146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9" t="s">
        <v>78</v>
      </c>
      <c r="BK129" s="228">
        <f>ROUND(I129*H129,2)</f>
        <v>0</v>
      </c>
      <c r="BL129" s="19" t="s">
        <v>152</v>
      </c>
      <c r="BM129" s="227" t="s">
        <v>1462</v>
      </c>
    </row>
    <row r="130" s="2" customFormat="1" ht="16.5" customHeight="1">
      <c r="A130" s="40"/>
      <c r="B130" s="41"/>
      <c r="C130" s="215" t="s">
        <v>334</v>
      </c>
      <c r="D130" s="215" t="s">
        <v>148</v>
      </c>
      <c r="E130" s="216" t="s">
        <v>1463</v>
      </c>
      <c r="F130" s="217" t="s">
        <v>1464</v>
      </c>
      <c r="G130" s="218" t="s">
        <v>203</v>
      </c>
      <c r="H130" s="219">
        <v>9</v>
      </c>
      <c r="I130" s="220"/>
      <c r="J130" s="221">
        <f>ROUND(I130*H130,2)</f>
        <v>0</v>
      </c>
      <c r="K130" s="222"/>
      <c r="L130" s="46"/>
      <c r="M130" s="223" t="s">
        <v>19</v>
      </c>
      <c r="N130" s="224" t="s">
        <v>42</v>
      </c>
      <c r="O130" s="86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7" t="s">
        <v>152</v>
      </c>
      <c r="AT130" s="227" t="s">
        <v>148</v>
      </c>
      <c r="AU130" s="227" t="s">
        <v>78</v>
      </c>
      <c r="AY130" s="19" t="s">
        <v>146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9" t="s">
        <v>78</v>
      </c>
      <c r="BK130" s="228">
        <f>ROUND(I130*H130,2)</f>
        <v>0</v>
      </c>
      <c r="BL130" s="19" t="s">
        <v>152</v>
      </c>
      <c r="BM130" s="227" t="s">
        <v>1465</v>
      </c>
    </row>
    <row r="131" s="2" customFormat="1" ht="16.5" customHeight="1">
      <c r="A131" s="40"/>
      <c r="B131" s="41"/>
      <c r="C131" s="215" t="s">
        <v>339</v>
      </c>
      <c r="D131" s="215" t="s">
        <v>148</v>
      </c>
      <c r="E131" s="216" t="s">
        <v>1466</v>
      </c>
      <c r="F131" s="217" t="s">
        <v>1467</v>
      </c>
      <c r="G131" s="218" t="s">
        <v>203</v>
      </c>
      <c r="H131" s="219">
        <v>75</v>
      </c>
      <c r="I131" s="220"/>
      <c r="J131" s="221">
        <f>ROUND(I131*H131,2)</f>
        <v>0</v>
      </c>
      <c r="K131" s="222"/>
      <c r="L131" s="46"/>
      <c r="M131" s="223" t="s">
        <v>19</v>
      </c>
      <c r="N131" s="224" t="s">
        <v>42</v>
      </c>
      <c r="O131" s="86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7" t="s">
        <v>152</v>
      </c>
      <c r="AT131" s="227" t="s">
        <v>148</v>
      </c>
      <c r="AU131" s="227" t="s">
        <v>78</v>
      </c>
      <c r="AY131" s="19" t="s">
        <v>146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9" t="s">
        <v>78</v>
      </c>
      <c r="BK131" s="228">
        <f>ROUND(I131*H131,2)</f>
        <v>0</v>
      </c>
      <c r="BL131" s="19" t="s">
        <v>152</v>
      </c>
      <c r="BM131" s="227" t="s">
        <v>1468</v>
      </c>
    </row>
    <row r="132" s="2" customFormat="1" ht="16.5" customHeight="1">
      <c r="A132" s="40"/>
      <c r="B132" s="41"/>
      <c r="C132" s="215" t="s">
        <v>344</v>
      </c>
      <c r="D132" s="215" t="s">
        <v>148</v>
      </c>
      <c r="E132" s="216" t="s">
        <v>1469</v>
      </c>
      <c r="F132" s="217" t="s">
        <v>1470</v>
      </c>
      <c r="G132" s="218" t="s">
        <v>203</v>
      </c>
      <c r="H132" s="219">
        <v>4</v>
      </c>
      <c r="I132" s="220"/>
      <c r="J132" s="221">
        <f>ROUND(I132*H132,2)</f>
        <v>0</v>
      </c>
      <c r="K132" s="222"/>
      <c r="L132" s="46"/>
      <c r="M132" s="223" t="s">
        <v>19</v>
      </c>
      <c r="N132" s="224" t="s">
        <v>42</v>
      </c>
      <c r="O132" s="86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7" t="s">
        <v>152</v>
      </c>
      <c r="AT132" s="227" t="s">
        <v>148</v>
      </c>
      <c r="AU132" s="227" t="s">
        <v>78</v>
      </c>
      <c r="AY132" s="19" t="s">
        <v>146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9" t="s">
        <v>78</v>
      </c>
      <c r="BK132" s="228">
        <f>ROUND(I132*H132,2)</f>
        <v>0</v>
      </c>
      <c r="BL132" s="19" t="s">
        <v>152</v>
      </c>
      <c r="BM132" s="227" t="s">
        <v>1471</v>
      </c>
    </row>
    <row r="133" s="2" customFormat="1" ht="16.5" customHeight="1">
      <c r="A133" s="40"/>
      <c r="B133" s="41"/>
      <c r="C133" s="215" t="s">
        <v>350</v>
      </c>
      <c r="D133" s="215" t="s">
        <v>148</v>
      </c>
      <c r="E133" s="216" t="s">
        <v>1472</v>
      </c>
      <c r="F133" s="217" t="s">
        <v>1473</v>
      </c>
      <c r="G133" s="218" t="s">
        <v>203</v>
      </c>
      <c r="H133" s="219">
        <v>95</v>
      </c>
      <c r="I133" s="220"/>
      <c r="J133" s="221">
        <f>ROUND(I133*H133,2)</f>
        <v>0</v>
      </c>
      <c r="K133" s="222"/>
      <c r="L133" s="46"/>
      <c r="M133" s="223" t="s">
        <v>19</v>
      </c>
      <c r="N133" s="224" t="s">
        <v>42</v>
      </c>
      <c r="O133" s="86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7" t="s">
        <v>152</v>
      </c>
      <c r="AT133" s="227" t="s">
        <v>148</v>
      </c>
      <c r="AU133" s="227" t="s">
        <v>78</v>
      </c>
      <c r="AY133" s="19" t="s">
        <v>146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9" t="s">
        <v>78</v>
      </c>
      <c r="BK133" s="228">
        <f>ROUND(I133*H133,2)</f>
        <v>0</v>
      </c>
      <c r="BL133" s="19" t="s">
        <v>152</v>
      </c>
      <c r="BM133" s="227" t="s">
        <v>1474</v>
      </c>
    </row>
    <row r="134" s="2" customFormat="1" ht="16.5" customHeight="1">
      <c r="A134" s="40"/>
      <c r="B134" s="41"/>
      <c r="C134" s="215" t="s">
        <v>358</v>
      </c>
      <c r="D134" s="215" t="s">
        <v>148</v>
      </c>
      <c r="E134" s="216" t="s">
        <v>1475</v>
      </c>
      <c r="F134" s="217" t="s">
        <v>1476</v>
      </c>
      <c r="G134" s="218" t="s">
        <v>151</v>
      </c>
      <c r="H134" s="219">
        <v>31.5</v>
      </c>
      <c r="I134" s="220"/>
      <c r="J134" s="221">
        <f>ROUND(I134*H134,2)</f>
        <v>0</v>
      </c>
      <c r="K134" s="222"/>
      <c r="L134" s="46"/>
      <c r="M134" s="223" t="s">
        <v>19</v>
      </c>
      <c r="N134" s="224" t="s">
        <v>42</v>
      </c>
      <c r="O134" s="86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7" t="s">
        <v>152</v>
      </c>
      <c r="AT134" s="227" t="s">
        <v>148</v>
      </c>
      <c r="AU134" s="227" t="s">
        <v>78</v>
      </c>
      <c r="AY134" s="19" t="s">
        <v>146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9" t="s">
        <v>78</v>
      </c>
      <c r="BK134" s="228">
        <f>ROUND(I134*H134,2)</f>
        <v>0</v>
      </c>
      <c r="BL134" s="19" t="s">
        <v>152</v>
      </c>
      <c r="BM134" s="227" t="s">
        <v>1477</v>
      </c>
    </row>
    <row r="135" s="2" customFormat="1" ht="16.5" customHeight="1">
      <c r="A135" s="40"/>
      <c r="B135" s="41"/>
      <c r="C135" s="215" t="s">
        <v>363</v>
      </c>
      <c r="D135" s="215" t="s">
        <v>148</v>
      </c>
      <c r="E135" s="216" t="s">
        <v>1478</v>
      </c>
      <c r="F135" s="217" t="s">
        <v>1479</v>
      </c>
      <c r="G135" s="218" t="s">
        <v>226</v>
      </c>
      <c r="H135" s="219">
        <v>4.7999999999999998</v>
      </c>
      <c r="I135" s="220"/>
      <c r="J135" s="221">
        <f>ROUND(I135*H135,2)</f>
        <v>0</v>
      </c>
      <c r="K135" s="222"/>
      <c r="L135" s="46"/>
      <c r="M135" s="223" t="s">
        <v>19</v>
      </c>
      <c r="N135" s="224" t="s">
        <v>42</v>
      </c>
      <c r="O135" s="86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7" t="s">
        <v>152</v>
      </c>
      <c r="AT135" s="227" t="s">
        <v>148</v>
      </c>
      <c r="AU135" s="227" t="s">
        <v>78</v>
      </c>
      <c r="AY135" s="19" t="s">
        <v>146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9" t="s">
        <v>78</v>
      </c>
      <c r="BK135" s="228">
        <f>ROUND(I135*H135,2)</f>
        <v>0</v>
      </c>
      <c r="BL135" s="19" t="s">
        <v>152</v>
      </c>
      <c r="BM135" s="227" t="s">
        <v>1480</v>
      </c>
    </row>
    <row r="136" s="2" customFormat="1" ht="16.5" customHeight="1">
      <c r="A136" s="40"/>
      <c r="B136" s="41"/>
      <c r="C136" s="215" t="s">
        <v>367</v>
      </c>
      <c r="D136" s="215" t="s">
        <v>148</v>
      </c>
      <c r="E136" s="216" t="s">
        <v>1481</v>
      </c>
      <c r="F136" s="217" t="s">
        <v>1482</v>
      </c>
      <c r="G136" s="218" t="s">
        <v>203</v>
      </c>
      <c r="H136" s="219">
        <v>10</v>
      </c>
      <c r="I136" s="220"/>
      <c r="J136" s="221">
        <f>ROUND(I136*H136,2)</f>
        <v>0</v>
      </c>
      <c r="K136" s="222"/>
      <c r="L136" s="46"/>
      <c r="M136" s="223" t="s">
        <v>19</v>
      </c>
      <c r="N136" s="224" t="s">
        <v>42</v>
      </c>
      <c r="O136" s="86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7" t="s">
        <v>152</v>
      </c>
      <c r="AT136" s="227" t="s">
        <v>148</v>
      </c>
      <c r="AU136" s="227" t="s">
        <v>78</v>
      </c>
      <c r="AY136" s="19" t="s">
        <v>146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9" t="s">
        <v>78</v>
      </c>
      <c r="BK136" s="228">
        <f>ROUND(I136*H136,2)</f>
        <v>0</v>
      </c>
      <c r="BL136" s="19" t="s">
        <v>152</v>
      </c>
      <c r="BM136" s="227" t="s">
        <v>1483</v>
      </c>
    </row>
    <row r="137" s="2" customFormat="1" ht="16.5" customHeight="1">
      <c r="A137" s="40"/>
      <c r="B137" s="41"/>
      <c r="C137" s="215" t="s">
        <v>372</v>
      </c>
      <c r="D137" s="215" t="s">
        <v>148</v>
      </c>
      <c r="E137" s="216" t="s">
        <v>1484</v>
      </c>
      <c r="F137" s="217" t="s">
        <v>1485</v>
      </c>
      <c r="G137" s="218" t="s">
        <v>203</v>
      </c>
      <c r="H137" s="219">
        <v>95</v>
      </c>
      <c r="I137" s="220"/>
      <c r="J137" s="221">
        <f>ROUND(I137*H137,2)</f>
        <v>0</v>
      </c>
      <c r="K137" s="222"/>
      <c r="L137" s="46"/>
      <c r="M137" s="223" t="s">
        <v>19</v>
      </c>
      <c r="N137" s="224" t="s">
        <v>42</v>
      </c>
      <c r="O137" s="86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7" t="s">
        <v>152</v>
      </c>
      <c r="AT137" s="227" t="s">
        <v>148</v>
      </c>
      <c r="AU137" s="227" t="s">
        <v>78</v>
      </c>
      <c r="AY137" s="19" t="s">
        <v>146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9" t="s">
        <v>78</v>
      </c>
      <c r="BK137" s="228">
        <f>ROUND(I137*H137,2)</f>
        <v>0</v>
      </c>
      <c r="BL137" s="19" t="s">
        <v>152</v>
      </c>
      <c r="BM137" s="227" t="s">
        <v>1486</v>
      </c>
    </row>
    <row r="138" s="2" customFormat="1" ht="16.5" customHeight="1">
      <c r="A138" s="40"/>
      <c r="B138" s="41"/>
      <c r="C138" s="215" t="s">
        <v>377</v>
      </c>
      <c r="D138" s="215" t="s">
        <v>148</v>
      </c>
      <c r="E138" s="216" t="s">
        <v>1487</v>
      </c>
      <c r="F138" s="217" t="s">
        <v>1488</v>
      </c>
      <c r="G138" s="218" t="s">
        <v>203</v>
      </c>
      <c r="H138" s="219">
        <v>75</v>
      </c>
      <c r="I138" s="220"/>
      <c r="J138" s="221">
        <f>ROUND(I138*H138,2)</f>
        <v>0</v>
      </c>
      <c r="K138" s="222"/>
      <c r="L138" s="46"/>
      <c r="M138" s="223" t="s">
        <v>19</v>
      </c>
      <c r="N138" s="224" t="s">
        <v>42</v>
      </c>
      <c r="O138" s="86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7" t="s">
        <v>152</v>
      </c>
      <c r="AT138" s="227" t="s">
        <v>148</v>
      </c>
      <c r="AU138" s="227" t="s">
        <v>78</v>
      </c>
      <c r="AY138" s="19" t="s">
        <v>146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9" t="s">
        <v>78</v>
      </c>
      <c r="BK138" s="228">
        <f>ROUND(I138*H138,2)</f>
        <v>0</v>
      </c>
      <c r="BL138" s="19" t="s">
        <v>152</v>
      </c>
      <c r="BM138" s="227" t="s">
        <v>1489</v>
      </c>
    </row>
    <row r="139" s="2" customFormat="1" ht="16.5" customHeight="1">
      <c r="A139" s="40"/>
      <c r="B139" s="41"/>
      <c r="C139" s="215" t="s">
        <v>382</v>
      </c>
      <c r="D139" s="215" t="s">
        <v>148</v>
      </c>
      <c r="E139" s="216" t="s">
        <v>1490</v>
      </c>
      <c r="F139" s="217" t="s">
        <v>1491</v>
      </c>
      <c r="G139" s="218" t="s">
        <v>281</v>
      </c>
      <c r="H139" s="219">
        <v>14</v>
      </c>
      <c r="I139" s="220"/>
      <c r="J139" s="221">
        <f>ROUND(I139*H139,2)</f>
        <v>0</v>
      </c>
      <c r="K139" s="222"/>
      <c r="L139" s="46"/>
      <c r="M139" s="223" t="s">
        <v>19</v>
      </c>
      <c r="N139" s="224" t="s">
        <v>42</v>
      </c>
      <c r="O139" s="86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7" t="s">
        <v>152</v>
      </c>
      <c r="AT139" s="227" t="s">
        <v>148</v>
      </c>
      <c r="AU139" s="227" t="s">
        <v>78</v>
      </c>
      <c r="AY139" s="19" t="s">
        <v>146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9" t="s">
        <v>78</v>
      </c>
      <c r="BK139" s="228">
        <f>ROUND(I139*H139,2)</f>
        <v>0</v>
      </c>
      <c r="BL139" s="19" t="s">
        <v>152</v>
      </c>
      <c r="BM139" s="227" t="s">
        <v>1492</v>
      </c>
    </row>
    <row r="140" s="2" customFormat="1" ht="16.5" customHeight="1">
      <c r="A140" s="40"/>
      <c r="B140" s="41"/>
      <c r="C140" s="215" t="s">
        <v>387</v>
      </c>
      <c r="D140" s="215" t="s">
        <v>148</v>
      </c>
      <c r="E140" s="216" t="s">
        <v>1493</v>
      </c>
      <c r="F140" s="217" t="s">
        <v>1494</v>
      </c>
      <c r="G140" s="218" t="s">
        <v>281</v>
      </c>
      <c r="H140" s="219">
        <v>14</v>
      </c>
      <c r="I140" s="220"/>
      <c r="J140" s="221">
        <f>ROUND(I140*H140,2)</f>
        <v>0</v>
      </c>
      <c r="K140" s="222"/>
      <c r="L140" s="46"/>
      <c r="M140" s="223" t="s">
        <v>19</v>
      </c>
      <c r="N140" s="224" t="s">
        <v>42</v>
      </c>
      <c r="O140" s="86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7" t="s">
        <v>152</v>
      </c>
      <c r="AT140" s="227" t="s">
        <v>148</v>
      </c>
      <c r="AU140" s="227" t="s">
        <v>78</v>
      </c>
      <c r="AY140" s="19" t="s">
        <v>146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9" t="s">
        <v>78</v>
      </c>
      <c r="BK140" s="228">
        <f>ROUND(I140*H140,2)</f>
        <v>0</v>
      </c>
      <c r="BL140" s="19" t="s">
        <v>152</v>
      </c>
      <c r="BM140" s="227" t="s">
        <v>1495</v>
      </c>
    </row>
    <row r="141" s="2" customFormat="1" ht="16.5" customHeight="1">
      <c r="A141" s="40"/>
      <c r="B141" s="41"/>
      <c r="C141" s="215" t="s">
        <v>393</v>
      </c>
      <c r="D141" s="215" t="s">
        <v>148</v>
      </c>
      <c r="E141" s="216" t="s">
        <v>1496</v>
      </c>
      <c r="F141" s="217" t="s">
        <v>1497</v>
      </c>
      <c r="G141" s="218" t="s">
        <v>1379</v>
      </c>
      <c r="H141" s="219">
        <v>2</v>
      </c>
      <c r="I141" s="220"/>
      <c r="J141" s="221">
        <f>ROUND(I141*H141,2)</f>
        <v>0</v>
      </c>
      <c r="K141" s="222"/>
      <c r="L141" s="46"/>
      <c r="M141" s="223" t="s">
        <v>19</v>
      </c>
      <c r="N141" s="224" t="s">
        <v>42</v>
      </c>
      <c r="O141" s="86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7" t="s">
        <v>152</v>
      </c>
      <c r="AT141" s="227" t="s">
        <v>148</v>
      </c>
      <c r="AU141" s="227" t="s">
        <v>78</v>
      </c>
      <c r="AY141" s="19" t="s">
        <v>146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9" t="s">
        <v>78</v>
      </c>
      <c r="BK141" s="228">
        <f>ROUND(I141*H141,2)</f>
        <v>0</v>
      </c>
      <c r="BL141" s="19" t="s">
        <v>152</v>
      </c>
      <c r="BM141" s="227" t="s">
        <v>1498</v>
      </c>
    </row>
    <row r="142" s="2" customFormat="1" ht="16.5" customHeight="1">
      <c r="A142" s="40"/>
      <c r="B142" s="41"/>
      <c r="C142" s="215" t="s">
        <v>404</v>
      </c>
      <c r="D142" s="215" t="s">
        <v>148</v>
      </c>
      <c r="E142" s="216" t="s">
        <v>1499</v>
      </c>
      <c r="F142" s="217" t="s">
        <v>1500</v>
      </c>
      <c r="G142" s="218" t="s">
        <v>203</v>
      </c>
      <c r="H142" s="219">
        <v>9</v>
      </c>
      <c r="I142" s="220"/>
      <c r="J142" s="221">
        <f>ROUND(I142*H142,2)</f>
        <v>0</v>
      </c>
      <c r="K142" s="222"/>
      <c r="L142" s="46"/>
      <c r="M142" s="223" t="s">
        <v>19</v>
      </c>
      <c r="N142" s="224" t="s">
        <v>42</v>
      </c>
      <c r="O142" s="86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7" t="s">
        <v>152</v>
      </c>
      <c r="AT142" s="227" t="s">
        <v>148</v>
      </c>
      <c r="AU142" s="227" t="s">
        <v>78</v>
      </c>
      <c r="AY142" s="19" t="s">
        <v>146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9" t="s">
        <v>78</v>
      </c>
      <c r="BK142" s="228">
        <f>ROUND(I142*H142,2)</f>
        <v>0</v>
      </c>
      <c r="BL142" s="19" t="s">
        <v>152</v>
      </c>
      <c r="BM142" s="227" t="s">
        <v>1501</v>
      </c>
    </row>
    <row r="143" s="12" customFormat="1" ht="25.92" customHeight="1">
      <c r="A143" s="12"/>
      <c r="B143" s="199"/>
      <c r="C143" s="200"/>
      <c r="D143" s="201" t="s">
        <v>70</v>
      </c>
      <c r="E143" s="202" t="s">
        <v>1502</v>
      </c>
      <c r="F143" s="202" t="s">
        <v>1503</v>
      </c>
      <c r="G143" s="200"/>
      <c r="H143" s="200"/>
      <c r="I143" s="203"/>
      <c r="J143" s="204">
        <f>BK143</f>
        <v>0</v>
      </c>
      <c r="K143" s="200"/>
      <c r="L143" s="205"/>
      <c r="M143" s="206"/>
      <c r="N143" s="207"/>
      <c r="O143" s="207"/>
      <c r="P143" s="208">
        <f>SUM(P144:P149)</f>
        <v>0</v>
      </c>
      <c r="Q143" s="207"/>
      <c r="R143" s="208">
        <f>SUM(R144:R149)</f>
        <v>0</v>
      </c>
      <c r="S143" s="207"/>
      <c r="T143" s="209">
        <f>SUM(T144:T149)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0" t="s">
        <v>78</v>
      </c>
      <c r="AT143" s="211" t="s">
        <v>70</v>
      </c>
      <c r="AU143" s="211" t="s">
        <v>71</v>
      </c>
      <c r="AY143" s="210" t="s">
        <v>146</v>
      </c>
      <c r="BK143" s="212">
        <f>SUM(BK144:BK149)</f>
        <v>0</v>
      </c>
    </row>
    <row r="144" s="2" customFormat="1" ht="16.5" customHeight="1">
      <c r="A144" s="40"/>
      <c r="B144" s="41"/>
      <c r="C144" s="215" t="s">
        <v>409</v>
      </c>
      <c r="D144" s="215" t="s">
        <v>148</v>
      </c>
      <c r="E144" s="216" t="s">
        <v>1504</v>
      </c>
      <c r="F144" s="217" t="s">
        <v>1505</v>
      </c>
      <c r="G144" s="218" t="s">
        <v>1506</v>
      </c>
      <c r="H144" s="219">
        <v>1</v>
      </c>
      <c r="I144" s="220"/>
      <c r="J144" s="221">
        <f>ROUND(I144*H144,2)</f>
        <v>0</v>
      </c>
      <c r="K144" s="222"/>
      <c r="L144" s="46"/>
      <c r="M144" s="223" t="s">
        <v>19</v>
      </c>
      <c r="N144" s="224" t="s">
        <v>42</v>
      </c>
      <c r="O144" s="86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7" t="s">
        <v>152</v>
      </c>
      <c r="AT144" s="227" t="s">
        <v>148</v>
      </c>
      <c r="AU144" s="227" t="s">
        <v>78</v>
      </c>
      <c r="AY144" s="19" t="s">
        <v>146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9" t="s">
        <v>78</v>
      </c>
      <c r="BK144" s="228">
        <f>ROUND(I144*H144,2)</f>
        <v>0</v>
      </c>
      <c r="BL144" s="19" t="s">
        <v>152</v>
      </c>
      <c r="BM144" s="227" t="s">
        <v>1507</v>
      </c>
    </row>
    <row r="145" s="2" customFormat="1" ht="16.5" customHeight="1">
      <c r="A145" s="40"/>
      <c r="B145" s="41"/>
      <c r="C145" s="215" t="s">
        <v>415</v>
      </c>
      <c r="D145" s="215" t="s">
        <v>148</v>
      </c>
      <c r="E145" s="216" t="s">
        <v>1508</v>
      </c>
      <c r="F145" s="217" t="s">
        <v>1509</v>
      </c>
      <c r="G145" s="218" t="s">
        <v>1506</v>
      </c>
      <c r="H145" s="219">
        <v>1</v>
      </c>
      <c r="I145" s="220"/>
      <c r="J145" s="221">
        <f>ROUND(I145*H145,2)</f>
        <v>0</v>
      </c>
      <c r="K145" s="222"/>
      <c r="L145" s="46"/>
      <c r="M145" s="223" t="s">
        <v>19</v>
      </c>
      <c r="N145" s="224" t="s">
        <v>42</v>
      </c>
      <c r="O145" s="86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7" t="s">
        <v>152</v>
      </c>
      <c r="AT145" s="227" t="s">
        <v>148</v>
      </c>
      <c r="AU145" s="227" t="s">
        <v>78</v>
      </c>
      <c r="AY145" s="19" t="s">
        <v>146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9" t="s">
        <v>78</v>
      </c>
      <c r="BK145" s="228">
        <f>ROUND(I145*H145,2)</f>
        <v>0</v>
      </c>
      <c r="BL145" s="19" t="s">
        <v>152</v>
      </c>
      <c r="BM145" s="227" t="s">
        <v>1510</v>
      </c>
    </row>
    <row r="146" s="2" customFormat="1" ht="16.5" customHeight="1">
      <c r="A146" s="40"/>
      <c r="B146" s="41"/>
      <c r="C146" s="215" t="s">
        <v>422</v>
      </c>
      <c r="D146" s="215" t="s">
        <v>148</v>
      </c>
      <c r="E146" s="216" t="s">
        <v>1511</v>
      </c>
      <c r="F146" s="217" t="s">
        <v>1512</v>
      </c>
      <c r="G146" s="218" t="s">
        <v>1506</v>
      </c>
      <c r="H146" s="219">
        <v>1</v>
      </c>
      <c r="I146" s="220"/>
      <c r="J146" s="221">
        <f>ROUND(I146*H146,2)</f>
        <v>0</v>
      </c>
      <c r="K146" s="222"/>
      <c r="L146" s="46"/>
      <c r="M146" s="223" t="s">
        <v>19</v>
      </c>
      <c r="N146" s="224" t="s">
        <v>42</v>
      </c>
      <c r="O146" s="86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7" t="s">
        <v>152</v>
      </c>
      <c r="AT146" s="227" t="s">
        <v>148</v>
      </c>
      <c r="AU146" s="227" t="s">
        <v>78</v>
      </c>
      <c r="AY146" s="19" t="s">
        <v>146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9" t="s">
        <v>78</v>
      </c>
      <c r="BK146" s="228">
        <f>ROUND(I146*H146,2)</f>
        <v>0</v>
      </c>
      <c r="BL146" s="19" t="s">
        <v>152</v>
      </c>
      <c r="BM146" s="227" t="s">
        <v>1513</v>
      </c>
    </row>
    <row r="147" s="2" customFormat="1" ht="16.5" customHeight="1">
      <c r="A147" s="40"/>
      <c r="B147" s="41"/>
      <c r="C147" s="215" t="s">
        <v>428</v>
      </c>
      <c r="D147" s="215" t="s">
        <v>148</v>
      </c>
      <c r="E147" s="216" t="s">
        <v>1514</v>
      </c>
      <c r="F147" s="217" t="s">
        <v>1515</v>
      </c>
      <c r="G147" s="218" t="s">
        <v>1506</v>
      </c>
      <c r="H147" s="219">
        <v>1</v>
      </c>
      <c r="I147" s="220"/>
      <c r="J147" s="221">
        <f>ROUND(I147*H147,2)</f>
        <v>0</v>
      </c>
      <c r="K147" s="222"/>
      <c r="L147" s="46"/>
      <c r="M147" s="223" t="s">
        <v>19</v>
      </c>
      <c r="N147" s="224" t="s">
        <v>42</v>
      </c>
      <c r="O147" s="86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7" t="s">
        <v>152</v>
      </c>
      <c r="AT147" s="227" t="s">
        <v>148</v>
      </c>
      <c r="AU147" s="227" t="s">
        <v>78</v>
      </c>
      <c r="AY147" s="19" t="s">
        <v>146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9" t="s">
        <v>78</v>
      </c>
      <c r="BK147" s="228">
        <f>ROUND(I147*H147,2)</f>
        <v>0</v>
      </c>
      <c r="BL147" s="19" t="s">
        <v>152</v>
      </c>
      <c r="BM147" s="227" t="s">
        <v>1516</v>
      </c>
    </row>
    <row r="148" s="2" customFormat="1" ht="16.5" customHeight="1">
      <c r="A148" s="40"/>
      <c r="B148" s="41"/>
      <c r="C148" s="215" t="s">
        <v>435</v>
      </c>
      <c r="D148" s="215" t="s">
        <v>148</v>
      </c>
      <c r="E148" s="216" t="s">
        <v>1517</v>
      </c>
      <c r="F148" s="217" t="s">
        <v>1518</v>
      </c>
      <c r="G148" s="218" t="s">
        <v>1506</v>
      </c>
      <c r="H148" s="219">
        <v>1</v>
      </c>
      <c r="I148" s="220"/>
      <c r="J148" s="221">
        <f>ROUND(I148*H148,2)</f>
        <v>0</v>
      </c>
      <c r="K148" s="222"/>
      <c r="L148" s="46"/>
      <c r="M148" s="223" t="s">
        <v>19</v>
      </c>
      <c r="N148" s="224" t="s">
        <v>42</v>
      </c>
      <c r="O148" s="86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7" t="s">
        <v>152</v>
      </c>
      <c r="AT148" s="227" t="s">
        <v>148</v>
      </c>
      <c r="AU148" s="227" t="s">
        <v>78</v>
      </c>
      <c r="AY148" s="19" t="s">
        <v>146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9" t="s">
        <v>78</v>
      </c>
      <c r="BK148" s="228">
        <f>ROUND(I148*H148,2)</f>
        <v>0</v>
      </c>
      <c r="BL148" s="19" t="s">
        <v>152</v>
      </c>
      <c r="BM148" s="227" t="s">
        <v>1519</v>
      </c>
    </row>
    <row r="149" s="2" customFormat="1" ht="16.5" customHeight="1">
      <c r="A149" s="40"/>
      <c r="B149" s="41"/>
      <c r="C149" s="215" t="s">
        <v>441</v>
      </c>
      <c r="D149" s="215" t="s">
        <v>148</v>
      </c>
      <c r="E149" s="216" t="s">
        <v>1520</v>
      </c>
      <c r="F149" s="217" t="s">
        <v>1521</v>
      </c>
      <c r="G149" s="218" t="s">
        <v>1506</v>
      </c>
      <c r="H149" s="219">
        <v>1</v>
      </c>
      <c r="I149" s="220"/>
      <c r="J149" s="221">
        <f>ROUND(I149*H149,2)</f>
        <v>0</v>
      </c>
      <c r="K149" s="222"/>
      <c r="L149" s="46"/>
      <c r="M149" s="286" t="s">
        <v>19</v>
      </c>
      <c r="N149" s="287" t="s">
        <v>42</v>
      </c>
      <c r="O149" s="284"/>
      <c r="P149" s="288">
        <f>O149*H149</f>
        <v>0</v>
      </c>
      <c r="Q149" s="288">
        <v>0</v>
      </c>
      <c r="R149" s="288">
        <f>Q149*H149</f>
        <v>0</v>
      </c>
      <c r="S149" s="288">
        <v>0</v>
      </c>
      <c r="T149" s="289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7" t="s">
        <v>152</v>
      </c>
      <c r="AT149" s="227" t="s">
        <v>148</v>
      </c>
      <c r="AU149" s="227" t="s">
        <v>78</v>
      </c>
      <c r="AY149" s="19" t="s">
        <v>146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9" t="s">
        <v>78</v>
      </c>
      <c r="BK149" s="228">
        <f>ROUND(I149*H149,2)</f>
        <v>0</v>
      </c>
      <c r="BL149" s="19" t="s">
        <v>152</v>
      </c>
      <c r="BM149" s="227" t="s">
        <v>1522</v>
      </c>
    </row>
    <row r="150" s="2" customFormat="1" ht="6.96" customHeight="1">
      <c r="A150" s="40"/>
      <c r="B150" s="61"/>
      <c r="C150" s="62"/>
      <c r="D150" s="62"/>
      <c r="E150" s="62"/>
      <c r="F150" s="62"/>
      <c r="G150" s="62"/>
      <c r="H150" s="62"/>
      <c r="I150" s="62"/>
      <c r="J150" s="62"/>
      <c r="K150" s="62"/>
      <c r="L150" s="46"/>
      <c r="M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</row>
  </sheetData>
  <sheetProtection sheet="1" autoFilter="0" formatColumns="0" formatRows="0" objects="1" scenarios="1" spinCount="100000" saltValue="M8BQ/wNJCoI4ZiZj6GyrfoGZA3A4TA2GH9tB4Zpfey34s9fzydMVe/++wZYpCCk9KDjyuuq4rDrfY7N0HpkM6Q==" hashValue="RQYSrp4MwgiVtWbbqRJEyc/jMPmQZjf5ZB9Mvk9VenPRVv7RGka57FHopi1kuLQvTZzBO6ktcDUKKPwQb5HnZw==" algorithmName="SHA-512" password="CC35"/>
  <autoFilter ref="C88:K14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Pokorný</dc:creator>
  <cp:lastModifiedBy>Michal Pokorný</cp:lastModifiedBy>
  <dcterms:created xsi:type="dcterms:W3CDTF">2024-10-17T05:58:15Z</dcterms:created>
  <dcterms:modified xsi:type="dcterms:W3CDTF">2024-10-17T05:58:33Z</dcterms:modified>
</cp:coreProperties>
</file>