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zaldata\d\Documents and Settings\Pavlisková\Dokumenty\Rozpočty\MÚ Kopřivnice\Pumtrack\"/>
    </mc:Choice>
  </mc:AlternateContent>
  <bookViews>
    <workbookView xWindow="0" yWindow="0" windowWidth="0" windowHeight="0"/>
  </bookViews>
  <sheets>
    <sheet name="Rekapitulace stavby" sheetId="1" r:id="rId1"/>
    <sheet name="01 - Stavební práce" sheetId="2" r:id="rId2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'01 - Stavební práce'!$C$89:$K$397</definedName>
    <definedName name="_xlnm.Print_Area" localSheetId="1">'01 - Stavební práce'!$C$45:$J$71,'01 - Stavební práce'!$C$77:$K$397</definedName>
    <definedName name="_xlnm.Print_Titles" localSheetId="1">'01 - Stavební práce'!$89:$89</definedName>
  </definedNames>
  <calcPr/>
</workbook>
</file>

<file path=xl/calcChain.xml><?xml version="1.0" encoding="utf-8"?>
<calcChain xmlns="http://schemas.openxmlformats.org/spreadsheetml/2006/main">
  <c i="2" l="1" r="J37"/>
  <c r="J36"/>
  <c i="1" r="AY55"/>
  <c i="2" r="J35"/>
  <c i="1" r="AX55"/>
  <c i="2" r="BI395"/>
  <c r="BH395"/>
  <c r="BG395"/>
  <c r="BF395"/>
  <c r="T395"/>
  <c r="T394"/>
  <c r="R395"/>
  <c r="R394"/>
  <c r="P395"/>
  <c r="P394"/>
  <c r="BI392"/>
  <c r="BH392"/>
  <c r="BG392"/>
  <c r="BF392"/>
  <c r="T392"/>
  <c r="R392"/>
  <c r="P392"/>
  <c r="BI390"/>
  <c r="BH390"/>
  <c r="BG390"/>
  <c r="BF390"/>
  <c r="T390"/>
  <c r="R390"/>
  <c r="P390"/>
  <c r="BI387"/>
  <c r="BH387"/>
  <c r="BG387"/>
  <c r="BF387"/>
  <c r="T387"/>
  <c r="R387"/>
  <c r="P387"/>
  <c r="BI381"/>
  <c r="BH381"/>
  <c r="BG381"/>
  <c r="BF381"/>
  <c r="T381"/>
  <c r="R381"/>
  <c r="P381"/>
  <c r="BI379"/>
  <c r="BH379"/>
  <c r="BG379"/>
  <c r="BF379"/>
  <c r="T379"/>
  <c r="R379"/>
  <c r="P379"/>
  <c r="BI377"/>
  <c r="BH377"/>
  <c r="BG377"/>
  <c r="BF377"/>
  <c r="T377"/>
  <c r="R377"/>
  <c r="P377"/>
  <c r="BI376"/>
  <c r="BH376"/>
  <c r="BG376"/>
  <c r="BF376"/>
  <c r="T376"/>
  <c r="R376"/>
  <c r="P376"/>
  <c r="BI375"/>
  <c r="BH375"/>
  <c r="BG375"/>
  <c r="BF375"/>
  <c r="T375"/>
  <c r="R375"/>
  <c r="P375"/>
  <c r="BI372"/>
  <c r="BH372"/>
  <c r="BG372"/>
  <c r="BF372"/>
  <c r="T372"/>
  <c r="R372"/>
  <c r="P372"/>
  <c r="BI370"/>
  <c r="BH370"/>
  <c r="BG370"/>
  <c r="BF370"/>
  <c r="T370"/>
  <c r="R370"/>
  <c r="P370"/>
  <c r="BI366"/>
  <c r="BH366"/>
  <c r="BG366"/>
  <c r="BF366"/>
  <c r="T366"/>
  <c r="R366"/>
  <c r="P366"/>
  <c r="BI361"/>
  <c r="BH361"/>
  <c r="BG361"/>
  <c r="BF361"/>
  <c r="T361"/>
  <c r="T360"/>
  <c r="R361"/>
  <c r="R360"/>
  <c r="P361"/>
  <c r="P360"/>
  <c r="BI346"/>
  <c r="BH346"/>
  <c r="BG346"/>
  <c r="BF346"/>
  <c r="T346"/>
  <c r="T345"/>
  <c r="R346"/>
  <c r="R345"/>
  <c r="P346"/>
  <c r="P345"/>
  <c r="BI344"/>
  <c r="BH344"/>
  <c r="BG344"/>
  <c r="BF344"/>
  <c r="T344"/>
  <c r="R344"/>
  <c r="P344"/>
  <c r="BI340"/>
  <c r="BH340"/>
  <c r="BG340"/>
  <c r="BF340"/>
  <c r="T340"/>
  <c r="R340"/>
  <c r="P340"/>
  <c r="BI336"/>
  <c r="BH336"/>
  <c r="BG336"/>
  <c r="BF336"/>
  <c r="T336"/>
  <c r="R336"/>
  <c r="P336"/>
  <c r="BI334"/>
  <c r="BH334"/>
  <c r="BG334"/>
  <c r="BF334"/>
  <c r="T334"/>
  <c r="R334"/>
  <c r="P334"/>
  <c r="BI330"/>
  <c r="BH330"/>
  <c r="BG330"/>
  <c r="BF330"/>
  <c r="T330"/>
  <c r="R330"/>
  <c r="P330"/>
  <c r="BI325"/>
  <c r="BH325"/>
  <c r="BG325"/>
  <c r="BF325"/>
  <c r="T325"/>
  <c r="R325"/>
  <c r="P325"/>
  <c r="BI322"/>
  <c r="BH322"/>
  <c r="BG322"/>
  <c r="BF322"/>
  <c r="T322"/>
  <c r="R322"/>
  <c r="P322"/>
  <c r="BI318"/>
  <c r="BH318"/>
  <c r="BG318"/>
  <c r="BF318"/>
  <c r="T318"/>
  <c r="R318"/>
  <c r="P318"/>
  <c r="BI315"/>
  <c r="BH315"/>
  <c r="BG315"/>
  <c r="BF315"/>
  <c r="T315"/>
  <c r="R315"/>
  <c r="P315"/>
  <c r="BI304"/>
  <c r="BH304"/>
  <c r="BG304"/>
  <c r="BF304"/>
  <c r="T304"/>
  <c r="R304"/>
  <c r="P304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81"/>
  <c r="BH281"/>
  <c r="BG281"/>
  <c r="BF281"/>
  <c r="T281"/>
  <c r="R281"/>
  <c r="P281"/>
  <c r="BI278"/>
  <c r="BH278"/>
  <c r="BG278"/>
  <c r="BF278"/>
  <c r="T278"/>
  <c r="R278"/>
  <c r="P278"/>
  <c r="BI274"/>
  <c r="BH274"/>
  <c r="BG274"/>
  <c r="BF274"/>
  <c r="T274"/>
  <c r="R274"/>
  <c r="P274"/>
  <c r="BI271"/>
  <c r="BH271"/>
  <c r="BG271"/>
  <c r="BF271"/>
  <c r="T271"/>
  <c r="R271"/>
  <c r="P271"/>
  <c r="BI269"/>
  <c r="BH269"/>
  <c r="BG269"/>
  <c r="BF269"/>
  <c r="T269"/>
  <c r="R269"/>
  <c r="P269"/>
  <c r="BI266"/>
  <c r="BH266"/>
  <c r="BG266"/>
  <c r="BF266"/>
  <c r="T266"/>
  <c r="R266"/>
  <c r="P266"/>
  <c r="BI264"/>
  <c r="BH264"/>
  <c r="BG264"/>
  <c r="BF264"/>
  <c r="T264"/>
  <c r="R264"/>
  <c r="P264"/>
  <c r="BI254"/>
  <c r="BH254"/>
  <c r="BG254"/>
  <c r="BF254"/>
  <c r="T254"/>
  <c r="R254"/>
  <c r="P254"/>
  <c r="BI244"/>
  <c r="BH244"/>
  <c r="BG244"/>
  <c r="BF244"/>
  <c r="T244"/>
  <c r="R244"/>
  <c r="P244"/>
  <c r="BI241"/>
  <c r="BH241"/>
  <c r="BG241"/>
  <c r="BF241"/>
  <c r="T241"/>
  <c r="R241"/>
  <c r="P241"/>
  <c r="BI212"/>
  <c r="BH212"/>
  <c r="BG212"/>
  <c r="BF212"/>
  <c r="T212"/>
  <c r="R212"/>
  <c r="P212"/>
  <c r="BI194"/>
  <c r="BH194"/>
  <c r="BG194"/>
  <c r="BF194"/>
  <c r="T194"/>
  <c r="R194"/>
  <c r="P194"/>
  <c r="BI148"/>
  <c r="BH148"/>
  <c r="BG148"/>
  <c r="BF148"/>
  <c r="T148"/>
  <c r="R148"/>
  <c r="P148"/>
  <c r="BI144"/>
  <c r="BH144"/>
  <c r="BG144"/>
  <c r="BF144"/>
  <c r="T144"/>
  <c r="R144"/>
  <c r="P144"/>
  <c r="BI137"/>
  <c r="BH137"/>
  <c r="BG137"/>
  <c r="BF137"/>
  <c r="T137"/>
  <c r="R137"/>
  <c r="P137"/>
  <c r="BI132"/>
  <c r="BH132"/>
  <c r="BG132"/>
  <c r="BF132"/>
  <c r="T132"/>
  <c r="R132"/>
  <c r="P132"/>
  <c r="BI129"/>
  <c r="BH129"/>
  <c r="BG129"/>
  <c r="BF129"/>
  <c r="T129"/>
  <c r="R129"/>
  <c r="P129"/>
  <c r="BI124"/>
  <c r="BH124"/>
  <c r="BG124"/>
  <c r="BF124"/>
  <c r="T124"/>
  <c r="R124"/>
  <c r="P124"/>
  <c r="BI120"/>
  <c r="BH120"/>
  <c r="BG120"/>
  <c r="BF120"/>
  <c r="T120"/>
  <c r="R120"/>
  <c r="P120"/>
  <c r="BI107"/>
  <c r="BH107"/>
  <c r="BG107"/>
  <c r="BF107"/>
  <c r="T107"/>
  <c r="R107"/>
  <c r="P107"/>
  <c r="BI103"/>
  <c r="BH103"/>
  <c r="BG103"/>
  <c r="BF103"/>
  <c r="T103"/>
  <c r="R103"/>
  <c r="P103"/>
  <c r="BI96"/>
  <c r="BH96"/>
  <c r="BG96"/>
  <c r="BF96"/>
  <c r="T96"/>
  <c r="R96"/>
  <c r="P96"/>
  <c r="BI93"/>
  <c r="BH93"/>
  <c r="BG93"/>
  <c r="BF93"/>
  <c r="T93"/>
  <c r="R93"/>
  <c r="P93"/>
  <c r="J86"/>
  <c r="F86"/>
  <c r="F84"/>
  <c r="E82"/>
  <c r="J54"/>
  <c r="F54"/>
  <c r="F52"/>
  <c r="E50"/>
  <c r="J24"/>
  <c r="E24"/>
  <c r="J87"/>
  <c r="J23"/>
  <c r="J18"/>
  <c r="E18"/>
  <c r="F55"/>
  <c r="J17"/>
  <c r="J12"/>
  <c r="J84"/>
  <c r="E7"/>
  <c r="E80"/>
  <c i="1" r="L50"/>
  <c r="AM50"/>
  <c r="AM49"/>
  <c r="L49"/>
  <c r="AM47"/>
  <c r="L47"/>
  <c r="L45"/>
  <c r="L44"/>
  <c i="2" r="BK392"/>
  <c r="BK379"/>
  <c r="BK336"/>
  <c r="BK283"/>
  <c r="BK271"/>
  <c r="J148"/>
  <c r="BK390"/>
  <c r="J379"/>
  <c r="J336"/>
  <c r="J322"/>
  <c r="J286"/>
  <c r="J241"/>
  <c r="J132"/>
  <c r="BK376"/>
  <c r="BK366"/>
  <c r="BK334"/>
  <c r="BK322"/>
  <c r="J244"/>
  <c r="J144"/>
  <c r="J107"/>
  <c r="J325"/>
  <c r="J281"/>
  <c r="J254"/>
  <c r="BK107"/>
  <c r="J387"/>
  <c r="BK377"/>
  <c r="J366"/>
  <c r="BK286"/>
  <c r="J274"/>
  <c r="BK194"/>
  <c r="BK93"/>
  <c r="J390"/>
  <c r="J376"/>
  <c r="BK346"/>
  <c r="BK330"/>
  <c r="J289"/>
  <c r="BK264"/>
  <c r="J137"/>
  <c r="BK375"/>
  <c r="J361"/>
  <c r="J330"/>
  <c r="BK278"/>
  <c r="J194"/>
  <c r="BK132"/>
  <c r="J96"/>
  <c r="BK289"/>
  <c r="J269"/>
  <c r="J212"/>
  <c r="J93"/>
  <c r="BK395"/>
  <c r="BK381"/>
  <c r="J370"/>
  <c r="J318"/>
  <c r="BK281"/>
  <c r="BK244"/>
  <c r="J124"/>
  <c r="J392"/>
  <c r="BK387"/>
  <c r="BK361"/>
  <c r="J334"/>
  <c r="BK304"/>
  <c r="BK266"/>
  <c r="BK144"/>
  <c r="BK129"/>
  <c r="J372"/>
  <c r="J346"/>
  <c r="BK318"/>
  <c r="BK274"/>
  <c r="BK148"/>
  <c r="J129"/>
  <c r="BK344"/>
  <c r="J283"/>
  <c r="J266"/>
  <c r="BK124"/>
  <c r="BK96"/>
  <c r="J395"/>
  <c r="BK372"/>
  <c r="J340"/>
  <c r="BK315"/>
  <c r="J278"/>
  <c r="J264"/>
  <c r="BK103"/>
  <c i="1" r="AS54"/>
  <c i="2" r="J381"/>
  <c r="J375"/>
  <c r="BK340"/>
  <c r="BK325"/>
  <c r="BK269"/>
  <c r="BK254"/>
  <c r="J120"/>
  <c r="J377"/>
  <c r="BK370"/>
  <c r="J344"/>
  <c r="J304"/>
  <c r="BK212"/>
  <c r="BK137"/>
  <c r="BK120"/>
  <c r="J315"/>
  <c r="J271"/>
  <c r="BK241"/>
  <c r="J103"/>
  <c l="1" r="P92"/>
  <c r="P288"/>
  <c r="P329"/>
  <c r="P365"/>
  <c r="T92"/>
  <c r="T288"/>
  <c r="T329"/>
  <c r="R365"/>
  <c r="P378"/>
  <c r="BK386"/>
  <c r="J386"/>
  <c r="J69"/>
  <c r="P386"/>
  <c r="P385"/>
  <c r="R92"/>
  <c r="R288"/>
  <c r="R329"/>
  <c r="BK365"/>
  <c r="J365"/>
  <c r="J66"/>
  <c r="BK378"/>
  <c r="J378"/>
  <c r="J67"/>
  <c r="T378"/>
  <c r="R386"/>
  <c r="R385"/>
  <c r="BK92"/>
  <c r="J92"/>
  <c r="J61"/>
  <c r="BK288"/>
  <c r="J288"/>
  <c r="J62"/>
  <c r="BK329"/>
  <c r="J329"/>
  <c r="J63"/>
  <c r="T365"/>
  <c r="R378"/>
  <c r="T386"/>
  <c r="T385"/>
  <c r="BK394"/>
  <c r="J394"/>
  <c r="J70"/>
  <c r="BK345"/>
  <c r="J345"/>
  <c r="J64"/>
  <c r="BK360"/>
  <c r="J360"/>
  <c r="J65"/>
  <c r="E48"/>
  <c r="F87"/>
  <c r="BE124"/>
  <c r="BE132"/>
  <c r="BE137"/>
  <c r="BE144"/>
  <c r="BE148"/>
  <c r="BE266"/>
  <c r="BE269"/>
  <c r="BE271"/>
  <c r="BE315"/>
  <c r="BE334"/>
  <c r="BE336"/>
  <c r="BE361"/>
  <c r="BE370"/>
  <c r="BE375"/>
  <c r="J52"/>
  <c r="BE241"/>
  <c r="BE244"/>
  <c r="BE264"/>
  <c r="BE283"/>
  <c r="BE286"/>
  <c r="BE289"/>
  <c r="BE325"/>
  <c r="J55"/>
  <c r="BE93"/>
  <c r="BE103"/>
  <c r="BE194"/>
  <c r="BE274"/>
  <c r="BE278"/>
  <c r="BE281"/>
  <c r="BE318"/>
  <c r="BE366"/>
  <c r="BE372"/>
  <c r="BE377"/>
  <c r="BE381"/>
  <c r="BE96"/>
  <c r="BE107"/>
  <c r="BE120"/>
  <c r="BE129"/>
  <c r="BE212"/>
  <c r="BE254"/>
  <c r="BE304"/>
  <c r="BE322"/>
  <c r="BE330"/>
  <c r="BE340"/>
  <c r="BE344"/>
  <c r="BE346"/>
  <c r="BE376"/>
  <c r="BE379"/>
  <c r="BE387"/>
  <c r="BE390"/>
  <c r="BE392"/>
  <c r="BE395"/>
  <c r="F34"/>
  <c i="1" r="BA55"/>
  <c r="BA54"/>
  <c r="AW54"/>
  <c r="AK30"/>
  <c i="2" r="J34"/>
  <c i="1" r="AW55"/>
  <c i="2" r="F36"/>
  <c i="1" r="BC55"/>
  <c r="BC54"/>
  <c r="W32"/>
  <c i="2" r="F35"/>
  <c i="1" r="BB55"/>
  <c r="BB54"/>
  <c r="W31"/>
  <c i="2" r="F37"/>
  <c i="1" r="BD55"/>
  <c r="BD54"/>
  <c r="W33"/>
  <c i="2" l="1" r="R91"/>
  <c r="R90"/>
  <c r="T91"/>
  <c r="T90"/>
  <c r="P91"/>
  <c r="P90"/>
  <c i="1" r="AU55"/>
  <c i="2" r="BK91"/>
  <c r="J91"/>
  <c r="J60"/>
  <c r="BK385"/>
  <c r="J385"/>
  <c r="J68"/>
  <c i="1" r="AU54"/>
  <c r="AY54"/>
  <c i="2" r="F33"/>
  <c i="1" r="AZ55"/>
  <c r="AZ54"/>
  <c r="W29"/>
  <c i="2" r="J33"/>
  <c i="1" r="AV55"/>
  <c r="AT55"/>
  <c r="W30"/>
  <c r="AX54"/>
  <c i="2" l="1" r="BK90"/>
  <c r="J90"/>
  <c r="J59"/>
  <c i="1" r="AV54"/>
  <c r="AK29"/>
  <c i="2" l="1" r="J30"/>
  <c i="1" r="AG55"/>
  <c r="AG54"/>
  <c r="AK26"/>
  <c r="AT54"/>
  <c r="AN54"/>
  <c i="2" l="1" r="J39"/>
  <c i="1" r="AN55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<sst xmlns="http://schemas.openxmlformats.org/spreadsheetml/2006/main">
  <si>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</si>
  <si>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</si>
  <si>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</si>
  <si>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</si>
  <si>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</si>
  <si>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{1e8d8118-8468-42d1-8688-8a23faa8545b}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</si>
  <si>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</si>
  <si>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</si>
  <si>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</si>
  <si>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</si>
  <si>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</si>
  <si>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</si>
  <si>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</si>
  <si>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</si>
  <si>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2024-213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</si>
  <si>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</si>
  <si>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</si>
  <si>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Pumptrack Kopřivnice</t>
  </si>
  <si>
    <t>KSO:</t>
  </si>
  <si>
    <t/>
  </si>
  <si>
    <t>CC-CZ:</t>
  </si>
  <si>
    <t>Místo:</t>
  </si>
  <si>
    <t>1318/1</t>
  </si>
  <si>
    <t>Datum:</t>
  </si>
  <si>
    <t>30. 10. 2024</t>
  </si>
  <si>
    <t>Zadavatel:</t>
  </si>
  <si>
    <t>IČ:</t>
  </si>
  <si>
    <t>Město Kopřivnice</t>
  </si>
  <si>
    <t>DIČ:</t>
  </si>
  <si>
    <t>Uchazeč:</t>
  </si>
  <si>
    <t>Vyplň údaj</t>
  </si>
  <si>
    <t>Projektant:</t>
  </si>
  <si>
    <t>Bc. Monika Vostárková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</si>
  <si>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</si>
  <si>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</si>
  <si>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</si>
  <si>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</si>
  <si>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</si>
  <si>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</si>
  <si>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</si>
  <si>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</si>
  <si>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</si>
  <si>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</si>
  <si>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</si>
  <si>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</si>
  <si>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</si>
  <si>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</si>
  <si>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</si>
  <si>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</si>
  <si>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</si>
  <si>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</si>
  <si>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</si>
  <si>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</si>
  <si>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</si>
  <si>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</si>
  <si>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</si>
  <si>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</si>
  <si>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</si>
  <si>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</si>
  <si>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</si>
  <si>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</si>
  <si>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</si>
  <si>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</si>
  <si>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</si>
  <si>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</si>
  <si>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</si>
  <si>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</si>
  <si>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</si>
  <si>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</si>
  <si>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</si>
  <si>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</si>
  <si>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</si>
  <si>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</si>
  <si>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</si>
  <si>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</si>
  <si>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</si>
  <si>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</si>
  <si>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</si>
  <si>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práce</t>
  </si>
  <si>
    <t>STA</t>
  </si>
  <si>
    <t>1</t>
  </si>
  <si>
    <t>{b6f3f6cb-87b5-4cb6-ae75-8fbdde3a9220}</t>
  </si>
  <si>
    <t>2</t>
  </si>
  <si>
    <t>KRYCÍ LIST SOUPISU PRACÍ</t>
  </si>
  <si>
    <t>Objekt:</t>
  </si>
  <si>
    <t>01 - Stavební práce</t>
  </si>
  <si>
    <t>REKAPITULACE ČLENĚNÍ SOUPISU PRACÍ</t>
  </si>
  <si>
    <t>Kód dílu - Popis</t>
  </si>
  <si>
    <t>Cena celkem [CZK]</t>
  </si>
  <si>
    <t>-1</t>
  </si>
  <si>
    <t>HSV - HSV</t>
  </si>
  <si>
    <t xml:space="preserve">    1 - Zemní práce</t>
  </si>
  <si>
    <t xml:space="preserve">    2 - Zakládání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</si>
  <si>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</si>
  <si>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</si>
  <si>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</si>
  <si>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</si>
  <si>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</si>
  <si>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</si>
  <si>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</si>
  <si>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</si>
  <si>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</si>
  <si>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</si>
  <si>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</si>
  <si>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</si>
  <si>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</si>
  <si>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</si>
  <si>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</si>
  <si>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</si>
  <si>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</si>
  <si>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</si>
  <si>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</si>
  <si>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</si>
  <si>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</si>
  <si>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</si>
  <si>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ROZPOCET</t>
  </si>
  <si>
    <t>Zemní práce</t>
  </si>
  <si>
    <t>K</t>
  </si>
  <si>
    <t>121151123</t>
  </si>
  <si>
    <t>Sejmutí ornice strojně při souvislé ploše přes 500 m2, tl. vrstvy do 200 mm</t>
  </si>
  <si>
    <t>m2</t>
  </si>
  <si>
    <t>CS ÚRS 2024 02</t>
  </si>
  <si>
    <t>4</t>
  </si>
  <si>
    <t>-1028936660</t>
  </si>
  <si>
    <t>Online PSC</t>
  </si>
  <si>
    <t>https://podminky.urs.cz/item/CS_URS_2024_02/121151123</t>
  </si>
  <si>
    <t>VV</t>
  </si>
  <si>
    <t>54*23-13*15-6*8+16*15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</si>
  <si>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</si>
  <si>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</si>
  <si>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m3</t>
  </si>
  <si>
    <t>-499062242</t>
  </si>
  <si>
    <t>https://podminky.urs.cz/item/CS_URS_2024_02/162251102</t>
  </si>
  <si>
    <t>přesun ornice na meziskládku</t>
  </si>
  <si>
    <t>1239*0,1</t>
  </si>
  <si>
    <t>přesun ornice pro zpětné použití</t>
  </si>
  <si>
    <t>Součet</t>
  </si>
  <si>
    <t>3</t>
  </si>
  <si>
    <t>131213711</t>
  </si>
  <si>
    <t>Hloubení zapažených jam ručně s urovnáním dna do předepsaného profilu a spádu v hornině třídy těžitelnosti I skupiny 3 soudržných</t>
  </si>
  <si>
    <t>-148549446</t>
  </si>
  <si>
    <t>https://podminky.urs.cz/item/CS_URS_2024_02/131213711</t>
  </si>
  <si>
    <t xml:space="preserve">pro základy  mobiliář</t>
  </si>
  <si>
    <t>0,3*0,3*0,8*2</t>
  </si>
  <si>
    <t>131251100</t>
  </si>
  <si>
    <t>Hloubení nezapažených jam a zářezů strojně s urovnáním dna do předepsaného profilu a spádu v hornině třídy těžitelnosti I skupiny 3 do 20 m3</t>
  </si>
  <si>
    <t>-587130120</t>
  </si>
  <si>
    <t>https://podminky.urs.cz/item/CS_URS_2024_02/131251100</t>
  </si>
  <si>
    <t xml:space="preserve">vsaky </t>
  </si>
  <si>
    <t>venkovní - 1,5m hl.</t>
  </si>
  <si>
    <t>1,0*2,5*1,5*2</t>
  </si>
  <si>
    <t>1,5*3,0*1,5*6</t>
  </si>
  <si>
    <t>vnitřní -1m hl.</t>
  </si>
  <si>
    <t>4,0*1,2*1,0</t>
  </si>
  <si>
    <t>4,0*2,3*0,5*1,0</t>
  </si>
  <si>
    <t>pi*1,2*1,2*1,0</t>
  </si>
  <si>
    <t>3,8*1,7*1,0</t>
  </si>
  <si>
    <t>2,6*1,3*1,0</t>
  </si>
  <si>
    <t>5</t>
  </si>
  <si>
    <t>132251101</t>
  </si>
  <si>
    <t>Hloubení nezapažených rýh šířky do 800 mm strojně s urovnáním dna do předepsaného profilu a spádu v hornině třídy těžitelnosti I skupiny 3 do 20 m3</t>
  </si>
  <si>
    <t>343677595</t>
  </si>
  <si>
    <t>https://podminky.urs.cz/item/CS_URS_2024_02/132251101</t>
  </si>
  <si>
    <t>rýhy pro odvodnění</t>
  </si>
  <si>
    <t>0,5*0,7*(5,5*2+5,5+5,0+7,5+5,2+5,5+16)</t>
  </si>
  <si>
    <t>6</t>
  </si>
  <si>
    <t>171251201</t>
  </si>
  <si>
    <t>Uložení sypaniny na skládky nebo meziskládky bez hutnění s upravením uložené sypaniny do předepsaného tvaru</t>
  </si>
  <si>
    <t>-1402132</t>
  </si>
  <si>
    <t>https://podminky.urs.cz/item/CS_URS_2024_02/171251201</t>
  </si>
  <si>
    <t>pořízení materiálu</t>
  </si>
  <si>
    <t>uložení zeminy pro modelaci terénu po dovozu materiálu</t>
  </si>
  <si>
    <t>754,288</t>
  </si>
  <si>
    <t>7</t>
  </si>
  <si>
    <t>M</t>
  </si>
  <si>
    <t>10364100</t>
  </si>
  <si>
    <t>zemina pro terénní úpravy - tříděná</t>
  </si>
  <si>
    <t>t</t>
  </si>
  <si>
    <t>8</t>
  </si>
  <si>
    <t>-1200482583</t>
  </si>
  <si>
    <t>dovoz a pořízení zeminy</t>
  </si>
  <si>
    <t>(754,288-0,144-71,764-19,495)*1,8</t>
  </si>
  <si>
    <t>122251102</t>
  </si>
  <si>
    <t>Odkopávky a prokopávky nezapažené strojně v hornině třídy těžitelnosti I skupiny 3 přes 20 do 50 m3</t>
  </si>
  <si>
    <t>-987083420</t>
  </si>
  <si>
    <t>https://podminky.urs.cz/item/CS_URS_2024_02/122251102</t>
  </si>
  <si>
    <t>P</t>
  </si>
  <si>
    <t>Poznámka k položce:_x000d_
s přehozením výkopku na vzdálenost do 3 m nebo s naložením na dopravní prostředek,</t>
  </si>
  <si>
    <t>odkop - srovnání podloží bez přebytečného výkopku - převrstvení</t>
  </si>
  <si>
    <t>(1239-180)*0,05</t>
  </si>
  <si>
    <t>9</t>
  </si>
  <si>
    <t>1686309576</t>
  </si>
  <si>
    <t>přemístění z výkopku na meziskládku</t>
  </si>
  <si>
    <t>0,144+71,764+19,495</t>
  </si>
  <si>
    <t>přemístění v rámci stavby</t>
  </si>
  <si>
    <t>10</t>
  </si>
  <si>
    <t>167151111</t>
  </si>
  <si>
    <t>Nakládání, skládání a překládání neulehlého výkopku nebo sypaniny strojně nakládání, množství přes 100 m3, z hornin třídy těžitelnosti I, skupiny 1 až 3</t>
  </si>
  <si>
    <t>1796521737</t>
  </si>
  <si>
    <t>https://podminky.urs.cz/item/CS_URS_2024_02/167151111</t>
  </si>
  <si>
    <t>nakládání pro přesuny v rámci stavby</t>
  </si>
  <si>
    <t>11</t>
  </si>
  <si>
    <t>171151103</t>
  </si>
  <si>
    <t>Uložení sypanin do násypů strojně s rozprostřením sypaniny ve vrstvách a s hrubým urovnáním zhutněných z hornin soudržných jakékoliv třídy těžitelnosti</t>
  </si>
  <si>
    <t>917241915</t>
  </si>
  <si>
    <t>https://podminky.urs.cz/item/CS_URS_2024_02/171151103</t>
  </si>
  <si>
    <t>násyp do tvaru dráhy</t>
  </si>
  <si>
    <t>malý okruh</t>
  </si>
  <si>
    <t>(0,65+3,65)*0,5*0,6*(7,0+11,0)</t>
  </si>
  <si>
    <t>(0,65+3,0)*0,5*(0,6+0,0)*0,5*3,0</t>
  </si>
  <si>
    <t>(0,65+2,5)*0,5*0,6*6,0</t>
  </si>
  <si>
    <t>1,0*0,6*0,5*5,0</t>
  </si>
  <si>
    <t>(0,65+1,8)*0,5*0,6*0,8*9,0</t>
  </si>
  <si>
    <t>Mezisoučet</t>
  </si>
  <si>
    <t>velký okruh</t>
  </si>
  <si>
    <t>2,0*0,6*5,0</t>
  </si>
  <si>
    <t>(3,1+5,7)*0,5*1,1*0,5*3,0</t>
  </si>
  <si>
    <t>(3,1+5,7)*0,5*1,1*0,5*5,5</t>
  </si>
  <si>
    <t>(0,4+3,8)*0,5*1,1*0,5*6</t>
  </si>
  <si>
    <t>(0,8+6,15)*0,5*1,1*17</t>
  </si>
  <si>
    <t>(0,6+1,1)*0,5*7</t>
  </si>
  <si>
    <t>(1,5+6,15)*0,5*1,1*2,5</t>
  </si>
  <si>
    <t>(1,5+6,15)*0,5*1,1*4,5</t>
  </si>
  <si>
    <t>(1,4+5,3)*0,5*1,1*0,3*7</t>
  </si>
  <si>
    <t>(1,5+6,15)*0,5*1,1*0,5*2,5</t>
  </si>
  <si>
    <t>(1,85+4,6)*0,5*1,1*0,5*6</t>
  </si>
  <si>
    <t>(0,8+5,0)*0,5*1,1*18</t>
  </si>
  <si>
    <t>(1,2+5,1)*0,5*1,1*25</t>
  </si>
  <si>
    <t>1,8*6,0*1,1*0,3</t>
  </si>
  <si>
    <t>3,3*1,1*0,5*28</t>
  </si>
  <si>
    <t>4,0*1,1*0,5*8</t>
  </si>
  <si>
    <t>1,54*1,1*9</t>
  </si>
  <si>
    <t>street park</t>
  </si>
  <si>
    <t>(1,4+4,5)*0,5*1,2*24,5</t>
  </si>
  <si>
    <t>3,4*3,0*1,2*0,5</t>
  </si>
  <si>
    <t>3,7*3,5*0,2</t>
  </si>
  <si>
    <t>4,0*3,5*1,2*0,5</t>
  </si>
  <si>
    <t>1,7*1,2*0,5*6,0</t>
  </si>
  <si>
    <t>5,3*8,5*0,2</t>
  </si>
  <si>
    <t>plocha</t>
  </si>
  <si>
    <t>1059*0,15</t>
  </si>
  <si>
    <t>odečet kameniva a asfaltu</t>
  </si>
  <si>
    <t>-753,735*0,1</t>
  </si>
  <si>
    <t>doplnění na hutnění</t>
  </si>
  <si>
    <t>koeficient na hutnění - dopočet zeminy</t>
  </si>
  <si>
    <t>628,573*0,2</t>
  </si>
  <si>
    <t>171151101</t>
  </si>
  <si>
    <t>Hutnění boků násypů z hornin soudržných a sypkých pro jakýkoliv sklon, délku a míru zhutnění svahu</t>
  </si>
  <si>
    <t>407570146</t>
  </si>
  <si>
    <t>https://podminky.urs.cz/item/CS_URS_2024_02/171151101</t>
  </si>
  <si>
    <t xml:space="preserve">hutnění  násypu</t>
  </si>
  <si>
    <t>zelený svah</t>
  </si>
  <si>
    <t>1,75*(12+2,0*2+5,0+5,0+5,0)+1,2*(3,5+4,0)</t>
  </si>
  <si>
    <t>(2,2*1,0+3,0*5,0*0,5)*0</t>
  </si>
  <si>
    <t>2,0*(22+6,5+3,5*2+2,3+1,2+5,5+11+8,5+11+5,0+7,5+4,5+8,0)+3,25*9</t>
  </si>
  <si>
    <t>(8,5*3,9+6,0*3,1+3,1*1,8+6,1*5,7*0,5+7,8*6,0*0,5)*0</t>
  </si>
  <si>
    <t>31*2,0+2,1*1,5</t>
  </si>
  <si>
    <t>13</t>
  </si>
  <si>
    <t>-327470699</t>
  </si>
  <si>
    <t>0,65*40+1,8*39</t>
  </si>
  <si>
    <t>1,0*5,0*1,2</t>
  </si>
  <si>
    <t>2,0*4,8+1,8*1,85*2+2,5*4,0</t>
  </si>
  <si>
    <t>3,1*3,0*1,1+0,4*3,1*2+3,1*2,8*2*1,1</t>
  </si>
  <si>
    <t>6*0,6+6,0*2,2*1,1</t>
  </si>
  <si>
    <t>0,7*16+2,2*16+3,5*3,5*1,1</t>
  </si>
  <si>
    <t>1,5*5,0+2,2*5,0</t>
  </si>
  <si>
    <t>2,2*4,5+2,1*4,5*1,1</t>
  </si>
  <si>
    <t>2,0*5,0+2,0*5,0*1,1</t>
  </si>
  <si>
    <t>1,85*6+2,2*6,0</t>
  </si>
  <si>
    <t>0,8*16+2,2*16</t>
  </si>
  <si>
    <t>1,5*5,5*1,1+1,1*20+1,0*3,5*1,1*2</t>
  </si>
  <si>
    <t>3,0*27+1,5*4,0+1,5*5,4</t>
  </si>
  <si>
    <t>(2,5+1,0)*0,5*2,3*2+8,0*1,7+0,8*4,6*0,5</t>
  </si>
  <si>
    <t>2,3*3,0*1,1+3,5*4,7</t>
  </si>
  <si>
    <t>1,2*22+2,5*22</t>
  </si>
  <si>
    <t>0,8*6,5*1,1+3,0*7,0*1,1</t>
  </si>
  <si>
    <t>1,5*1,5*1,1+3,0*2,8*1,1</t>
  </si>
  <si>
    <t>6,0*1,8</t>
  </si>
  <si>
    <t>5,3*8,5</t>
  </si>
  <si>
    <t>14</t>
  </si>
  <si>
    <t>116951101</t>
  </si>
  <si>
    <t>Úprava výkopku vlhčením pro dosažení optimální vlhkosti vodou</t>
  </si>
  <si>
    <t>1813672978</t>
  </si>
  <si>
    <t>https://podminky.urs.cz/item/CS_URS_2024_02/116951101</t>
  </si>
  <si>
    <t>15</t>
  </si>
  <si>
    <t>181912112</t>
  </si>
  <si>
    <t>Úprava pláně vyrovnáním výškových rozdílů ručně v hornině třídy těžitelnosti I skupiny 3 se zhutněním</t>
  </si>
  <si>
    <t>-2009052231</t>
  </si>
  <si>
    <t>https://podminky.urs.cz/item/CS_URS_2024_02/181912112</t>
  </si>
  <si>
    <t xml:space="preserve">hutnění vrstev při násypu - vodorovně  -základní vrstva </t>
  </si>
  <si>
    <t>1239-180</t>
  </si>
  <si>
    <t>-(2,2*1,0+3,0*5,0*0,5)</t>
  </si>
  <si>
    <t>-(8,5*3,9+6,0*3,1+3,1*1,8+6,1*5,7*0,5+7,8*6,0*0,5)</t>
  </si>
  <si>
    <t xml:space="preserve">rozsah hutnění vrstev po 200mm od plochy  951m2 do plochy cca 250m2 - koeficient 1,8</t>
  </si>
  <si>
    <t>951,185*1,8</t>
  </si>
  <si>
    <t>16</t>
  </si>
  <si>
    <t>181111123</t>
  </si>
  <si>
    <t>Plošná úprava terénu v zemině skupiny 1 až 4 s urovnáním povrchu bez doplnění ornice souvislé plochy do 500 m2 při nerovnostech terénu přes 100 do 150 mm na svahu přes 1:2 do 1:1</t>
  </si>
  <si>
    <t>37906664</t>
  </si>
  <si>
    <t>https://podminky.urs.cz/item/CS_URS_2024_02/181111123</t>
  </si>
  <si>
    <t>ornice</t>
  </si>
  <si>
    <t>180</t>
  </si>
  <si>
    <t>(2,2*1,0+3,0*5,0*0,5)</t>
  </si>
  <si>
    <t>(8,5*3,9+6,0*3,1+3,1*1,8+6,1*5,7*0,5+7,8*6,0*0,5)</t>
  </si>
  <si>
    <t>17</t>
  </si>
  <si>
    <t>181311103</t>
  </si>
  <si>
    <t>Rozprostření a urovnání ornice v rovině nebo ve svahu sklonu do 1:5 ručně při souvislé ploše, tl. vrstvy do 200 mm</t>
  </si>
  <si>
    <t>-1969604716</t>
  </si>
  <si>
    <t>https://podminky.urs.cz/item/CS_URS_2024_02/181311103</t>
  </si>
  <si>
    <t>18</t>
  </si>
  <si>
    <t>10364101</t>
  </si>
  <si>
    <t>zemina pro terénní úpravy - ornice - pořízení a doprava</t>
  </si>
  <si>
    <t>81654315</t>
  </si>
  <si>
    <t>pořízení nad rámec ornice z výkopu - předpoklad - málo vhodná</t>
  </si>
  <si>
    <t>645,465*0,1*1,8</t>
  </si>
  <si>
    <t>19</t>
  </si>
  <si>
    <t>181411133</t>
  </si>
  <si>
    <t>Založení trávníku na půdě předem připravené plochy do 1000 m2 výsevem včetně utažení parkového na svahu přes 1:2 do 1:1</t>
  </si>
  <si>
    <t>964748593</t>
  </si>
  <si>
    <t>https://podminky.urs.cz/item/CS_URS_2024_02/181411133</t>
  </si>
  <si>
    <t>20</t>
  </si>
  <si>
    <t>00572474</t>
  </si>
  <si>
    <t>osivo směs travní krajinná-svahová</t>
  </si>
  <si>
    <t>kg</t>
  </si>
  <si>
    <t>1076523010</t>
  </si>
  <si>
    <t>645,465</t>
  </si>
  <si>
    <t>645,465*0,02 'Přepočtené koeficientem množství</t>
  </si>
  <si>
    <t>1171444035</t>
  </si>
  <si>
    <t>hutnění pod štěrkovou vrstvu</t>
  </si>
  <si>
    <t>729,546</t>
  </si>
  <si>
    <t>22</t>
  </si>
  <si>
    <t>183403153</t>
  </si>
  <si>
    <t>Obdělání půdy hrabáním v rovině nebo na svahu do 1:5</t>
  </si>
  <si>
    <t>-701665894</t>
  </si>
  <si>
    <t>https://podminky.urs.cz/item/CS_URS_2024_02/183403153</t>
  </si>
  <si>
    <t>645,465-357,65</t>
  </si>
  <si>
    <t>23</t>
  </si>
  <si>
    <t>183403253</t>
  </si>
  <si>
    <t>Obdělání půdy hrabáním na svahu přes 1:5 do 1:2</t>
  </si>
  <si>
    <t>1862101512</t>
  </si>
  <si>
    <t>https://podminky.urs.cz/item/CS_URS_2024_02/183403253</t>
  </si>
  <si>
    <t>24</t>
  </si>
  <si>
    <t>185804312</t>
  </si>
  <si>
    <t>Zalití rostlin vodou plochy záhonů jednotlivě přes 20 m2</t>
  </si>
  <si>
    <t>-207148180</t>
  </si>
  <si>
    <t>https://podminky.urs.cz/item/CS_URS_2024_02/185804312</t>
  </si>
  <si>
    <t>645,465*0,01</t>
  </si>
  <si>
    <t>25</t>
  </si>
  <si>
    <t>185851121</t>
  </si>
  <si>
    <t>Dovoz vody pro zálivku rostlin na vzdálenost do 1000 m</t>
  </si>
  <si>
    <t>-890860236</t>
  </si>
  <si>
    <t>https://podminky.urs.cz/item/CS_URS_2024_02/185851121</t>
  </si>
  <si>
    <t>Zakládání</t>
  </si>
  <si>
    <t>26</t>
  </si>
  <si>
    <t>211531111</t>
  </si>
  <si>
    <t>Výplň kamenivem do rýh odvodňovacích žeber nebo trativodů bez zhutnění, s úpravou povrchu výplně kamenivem hrubým drceným frakce 16 až 63 mm</t>
  </si>
  <si>
    <t>-90094738</t>
  </si>
  <si>
    <t>https://podminky.urs.cz/item/CS_URS_2024_02/211531111</t>
  </si>
  <si>
    <t>-8,355</t>
  </si>
  <si>
    <t xml:space="preserve">vnitřní  vsaky-1m hl.</t>
  </si>
  <si>
    <t>venkovní - 1,5m hl. - obsyp košů</t>
  </si>
  <si>
    <t>1,0*2,5*1,5*2-0,6*0,4*1,2*2*2</t>
  </si>
  <si>
    <t>1,5*3,0*1,5*6-0,6*0,4*1,2*4*6</t>
  </si>
  <si>
    <t>27</t>
  </si>
  <si>
    <t>211971121</t>
  </si>
  <si>
    <t>Zřízení opláštění výplně z geotextilie odvodňovacích žeber nebo trativodů v rýze nebo zářezu se stěnami svislými nebo šikmými o sklonu přes 1:2 při rozvinuté šířce opláštění do 2,5 m</t>
  </si>
  <si>
    <t>464805461</t>
  </si>
  <si>
    <t>https://podminky.urs.cz/item/CS_URS_2024_02/211971121</t>
  </si>
  <si>
    <t>vsakovací jámy - dno a stěny</t>
  </si>
  <si>
    <t>(4,0+1,2)*2*1,0+4*1,2</t>
  </si>
  <si>
    <t>(4,0+2,3)*2*1,0+4*2,3</t>
  </si>
  <si>
    <t>pi*2,4*1,0+pi*1,2*1,2</t>
  </si>
  <si>
    <t>(3,8+1,7)*2*1,0+3,8*1,7</t>
  </si>
  <si>
    <t>(2,6+1,3)*2*1,0+2,6*1,3</t>
  </si>
  <si>
    <t>((1,0+2,5)*2*1,5+1,0*2,5)*2</t>
  </si>
  <si>
    <t>((1,5+3,0)*2*1,5+1,5*3,0)*6</t>
  </si>
  <si>
    <t>28</t>
  </si>
  <si>
    <t>69311081</t>
  </si>
  <si>
    <t>geotextilie netkaná separační, ochranná, filtrační, drenážní PES 300g/m2</t>
  </si>
  <si>
    <t>-900032659</t>
  </si>
  <si>
    <t>211,704</t>
  </si>
  <si>
    <t>211,704*1,1845 'Přepočtené koeficientem množství</t>
  </si>
  <si>
    <t>29</t>
  </si>
  <si>
    <t>212532111</t>
  </si>
  <si>
    <t>Lože pro trativody z kameniva hrubého drceného</t>
  </si>
  <si>
    <t>-1782191607</t>
  </si>
  <si>
    <t>https://podminky.urs.cz/item/CS_URS_2024_02/212532111</t>
  </si>
  <si>
    <t>0,5*0,3*(5,5*2+5,5+5,0+7,5+5,2+5,5+16)</t>
  </si>
  <si>
    <t>30</t>
  </si>
  <si>
    <t>212755214</t>
  </si>
  <si>
    <t>Trativody bez lože z drenážních trubek plastových flexibilních D 100 mm</t>
  </si>
  <si>
    <t>m</t>
  </si>
  <si>
    <t>610330042</t>
  </si>
  <si>
    <t>https://podminky.urs.cz/item/CS_URS_2024_02/212755214</t>
  </si>
  <si>
    <t>(5,5*2+5,5+5,0+7,5+5,2+5,5+16)*1,2</t>
  </si>
  <si>
    <t>31</t>
  </si>
  <si>
    <t>275313611</t>
  </si>
  <si>
    <t>Základy z betonu prostého patky a bloky z betonu kamenem neprokládaného tř. C 16/20</t>
  </si>
  <si>
    <t>1327260046</t>
  </si>
  <si>
    <t>https://podminky.urs.cz/item/CS_URS_2024_02/275313611</t>
  </si>
  <si>
    <t>Komunikace pozemní</t>
  </si>
  <si>
    <t>32</t>
  </si>
  <si>
    <t>564710002</t>
  </si>
  <si>
    <t>Podklad nebo kryt z kameniva hrubého drceného vel. 8-16 mm s rozprostřením a zhutněním plochy jednotlivě do 100 m2, po zhutnění tl. 60 mm</t>
  </si>
  <si>
    <t>583420148</t>
  </si>
  <si>
    <t>https://podminky.urs.cz/item/CS_URS_2024_02/564710002</t>
  </si>
  <si>
    <t>přístupové mlatové chodníky - odhad</t>
  </si>
  <si>
    <t>33</t>
  </si>
  <si>
    <t>564730101</t>
  </si>
  <si>
    <t>Podklad nebo kryt z kameniva hrubého drceného vel. 16-32 mm s rozprostřením a zhutněním plochy jednotlivě do 100 m2, po zhutnění tl. 100 mm</t>
  </si>
  <si>
    <t>-1963001293</t>
  </si>
  <si>
    <t>https://podminky.urs.cz/item/CS_URS_2024_02/564730101</t>
  </si>
  <si>
    <t>34</t>
  </si>
  <si>
    <t>564801012</t>
  </si>
  <si>
    <t>Podklad ze štěrkodrti ŠD s rozprostřením a zhutněním plochy jednotlivě do 100 m2, po zhutnění tl. 40 mm</t>
  </si>
  <si>
    <t>-1166645355</t>
  </si>
  <si>
    <t>https://podminky.urs.cz/item/CS_URS_2024_02/564801012</t>
  </si>
  <si>
    <t xml:space="preserve">horní vrstva mlatové plochy - hlinitopísčitá lomová prosívka  frakce 0-4mm</t>
  </si>
  <si>
    <t>35</t>
  </si>
  <si>
    <t>564861011</t>
  </si>
  <si>
    <t>Podklad ze štěrkodrti ŠD s rozprostřením a zhutněním plochy jednotlivě do 100 m2, po zhutnění tl. 200 mm</t>
  </si>
  <si>
    <t>878978545</t>
  </si>
  <si>
    <t>https://podminky.urs.cz/item/CS_URS_2024_02/564861011</t>
  </si>
  <si>
    <t>podklad pod asfalt</t>
  </si>
  <si>
    <t>36</t>
  </si>
  <si>
    <t>57236111X</t>
  </si>
  <si>
    <t>Kryt povrchu asfaltovou směsí tl přes 40-80mm včetně tvarování a hutnění, ruční rozvoz směsi</t>
  </si>
  <si>
    <t>169638152</t>
  </si>
  <si>
    <t>Úpravy povrchů, podlahy a osazování výplní</t>
  </si>
  <si>
    <t>37</t>
  </si>
  <si>
    <t>637121111</t>
  </si>
  <si>
    <t>Okapový chodník z kameniva s udusáním a urovnáním povrchu z kačírku tl. 100 mm</t>
  </si>
  <si>
    <t>-1941274225</t>
  </si>
  <si>
    <t>https://podminky.urs.cz/item/CS_URS_2024_02/637121111</t>
  </si>
  <si>
    <t>vsakovací jámy - povrch</t>
  </si>
  <si>
    <t>1,0*2,5*2</t>
  </si>
  <si>
    <t>1,5*3,0*6</t>
  </si>
  <si>
    <t>4,0*1,2</t>
  </si>
  <si>
    <t>4,0*2,3*0,5</t>
  </si>
  <si>
    <t>pi*1,2*1,2</t>
  </si>
  <si>
    <t>3,8*1,7</t>
  </si>
  <si>
    <t>2,6*1,3</t>
  </si>
  <si>
    <t>Trubní vedení</t>
  </si>
  <si>
    <t>38</t>
  </si>
  <si>
    <t>897171111</t>
  </si>
  <si>
    <t>Akumulační boxy z polypropylenu PP pro vsakování dešťových vod pro pochozí a pod plochy zatížené osobními automobily o celkovém akumulačním objemu do 10 m3</t>
  </si>
  <si>
    <t>-1112205308</t>
  </si>
  <si>
    <t>https://podminky.urs.cz/item/CS_URS_2024_02/897171111</t>
  </si>
  <si>
    <t xml:space="preserve">vsakovací boxy 300l - venkovní  jezírka - včetně opláštění geotextilií</t>
  </si>
  <si>
    <t>(2*2+4*6)*0,42*0,6*1,2</t>
  </si>
  <si>
    <t>Ostatní konstrukce a práce, bourání</t>
  </si>
  <si>
    <t>39</t>
  </si>
  <si>
    <t>916111123</t>
  </si>
  <si>
    <t>Osazení silniční obruby z dlažebních kostek v jedné řadě s ložem tl. přes 50 do 100 mm, s vyplněním a zatřením spár cementovou maltou z drobných kostek s boční opěrou z betonu prostého, do lože z betonu prostého téže značky</t>
  </si>
  <si>
    <t>-915052503</t>
  </si>
  <si>
    <t>https://podminky.urs.cz/item/CS_URS_2024_02/916111123</t>
  </si>
  <si>
    <t>mlatové chodníky</t>
  </si>
  <si>
    <t>30*2</t>
  </si>
  <si>
    <t>40</t>
  </si>
  <si>
    <t>58381007</t>
  </si>
  <si>
    <t>kostka štípaná dlažební žula drobná 8/10</t>
  </si>
  <si>
    <t>821852736</t>
  </si>
  <si>
    <t>60*0,2*1,05</t>
  </si>
  <si>
    <t>41</t>
  </si>
  <si>
    <t>916991121</t>
  </si>
  <si>
    <t>Lože pod obrubníky, krajníky nebo obruby z dlažebních kostek z betonu prostého</t>
  </si>
  <si>
    <t>866257156</t>
  </si>
  <si>
    <t>https://podminky.urs.cz/item/CS_URS_2024_02/916991121</t>
  </si>
  <si>
    <t>30*0,3*0,2</t>
  </si>
  <si>
    <t>42</t>
  </si>
  <si>
    <t>98500</t>
  </si>
  <si>
    <t>D+M tabule s provozním řádem, konstrukce ocel - pozink</t>
  </si>
  <si>
    <t>kpl</t>
  </si>
  <si>
    <t>-822648227</t>
  </si>
  <si>
    <t>43</t>
  </si>
  <si>
    <t>986000</t>
  </si>
  <si>
    <t>Směrovací nástřiky</t>
  </si>
  <si>
    <t>387117853</t>
  </si>
  <si>
    <t>44</t>
  </si>
  <si>
    <t>9865000</t>
  </si>
  <si>
    <t>Betonová street překážka - beton B25/30 včetně armování - dle specifikace</t>
  </si>
  <si>
    <t>kus</t>
  </si>
  <si>
    <t>-1460224590</t>
  </si>
  <si>
    <t>998</t>
  </si>
  <si>
    <t>Přesun hmot</t>
  </si>
  <si>
    <t>45</t>
  </si>
  <si>
    <t>998222012</t>
  </si>
  <si>
    <t>Přesun hmot pro tělovýchovné plochy dopravní vzdálenost do 200 m</t>
  </si>
  <si>
    <t>565446415</t>
  </si>
  <si>
    <t>https://podminky.urs.cz/item/CS_URS_2024_02/998222012</t>
  </si>
  <si>
    <t>46</t>
  </si>
  <si>
    <t>998231411</t>
  </si>
  <si>
    <t>Příplatek za ruční manipulaci s materiálem</t>
  </si>
  <si>
    <t>283171450</t>
  </si>
  <si>
    <t>https://podminky.urs.cz/item/CS_URS_2024_02/998231411</t>
  </si>
  <si>
    <t>štěrkový podklad dráhy</t>
  </si>
  <si>
    <t>251,693</t>
  </si>
  <si>
    <t>VRN</t>
  </si>
  <si>
    <t>Vedlejší rozpočtové náklady</t>
  </si>
  <si>
    <t>VRN1</t>
  </si>
  <si>
    <t>Průzkumné, geodetické a projektové práce</t>
  </si>
  <si>
    <t>47</t>
  </si>
  <si>
    <t>010001000</t>
  </si>
  <si>
    <t>Průzkumné, zeměměřičské a projektové práce</t>
  </si>
  <si>
    <t>1024</t>
  </si>
  <si>
    <t>1487829559</t>
  </si>
  <si>
    <t>https://podminky.urs.cz/item/CS_URS_2024_02/010001000</t>
  </si>
  <si>
    <t>Poznámka k položce:_x000d_
vytýčení stavby, lavičky, pomocné konstrukce při stavbě</t>
  </si>
  <si>
    <t>48</t>
  </si>
  <si>
    <t>012414000</t>
  </si>
  <si>
    <t>Geometrický plán</t>
  </si>
  <si>
    <t>2859856</t>
  </si>
  <si>
    <t>https://podminky.urs.cz/item/CS_URS_2024_02/012414000</t>
  </si>
  <si>
    <t>49</t>
  </si>
  <si>
    <t>012444000</t>
  </si>
  <si>
    <t>Geodetické měření skutečného provedení stavby</t>
  </si>
  <si>
    <t>pl…</t>
  </si>
  <si>
    <t>-163681278</t>
  </si>
  <si>
    <t>https://podminky.urs.cz/item/CS_URS_2024_02/012444000</t>
  </si>
  <si>
    <t>VRN3</t>
  </si>
  <si>
    <t>Zařízení staveniště</t>
  </si>
  <si>
    <t>50</t>
  </si>
  <si>
    <t>030001000</t>
  </si>
  <si>
    <t>1563750934</t>
  </si>
  <si>
    <t>https://podminky.urs.cz/item/CS_URS_2024_02/030001000</t>
  </si>
  <si>
    <t>Poznámka k položce:_x000d_
zřízení, provoz, likvidace, uvedení do původního stavu, dopravní opatření, čištění kmunikací , oplocení cca 200m, komunikace s třetími stranami, vstupy na pozemky, skládka materiálu, poplatky správní a pronájmy ploch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</si>
</sst>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7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vertical="center" wrapText="1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21151123" TargetMode="External" /><Relationship Id="rId2" Type="http://schemas.openxmlformats.org/officeDocument/2006/relationships/hyperlink" Target="https://podminky.urs.cz/item/CS_URS_2024_02/162251102" TargetMode="External" /><Relationship Id="rId3" Type="http://schemas.openxmlformats.org/officeDocument/2006/relationships/hyperlink" Target="https://podminky.urs.cz/item/CS_URS_2024_02/131213711" TargetMode="External" /><Relationship Id="rId4" Type="http://schemas.openxmlformats.org/officeDocument/2006/relationships/hyperlink" Target="https://podminky.urs.cz/item/CS_URS_2024_02/131251100" TargetMode="External" /><Relationship Id="rId5" Type="http://schemas.openxmlformats.org/officeDocument/2006/relationships/hyperlink" Target="https://podminky.urs.cz/item/CS_URS_2024_02/132251101" TargetMode="External" /><Relationship Id="rId6" Type="http://schemas.openxmlformats.org/officeDocument/2006/relationships/hyperlink" Target="https://podminky.urs.cz/item/CS_URS_2024_02/171251201" TargetMode="External" /><Relationship Id="rId7" Type="http://schemas.openxmlformats.org/officeDocument/2006/relationships/hyperlink" Target="https://podminky.urs.cz/item/CS_URS_2024_02/122251102" TargetMode="External" /><Relationship Id="rId8" Type="http://schemas.openxmlformats.org/officeDocument/2006/relationships/hyperlink" Target="https://podminky.urs.cz/item/CS_URS_2024_02/162251102" TargetMode="External" /><Relationship Id="rId9" Type="http://schemas.openxmlformats.org/officeDocument/2006/relationships/hyperlink" Target="https://podminky.urs.cz/item/CS_URS_2024_02/167151111" TargetMode="External" /><Relationship Id="rId10" Type="http://schemas.openxmlformats.org/officeDocument/2006/relationships/hyperlink" Target="https://podminky.urs.cz/item/CS_URS_2024_02/171151103" TargetMode="External" /><Relationship Id="rId11" Type="http://schemas.openxmlformats.org/officeDocument/2006/relationships/hyperlink" Target="https://podminky.urs.cz/item/CS_URS_2024_02/171151101" TargetMode="External" /><Relationship Id="rId12" Type="http://schemas.openxmlformats.org/officeDocument/2006/relationships/hyperlink" Target="https://podminky.urs.cz/item/CS_URS_2024_02/171151101" TargetMode="External" /><Relationship Id="rId13" Type="http://schemas.openxmlformats.org/officeDocument/2006/relationships/hyperlink" Target="https://podminky.urs.cz/item/CS_URS_2024_02/116951101" TargetMode="External" /><Relationship Id="rId14" Type="http://schemas.openxmlformats.org/officeDocument/2006/relationships/hyperlink" Target="https://podminky.urs.cz/item/CS_URS_2024_02/181912112" TargetMode="External" /><Relationship Id="rId15" Type="http://schemas.openxmlformats.org/officeDocument/2006/relationships/hyperlink" Target="https://podminky.urs.cz/item/CS_URS_2024_02/181111123" TargetMode="External" /><Relationship Id="rId16" Type="http://schemas.openxmlformats.org/officeDocument/2006/relationships/hyperlink" Target="https://podminky.urs.cz/item/CS_URS_2024_02/181311103" TargetMode="External" /><Relationship Id="rId17" Type="http://schemas.openxmlformats.org/officeDocument/2006/relationships/hyperlink" Target="https://podminky.urs.cz/item/CS_URS_2024_02/181411133" TargetMode="External" /><Relationship Id="rId18" Type="http://schemas.openxmlformats.org/officeDocument/2006/relationships/hyperlink" Target="https://podminky.urs.cz/item/CS_URS_2024_02/181912112" TargetMode="External" /><Relationship Id="rId19" Type="http://schemas.openxmlformats.org/officeDocument/2006/relationships/hyperlink" Target="https://podminky.urs.cz/item/CS_URS_2024_02/183403153" TargetMode="External" /><Relationship Id="rId20" Type="http://schemas.openxmlformats.org/officeDocument/2006/relationships/hyperlink" Target="https://podminky.urs.cz/item/CS_URS_2024_02/183403253" TargetMode="External" /><Relationship Id="rId21" Type="http://schemas.openxmlformats.org/officeDocument/2006/relationships/hyperlink" Target="https://podminky.urs.cz/item/CS_URS_2024_02/185804312" TargetMode="External" /><Relationship Id="rId22" Type="http://schemas.openxmlformats.org/officeDocument/2006/relationships/hyperlink" Target="https://podminky.urs.cz/item/CS_URS_2024_02/185851121" TargetMode="External" /><Relationship Id="rId23" Type="http://schemas.openxmlformats.org/officeDocument/2006/relationships/hyperlink" Target="https://podminky.urs.cz/item/CS_URS_2024_02/211531111" TargetMode="External" /><Relationship Id="rId24" Type="http://schemas.openxmlformats.org/officeDocument/2006/relationships/hyperlink" Target="https://podminky.urs.cz/item/CS_URS_2024_02/211971121" TargetMode="External" /><Relationship Id="rId25" Type="http://schemas.openxmlformats.org/officeDocument/2006/relationships/hyperlink" Target="https://podminky.urs.cz/item/CS_URS_2024_02/212532111" TargetMode="External" /><Relationship Id="rId26" Type="http://schemas.openxmlformats.org/officeDocument/2006/relationships/hyperlink" Target="https://podminky.urs.cz/item/CS_URS_2024_02/212755214" TargetMode="External" /><Relationship Id="rId27" Type="http://schemas.openxmlformats.org/officeDocument/2006/relationships/hyperlink" Target="https://podminky.urs.cz/item/CS_URS_2024_02/275313611" TargetMode="External" /><Relationship Id="rId28" Type="http://schemas.openxmlformats.org/officeDocument/2006/relationships/hyperlink" Target="https://podminky.urs.cz/item/CS_URS_2024_02/564710002" TargetMode="External" /><Relationship Id="rId29" Type="http://schemas.openxmlformats.org/officeDocument/2006/relationships/hyperlink" Target="https://podminky.urs.cz/item/CS_URS_2024_02/564730101" TargetMode="External" /><Relationship Id="rId30" Type="http://schemas.openxmlformats.org/officeDocument/2006/relationships/hyperlink" Target="https://podminky.urs.cz/item/CS_URS_2024_02/564801012" TargetMode="External" /><Relationship Id="rId31" Type="http://schemas.openxmlformats.org/officeDocument/2006/relationships/hyperlink" Target="https://podminky.urs.cz/item/CS_URS_2024_02/564861011" TargetMode="External" /><Relationship Id="rId32" Type="http://schemas.openxmlformats.org/officeDocument/2006/relationships/hyperlink" Target="https://podminky.urs.cz/item/CS_URS_2024_02/637121111" TargetMode="External" /><Relationship Id="rId33" Type="http://schemas.openxmlformats.org/officeDocument/2006/relationships/hyperlink" Target="https://podminky.urs.cz/item/CS_URS_2024_02/897171111" TargetMode="External" /><Relationship Id="rId34" Type="http://schemas.openxmlformats.org/officeDocument/2006/relationships/hyperlink" Target="https://podminky.urs.cz/item/CS_URS_2024_02/916111123" TargetMode="External" /><Relationship Id="rId35" Type="http://schemas.openxmlformats.org/officeDocument/2006/relationships/hyperlink" Target="https://podminky.urs.cz/item/CS_URS_2024_02/916991121" TargetMode="External" /><Relationship Id="rId36" Type="http://schemas.openxmlformats.org/officeDocument/2006/relationships/hyperlink" Target="https://podminky.urs.cz/item/CS_URS_2024_02/998222012" TargetMode="External" /><Relationship Id="rId37" Type="http://schemas.openxmlformats.org/officeDocument/2006/relationships/hyperlink" Target="https://podminky.urs.cz/item/CS_URS_2024_02/998231411" TargetMode="External" /><Relationship Id="rId38" Type="http://schemas.openxmlformats.org/officeDocument/2006/relationships/hyperlink" Target="https://podminky.urs.cz/item/CS_URS_2024_02/010001000" TargetMode="External" /><Relationship Id="rId39" Type="http://schemas.openxmlformats.org/officeDocument/2006/relationships/hyperlink" Target="https://podminky.urs.cz/item/CS_URS_2024_02/012414000" TargetMode="External" /><Relationship Id="rId40" Type="http://schemas.openxmlformats.org/officeDocument/2006/relationships/hyperlink" Target="https://podminky.urs.cz/item/CS_URS_2024_02/012444000" TargetMode="External" /><Relationship Id="rId41" Type="http://schemas.openxmlformats.org/officeDocument/2006/relationships/hyperlink" Target="https://podminky.urs.cz/item/CS_URS_2024_02/030001000" TargetMode="External" /><Relationship Id="rId42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33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37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38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39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40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41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42</v>
      </c>
      <c r="E29" s="48"/>
      <c r="F29" s="33" t="s">
        <v>43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44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45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46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47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48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49</v>
      </c>
      <c r="U35" s="55"/>
      <c r="V35" s="55"/>
      <c r="W35" s="55"/>
      <c r="X35" s="57" t="s">
        <v>50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51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2024-213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Pumptrack Kopřivnice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1318/1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30. 10. 2024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Město Kopřivnice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>Bc. Monika Vostárková</v>
      </c>
      <c r="AN49" s="65"/>
      <c r="AO49" s="65"/>
      <c r="AP49" s="65"/>
      <c r="AQ49" s="41"/>
      <c r="AR49" s="45"/>
      <c r="AS49" s="75" t="s">
        <v>52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34</v>
      </c>
      <c r="AJ50" s="41"/>
      <c r="AK50" s="41"/>
      <c r="AL50" s="41"/>
      <c r="AM50" s="74" t="str">
        <f>IF(E20="","",E20)</f>
        <v xml:space="preserve"> 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53</v>
      </c>
      <c r="D52" s="88"/>
      <c r="E52" s="88"/>
      <c r="F52" s="88"/>
      <c r="G52" s="88"/>
      <c r="H52" s="89"/>
      <c r="I52" s="90" t="s">
        <v>54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55</v>
      </c>
      <c r="AH52" s="88"/>
      <c r="AI52" s="88"/>
      <c r="AJ52" s="88"/>
      <c r="AK52" s="88"/>
      <c r="AL52" s="88"/>
      <c r="AM52" s="88"/>
      <c r="AN52" s="90" t="s">
        <v>56</v>
      </c>
      <c r="AO52" s="88"/>
      <c r="AP52" s="88"/>
      <c r="AQ52" s="92" t="s">
        <v>57</v>
      </c>
      <c r="AR52" s="45"/>
      <c r="AS52" s="93" t="s">
        <v>58</v>
      </c>
      <c r="AT52" s="94" t="s">
        <v>59</v>
      </c>
      <c r="AU52" s="94" t="s">
        <v>60</v>
      </c>
      <c r="AV52" s="94" t="s">
        <v>61</v>
      </c>
      <c r="AW52" s="94" t="s">
        <v>62</v>
      </c>
      <c r="AX52" s="94" t="s">
        <v>63</v>
      </c>
      <c r="AY52" s="94" t="s">
        <v>64</v>
      </c>
      <c r="AZ52" s="94" t="s">
        <v>65</v>
      </c>
      <c r="BA52" s="94" t="s">
        <v>66</v>
      </c>
      <c r="BB52" s="94" t="s">
        <v>67</v>
      </c>
      <c r="BC52" s="94" t="s">
        <v>68</v>
      </c>
      <c r="BD52" s="95" t="s">
        <v>69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70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ROUND(AS55,2)</f>
        <v>0</v>
      </c>
      <c r="AT54" s="107">
        <f>ROUND(SUM(AV54:AW54),2)</f>
        <v>0</v>
      </c>
      <c r="AU54" s="108">
        <f>ROUND(AU55,5)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ROUND(AZ55,2)</f>
        <v>0</v>
      </c>
      <c r="BA54" s="107">
        <f>ROUND(BA55,2)</f>
        <v>0</v>
      </c>
      <c r="BB54" s="107">
        <f>ROUND(BB55,2)</f>
        <v>0</v>
      </c>
      <c r="BC54" s="107">
        <f>ROUND(BC55,2)</f>
        <v>0</v>
      </c>
      <c r="BD54" s="109">
        <f>ROUND(BD55,2)</f>
        <v>0</v>
      </c>
      <c r="BE54" s="6"/>
      <c r="BS54" s="110" t="s">
        <v>71</v>
      </c>
      <c r="BT54" s="110" t="s">
        <v>72</v>
      </c>
      <c r="BU54" s="111" t="s">
        <v>73</v>
      </c>
      <c r="BV54" s="110" t="s">
        <v>74</v>
      </c>
      <c r="BW54" s="110" t="s">
        <v>5</v>
      </c>
      <c r="BX54" s="110" t="s">
        <v>75</v>
      </c>
      <c r="CL54" s="110" t="s">
        <v>19</v>
      </c>
    </row>
    <row r="55" s="7" customFormat="1" ht="16.5" customHeight="1">
      <c r="A55" s="112" t="s">
        <v>76</v>
      </c>
      <c r="B55" s="113"/>
      <c r="C55" s="114"/>
      <c r="D55" s="115" t="s">
        <v>77</v>
      </c>
      <c r="E55" s="115"/>
      <c r="F55" s="115"/>
      <c r="G55" s="115"/>
      <c r="H55" s="115"/>
      <c r="I55" s="116"/>
      <c r="J55" s="115" t="s">
        <v>78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'01 - Stavební práce'!J30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79</v>
      </c>
      <c r="AR55" s="119"/>
      <c r="AS55" s="120">
        <v>0</v>
      </c>
      <c r="AT55" s="121">
        <f>ROUND(SUM(AV55:AW55),2)</f>
        <v>0</v>
      </c>
      <c r="AU55" s="122">
        <f>'01 - Stavební práce'!P90</f>
        <v>0</v>
      </c>
      <c r="AV55" s="121">
        <f>'01 - Stavební práce'!J33</f>
        <v>0</v>
      </c>
      <c r="AW55" s="121">
        <f>'01 - Stavební práce'!J34</f>
        <v>0</v>
      </c>
      <c r="AX55" s="121">
        <f>'01 - Stavební práce'!J35</f>
        <v>0</v>
      </c>
      <c r="AY55" s="121">
        <f>'01 - Stavební práce'!J36</f>
        <v>0</v>
      </c>
      <c r="AZ55" s="121">
        <f>'01 - Stavební práce'!F33</f>
        <v>0</v>
      </c>
      <c r="BA55" s="121">
        <f>'01 - Stavební práce'!F34</f>
        <v>0</v>
      </c>
      <c r="BB55" s="121">
        <f>'01 - Stavební práce'!F35</f>
        <v>0</v>
      </c>
      <c r="BC55" s="121">
        <f>'01 - Stavební práce'!F36</f>
        <v>0</v>
      </c>
      <c r="BD55" s="123">
        <f>'01 - Stavební práce'!F37</f>
        <v>0</v>
      </c>
      <c r="BE55" s="7"/>
      <c r="BT55" s="124" t="s">
        <v>80</v>
      </c>
      <c r="BV55" s="124" t="s">
        <v>74</v>
      </c>
      <c r="BW55" s="124" t="s">
        <v>81</v>
      </c>
      <c r="BX55" s="124" t="s">
        <v>5</v>
      </c>
      <c r="CL55" s="124" t="s">
        <v>19</v>
      </c>
      <c r="CM55" s="124" t="s">
        <v>82</v>
      </c>
    </row>
    <row r="56" s="2" customFormat="1" ht="30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5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</row>
    <row r="57" s="2" customFormat="1" ht="6.96" customHeight="1">
      <c r="A57" s="39"/>
      <c r="B57" s="60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</sheetData>
  <sheetProtection sheet="1" formatColumns="0" formatRows="0" objects="1" scenarios="1" spinCount="100000" saltValue="KVxounOYofbFW22CiKZJj3hXsSKWTFVlu6T1oo4EmWsXgP8x2FJnPTmgxZmv+r9C/cLzzI9gJA01jN8xEmqpCg==" hashValue="as/oK93mUk+NlZYqDzxbYhAEAIZHCljmxK9PDsE0yE8OF6/4bDtqqAatH5S4FnChVJPBlNnj2CX1BCsLIdHY1g==" algorithmName="SHA-512" password="C68C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01 - Stavební práce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81</v>
      </c>
    </row>
    <row r="3" hidden="1" s="1" customFormat="1" ht="6.96" customHeight="1">
      <c r="B3" s="125"/>
      <c r="C3" s="126"/>
      <c r="D3" s="126"/>
      <c r="E3" s="126"/>
      <c r="F3" s="126"/>
      <c r="G3" s="126"/>
      <c r="H3" s="126"/>
      <c r="I3" s="126"/>
      <c r="J3" s="126"/>
      <c r="K3" s="126"/>
      <c r="L3" s="21"/>
      <c r="AT3" s="18" t="s">
        <v>82</v>
      </c>
    </row>
    <row r="4" hidden="1" s="1" customFormat="1" ht="24.96" customHeight="1">
      <c r="B4" s="21"/>
      <c r="D4" s="127" t="s">
        <v>83</v>
      </c>
      <c r="L4" s="21"/>
      <c r="M4" s="128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29" t="s">
        <v>16</v>
      </c>
      <c r="L6" s="21"/>
    </row>
    <row r="7" hidden="1" s="1" customFormat="1" ht="16.5" customHeight="1">
      <c r="B7" s="21"/>
      <c r="E7" s="130" t="str">
        <f>'Rekapitulace stavby'!K6</f>
        <v>Pumptrack Kopřivnice</v>
      </c>
      <c r="F7" s="129"/>
      <c r="G7" s="129"/>
      <c r="H7" s="129"/>
      <c r="L7" s="21"/>
    </row>
    <row r="8" hidden="1" s="2" customFormat="1" ht="12" customHeight="1">
      <c r="A8" s="39"/>
      <c r="B8" s="45"/>
      <c r="C8" s="39"/>
      <c r="D8" s="129" t="s">
        <v>84</v>
      </c>
      <c r="E8" s="39"/>
      <c r="F8" s="39"/>
      <c r="G8" s="39"/>
      <c r="H8" s="39"/>
      <c r="I8" s="39"/>
      <c r="J8" s="39"/>
      <c r="K8" s="39"/>
      <c r="L8" s="131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hidden="1" s="2" customFormat="1" ht="16.5" customHeight="1">
      <c r="A9" s="39"/>
      <c r="B9" s="45"/>
      <c r="C9" s="39"/>
      <c r="D9" s="39"/>
      <c r="E9" s="132" t="s">
        <v>85</v>
      </c>
      <c r="F9" s="39"/>
      <c r="G9" s="39"/>
      <c r="H9" s="39"/>
      <c r="I9" s="39"/>
      <c r="J9" s="39"/>
      <c r="K9" s="39"/>
      <c r="L9" s="131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1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2" customHeight="1">
      <c r="A11" s="39"/>
      <c r="B11" s="45"/>
      <c r="C11" s="39"/>
      <c r="D11" s="129" t="s">
        <v>18</v>
      </c>
      <c r="E11" s="39"/>
      <c r="F11" s="133" t="s">
        <v>19</v>
      </c>
      <c r="G11" s="39"/>
      <c r="H11" s="39"/>
      <c r="I11" s="129" t="s">
        <v>20</v>
      </c>
      <c r="J11" s="133" t="s">
        <v>19</v>
      </c>
      <c r="K11" s="39"/>
      <c r="L11" s="131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29" t="s">
        <v>21</v>
      </c>
      <c r="E12" s="39"/>
      <c r="F12" s="133" t="s">
        <v>22</v>
      </c>
      <c r="G12" s="39"/>
      <c r="H12" s="39"/>
      <c r="I12" s="129" t="s">
        <v>23</v>
      </c>
      <c r="J12" s="134" t="str">
        <f>'Rekapitulace stavby'!AN8</f>
        <v>30. 10. 2024</v>
      </c>
      <c r="K12" s="39"/>
      <c r="L12" s="131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1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29" t="s">
        <v>25</v>
      </c>
      <c r="E14" s="39"/>
      <c r="F14" s="39"/>
      <c r="G14" s="39"/>
      <c r="H14" s="39"/>
      <c r="I14" s="129" t="s">
        <v>26</v>
      </c>
      <c r="J14" s="133" t="s">
        <v>19</v>
      </c>
      <c r="K14" s="39"/>
      <c r="L14" s="131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8" customHeight="1">
      <c r="A15" s="39"/>
      <c r="B15" s="45"/>
      <c r="C15" s="39"/>
      <c r="D15" s="39"/>
      <c r="E15" s="133" t="s">
        <v>27</v>
      </c>
      <c r="F15" s="39"/>
      <c r="G15" s="39"/>
      <c r="H15" s="39"/>
      <c r="I15" s="129" t="s">
        <v>28</v>
      </c>
      <c r="J15" s="133" t="s">
        <v>19</v>
      </c>
      <c r="K15" s="39"/>
      <c r="L15" s="131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1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2" customHeight="1">
      <c r="A17" s="39"/>
      <c r="B17" s="45"/>
      <c r="C17" s="39"/>
      <c r="D17" s="129" t="s">
        <v>29</v>
      </c>
      <c r="E17" s="39"/>
      <c r="F17" s="39"/>
      <c r="G17" s="39"/>
      <c r="H17" s="39"/>
      <c r="I17" s="129" t="s">
        <v>26</v>
      </c>
      <c r="J17" s="34" t="str">
        <f>'Rekapitulace stavby'!AN13</f>
        <v>Vyplň údaj</v>
      </c>
      <c r="K17" s="39"/>
      <c r="L17" s="131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3"/>
      <c r="G18" s="133"/>
      <c r="H18" s="133"/>
      <c r="I18" s="129" t="s">
        <v>28</v>
      </c>
      <c r="J18" s="34" t="str">
        <f>'Rekapitulace stavby'!AN14</f>
        <v>Vyplň údaj</v>
      </c>
      <c r="K18" s="39"/>
      <c r="L18" s="131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1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2" customHeight="1">
      <c r="A20" s="39"/>
      <c r="B20" s="45"/>
      <c r="C20" s="39"/>
      <c r="D20" s="129" t="s">
        <v>31</v>
      </c>
      <c r="E20" s="39"/>
      <c r="F20" s="39"/>
      <c r="G20" s="39"/>
      <c r="H20" s="39"/>
      <c r="I20" s="129" t="s">
        <v>26</v>
      </c>
      <c r="J20" s="133" t="s">
        <v>19</v>
      </c>
      <c r="K20" s="39"/>
      <c r="L20" s="131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8" customHeight="1">
      <c r="A21" s="39"/>
      <c r="B21" s="45"/>
      <c r="C21" s="39"/>
      <c r="D21" s="39"/>
      <c r="E21" s="133" t="s">
        <v>32</v>
      </c>
      <c r="F21" s="39"/>
      <c r="G21" s="39"/>
      <c r="H21" s="39"/>
      <c r="I21" s="129" t="s">
        <v>28</v>
      </c>
      <c r="J21" s="133" t="s">
        <v>19</v>
      </c>
      <c r="K21" s="39"/>
      <c r="L21" s="131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1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2" customHeight="1">
      <c r="A23" s="39"/>
      <c r="B23" s="45"/>
      <c r="C23" s="39"/>
      <c r="D23" s="129" t="s">
        <v>34</v>
      </c>
      <c r="E23" s="39"/>
      <c r="F23" s="39"/>
      <c r="G23" s="39"/>
      <c r="H23" s="39"/>
      <c r="I23" s="129" t="s">
        <v>26</v>
      </c>
      <c r="J23" s="133" t="str">
        <f>IF('Rekapitulace stavby'!AN19="","",'Rekapitulace stavby'!AN19)</f>
        <v/>
      </c>
      <c r="K23" s="39"/>
      <c r="L23" s="131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8" customHeight="1">
      <c r="A24" s="39"/>
      <c r="B24" s="45"/>
      <c r="C24" s="39"/>
      <c r="D24" s="39"/>
      <c r="E24" s="133" t="str">
        <f>IF('Rekapitulace stavby'!E20="","",'Rekapitulace stavby'!E20)</f>
        <v xml:space="preserve"> </v>
      </c>
      <c r="F24" s="39"/>
      <c r="G24" s="39"/>
      <c r="H24" s="39"/>
      <c r="I24" s="129" t="s">
        <v>28</v>
      </c>
      <c r="J24" s="133" t="str">
        <f>IF('Rekapitulace stavby'!AN20="","",'Rekapitulace stavby'!AN20)</f>
        <v/>
      </c>
      <c r="K24" s="39"/>
      <c r="L24" s="131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1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2" customHeight="1">
      <c r="A26" s="39"/>
      <c r="B26" s="45"/>
      <c r="C26" s="39"/>
      <c r="D26" s="129" t="s">
        <v>36</v>
      </c>
      <c r="E26" s="39"/>
      <c r="F26" s="39"/>
      <c r="G26" s="39"/>
      <c r="H26" s="39"/>
      <c r="I26" s="39"/>
      <c r="J26" s="39"/>
      <c r="K26" s="39"/>
      <c r="L26" s="131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8" customFormat="1" ht="16.5" customHeight="1">
      <c r="A27" s="135"/>
      <c r="B27" s="136"/>
      <c r="C27" s="135"/>
      <c r="D27" s="135"/>
      <c r="E27" s="137" t="s">
        <v>19</v>
      </c>
      <c r="F27" s="137"/>
      <c r="G27" s="137"/>
      <c r="H27" s="137"/>
      <c r="I27" s="135"/>
      <c r="J27" s="135"/>
      <c r="K27" s="135"/>
      <c r="L27" s="138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</row>
    <row r="28" hidden="1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1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139"/>
      <c r="E29" s="139"/>
      <c r="F29" s="139"/>
      <c r="G29" s="139"/>
      <c r="H29" s="139"/>
      <c r="I29" s="139"/>
      <c r="J29" s="139"/>
      <c r="K29" s="139"/>
      <c r="L29" s="131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25.44" customHeight="1">
      <c r="A30" s="39"/>
      <c r="B30" s="45"/>
      <c r="C30" s="39"/>
      <c r="D30" s="140" t="s">
        <v>38</v>
      </c>
      <c r="E30" s="39"/>
      <c r="F30" s="39"/>
      <c r="G30" s="39"/>
      <c r="H30" s="39"/>
      <c r="I30" s="39"/>
      <c r="J30" s="141">
        <f>ROUND(J90, 2)</f>
        <v>0</v>
      </c>
      <c r="K30" s="39"/>
      <c r="L30" s="131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39"/>
      <c r="E31" s="139"/>
      <c r="F31" s="139"/>
      <c r="G31" s="139"/>
      <c r="H31" s="139"/>
      <c r="I31" s="139"/>
      <c r="J31" s="139"/>
      <c r="K31" s="139"/>
      <c r="L31" s="131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14.4" customHeight="1">
      <c r="A32" s="39"/>
      <c r="B32" s="45"/>
      <c r="C32" s="39"/>
      <c r="D32" s="39"/>
      <c r="E32" s="39"/>
      <c r="F32" s="142" t="s">
        <v>40</v>
      </c>
      <c r="G32" s="39"/>
      <c r="H32" s="39"/>
      <c r="I32" s="142" t="s">
        <v>39</v>
      </c>
      <c r="J32" s="142" t="s">
        <v>41</v>
      </c>
      <c r="K32" s="39"/>
      <c r="L32" s="131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43" t="s">
        <v>42</v>
      </c>
      <c r="E33" s="129" t="s">
        <v>43</v>
      </c>
      <c r="F33" s="144">
        <f>ROUND((SUM(BE90:BE397)),  2)</f>
        <v>0</v>
      </c>
      <c r="G33" s="39"/>
      <c r="H33" s="39"/>
      <c r="I33" s="145">
        <v>0.20999999999999999</v>
      </c>
      <c r="J33" s="144">
        <f>ROUND(((SUM(BE90:BE397))*I33),  2)</f>
        <v>0</v>
      </c>
      <c r="K33" s="39"/>
      <c r="L33" s="131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29" t="s">
        <v>44</v>
      </c>
      <c r="F34" s="144">
        <f>ROUND((SUM(BF90:BF397)),  2)</f>
        <v>0</v>
      </c>
      <c r="G34" s="39"/>
      <c r="H34" s="39"/>
      <c r="I34" s="145">
        <v>0.12</v>
      </c>
      <c r="J34" s="144">
        <f>ROUND(((SUM(BF90:BF397))*I34),  2)</f>
        <v>0</v>
      </c>
      <c r="K34" s="39"/>
      <c r="L34" s="131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29" t="s">
        <v>45</v>
      </c>
      <c r="F35" s="144">
        <f>ROUND((SUM(BG90:BG397)),  2)</f>
        <v>0</v>
      </c>
      <c r="G35" s="39"/>
      <c r="H35" s="39"/>
      <c r="I35" s="145">
        <v>0.20999999999999999</v>
      </c>
      <c r="J35" s="144">
        <f>0</f>
        <v>0</v>
      </c>
      <c r="K35" s="39"/>
      <c r="L35" s="131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29" t="s">
        <v>46</v>
      </c>
      <c r="F36" s="144">
        <f>ROUND((SUM(BH90:BH397)),  2)</f>
        <v>0</v>
      </c>
      <c r="G36" s="39"/>
      <c r="H36" s="39"/>
      <c r="I36" s="145">
        <v>0.12</v>
      </c>
      <c r="J36" s="144">
        <f>0</f>
        <v>0</v>
      </c>
      <c r="K36" s="39"/>
      <c r="L36" s="131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29" t="s">
        <v>47</v>
      </c>
      <c r="F37" s="144">
        <f>ROUND((SUM(BI90:BI397)),  2)</f>
        <v>0</v>
      </c>
      <c r="G37" s="39"/>
      <c r="H37" s="39"/>
      <c r="I37" s="145">
        <v>0</v>
      </c>
      <c r="J37" s="144">
        <f>0</f>
        <v>0</v>
      </c>
      <c r="K37" s="39"/>
      <c r="L37" s="131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1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25.44" customHeight="1">
      <c r="A39" s="39"/>
      <c r="B39" s="45"/>
      <c r="C39" s="146"/>
      <c r="D39" s="147" t="s">
        <v>48</v>
      </c>
      <c r="E39" s="148"/>
      <c r="F39" s="148"/>
      <c r="G39" s="149" t="s">
        <v>49</v>
      </c>
      <c r="H39" s="150" t="s">
        <v>50</v>
      </c>
      <c r="I39" s="148"/>
      <c r="J39" s="151">
        <f>SUM(J30:J37)</f>
        <v>0</v>
      </c>
      <c r="K39" s="152"/>
      <c r="L39" s="131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153"/>
      <c r="C40" s="154"/>
      <c r="D40" s="154"/>
      <c r="E40" s="154"/>
      <c r="F40" s="154"/>
      <c r="G40" s="154"/>
      <c r="H40" s="154"/>
      <c r="I40" s="154"/>
      <c r="J40" s="154"/>
      <c r="K40" s="154"/>
      <c r="L40" s="131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/>
    <row r="42" hidden="1"/>
    <row r="43" hidden="1"/>
    <row r="44" s="2" customFormat="1" ht="6.96" customHeight="1">
      <c r="A44" s="39"/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31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86</v>
      </c>
      <c r="D45" s="41"/>
      <c r="E45" s="41"/>
      <c r="F45" s="41"/>
      <c r="G45" s="41"/>
      <c r="H45" s="41"/>
      <c r="I45" s="41"/>
      <c r="J45" s="41"/>
      <c r="K45" s="41"/>
      <c r="L45" s="131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1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1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57" t="str">
        <f>E7</f>
        <v>Pumptrack Kopřivnice</v>
      </c>
      <c r="F48" s="33"/>
      <c r="G48" s="33"/>
      <c r="H48" s="33"/>
      <c r="I48" s="41"/>
      <c r="J48" s="41"/>
      <c r="K48" s="41"/>
      <c r="L48" s="131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84</v>
      </c>
      <c r="D49" s="41"/>
      <c r="E49" s="41"/>
      <c r="F49" s="41"/>
      <c r="G49" s="41"/>
      <c r="H49" s="41"/>
      <c r="I49" s="41"/>
      <c r="J49" s="41"/>
      <c r="K49" s="41"/>
      <c r="L49" s="131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01 - Stavební práce</v>
      </c>
      <c r="F50" s="41"/>
      <c r="G50" s="41"/>
      <c r="H50" s="41"/>
      <c r="I50" s="41"/>
      <c r="J50" s="41"/>
      <c r="K50" s="41"/>
      <c r="L50" s="131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1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1318/1</v>
      </c>
      <c r="G52" s="41"/>
      <c r="H52" s="41"/>
      <c r="I52" s="33" t="s">
        <v>23</v>
      </c>
      <c r="J52" s="73" t="str">
        <f>IF(J12="","",J12)</f>
        <v>30. 10. 2024</v>
      </c>
      <c r="K52" s="41"/>
      <c r="L52" s="131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1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Město Kopřivnice</v>
      </c>
      <c r="G54" s="41"/>
      <c r="H54" s="41"/>
      <c r="I54" s="33" t="s">
        <v>31</v>
      </c>
      <c r="J54" s="37" t="str">
        <f>E21</f>
        <v>Bc. Monika Vostárková</v>
      </c>
      <c r="K54" s="41"/>
      <c r="L54" s="131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 xml:space="preserve"> </v>
      </c>
      <c r="K55" s="41"/>
      <c r="L55" s="131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1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58" t="s">
        <v>87</v>
      </c>
      <c r="D57" s="159"/>
      <c r="E57" s="159"/>
      <c r="F57" s="159"/>
      <c r="G57" s="159"/>
      <c r="H57" s="159"/>
      <c r="I57" s="159"/>
      <c r="J57" s="160" t="s">
        <v>88</v>
      </c>
      <c r="K57" s="159"/>
      <c r="L57" s="131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1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1" t="s">
        <v>70</v>
      </c>
      <c r="D59" s="41"/>
      <c r="E59" s="41"/>
      <c r="F59" s="41"/>
      <c r="G59" s="41"/>
      <c r="H59" s="41"/>
      <c r="I59" s="41"/>
      <c r="J59" s="103">
        <f>J90</f>
        <v>0</v>
      </c>
      <c r="K59" s="41"/>
      <c r="L59" s="131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89</v>
      </c>
    </row>
    <row r="60" s="9" customFormat="1" ht="24.96" customHeight="1">
      <c r="A60" s="9"/>
      <c r="B60" s="162"/>
      <c r="C60" s="163"/>
      <c r="D60" s="164" t="s">
        <v>90</v>
      </c>
      <c r="E60" s="165"/>
      <c r="F60" s="165"/>
      <c r="G60" s="165"/>
      <c r="H60" s="165"/>
      <c r="I60" s="165"/>
      <c r="J60" s="166">
        <f>J91</f>
        <v>0</v>
      </c>
      <c r="K60" s="163"/>
      <c r="L60" s="167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8"/>
      <c r="C61" s="169"/>
      <c r="D61" s="170" t="s">
        <v>91</v>
      </c>
      <c r="E61" s="171"/>
      <c r="F61" s="171"/>
      <c r="G61" s="171"/>
      <c r="H61" s="171"/>
      <c r="I61" s="171"/>
      <c r="J61" s="172">
        <f>J92</f>
        <v>0</v>
      </c>
      <c r="K61" s="169"/>
      <c r="L61" s="17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8"/>
      <c r="C62" s="169"/>
      <c r="D62" s="170" t="s">
        <v>92</v>
      </c>
      <c r="E62" s="171"/>
      <c r="F62" s="171"/>
      <c r="G62" s="171"/>
      <c r="H62" s="171"/>
      <c r="I62" s="171"/>
      <c r="J62" s="172">
        <f>J288</f>
        <v>0</v>
      </c>
      <c r="K62" s="169"/>
      <c r="L62" s="173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8"/>
      <c r="C63" s="169"/>
      <c r="D63" s="170" t="s">
        <v>93</v>
      </c>
      <c r="E63" s="171"/>
      <c r="F63" s="171"/>
      <c r="G63" s="171"/>
      <c r="H63" s="171"/>
      <c r="I63" s="171"/>
      <c r="J63" s="172">
        <f>J329</f>
        <v>0</v>
      </c>
      <c r="K63" s="169"/>
      <c r="L63" s="173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8"/>
      <c r="C64" s="169"/>
      <c r="D64" s="170" t="s">
        <v>94</v>
      </c>
      <c r="E64" s="171"/>
      <c r="F64" s="171"/>
      <c r="G64" s="171"/>
      <c r="H64" s="171"/>
      <c r="I64" s="171"/>
      <c r="J64" s="172">
        <f>J345</f>
        <v>0</v>
      </c>
      <c r="K64" s="169"/>
      <c r="L64" s="173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68"/>
      <c r="C65" s="169"/>
      <c r="D65" s="170" t="s">
        <v>95</v>
      </c>
      <c r="E65" s="171"/>
      <c r="F65" s="171"/>
      <c r="G65" s="171"/>
      <c r="H65" s="171"/>
      <c r="I65" s="171"/>
      <c r="J65" s="172">
        <f>J360</f>
        <v>0</v>
      </c>
      <c r="K65" s="169"/>
      <c r="L65" s="173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68"/>
      <c r="C66" s="169"/>
      <c r="D66" s="170" t="s">
        <v>96</v>
      </c>
      <c r="E66" s="171"/>
      <c r="F66" s="171"/>
      <c r="G66" s="171"/>
      <c r="H66" s="171"/>
      <c r="I66" s="171"/>
      <c r="J66" s="172">
        <f>J365</f>
        <v>0</v>
      </c>
      <c r="K66" s="169"/>
      <c r="L66" s="173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68"/>
      <c r="C67" s="169"/>
      <c r="D67" s="170" t="s">
        <v>97</v>
      </c>
      <c r="E67" s="171"/>
      <c r="F67" s="171"/>
      <c r="G67" s="171"/>
      <c r="H67" s="171"/>
      <c r="I67" s="171"/>
      <c r="J67" s="172">
        <f>J378</f>
        <v>0</v>
      </c>
      <c r="K67" s="169"/>
      <c r="L67" s="173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2"/>
      <c r="C68" s="163"/>
      <c r="D68" s="164" t="s">
        <v>98</v>
      </c>
      <c r="E68" s="165"/>
      <c r="F68" s="165"/>
      <c r="G68" s="165"/>
      <c r="H68" s="165"/>
      <c r="I68" s="165"/>
      <c r="J68" s="166">
        <f>J385</f>
        <v>0</v>
      </c>
      <c r="K68" s="163"/>
      <c r="L68" s="167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68"/>
      <c r="C69" s="169"/>
      <c r="D69" s="170" t="s">
        <v>99</v>
      </c>
      <c r="E69" s="171"/>
      <c r="F69" s="171"/>
      <c r="G69" s="171"/>
      <c r="H69" s="171"/>
      <c r="I69" s="171"/>
      <c r="J69" s="172">
        <f>J386</f>
        <v>0</v>
      </c>
      <c r="K69" s="169"/>
      <c r="L69" s="173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68"/>
      <c r="C70" s="169"/>
      <c r="D70" s="170" t="s">
        <v>100</v>
      </c>
      <c r="E70" s="171"/>
      <c r="F70" s="171"/>
      <c r="G70" s="171"/>
      <c r="H70" s="171"/>
      <c r="I70" s="171"/>
      <c r="J70" s="172">
        <f>J394</f>
        <v>0</v>
      </c>
      <c r="K70" s="169"/>
      <c r="L70" s="173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31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60"/>
      <c r="C72" s="61"/>
      <c r="D72" s="61"/>
      <c r="E72" s="61"/>
      <c r="F72" s="61"/>
      <c r="G72" s="61"/>
      <c r="H72" s="61"/>
      <c r="I72" s="61"/>
      <c r="J72" s="61"/>
      <c r="K72" s="61"/>
      <c r="L72" s="131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6" s="2" customFormat="1" ht="6.96" customHeight="1">
      <c r="A76" s="39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31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4.96" customHeight="1">
      <c r="A77" s="39"/>
      <c r="B77" s="40"/>
      <c r="C77" s="24" t="s">
        <v>101</v>
      </c>
      <c r="D77" s="41"/>
      <c r="E77" s="41"/>
      <c r="F77" s="41"/>
      <c r="G77" s="41"/>
      <c r="H77" s="41"/>
      <c r="I77" s="41"/>
      <c r="J77" s="41"/>
      <c r="K77" s="41"/>
      <c r="L77" s="131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1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16</v>
      </c>
      <c r="D79" s="41"/>
      <c r="E79" s="41"/>
      <c r="F79" s="41"/>
      <c r="G79" s="41"/>
      <c r="H79" s="41"/>
      <c r="I79" s="41"/>
      <c r="J79" s="41"/>
      <c r="K79" s="41"/>
      <c r="L79" s="131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157" t="str">
        <f>E7</f>
        <v>Pumptrack Kopřivnice</v>
      </c>
      <c r="F80" s="33"/>
      <c r="G80" s="33"/>
      <c r="H80" s="33"/>
      <c r="I80" s="41"/>
      <c r="J80" s="41"/>
      <c r="K80" s="41"/>
      <c r="L80" s="131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84</v>
      </c>
      <c r="D81" s="41"/>
      <c r="E81" s="41"/>
      <c r="F81" s="41"/>
      <c r="G81" s="41"/>
      <c r="H81" s="41"/>
      <c r="I81" s="41"/>
      <c r="J81" s="41"/>
      <c r="K81" s="41"/>
      <c r="L81" s="131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70" t="str">
        <f>E9</f>
        <v>01 - Stavební práce</v>
      </c>
      <c r="F82" s="41"/>
      <c r="G82" s="41"/>
      <c r="H82" s="41"/>
      <c r="I82" s="41"/>
      <c r="J82" s="41"/>
      <c r="K82" s="41"/>
      <c r="L82" s="131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1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21</v>
      </c>
      <c r="D84" s="41"/>
      <c r="E84" s="41"/>
      <c r="F84" s="28" t="str">
        <f>F12</f>
        <v>1318/1</v>
      </c>
      <c r="G84" s="41"/>
      <c r="H84" s="41"/>
      <c r="I84" s="33" t="s">
        <v>23</v>
      </c>
      <c r="J84" s="73" t="str">
        <f>IF(J12="","",J12)</f>
        <v>30. 10. 2024</v>
      </c>
      <c r="K84" s="41"/>
      <c r="L84" s="131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31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25.65" customHeight="1">
      <c r="A86" s="39"/>
      <c r="B86" s="40"/>
      <c r="C86" s="33" t="s">
        <v>25</v>
      </c>
      <c r="D86" s="41"/>
      <c r="E86" s="41"/>
      <c r="F86" s="28" t="str">
        <f>E15</f>
        <v>Město Kopřivnice</v>
      </c>
      <c r="G86" s="41"/>
      <c r="H86" s="41"/>
      <c r="I86" s="33" t="s">
        <v>31</v>
      </c>
      <c r="J86" s="37" t="str">
        <f>E21</f>
        <v>Bc. Monika Vostárková</v>
      </c>
      <c r="K86" s="41"/>
      <c r="L86" s="131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29</v>
      </c>
      <c r="D87" s="41"/>
      <c r="E87" s="41"/>
      <c r="F87" s="28" t="str">
        <f>IF(E18="","",E18)</f>
        <v>Vyplň údaj</v>
      </c>
      <c r="G87" s="41"/>
      <c r="H87" s="41"/>
      <c r="I87" s="33" t="s">
        <v>34</v>
      </c>
      <c r="J87" s="37" t="str">
        <f>E24</f>
        <v xml:space="preserve"> </v>
      </c>
      <c r="K87" s="41"/>
      <c r="L87" s="131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31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1" customFormat="1" ht="29.28" customHeight="1">
      <c r="A89" s="174"/>
      <c r="B89" s="175"/>
      <c r="C89" s="176" t="s">
        <v>102</v>
      </c>
      <c r="D89" s="177" t="s">
        <v>57</v>
      </c>
      <c r="E89" s="177" t="s">
        <v>53</v>
      </c>
      <c r="F89" s="177" t="s">
        <v>54</v>
      </c>
      <c r="G89" s="177" t="s">
        <v>103</v>
      </c>
      <c r="H89" s="177" t="s">
        <v>104</v>
      </c>
      <c r="I89" s="177" t="s">
        <v>105</v>
      </c>
      <c r="J89" s="177" t="s">
        <v>88</v>
      </c>
      <c r="K89" s="178" t="s">
        <v>106</v>
      </c>
      <c r="L89" s="179"/>
      <c r="M89" s="93" t="s">
        <v>19</v>
      </c>
      <c r="N89" s="94" t="s">
        <v>42</v>
      </c>
      <c r="O89" s="94" t="s">
        <v>107</v>
      </c>
      <c r="P89" s="94" t="s">
        <v>108</v>
      </c>
      <c r="Q89" s="94" t="s">
        <v>109</v>
      </c>
      <c r="R89" s="94" t="s">
        <v>110</v>
      </c>
      <c r="S89" s="94" t="s">
        <v>111</v>
      </c>
      <c r="T89" s="95" t="s">
        <v>112</v>
      </c>
      <c r="U89" s="174"/>
      <c r="V89" s="174"/>
      <c r="W89" s="174"/>
      <c r="X89" s="174"/>
      <c r="Y89" s="174"/>
      <c r="Z89" s="174"/>
      <c r="AA89" s="174"/>
      <c r="AB89" s="174"/>
      <c r="AC89" s="174"/>
      <c r="AD89" s="174"/>
      <c r="AE89" s="174"/>
    </row>
    <row r="90" s="2" customFormat="1" ht="22.8" customHeight="1">
      <c r="A90" s="39"/>
      <c r="B90" s="40"/>
      <c r="C90" s="100" t="s">
        <v>113</v>
      </c>
      <c r="D90" s="41"/>
      <c r="E90" s="41"/>
      <c r="F90" s="41"/>
      <c r="G90" s="41"/>
      <c r="H90" s="41"/>
      <c r="I90" s="41"/>
      <c r="J90" s="180">
        <f>BK90</f>
        <v>0</v>
      </c>
      <c r="K90" s="41"/>
      <c r="L90" s="45"/>
      <c r="M90" s="96"/>
      <c r="N90" s="181"/>
      <c r="O90" s="97"/>
      <c r="P90" s="182">
        <f>P91+P385</f>
        <v>0</v>
      </c>
      <c r="Q90" s="97"/>
      <c r="R90" s="182">
        <f>R91+R385</f>
        <v>1585.59383905</v>
      </c>
      <c r="S90" s="97"/>
      <c r="T90" s="183">
        <f>T91+T385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71</v>
      </c>
      <c r="AU90" s="18" t="s">
        <v>89</v>
      </c>
      <c r="BK90" s="184">
        <f>BK91+BK385</f>
        <v>0</v>
      </c>
    </row>
    <row r="91" s="12" customFormat="1" ht="25.92" customHeight="1">
      <c r="A91" s="12"/>
      <c r="B91" s="185"/>
      <c r="C91" s="186"/>
      <c r="D91" s="187" t="s">
        <v>71</v>
      </c>
      <c r="E91" s="188" t="s">
        <v>114</v>
      </c>
      <c r="F91" s="188" t="s">
        <v>114</v>
      </c>
      <c r="G91" s="186"/>
      <c r="H91" s="186"/>
      <c r="I91" s="189"/>
      <c r="J91" s="190">
        <f>BK91</f>
        <v>0</v>
      </c>
      <c r="K91" s="186"/>
      <c r="L91" s="191"/>
      <c r="M91" s="192"/>
      <c r="N91" s="193"/>
      <c r="O91" s="193"/>
      <c r="P91" s="194">
        <f>P92+P288+P329+P345+P360+P365+P378</f>
        <v>0</v>
      </c>
      <c r="Q91" s="193"/>
      <c r="R91" s="194">
        <f>R92+R288+R329+R345+R360+R365+R378</f>
        <v>1585.59383905</v>
      </c>
      <c r="S91" s="193"/>
      <c r="T91" s="195">
        <f>T92+T288+T329+T345+T360+T365+T378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196" t="s">
        <v>80</v>
      </c>
      <c r="AT91" s="197" t="s">
        <v>71</v>
      </c>
      <c r="AU91" s="197" t="s">
        <v>72</v>
      </c>
      <c r="AY91" s="196" t="s">
        <v>115</v>
      </c>
      <c r="BK91" s="198">
        <f>BK92+BK288+BK329+BK345+BK360+BK365+BK378</f>
        <v>0</v>
      </c>
    </row>
    <row r="92" s="12" customFormat="1" ht="22.8" customHeight="1">
      <c r="A92" s="12"/>
      <c r="B92" s="185"/>
      <c r="C92" s="186"/>
      <c r="D92" s="187" t="s">
        <v>71</v>
      </c>
      <c r="E92" s="199" t="s">
        <v>80</v>
      </c>
      <c r="F92" s="199" t="s">
        <v>116</v>
      </c>
      <c r="G92" s="186"/>
      <c r="H92" s="186"/>
      <c r="I92" s="189"/>
      <c r="J92" s="200">
        <f>BK92</f>
        <v>0</v>
      </c>
      <c r="K92" s="186"/>
      <c r="L92" s="191"/>
      <c r="M92" s="192"/>
      <c r="N92" s="193"/>
      <c r="O92" s="193"/>
      <c r="P92" s="194">
        <f>SUM(P93:P287)</f>
        <v>0</v>
      </c>
      <c r="Q92" s="193"/>
      <c r="R92" s="194">
        <f>SUM(R93:R287)</f>
        <v>1309.389909</v>
      </c>
      <c r="S92" s="193"/>
      <c r="T92" s="195">
        <f>SUM(T93:T287)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196" t="s">
        <v>80</v>
      </c>
      <c r="AT92" s="197" t="s">
        <v>71</v>
      </c>
      <c r="AU92" s="197" t="s">
        <v>80</v>
      </c>
      <c r="AY92" s="196" t="s">
        <v>115</v>
      </c>
      <c r="BK92" s="198">
        <f>SUM(BK93:BK287)</f>
        <v>0</v>
      </c>
    </row>
    <row r="93" s="2" customFormat="1" ht="24.15" customHeight="1">
      <c r="A93" s="39"/>
      <c r="B93" s="40"/>
      <c r="C93" s="201" t="s">
        <v>80</v>
      </c>
      <c r="D93" s="201" t="s">
        <v>117</v>
      </c>
      <c r="E93" s="202" t="s">
        <v>118</v>
      </c>
      <c r="F93" s="203" t="s">
        <v>119</v>
      </c>
      <c r="G93" s="204" t="s">
        <v>120</v>
      </c>
      <c r="H93" s="205">
        <v>1239</v>
      </c>
      <c r="I93" s="206"/>
      <c r="J93" s="207">
        <f>ROUND(I93*H93,2)</f>
        <v>0</v>
      </c>
      <c r="K93" s="203" t="s">
        <v>121</v>
      </c>
      <c r="L93" s="45"/>
      <c r="M93" s="208" t="s">
        <v>19</v>
      </c>
      <c r="N93" s="209" t="s">
        <v>43</v>
      </c>
      <c r="O93" s="85"/>
      <c r="P93" s="210">
        <f>O93*H93</f>
        <v>0</v>
      </c>
      <c r="Q93" s="210">
        <v>0</v>
      </c>
      <c r="R93" s="210">
        <f>Q93*H93</f>
        <v>0</v>
      </c>
      <c r="S93" s="210">
        <v>0</v>
      </c>
      <c r="T93" s="211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2" t="s">
        <v>122</v>
      </c>
      <c r="AT93" s="212" t="s">
        <v>117</v>
      </c>
      <c r="AU93" s="212" t="s">
        <v>82</v>
      </c>
      <c r="AY93" s="18" t="s">
        <v>115</v>
      </c>
      <c r="BE93" s="213">
        <f>IF(N93="základní",J93,0)</f>
        <v>0</v>
      </c>
      <c r="BF93" s="213">
        <f>IF(N93="snížená",J93,0)</f>
        <v>0</v>
      </c>
      <c r="BG93" s="213">
        <f>IF(N93="zákl. přenesená",J93,0)</f>
        <v>0</v>
      </c>
      <c r="BH93" s="213">
        <f>IF(N93="sníž. přenesená",J93,0)</f>
        <v>0</v>
      </c>
      <c r="BI93" s="213">
        <f>IF(N93="nulová",J93,0)</f>
        <v>0</v>
      </c>
      <c r="BJ93" s="18" t="s">
        <v>80</v>
      </c>
      <c r="BK93" s="213">
        <f>ROUND(I93*H93,2)</f>
        <v>0</v>
      </c>
      <c r="BL93" s="18" t="s">
        <v>122</v>
      </c>
      <c r="BM93" s="212" t="s">
        <v>123</v>
      </c>
    </row>
    <row r="94" s="2" customFormat="1">
      <c r="A94" s="39"/>
      <c r="B94" s="40"/>
      <c r="C94" s="41"/>
      <c r="D94" s="214" t="s">
        <v>124</v>
      </c>
      <c r="E94" s="41"/>
      <c r="F94" s="215" t="s">
        <v>125</v>
      </c>
      <c r="G94" s="41"/>
      <c r="H94" s="41"/>
      <c r="I94" s="216"/>
      <c r="J94" s="41"/>
      <c r="K94" s="41"/>
      <c r="L94" s="45"/>
      <c r="M94" s="217"/>
      <c r="N94" s="218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124</v>
      </c>
      <c r="AU94" s="18" t="s">
        <v>82</v>
      </c>
    </row>
    <row r="95" s="13" customFormat="1">
      <c r="A95" s="13"/>
      <c r="B95" s="219"/>
      <c r="C95" s="220"/>
      <c r="D95" s="221" t="s">
        <v>126</v>
      </c>
      <c r="E95" s="222" t="s">
        <v>19</v>
      </c>
      <c r="F95" s="223" t="s">
        <v>127</v>
      </c>
      <c r="G95" s="220"/>
      <c r="H95" s="224">
        <v>1239</v>
      </c>
      <c r="I95" s="225"/>
      <c r="J95" s="220"/>
      <c r="K95" s="220"/>
      <c r="L95" s="226"/>
      <c r="M95" s="227"/>
      <c r="N95" s="228"/>
      <c r="O95" s="228"/>
      <c r="P95" s="228"/>
      <c r="Q95" s="228"/>
      <c r="R95" s="228"/>
      <c r="S95" s="228"/>
      <c r="T95" s="229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0" t="s">
        <v>126</v>
      </c>
      <c r="AU95" s="230" t="s">
        <v>82</v>
      </c>
      <c r="AV95" s="13" t="s">
        <v>82</v>
      </c>
      <c r="AW95" s="13" t="s">
        <v>33</v>
      </c>
      <c r="AX95" s="13" t="s">
        <v>80</v>
      </c>
      <c r="AY95" s="230" t="s">
        <v>115</v>
      </c>
    </row>
    <row r="96" s="2" customFormat="1" ht="62.7" customHeight="1">
      <c r="A96" s="39"/>
      <c r="B96" s="40"/>
      <c r="C96" s="201" t="s">
        <v>82</v>
      </c>
      <c r="D96" s="201" t="s">
        <v>117</v>
      </c>
      <c r="E96" s="202" t="s">
        <v>128</v>
      </c>
      <c r="F96" s="203" t="s">
        <v>129</v>
      </c>
      <c r="G96" s="204" t="s">
        <v>130</v>
      </c>
      <c r="H96" s="205">
        <v>247.80000000000001</v>
      </c>
      <c r="I96" s="206"/>
      <c r="J96" s="207">
        <f>ROUND(I96*H96,2)</f>
        <v>0</v>
      </c>
      <c r="K96" s="203" t="s">
        <v>121</v>
      </c>
      <c r="L96" s="45"/>
      <c r="M96" s="208" t="s">
        <v>19</v>
      </c>
      <c r="N96" s="209" t="s">
        <v>43</v>
      </c>
      <c r="O96" s="85"/>
      <c r="P96" s="210">
        <f>O96*H96</f>
        <v>0</v>
      </c>
      <c r="Q96" s="210">
        <v>0</v>
      </c>
      <c r="R96" s="210">
        <f>Q96*H96</f>
        <v>0</v>
      </c>
      <c r="S96" s="210">
        <v>0</v>
      </c>
      <c r="T96" s="211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2" t="s">
        <v>122</v>
      </c>
      <c r="AT96" s="212" t="s">
        <v>117</v>
      </c>
      <c r="AU96" s="212" t="s">
        <v>82</v>
      </c>
      <c r="AY96" s="18" t="s">
        <v>115</v>
      </c>
      <c r="BE96" s="213">
        <f>IF(N96="základní",J96,0)</f>
        <v>0</v>
      </c>
      <c r="BF96" s="213">
        <f>IF(N96="snížená",J96,0)</f>
        <v>0</v>
      </c>
      <c r="BG96" s="213">
        <f>IF(N96="zákl. přenesená",J96,0)</f>
        <v>0</v>
      </c>
      <c r="BH96" s="213">
        <f>IF(N96="sníž. přenesená",J96,0)</f>
        <v>0</v>
      </c>
      <c r="BI96" s="213">
        <f>IF(N96="nulová",J96,0)</f>
        <v>0</v>
      </c>
      <c r="BJ96" s="18" t="s">
        <v>80</v>
      </c>
      <c r="BK96" s="213">
        <f>ROUND(I96*H96,2)</f>
        <v>0</v>
      </c>
      <c r="BL96" s="18" t="s">
        <v>122</v>
      </c>
      <c r="BM96" s="212" t="s">
        <v>131</v>
      </c>
    </row>
    <row r="97" s="2" customFormat="1">
      <c r="A97" s="39"/>
      <c r="B97" s="40"/>
      <c r="C97" s="41"/>
      <c r="D97" s="214" t="s">
        <v>124</v>
      </c>
      <c r="E97" s="41"/>
      <c r="F97" s="215" t="s">
        <v>132</v>
      </c>
      <c r="G97" s="41"/>
      <c r="H97" s="41"/>
      <c r="I97" s="216"/>
      <c r="J97" s="41"/>
      <c r="K97" s="41"/>
      <c r="L97" s="45"/>
      <c r="M97" s="217"/>
      <c r="N97" s="218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124</v>
      </c>
      <c r="AU97" s="18" t="s">
        <v>82</v>
      </c>
    </row>
    <row r="98" s="14" customFormat="1">
      <c r="A98" s="14"/>
      <c r="B98" s="231"/>
      <c r="C98" s="232"/>
      <c r="D98" s="221" t="s">
        <v>126</v>
      </c>
      <c r="E98" s="233" t="s">
        <v>19</v>
      </c>
      <c r="F98" s="234" t="s">
        <v>133</v>
      </c>
      <c r="G98" s="232"/>
      <c r="H98" s="233" t="s">
        <v>19</v>
      </c>
      <c r="I98" s="235"/>
      <c r="J98" s="232"/>
      <c r="K98" s="232"/>
      <c r="L98" s="236"/>
      <c r="M98" s="237"/>
      <c r="N98" s="238"/>
      <c r="O98" s="238"/>
      <c r="P98" s="238"/>
      <c r="Q98" s="238"/>
      <c r="R98" s="238"/>
      <c r="S98" s="238"/>
      <c r="T98" s="239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0" t="s">
        <v>126</v>
      </c>
      <c r="AU98" s="240" t="s">
        <v>82</v>
      </c>
      <c r="AV98" s="14" t="s">
        <v>80</v>
      </c>
      <c r="AW98" s="14" t="s">
        <v>33</v>
      </c>
      <c r="AX98" s="14" t="s">
        <v>72</v>
      </c>
      <c r="AY98" s="240" t="s">
        <v>115</v>
      </c>
    </row>
    <row r="99" s="13" customFormat="1">
      <c r="A99" s="13"/>
      <c r="B99" s="219"/>
      <c r="C99" s="220"/>
      <c r="D99" s="221" t="s">
        <v>126</v>
      </c>
      <c r="E99" s="222" t="s">
        <v>19</v>
      </c>
      <c r="F99" s="223" t="s">
        <v>134</v>
      </c>
      <c r="G99" s="220"/>
      <c r="H99" s="224">
        <v>123.90000000000001</v>
      </c>
      <c r="I99" s="225"/>
      <c r="J99" s="220"/>
      <c r="K99" s="220"/>
      <c r="L99" s="226"/>
      <c r="M99" s="227"/>
      <c r="N99" s="228"/>
      <c r="O99" s="228"/>
      <c r="P99" s="228"/>
      <c r="Q99" s="228"/>
      <c r="R99" s="228"/>
      <c r="S99" s="228"/>
      <c r="T99" s="229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0" t="s">
        <v>126</v>
      </c>
      <c r="AU99" s="230" t="s">
        <v>82</v>
      </c>
      <c r="AV99" s="13" t="s">
        <v>82</v>
      </c>
      <c r="AW99" s="13" t="s">
        <v>33</v>
      </c>
      <c r="AX99" s="13" t="s">
        <v>72</v>
      </c>
      <c r="AY99" s="230" t="s">
        <v>115</v>
      </c>
    </row>
    <row r="100" s="14" customFormat="1">
      <c r="A100" s="14"/>
      <c r="B100" s="231"/>
      <c r="C100" s="232"/>
      <c r="D100" s="221" t="s">
        <v>126</v>
      </c>
      <c r="E100" s="233" t="s">
        <v>19</v>
      </c>
      <c r="F100" s="234" t="s">
        <v>135</v>
      </c>
      <c r="G100" s="232"/>
      <c r="H100" s="233" t="s">
        <v>19</v>
      </c>
      <c r="I100" s="235"/>
      <c r="J100" s="232"/>
      <c r="K100" s="232"/>
      <c r="L100" s="236"/>
      <c r="M100" s="237"/>
      <c r="N100" s="238"/>
      <c r="O100" s="238"/>
      <c r="P100" s="238"/>
      <c r="Q100" s="238"/>
      <c r="R100" s="238"/>
      <c r="S100" s="238"/>
      <c r="T100" s="239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0" t="s">
        <v>126</v>
      </c>
      <c r="AU100" s="240" t="s">
        <v>82</v>
      </c>
      <c r="AV100" s="14" t="s">
        <v>80</v>
      </c>
      <c r="AW100" s="14" t="s">
        <v>33</v>
      </c>
      <c r="AX100" s="14" t="s">
        <v>72</v>
      </c>
      <c r="AY100" s="240" t="s">
        <v>115</v>
      </c>
    </row>
    <row r="101" s="13" customFormat="1">
      <c r="A101" s="13"/>
      <c r="B101" s="219"/>
      <c r="C101" s="220"/>
      <c r="D101" s="221" t="s">
        <v>126</v>
      </c>
      <c r="E101" s="222" t="s">
        <v>19</v>
      </c>
      <c r="F101" s="223" t="s">
        <v>134</v>
      </c>
      <c r="G101" s="220"/>
      <c r="H101" s="224">
        <v>123.90000000000001</v>
      </c>
      <c r="I101" s="225"/>
      <c r="J101" s="220"/>
      <c r="K101" s="220"/>
      <c r="L101" s="226"/>
      <c r="M101" s="227"/>
      <c r="N101" s="228"/>
      <c r="O101" s="228"/>
      <c r="P101" s="228"/>
      <c r="Q101" s="228"/>
      <c r="R101" s="228"/>
      <c r="S101" s="228"/>
      <c r="T101" s="229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0" t="s">
        <v>126</v>
      </c>
      <c r="AU101" s="230" t="s">
        <v>82</v>
      </c>
      <c r="AV101" s="13" t="s">
        <v>82</v>
      </c>
      <c r="AW101" s="13" t="s">
        <v>33</v>
      </c>
      <c r="AX101" s="13" t="s">
        <v>72</v>
      </c>
      <c r="AY101" s="230" t="s">
        <v>115</v>
      </c>
    </row>
    <row r="102" s="15" customFormat="1">
      <c r="A102" s="15"/>
      <c r="B102" s="241"/>
      <c r="C102" s="242"/>
      <c r="D102" s="221" t="s">
        <v>126</v>
      </c>
      <c r="E102" s="243" t="s">
        <v>19</v>
      </c>
      <c r="F102" s="244" t="s">
        <v>136</v>
      </c>
      <c r="G102" s="242"/>
      <c r="H102" s="245">
        <v>247.80000000000001</v>
      </c>
      <c r="I102" s="246"/>
      <c r="J102" s="242"/>
      <c r="K102" s="242"/>
      <c r="L102" s="247"/>
      <c r="M102" s="248"/>
      <c r="N102" s="249"/>
      <c r="O102" s="249"/>
      <c r="P102" s="249"/>
      <c r="Q102" s="249"/>
      <c r="R102" s="249"/>
      <c r="S102" s="249"/>
      <c r="T102" s="250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51" t="s">
        <v>126</v>
      </c>
      <c r="AU102" s="251" t="s">
        <v>82</v>
      </c>
      <c r="AV102" s="15" t="s">
        <v>122</v>
      </c>
      <c r="AW102" s="15" t="s">
        <v>33</v>
      </c>
      <c r="AX102" s="15" t="s">
        <v>80</v>
      </c>
      <c r="AY102" s="251" t="s">
        <v>115</v>
      </c>
    </row>
    <row r="103" s="2" customFormat="1" ht="37.8" customHeight="1">
      <c r="A103" s="39"/>
      <c r="B103" s="40"/>
      <c r="C103" s="201" t="s">
        <v>137</v>
      </c>
      <c r="D103" s="201" t="s">
        <v>117</v>
      </c>
      <c r="E103" s="202" t="s">
        <v>138</v>
      </c>
      <c r="F103" s="203" t="s">
        <v>139</v>
      </c>
      <c r="G103" s="204" t="s">
        <v>130</v>
      </c>
      <c r="H103" s="205">
        <v>0.14399999999999999</v>
      </c>
      <c r="I103" s="206"/>
      <c r="J103" s="207">
        <f>ROUND(I103*H103,2)</f>
        <v>0</v>
      </c>
      <c r="K103" s="203" t="s">
        <v>121</v>
      </c>
      <c r="L103" s="45"/>
      <c r="M103" s="208" t="s">
        <v>19</v>
      </c>
      <c r="N103" s="209" t="s">
        <v>43</v>
      </c>
      <c r="O103" s="85"/>
      <c r="P103" s="210">
        <f>O103*H103</f>
        <v>0</v>
      </c>
      <c r="Q103" s="210">
        <v>0</v>
      </c>
      <c r="R103" s="210">
        <f>Q103*H103</f>
        <v>0</v>
      </c>
      <c r="S103" s="210">
        <v>0</v>
      </c>
      <c r="T103" s="211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2" t="s">
        <v>122</v>
      </c>
      <c r="AT103" s="212" t="s">
        <v>117</v>
      </c>
      <c r="AU103" s="212" t="s">
        <v>82</v>
      </c>
      <c r="AY103" s="18" t="s">
        <v>115</v>
      </c>
      <c r="BE103" s="213">
        <f>IF(N103="základní",J103,0)</f>
        <v>0</v>
      </c>
      <c r="BF103" s="213">
        <f>IF(N103="snížená",J103,0)</f>
        <v>0</v>
      </c>
      <c r="BG103" s="213">
        <f>IF(N103="zákl. přenesená",J103,0)</f>
        <v>0</v>
      </c>
      <c r="BH103" s="213">
        <f>IF(N103="sníž. přenesená",J103,0)</f>
        <v>0</v>
      </c>
      <c r="BI103" s="213">
        <f>IF(N103="nulová",J103,0)</f>
        <v>0</v>
      </c>
      <c r="BJ103" s="18" t="s">
        <v>80</v>
      </c>
      <c r="BK103" s="213">
        <f>ROUND(I103*H103,2)</f>
        <v>0</v>
      </c>
      <c r="BL103" s="18" t="s">
        <v>122</v>
      </c>
      <c r="BM103" s="212" t="s">
        <v>140</v>
      </c>
    </row>
    <row r="104" s="2" customFormat="1">
      <c r="A104" s="39"/>
      <c r="B104" s="40"/>
      <c r="C104" s="41"/>
      <c r="D104" s="214" t="s">
        <v>124</v>
      </c>
      <c r="E104" s="41"/>
      <c r="F104" s="215" t="s">
        <v>141</v>
      </c>
      <c r="G104" s="41"/>
      <c r="H104" s="41"/>
      <c r="I104" s="216"/>
      <c r="J104" s="41"/>
      <c r="K104" s="41"/>
      <c r="L104" s="45"/>
      <c r="M104" s="217"/>
      <c r="N104" s="218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124</v>
      </c>
      <c r="AU104" s="18" t="s">
        <v>82</v>
      </c>
    </row>
    <row r="105" s="14" customFormat="1">
      <c r="A105" s="14"/>
      <c r="B105" s="231"/>
      <c r="C105" s="232"/>
      <c r="D105" s="221" t="s">
        <v>126</v>
      </c>
      <c r="E105" s="233" t="s">
        <v>19</v>
      </c>
      <c r="F105" s="234" t="s">
        <v>142</v>
      </c>
      <c r="G105" s="232"/>
      <c r="H105" s="233" t="s">
        <v>19</v>
      </c>
      <c r="I105" s="235"/>
      <c r="J105" s="232"/>
      <c r="K105" s="232"/>
      <c r="L105" s="236"/>
      <c r="M105" s="237"/>
      <c r="N105" s="238"/>
      <c r="O105" s="238"/>
      <c r="P105" s="238"/>
      <c r="Q105" s="238"/>
      <c r="R105" s="238"/>
      <c r="S105" s="238"/>
      <c r="T105" s="239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0" t="s">
        <v>126</v>
      </c>
      <c r="AU105" s="240" t="s">
        <v>82</v>
      </c>
      <c r="AV105" s="14" t="s">
        <v>80</v>
      </c>
      <c r="AW105" s="14" t="s">
        <v>33</v>
      </c>
      <c r="AX105" s="14" t="s">
        <v>72</v>
      </c>
      <c r="AY105" s="240" t="s">
        <v>115</v>
      </c>
    </row>
    <row r="106" s="13" customFormat="1">
      <c r="A106" s="13"/>
      <c r="B106" s="219"/>
      <c r="C106" s="220"/>
      <c r="D106" s="221" t="s">
        <v>126</v>
      </c>
      <c r="E106" s="222" t="s">
        <v>19</v>
      </c>
      <c r="F106" s="223" t="s">
        <v>143</v>
      </c>
      <c r="G106" s="220"/>
      <c r="H106" s="224">
        <v>0.14399999999999999</v>
      </c>
      <c r="I106" s="225"/>
      <c r="J106" s="220"/>
      <c r="K106" s="220"/>
      <c r="L106" s="226"/>
      <c r="M106" s="227"/>
      <c r="N106" s="228"/>
      <c r="O106" s="228"/>
      <c r="P106" s="228"/>
      <c r="Q106" s="228"/>
      <c r="R106" s="228"/>
      <c r="S106" s="228"/>
      <c r="T106" s="229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0" t="s">
        <v>126</v>
      </c>
      <c r="AU106" s="230" t="s">
        <v>82</v>
      </c>
      <c r="AV106" s="13" t="s">
        <v>82</v>
      </c>
      <c r="AW106" s="13" t="s">
        <v>33</v>
      </c>
      <c r="AX106" s="13" t="s">
        <v>80</v>
      </c>
      <c r="AY106" s="230" t="s">
        <v>115</v>
      </c>
    </row>
    <row r="107" s="2" customFormat="1" ht="44.25" customHeight="1">
      <c r="A107" s="39"/>
      <c r="B107" s="40"/>
      <c r="C107" s="201" t="s">
        <v>122</v>
      </c>
      <c r="D107" s="201" t="s">
        <v>117</v>
      </c>
      <c r="E107" s="202" t="s">
        <v>144</v>
      </c>
      <c r="F107" s="203" t="s">
        <v>145</v>
      </c>
      <c r="G107" s="204" t="s">
        <v>130</v>
      </c>
      <c r="H107" s="205">
        <v>71.763999999999996</v>
      </c>
      <c r="I107" s="206"/>
      <c r="J107" s="207">
        <f>ROUND(I107*H107,2)</f>
        <v>0</v>
      </c>
      <c r="K107" s="203" t="s">
        <v>121</v>
      </c>
      <c r="L107" s="45"/>
      <c r="M107" s="208" t="s">
        <v>19</v>
      </c>
      <c r="N107" s="209" t="s">
        <v>43</v>
      </c>
      <c r="O107" s="85"/>
      <c r="P107" s="210">
        <f>O107*H107</f>
        <v>0</v>
      </c>
      <c r="Q107" s="210">
        <v>0</v>
      </c>
      <c r="R107" s="210">
        <f>Q107*H107</f>
        <v>0</v>
      </c>
      <c r="S107" s="210">
        <v>0</v>
      </c>
      <c r="T107" s="211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2" t="s">
        <v>122</v>
      </c>
      <c r="AT107" s="212" t="s">
        <v>117</v>
      </c>
      <c r="AU107" s="212" t="s">
        <v>82</v>
      </c>
      <c r="AY107" s="18" t="s">
        <v>115</v>
      </c>
      <c r="BE107" s="213">
        <f>IF(N107="základní",J107,0)</f>
        <v>0</v>
      </c>
      <c r="BF107" s="213">
        <f>IF(N107="snížená",J107,0)</f>
        <v>0</v>
      </c>
      <c r="BG107" s="213">
        <f>IF(N107="zákl. přenesená",J107,0)</f>
        <v>0</v>
      </c>
      <c r="BH107" s="213">
        <f>IF(N107="sníž. přenesená",J107,0)</f>
        <v>0</v>
      </c>
      <c r="BI107" s="213">
        <f>IF(N107="nulová",J107,0)</f>
        <v>0</v>
      </c>
      <c r="BJ107" s="18" t="s">
        <v>80</v>
      </c>
      <c r="BK107" s="213">
        <f>ROUND(I107*H107,2)</f>
        <v>0</v>
      </c>
      <c r="BL107" s="18" t="s">
        <v>122</v>
      </c>
      <c r="BM107" s="212" t="s">
        <v>146</v>
      </c>
    </row>
    <row r="108" s="2" customFormat="1">
      <c r="A108" s="39"/>
      <c r="B108" s="40"/>
      <c r="C108" s="41"/>
      <c r="D108" s="214" t="s">
        <v>124</v>
      </c>
      <c r="E108" s="41"/>
      <c r="F108" s="215" t="s">
        <v>147</v>
      </c>
      <c r="G108" s="41"/>
      <c r="H108" s="41"/>
      <c r="I108" s="216"/>
      <c r="J108" s="41"/>
      <c r="K108" s="41"/>
      <c r="L108" s="45"/>
      <c r="M108" s="217"/>
      <c r="N108" s="218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124</v>
      </c>
      <c r="AU108" s="18" t="s">
        <v>82</v>
      </c>
    </row>
    <row r="109" s="14" customFormat="1">
      <c r="A109" s="14"/>
      <c r="B109" s="231"/>
      <c r="C109" s="232"/>
      <c r="D109" s="221" t="s">
        <v>126</v>
      </c>
      <c r="E109" s="233" t="s">
        <v>19</v>
      </c>
      <c r="F109" s="234" t="s">
        <v>148</v>
      </c>
      <c r="G109" s="232"/>
      <c r="H109" s="233" t="s">
        <v>19</v>
      </c>
      <c r="I109" s="235"/>
      <c r="J109" s="232"/>
      <c r="K109" s="232"/>
      <c r="L109" s="236"/>
      <c r="M109" s="237"/>
      <c r="N109" s="238"/>
      <c r="O109" s="238"/>
      <c r="P109" s="238"/>
      <c r="Q109" s="238"/>
      <c r="R109" s="238"/>
      <c r="S109" s="238"/>
      <c r="T109" s="239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0" t="s">
        <v>126</v>
      </c>
      <c r="AU109" s="240" t="s">
        <v>82</v>
      </c>
      <c r="AV109" s="14" t="s">
        <v>80</v>
      </c>
      <c r="AW109" s="14" t="s">
        <v>33</v>
      </c>
      <c r="AX109" s="14" t="s">
        <v>72</v>
      </c>
      <c r="AY109" s="240" t="s">
        <v>115</v>
      </c>
    </row>
    <row r="110" s="14" customFormat="1">
      <c r="A110" s="14"/>
      <c r="B110" s="231"/>
      <c r="C110" s="232"/>
      <c r="D110" s="221" t="s">
        <v>126</v>
      </c>
      <c r="E110" s="233" t="s">
        <v>19</v>
      </c>
      <c r="F110" s="234" t="s">
        <v>149</v>
      </c>
      <c r="G110" s="232"/>
      <c r="H110" s="233" t="s">
        <v>19</v>
      </c>
      <c r="I110" s="235"/>
      <c r="J110" s="232"/>
      <c r="K110" s="232"/>
      <c r="L110" s="236"/>
      <c r="M110" s="237"/>
      <c r="N110" s="238"/>
      <c r="O110" s="238"/>
      <c r="P110" s="238"/>
      <c r="Q110" s="238"/>
      <c r="R110" s="238"/>
      <c r="S110" s="238"/>
      <c r="T110" s="239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0" t="s">
        <v>126</v>
      </c>
      <c r="AU110" s="240" t="s">
        <v>82</v>
      </c>
      <c r="AV110" s="14" t="s">
        <v>80</v>
      </c>
      <c r="AW110" s="14" t="s">
        <v>33</v>
      </c>
      <c r="AX110" s="14" t="s">
        <v>72</v>
      </c>
      <c r="AY110" s="240" t="s">
        <v>115</v>
      </c>
    </row>
    <row r="111" s="13" customFormat="1">
      <c r="A111" s="13"/>
      <c r="B111" s="219"/>
      <c r="C111" s="220"/>
      <c r="D111" s="221" t="s">
        <v>126</v>
      </c>
      <c r="E111" s="222" t="s">
        <v>19</v>
      </c>
      <c r="F111" s="223" t="s">
        <v>150</v>
      </c>
      <c r="G111" s="220"/>
      <c r="H111" s="224">
        <v>7.5</v>
      </c>
      <c r="I111" s="225"/>
      <c r="J111" s="220"/>
      <c r="K111" s="220"/>
      <c r="L111" s="226"/>
      <c r="M111" s="227"/>
      <c r="N111" s="228"/>
      <c r="O111" s="228"/>
      <c r="P111" s="228"/>
      <c r="Q111" s="228"/>
      <c r="R111" s="228"/>
      <c r="S111" s="228"/>
      <c r="T111" s="22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0" t="s">
        <v>126</v>
      </c>
      <c r="AU111" s="230" t="s">
        <v>82</v>
      </c>
      <c r="AV111" s="13" t="s">
        <v>82</v>
      </c>
      <c r="AW111" s="13" t="s">
        <v>33</v>
      </c>
      <c r="AX111" s="13" t="s">
        <v>72</v>
      </c>
      <c r="AY111" s="230" t="s">
        <v>115</v>
      </c>
    </row>
    <row r="112" s="13" customFormat="1">
      <c r="A112" s="13"/>
      <c r="B112" s="219"/>
      <c r="C112" s="220"/>
      <c r="D112" s="221" t="s">
        <v>126</v>
      </c>
      <c r="E112" s="222" t="s">
        <v>19</v>
      </c>
      <c r="F112" s="223" t="s">
        <v>151</v>
      </c>
      <c r="G112" s="220"/>
      <c r="H112" s="224">
        <v>40.5</v>
      </c>
      <c r="I112" s="225"/>
      <c r="J112" s="220"/>
      <c r="K112" s="220"/>
      <c r="L112" s="226"/>
      <c r="M112" s="227"/>
      <c r="N112" s="228"/>
      <c r="O112" s="228"/>
      <c r="P112" s="228"/>
      <c r="Q112" s="228"/>
      <c r="R112" s="228"/>
      <c r="S112" s="228"/>
      <c r="T112" s="229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0" t="s">
        <v>126</v>
      </c>
      <c r="AU112" s="230" t="s">
        <v>82</v>
      </c>
      <c r="AV112" s="13" t="s">
        <v>82</v>
      </c>
      <c r="AW112" s="13" t="s">
        <v>33</v>
      </c>
      <c r="AX112" s="13" t="s">
        <v>72</v>
      </c>
      <c r="AY112" s="230" t="s">
        <v>115</v>
      </c>
    </row>
    <row r="113" s="14" customFormat="1">
      <c r="A113" s="14"/>
      <c r="B113" s="231"/>
      <c r="C113" s="232"/>
      <c r="D113" s="221" t="s">
        <v>126</v>
      </c>
      <c r="E113" s="233" t="s">
        <v>19</v>
      </c>
      <c r="F113" s="234" t="s">
        <v>152</v>
      </c>
      <c r="G113" s="232"/>
      <c r="H113" s="233" t="s">
        <v>19</v>
      </c>
      <c r="I113" s="235"/>
      <c r="J113" s="232"/>
      <c r="K113" s="232"/>
      <c r="L113" s="236"/>
      <c r="M113" s="237"/>
      <c r="N113" s="238"/>
      <c r="O113" s="238"/>
      <c r="P113" s="238"/>
      <c r="Q113" s="238"/>
      <c r="R113" s="238"/>
      <c r="S113" s="238"/>
      <c r="T113" s="239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0" t="s">
        <v>126</v>
      </c>
      <c r="AU113" s="240" t="s">
        <v>82</v>
      </c>
      <c r="AV113" s="14" t="s">
        <v>80</v>
      </c>
      <c r="AW113" s="14" t="s">
        <v>33</v>
      </c>
      <c r="AX113" s="14" t="s">
        <v>72</v>
      </c>
      <c r="AY113" s="240" t="s">
        <v>115</v>
      </c>
    </row>
    <row r="114" s="13" customFormat="1">
      <c r="A114" s="13"/>
      <c r="B114" s="219"/>
      <c r="C114" s="220"/>
      <c r="D114" s="221" t="s">
        <v>126</v>
      </c>
      <c r="E114" s="222" t="s">
        <v>19</v>
      </c>
      <c r="F114" s="223" t="s">
        <v>153</v>
      </c>
      <c r="G114" s="220"/>
      <c r="H114" s="224">
        <v>4.7999999999999998</v>
      </c>
      <c r="I114" s="225"/>
      <c r="J114" s="220"/>
      <c r="K114" s="220"/>
      <c r="L114" s="226"/>
      <c r="M114" s="227"/>
      <c r="N114" s="228"/>
      <c r="O114" s="228"/>
      <c r="P114" s="228"/>
      <c r="Q114" s="228"/>
      <c r="R114" s="228"/>
      <c r="S114" s="228"/>
      <c r="T114" s="229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0" t="s">
        <v>126</v>
      </c>
      <c r="AU114" s="230" t="s">
        <v>82</v>
      </c>
      <c r="AV114" s="13" t="s">
        <v>82</v>
      </c>
      <c r="AW114" s="13" t="s">
        <v>33</v>
      </c>
      <c r="AX114" s="13" t="s">
        <v>72</v>
      </c>
      <c r="AY114" s="230" t="s">
        <v>115</v>
      </c>
    </row>
    <row r="115" s="13" customFormat="1">
      <c r="A115" s="13"/>
      <c r="B115" s="219"/>
      <c r="C115" s="220"/>
      <c r="D115" s="221" t="s">
        <v>126</v>
      </c>
      <c r="E115" s="222" t="s">
        <v>19</v>
      </c>
      <c r="F115" s="223" t="s">
        <v>154</v>
      </c>
      <c r="G115" s="220"/>
      <c r="H115" s="224">
        <v>4.5999999999999996</v>
      </c>
      <c r="I115" s="225"/>
      <c r="J115" s="220"/>
      <c r="K115" s="220"/>
      <c r="L115" s="226"/>
      <c r="M115" s="227"/>
      <c r="N115" s="228"/>
      <c r="O115" s="228"/>
      <c r="P115" s="228"/>
      <c r="Q115" s="228"/>
      <c r="R115" s="228"/>
      <c r="S115" s="228"/>
      <c r="T115" s="229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0" t="s">
        <v>126</v>
      </c>
      <c r="AU115" s="230" t="s">
        <v>82</v>
      </c>
      <c r="AV115" s="13" t="s">
        <v>82</v>
      </c>
      <c r="AW115" s="13" t="s">
        <v>33</v>
      </c>
      <c r="AX115" s="13" t="s">
        <v>72</v>
      </c>
      <c r="AY115" s="230" t="s">
        <v>115</v>
      </c>
    </row>
    <row r="116" s="13" customFormat="1">
      <c r="A116" s="13"/>
      <c r="B116" s="219"/>
      <c r="C116" s="220"/>
      <c r="D116" s="221" t="s">
        <v>126</v>
      </c>
      <c r="E116" s="222" t="s">
        <v>19</v>
      </c>
      <c r="F116" s="223" t="s">
        <v>155</v>
      </c>
      <c r="G116" s="220"/>
      <c r="H116" s="224">
        <v>4.524</v>
      </c>
      <c r="I116" s="225"/>
      <c r="J116" s="220"/>
      <c r="K116" s="220"/>
      <c r="L116" s="226"/>
      <c r="M116" s="227"/>
      <c r="N116" s="228"/>
      <c r="O116" s="228"/>
      <c r="P116" s="228"/>
      <c r="Q116" s="228"/>
      <c r="R116" s="228"/>
      <c r="S116" s="228"/>
      <c r="T116" s="22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0" t="s">
        <v>126</v>
      </c>
      <c r="AU116" s="230" t="s">
        <v>82</v>
      </c>
      <c r="AV116" s="13" t="s">
        <v>82</v>
      </c>
      <c r="AW116" s="13" t="s">
        <v>33</v>
      </c>
      <c r="AX116" s="13" t="s">
        <v>72</v>
      </c>
      <c r="AY116" s="230" t="s">
        <v>115</v>
      </c>
    </row>
    <row r="117" s="13" customFormat="1">
      <c r="A117" s="13"/>
      <c r="B117" s="219"/>
      <c r="C117" s="220"/>
      <c r="D117" s="221" t="s">
        <v>126</v>
      </c>
      <c r="E117" s="222" t="s">
        <v>19</v>
      </c>
      <c r="F117" s="223" t="s">
        <v>156</v>
      </c>
      <c r="G117" s="220"/>
      <c r="H117" s="224">
        <v>6.46</v>
      </c>
      <c r="I117" s="225"/>
      <c r="J117" s="220"/>
      <c r="K117" s="220"/>
      <c r="L117" s="226"/>
      <c r="M117" s="227"/>
      <c r="N117" s="228"/>
      <c r="O117" s="228"/>
      <c r="P117" s="228"/>
      <c r="Q117" s="228"/>
      <c r="R117" s="228"/>
      <c r="S117" s="228"/>
      <c r="T117" s="229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0" t="s">
        <v>126</v>
      </c>
      <c r="AU117" s="230" t="s">
        <v>82</v>
      </c>
      <c r="AV117" s="13" t="s">
        <v>82</v>
      </c>
      <c r="AW117" s="13" t="s">
        <v>33</v>
      </c>
      <c r="AX117" s="13" t="s">
        <v>72</v>
      </c>
      <c r="AY117" s="230" t="s">
        <v>115</v>
      </c>
    </row>
    <row r="118" s="13" customFormat="1">
      <c r="A118" s="13"/>
      <c r="B118" s="219"/>
      <c r="C118" s="220"/>
      <c r="D118" s="221" t="s">
        <v>126</v>
      </c>
      <c r="E118" s="222" t="s">
        <v>19</v>
      </c>
      <c r="F118" s="223" t="s">
        <v>157</v>
      </c>
      <c r="G118" s="220"/>
      <c r="H118" s="224">
        <v>3.3799999999999999</v>
      </c>
      <c r="I118" s="225"/>
      <c r="J118" s="220"/>
      <c r="K118" s="220"/>
      <c r="L118" s="226"/>
      <c r="M118" s="227"/>
      <c r="N118" s="228"/>
      <c r="O118" s="228"/>
      <c r="P118" s="228"/>
      <c r="Q118" s="228"/>
      <c r="R118" s="228"/>
      <c r="S118" s="228"/>
      <c r="T118" s="229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0" t="s">
        <v>126</v>
      </c>
      <c r="AU118" s="230" t="s">
        <v>82</v>
      </c>
      <c r="AV118" s="13" t="s">
        <v>82</v>
      </c>
      <c r="AW118" s="13" t="s">
        <v>33</v>
      </c>
      <c r="AX118" s="13" t="s">
        <v>72</v>
      </c>
      <c r="AY118" s="230" t="s">
        <v>115</v>
      </c>
    </row>
    <row r="119" s="15" customFormat="1">
      <c r="A119" s="15"/>
      <c r="B119" s="241"/>
      <c r="C119" s="242"/>
      <c r="D119" s="221" t="s">
        <v>126</v>
      </c>
      <c r="E119" s="243" t="s">
        <v>19</v>
      </c>
      <c r="F119" s="244" t="s">
        <v>136</v>
      </c>
      <c r="G119" s="242"/>
      <c r="H119" s="245">
        <v>71.763999999999996</v>
      </c>
      <c r="I119" s="246"/>
      <c r="J119" s="242"/>
      <c r="K119" s="242"/>
      <c r="L119" s="247"/>
      <c r="M119" s="248"/>
      <c r="N119" s="249"/>
      <c r="O119" s="249"/>
      <c r="P119" s="249"/>
      <c r="Q119" s="249"/>
      <c r="R119" s="249"/>
      <c r="S119" s="249"/>
      <c r="T119" s="250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51" t="s">
        <v>126</v>
      </c>
      <c r="AU119" s="251" t="s">
        <v>82</v>
      </c>
      <c r="AV119" s="15" t="s">
        <v>122</v>
      </c>
      <c r="AW119" s="15" t="s">
        <v>33</v>
      </c>
      <c r="AX119" s="15" t="s">
        <v>80</v>
      </c>
      <c r="AY119" s="251" t="s">
        <v>115</v>
      </c>
    </row>
    <row r="120" s="2" customFormat="1" ht="44.25" customHeight="1">
      <c r="A120" s="39"/>
      <c r="B120" s="40"/>
      <c r="C120" s="201" t="s">
        <v>158</v>
      </c>
      <c r="D120" s="201" t="s">
        <v>117</v>
      </c>
      <c r="E120" s="202" t="s">
        <v>159</v>
      </c>
      <c r="F120" s="203" t="s">
        <v>160</v>
      </c>
      <c r="G120" s="204" t="s">
        <v>130</v>
      </c>
      <c r="H120" s="205">
        <v>19.495000000000001</v>
      </c>
      <c r="I120" s="206"/>
      <c r="J120" s="207">
        <f>ROUND(I120*H120,2)</f>
        <v>0</v>
      </c>
      <c r="K120" s="203" t="s">
        <v>121</v>
      </c>
      <c r="L120" s="45"/>
      <c r="M120" s="208" t="s">
        <v>19</v>
      </c>
      <c r="N120" s="209" t="s">
        <v>43</v>
      </c>
      <c r="O120" s="85"/>
      <c r="P120" s="210">
        <f>O120*H120</f>
        <v>0</v>
      </c>
      <c r="Q120" s="210">
        <v>0</v>
      </c>
      <c r="R120" s="210">
        <f>Q120*H120</f>
        <v>0</v>
      </c>
      <c r="S120" s="210">
        <v>0</v>
      </c>
      <c r="T120" s="211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2" t="s">
        <v>122</v>
      </c>
      <c r="AT120" s="212" t="s">
        <v>117</v>
      </c>
      <c r="AU120" s="212" t="s">
        <v>82</v>
      </c>
      <c r="AY120" s="18" t="s">
        <v>115</v>
      </c>
      <c r="BE120" s="213">
        <f>IF(N120="základní",J120,0)</f>
        <v>0</v>
      </c>
      <c r="BF120" s="213">
        <f>IF(N120="snížená",J120,0)</f>
        <v>0</v>
      </c>
      <c r="BG120" s="213">
        <f>IF(N120="zákl. přenesená",J120,0)</f>
        <v>0</v>
      </c>
      <c r="BH120" s="213">
        <f>IF(N120="sníž. přenesená",J120,0)</f>
        <v>0</v>
      </c>
      <c r="BI120" s="213">
        <f>IF(N120="nulová",J120,0)</f>
        <v>0</v>
      </c>
      <c r="BJ120" s="18" t="s">
        <v>80</v>
      </c>
      <c r="BK120" s="213">
        <f>ROUND(I120*H120,2)</f>
        <v>0</v>
      </c>
      <c r="BL120" s="18" t="s">
        <v>122</v>
      </c>
      <c r="BM120" s="212" t="s">
        <v>161</v>
      </c>
    </row>
    <row r="121" s="2" customFormat="1">
      <c r="A121" s="39"/>
      <c r="B121" s="40"/>
      <c r="C121" s="41"/>
      <c r="D121" s="214" t="s">
        <v>124</v>
      </c>
      <c r="E121" s="41"/>
      <c r="F121" s="215" t="s">
        <v>162</v>
      </c>
      <c r="G121" s="41"/>
      <c r="H121" s="41"/>
      <c r="I121" s="216"/>
      <c r="J121" s="41"/>
      <c r="K121" s="41"/>
      <c r="L121" s="45"/>
      <c r="M121" s="217"/>
      <c r="N121" s="218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124</v>
      </c>
      <c r="AU121" s="18" t="s">
        <v>82</v>
      </c>
    </row>
    <row r="122" s="14" customFormat="1">
      <c r="A122" s="14"/>
      <c r="B122" s="231"/>
      <c r="C122" s="232"/>
      <c r="D122" s="221" t="s">
        <v>126</v>
      </c>
      <c r="E122" s="233" t="s">
        <v>19</v>
      </c>
      <c r="F122" s="234" t="s">
        <v>163</v>
      </c>
      <c r="G122" s="232"/>
      <c r="H122" s="233" t="s">
        <v>19</v>
      </c>
      <c r="I122" s="235"/>
      <c r="J122" s="232"/>
      <c r="K122" s="232"/>
      <c r="L122" s="236"/>
      <c r="M122" s="237"/>
      <c r="N122" s="238"/>
      <c r="O122" s="238"/>
      <c r="P122" s="238"/>
      <c r="Q122" s="238"/>
      <c r="R122" s="238"/>
      <c r="S122" s="238"/>
      <c r="T122" s="239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0" t="s">
        <v>126</v>
      </c>
      <c r="AU122" s="240" t="s">
        <v>82</v>
      </c>
      <c r="AV122" s="14" t="s">
        <v>80</v>
      </c>
      <c r="AW122" s="14" t="s">
        <v>33</v>
      </c>
      <c r="AX122" s="14" t="s">
        <v>72</v>
      </c>
      <c r="AY122" s="240" t="s">
        <v>115</v>
      </c>
    </row>
    <row r="123" s="13" customFormat="1">
      <c r="A123" s="13"/>
      <c r="B123" s="219"/>
      <c r="C123" s="220"/>
      <c r="D123" s="221" t="s">
        <v>126</v>
      </c>
      <c r="E123" s="222" t="s">
        <v>19</v>
      </c>
      <c r="F123" s="223" t="s">
        <v>164</v>
      </c>
      <c r="G123" s="220"/>
      <c r="H123" s="224">
        <v>19.495000000000001</v>
      </c>
      <c r="I123" s="225"/>
      <c r="J123" s="220"/>
      <c r="K123" s="220"/>
      <c r="L123" s="226"/>
      <c r="M123" s="227"/>
      <c r="N123" s="228"/>
      <c r="O123" s="228"/>
      <c r="P123" s="228"/>
      <c r="Q123" s="228"/>
      <c r="R123" s="228"/>
      <c r="S123" s="228"/>
      <c r="T123" s="22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0" t="s">
        <v>126</v>
      </c>
      <c r="AU123" s="230" t="s">
        <v>82</v>
      </c>
      <c r="AV123" s="13" t="s">
        <v>82</v>
      </c>
      <c r="AW123" s="13" t="s">
        <v>33</v>
      </c>
      <c r="AX123" s="13" t="s">
        <v>80</v>
      </c>
      <c r="AY123" s="230" t="s">
        <v>115</v>
      </c>
    </row>
    <row r="124" s="2" customFormat="1" ht="37.8" customHeight="1">
      <c r="A124" s="39"/>
      <c r="B124" s="40"/>
      <c r="C124" s="201" t="s">
        <v>165</v>
      </c>
      <c r="D124" s="201" t="s">
        <v>117</v>
      </c>
      <c r="E124" s="202" t="s">
        <v>166</v>
      </c>
      <c r="F124" s="203" t="s">
        <v>167</v>
      </c>
      <c r="G124" s="204" t="s">
        <v>130</v>
      </c>
      <c r="H124" s="205">
        <v>754.28800000000001</v>
      </c>
      <c r="I124" s="206"/>
      <c r="J124" s="207">
        <f>ROUND(I124*H124,2)</f>
        <v>0</v>
      </c>
      <c r="K124" s="203" t="s">
        <v>121</v>
      </c>
      <c r="L124" s="45"/>
      <c r="M124" s="208" t="s">
        <v>19</v>
      </c>
      <c r="N124" s="209" t="s">
        <v>43</v>
      </c>
      <c r="O124" s="85"/>
      <c r="P124" s="210">
        <f>O124*H124</f>
        <v>0</v>
      </c>
      <c r="Q124" s="210">
        <v>0</v>
      </c>
      <c r="R124" s="210">
        <f>Q124*H124</f>
        <v>0</v>
      </c>
      <c r="S124" s="210">
        <v>0</v>
      </c>
      <c r="T124" s="211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2" t="s">
        <v>122</v>
      </c>
      <c r="AT124" s="212" t="s">
        <v>117</v>
      </c>
      <c r="AU124" s="212" t="s">
        <v>82</v>
      </c>
      <c r="AY124" s="18" t="s">
        <v>115</v>
      </c>
      <c r="BE124" s="213">
        <f>IF(N124="základní",J124,0)</f>
        <v>0</v>
      </c>
      <c r="BF124" s="213">
        <f>IF(N124="snížená",J124,0)</f>
        <v>0</v>
      </c>
      <c r="BG124" s="213">
        <f>IF(N124="zákl. přenesená",J124,0)</f>
        <v>0</v>
      </c>
      <c r="BH124" s="213">
        <f>IF(N124="sníž. přenesená",J124,0)</f>
        <v>0</v>
      </c>
      <c r="BI124" s="213">
        <f>IF(N124="nulová",J124,0)</f>
        <v>0</v>
      </c>
      <c r="BJ124" s="18" t="s">
        <v>80</v>
      </c>
      <c r="BK124" s="213">
        <f>ROUND(I124*H124,2)</f>
        <v>0</v>
      </c>
      <c r="BL124" s="18" t="s">
        <v>122</v>
      </c>
      <c r="BM124" s="212" t="s">
        <v>168</v>
      </c>
    </row>
    <row r="125" s="2" customFormat="1">
      <c r="A125" s="39"/>
      <c r="B125" s="40"/>
      <c r="C125" s="41"/>
      <c r="D125" s="214" t="s">
        <v>124</v>
      </c>
      <c r="E125" s="41"/>
      <c r="F125" s="215" t="s">
        <v>169</v>
      </c>
      <c r="G125" s="41"/>
      <c r="H125" s="41"/>
      <c r="I125" s="216"/>
      <c r="J125" s="41"/>
      <c r="K125" s="41"/>
      <c r="L125" s="45"/>
      <c r="M125" s="217"/>
      <c r="N125" s="218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124</v>
      </c>
      <c r="AU125" s="18" t="s">
        <v>82</v>
      </c>
    </row>
    <row r="126" s="14" customFormat="1">
      <c r="A126" s="14"/>
      <c r="B126" s="231"/>
      <c r="C126" s="232"/>
      <c r="D126" s="221" t="s">
        <v>126</v>
      </c>
      <c r="E126" s="233" t="s">
        <v>19</v>
      </c>
      <c r="F126" s="234" t="s">
        <v>170</v>
      </c>
      <c r="G126" s="232"/>
      <c r="H126" s="233" t="s">
        <v>19</v>
      </c>
      <c r="I126" s="235"/>
      <c r="J126" s="232"/>
      <c r="K126" s="232"/>
      <c r="L126" s="236"/>
      <c r="M126" s="237"/>
      <c r="N126" s="238"/>
      <c r="O126" s="238"/>
      <c r="P126" s="238"/>
      <c r="Q126" s="238"/>
      <c r="R126" s="238"/>
      <c r="S126" s="238"/>
      <c r="T126" s="239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0" t="s">
        <v>126</v>
      </c>
      <c r="AU126" s="240" t="s">
        <v>82</v>
      </c>
      <c r="AV126" s="14" t="s">
        <v>80</v>
      </c>
      <c r="AW126" s="14" t="s">
        <v>33</v>
      </c>
      <c r="AX126" s="14" t="s">
        <v>72</v>
      </c>
      <c r="AY126" s="240" t="s">
        <v>115</v>
      </c>
    </row>
    <row r="127" s="14" customFormat="1">
      <c r="A127" s="14"/>
      <c r="B127" s="231"/>
      <c r="C127" s="232"/>
      <c r="D127" s="221" t="s">
        <v>126</v>
      </c>
      <c r="E127" s="233" t="s">
        <v>19</v>
      </c>
      <c r="F127" s="234" t="s">
        <v>171</v>
      </c>
      <c r="G127" s="232"/>
      <c r="H127" s="233" t="s">
        <v>19</v>
      </c>
      <c r="I127" s="235"/>
      <c r="J127" s="232"/>
      <c r="K127" s="232"/>
      <c r="L127" s="236"/>
      <c r="M127" s="237"/>
      <c r="N127" s="238"/>
      <c r="O127" s="238"/>
      <c r="P127" s="238"/>
      <c r="Q127" s="238"/>
      <c r="R127" s="238"/>
      <c r="S127" s="238"/>
      <c r="T127" s="239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0" t="s">
        <v>126</v>
      </c>
      <c r="AU127" s="240" t="s">
        <v>82</v>
      </c>
      <c r="AV127" s="14" t="s">
        <v>80</v>
      </c>
      <c r="AW127" s="14" t="s">
        <v>33</v>
      </c>
      <c r="AX127" s="14" t="s">
        <v>72</v>
      </c>
      <c r="AY127" s="240" t="s">
        <v>115</v>
      </c>
    </row>
    <row r="128" s="13" customFormat="1">
      <c r="A128" s="13"/>
      <c r="B128" s="219"/>
      <c r="C128" s="220"/>
      <c r="D128" s="221" t="s">
        <v>126</v>
      </c>
      <c r="E128" s="222" t="s">
        <v>19</v>
      </c>
      <c r="F128" s="223" t="s">
        <v>172</v>
      </c>
      <c r="G128" s="220"/>
      <c r="H128" s="224">
        <v>754.28800000000001</v>
      </c>
      <c r="I128" s="225"/>
      <c r="J128" s="220"/>
      <c r="K128" s="220"/>
      <c r="L128" s="226"/>
      <c r="M128" s="227"/>
      <c r="N128" s="228"/>
      <c r="O128" s="228"/>
      <c r="P128" s="228"/>
      <c r="Q128" s="228"/>
      <c r="R128" s="228"/>
      <c r="S128" s="228"/>
      <c r="T128" s="22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0" t="s">
        <v>126</v>
      </c>
      <c r="AU128" s="230" t="s">
        <v>82</v>
      </c>
      <c r="AV128" s="13" t="s">
        <v>82</v>
      </c>
      <c r="AW128" s="13" t="s">
        <v>33</v>
      </c>
      <c r="AX128" s="13" t="s">
        <v>80</v>
      </c>
      <c r="AY128" s="230" t="s">
        <v>115</v>
      </c>
    </row>
    <row r="129" s="2" customFormat="1" ht="16.5" customHeight="1">
      <c r="A129" s="39"/>
      <c r="B129" s="40"/>
      <c r="C129" s="252" t="s">
        <v>173</v>
      </c>
      <c r="D129" s="252" t="s">
        <v>174</v>
      </c>
      <c r="E129" s="253" t="s">
        <v>175</v>
      </c>
      <c r="F129" s="254" t="s">
        <v>176</v>
      </c>
      <c r="G129" s="255" t="s">
        <v>177</v>
      </c>
      <c r="H129" s="256">
        <v>1193.193</v>
      </c>
      <c r="I129" s="257"/>
      <c r="J129" s="258">
        <f>ROUND(I129*H129,2)</f>
        <v>0</v>
      </c>
      <c r="K129" s="254" t="s">
        <v>121</v>
      </c>
      <c r="L129" s="259"/>
      <c r="M129" s="260" t="s">
        <v>19</v>
      </c>
      <c r="N129" s="261" t="s">
        <v>43</v>
      </c>
      <c r="O129" s="85"/>
      <c r="P129" s="210">
        <f>O129*H129</f>
        <v>0</v>
      </c>
      <c r="Q129" s="210">
        <v>1</v>
      </c>
      <c r="R129" s="210">
        <f>Q129*H129</f>
        <v>1193.193</v>
      </c>
      <c r="S129" s="210">
        <v>0</v>
      </c>
      <c r="T129" s="21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2" t="s">
        <v>178</v>
      </c>
      <c r="AT129" s="212" t="s">
        <v>174</v>
      </c>
      <c r="AU129" s="212" t="s">
        <v>82</v>
      </c>
      <c r="AY129" s="18" t="s">
        <v>115</v>
      </c>
      <c r="BE129" s="213">
        <f>IF(N129="základní",J129,0)</f>
        <v>0</v>
      </c>
      <c r="BF129" s="213">
        <f>IF(N129="snížená",J129,0)</f>
        <v>0</v>
      </c>
      <c r="BG129" s="213">
        <f>IF(N129="zákl. přenesená",J129,0)</f>
        <v>0</v>
      </c>
      <c r="BH129" s="213">
        <f>IF(N129="sníž. přenesená",J129,0)</f>
        <v>0</v>
      </c>
      <c r="BI129" s="213">
        <f>IF(N129="nulová",J129,0)</f>
        <v>0</v>
      </c>
      <c r="BJ129" s="18" t="s">
        <v>80</v>
      </c>
      <c r="BK129" s="213">
        <f>ROUND(I129*H129,2)</f>
        <v>0</v>
      </c>
      <c r="BL129" s="18" t="s">
        <v>122</v>
      </c>
      <c r="BM129" s="212" t="s">
        <v>179</v>
      </c>
    </row>
    <row r="130" s="14" customFormat="1">
      <c r="A130" s="14"/>
      <c r="B130" s="231"/>
      <c r="C130" s="232"/>
      <c r="D130" s="221" t="s">
        <v>126</v>
      </c>
      <c r="E130" s="233" t="s">
        <v>19</v>
      </c>
      <c r="F130" s="234" t="s">
        <v>180</v>
      </c>
      <c r="G130" s="232"/>
      <c r="H130" s="233" t="s">
        <v>19</v>
      </c>
      <c r="I130" s="235"/>
      <c r="J130" s="232"/>
      <c r="K130" s="232"/>
      <c r="L130" s="236"/>
      <c r="M130" s="237"/>
      <c r="N130" s="238"/>
      <c r="O130" s="238"/>
      <c r="P130" s="238"/>
      <c r="Q130" s="238"/>
      <c r="R130" s="238"/>
      <c r="S130" s="238"/>
      <c r="T130" s="239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0" t="s">
        <v>126</v>
      </c>
      <c r="AU130" s="240" t="s">
        <v>82</v>
      </c>
      <c r="AV130" s="14" t="s">
        <v>80</v>
      </c>
      <c r="AW130" s="14" t="s">
        <v>33</v>
      </c>
      <c r="AX130" s="14" t="s">
        <v>72</v>
      </c>
      <c r="AY130" s="240" t="s">
        <v>115</v>
      </c>
    </row>
    <row r="131" s="13" customFormat="1">
      <c r="A131" s="13"/>
      <c r="B131" s="219"/>
      <c r="C131" s="220"/>
      <c r="D131" s="221" t="s">
        <v>126</v>
      </c>
      <c r="E131" s="222" t="s">
        <v>19</v>
      </c>
      <c r="F131" s="223" t="s">
        <v>181</v>
      </c>
      <c r="G131" s="220"/>
      <c r="H131" s="224">
        <v>1193.193</v>
      </c>
      <c r="I131" s="225"/>
      <c r="J131" s="220"/>
      <c r="K131" s="220"/>
      <c r="L131" s="226"/>
      <c r="M131" s="227"/>
      <c r="N131" s="228"/>
      <c r="O131" s="228"/>
      <c r="P131" s="228"/>
      <c r="Q131" s="228"/>
      <c r="R131" s="228"/>
      <c r="S131" s="228"/>
      <c r="T131" s="22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0" t="s">
        <v>126</v>
      </c>
      <c r="AU131" s="230" t="s">
        <v>82</v>
      </c>
      <c r="AV131" s="13" t="s">
        <v>82</v>
      </c>
      <c r="AW131" s="13" t="s">
        <v>33</v>
      </c>
      <c r="AX131" s="13" t="s">
        <v>80</v>
      </c>
      <c r="AY131" s="230" t="s">
        <v>115</v>
      </c>
    </row>
    <row r="132" s="2" customFormat="1" ht="33" customHeight="1">
      <c r="A132" s="39"/>
      <c r="B132" s="40"/>
      <c r="C132" s="201" t="s">
        <v>178</v>
      </c>
      <c r="D132" s="201" t="s">
        <v>117</v>
      </c>
      <c r="E132" s="202" t="s">
        <v>182</v>
      </c>
      <c r="F132" s="203" t="s">
        <v>183</v>
      </c>
      <c r="G132" s="204" t="s">
        <v>130</v>
      </c>
      <c r="H132" s="205">
        <v>52.950000000000003</v>
      </c>
      <c r="I132" s="206"/>
      <c r="J132" s="207">
        <f>ROUND(I132*H132,2)</f>
        <v>0</v>
      </c>
      <c r="K132" s="203" t="s">
        <v>121</v>
      </c>
      <c r="L132" s="45"/>
      <c r="M132" s="208" t="s">
        <v>19</v>
      </c>
      <c r="N132" s="209" t="s">
        <v>43</v>
      </c>
      <c r="O132" s="85"/>
      <c r="P132" s="210">
        <f>O132*H132</f>
        <v>0</v>
      </c>
      <c r="Q132" s="210">
        <v>0</v>
      </c>
      <c r="R132" s="210">
        <f>Q132*H132</f>
        <v>0</v>
      </c>
      <c r="S132" s="210">
        <v>0</v>
      </c>
      <c r="T132" s="21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2" t="s">
        <v>122</v>
      </c>
      <c r="AT132" s="212" t="s">
        <v>117</v>
      </c>
      <c r="AU132" s="212" t="s">
        <v>82</v>
      </c>
      <c r="AY132" s="18" t="s">
        <v>115</v>
      </c>
      <c r="BE132" s="213">
        <f>IF(N132="základní",J132,0)</f>
        <v>0</v>
      </c>
      <c r="BF132" s="213">
        <f>IF(N132="snížená",J132,0)</f>
        <v>0</v>
      </c>
      <c r="BG132" s="213">
        <f>IF(N132="zákl. přenesená",J132,0)</f>
        <v>0</v>
      </c>
      <c r="BH132" s="213">
        <f>IF(N132="sníž. přenesená",J132,0)</f>
        <v>0</v>
      </c>
      <c r="BI132" s="213">
        <f>IF(N132="nulová",J132,0)</f>
        <v>0</v>
      </c>
      <c r="BJ132" s="18" t="s">
        <v>80</v>
      </c>
      <c r="BK132" s="213">
        <f>ROUND(I132*H132,2)</f>
        <v>0</v>
      </c>
      <c r="BL132" s="18" t="s">
        <v>122</v>
      </c>
      <c r="BM132" s="212" t="s">
        <v>184</v>
      </c>
    </row>
    <row r="133" s="2" customFormat="1">
      <c r="A133" s="39"/>
      <c r="B133" s="40"/>
      <c r="C133" s="41"/>
      <c r="D133" s="214" t="s">
        <v>124</v>
      </c>
      <c r="E133" s="41"/>
      <c r="F133" s="215" t="s">
        <v>185</v>
      </c>
      <c r="G133" s="41"/>
      <c r="H133" s="41"/>
      <c r="I133" s="216"/>
      <c r="J133" s="41"/>
      <c r="K133" s="41"/>
      <c r="L133" s="45"/>
      <c r="M133" s="217"/>
      <c r="N133" s="218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124</v>
      </c>
      <c r="AU133" s="18" t="s">
        <v>82</v>
      </c>
    </row>
    <row r="134" s="2" customFormat="1">
      <c r="A134" s="39"/>
      <c r="B134" s="40"/>
      <c r="C134" s="41"/>
      <c r="D134" s="221" t="s">
        <v>186</v>
      </c>
      <c r="E134" s="41"/>
      <c r="F134" s="262" t="s">
        <v>187</v>
      </c>
      <c r="G134" s="41"/>
      <c r="H134" s="41"/>
      <c r="I134" s="216"/>
      <c r="J134" s="41"/>
      <c r="K134" s="41"/>
      <c r="L134" s="45"/>
      <c r="M134" s="217"/>
      <c r="N134" s="218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186</v>
      </c>
      <c r="AU134" s="18" t="s">
        <v>82</v>
      </c>
    </row>
    <row r="135" s="14" customFormat="1">
      <c r="A135" s="14"/>
      <c r="B135" s="231"/>
      <c r="C135" s="232"/>
      <c r="D135" s="221" t="s">
        <v>126</v>
      </c>
      <c r="E135" s="233" t="s">
        <v>19</v>
      </c>
      <c r="F135" s="234" t="s">
        <v>188</v>
      </c>
      <c r="G135" s="232"/>
      <c r="H135" s="233" t="s">
        <v>19</v>
      </c>
      <c r="I135" s="235"/>
      <c r="J135" s="232"/>
      <c r="K135" s="232"/>
      <c r="L135" s="236"/>
      <c r="M135" s="237"/>
      <c r="N135" s="238"/>
      <c r="O135" s="238"/>
      <c r="P135" s="238"/>
      <c r="Q135" s="238"/>
      <c r="R135" s="238"/>
      <c r="S135" s="238"/>
      <c r="T135" s="239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0" t="s">
        <v>126</v>
      </c>
      <c r="AU135" s="240" t="s">
        <v>82</v>
      </c>
      <c r="AV135" s="14" t="s">
        <v>80</v>
      </c>
      <c r="AW135" s="14" t="s">
        <v>33</v>
      </c>
      <c r="AX135" s="14" t="s">
        <v>72</v>
      </c>
      <c r="AY135" s="240" t="s">
        <v>115</v>
      </c>
    </row>
    <row r="136" s="13" customFormat="1">
      <c r="A136" s="13"/>
      <c r="B136" s="219"/>
      <c r="C136" s="220"/>
      <c r="D136" s="221" t="s">
        <v>126</v>
      </c>
      <c r="E136" s="222" t="s">
        <v>19</v>
      </c>
      <c r="F136" s="223" t="s">
        <v>189</v>
      </c>
      <c r="G136" s="220"/>
      <c r="H136" s="224">
        <v>52.950000000000003</v>
      </c>
      <c r="I136" s="225"/>
      <c r="J136" s="220"/>
      <c r="K136" s="220"/>
      <c r="L136" s="226"/>
      <c r="M136" s="227"/>
      <c r="N136" s="228"/>
      <c r="O136" s="228"/>
      <c r="P136" s="228"/>
      <c r="Q136" s="228"/>
      <c r="R136" s="228"/>
      <c r="S136" s="228"/>
      <c r="T136" s="22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0" t="s">
        <v>126</v>
      </c>
      <c r="AU136" s="230" t="s">
        <v>82</v>
      </c>
      <c r="AV136" s="13" t="s">
        <v>82</v>
      </c>
      <c r="AW136" s="13" t="s">
        <v>33</v>
      </c>
      <c r="AX136" s="13" t="s">
        <v>80</v>
      </c>
      <c r="AY136" s="230" t="s">
        <v>115</v>
      </c>
    </row>
    <row r="137" s="2" customFormat="1" ht="62.7" customHeight="1">
      <c r="A137" s="39"/>
      <c r="B137" s="40"/>
      <c r="C137" s="201" t="s">
        <v>190</v>
      </c>
      <c r="D137" s="201" t="s">
        <v>117</v>
      </c>
      <c r="E137" s="202" t="s">
        <v>128</v>
      </c>
      <c r="F137" s="203" t="s">
        <v>129</v>
      </c>
      <c r="G137" s="204" t="s">
        <v>130</v>
      </c>
      <c r="H137" s="205">
        <v>845.69100000000003</v>
      </c>
      <c r="I137" s="206"/>
      <c r="J137" s="207">
        <f>ROUND(I137*H137,2)</f>
        <v>0</v>
      </c>
      <c r="K137" s="203" t="s">
        <v>121</v>
      </c>
      <c r="L137" s="45"/>
      <c r="M137" s="208" t="s">
        <v>19</v>
      </c>
      <c r="N137" s="209" t="s">
        <v>43</v>
      </c>
      <c r="O137" s="85"/>
      <c r="P137" s="210">
        <f>O137*H137</f>
        <v>0</v>
      </c>
      <c r="Q137" s="210">
        <v>0</v>
      </c>
      <c r="R137" s="210">
        <f>Q137*H137</f>
        <v>0</v>
      </c>
      <c r="S137" s="210">
        <v>0</v>
      </c>
      <c r="T137" s="21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2" t="s">
        <v>122</v>
      </c>
      <c r="AT137" s="212" t="s">
        <v>117</v>
      </c>
      <c r="AU137" s="212" t="s">
        <v>82</v>
      </c>
      <c r="AY137" s="18" t="s">
        <v>115</v>
      </c>
      <c r="BE137" s="213">
        <f>IF(N137="základní",J137,0)</f>
        <v>0</v>
      </c>
      <c r="BF137" s="213">
        <f>IF(N137="snížená",J137,0)</f>
        <v>0</v>
      </c>
      <c r="BG137" s="213">
        <f>IF(N137="zákl. přenesená",J137,0)</f>
        <v>0</v>
      </c>
      <c r="BH137" s="213">
        <f>IF(N137="sníž. přenesená",J137,0)</f>
        <v>0</v>
      </c>
      <c r="BI137" s="213">
        <f>IF(N137="nulová",J137,0)</f>
        <v>0</v>
      </c>
      <c r="BJ137" s="18" t="s">
        <v>80</v>
      </c>
      <c r="BK137" s="213">
        <f>ROUND(I137*H137,2)</f>
        <v>0</v>
      </c>
      <c r="BL137" s="18" t="s">
        <v>122</v>
      </c>
      <c r="BM137" s="212" t="s">
        <v>191</v>
      </c>
    </row>
    <row r="138" s="2" customFormat="1">
      <c r="A138" s="39"/>
      <c r="B138" s="40"/>
      <c r="C138" s="41"/>
      <c r="D138" s="214" t="s">
        <v>124</v>
      </c>
      <c r="E138" s="41"/>
      <c r="F138" s="215" t="s">
        <v>132</v>
      </c>
      <c r="G138" s="41"/>
      <c r="H138" s="41"/>
      <c r="I138" s="216"/>
      <c r="J138" s="41"/>
      <c r="K138" s="41"/>
      <c r="L138" s="45"/>
      <c r="M138" s="217"/>
      <c r="N138" s="218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124</v>
      </c>
      <c r="AU138" s="18" t="s">
        <v>82</v>
      </c>
    </row>
    <row r="139" s="14" customFormat="1">
      <c r="A139" s="14"/>
      <c r="B139" s="231"/>
      <c r="C139" s="232"/>
      <c r="D139" s="221" t="s">
        <v>126</v>
      </c>
      <c r="E139" s="233" t="s">
        <v>19</v>
      </c>
      <c r="F139" s="234" t="s">
        <v>192</v>
      </c>
      <c r="G139" s="232"/>
      <c r="H139" s="233" t="s">
        <v>19</v>
      </c>
      <c r="I139" s="235"/>
      <c r="J139" s="232"/>
      <c r="K139" s="232"/>
      <c r="L139" s="236"/>
      <c r="M139" s="237"/>
      <c r="N139" s="238"/>
      <c r="O139" s="238"/>
      <c r="P139" s="238"/>
      <c r="Q139" s="238"/>
      <c r="R139" s="238"/>
      <c r="S139" s="238"/>
      <c r="T139" s="239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0" t="s">
        <v>126</v>
      </c>
      <c r="AU139" s="240" t="s">
        <v>82</v>
      </c>
      <c r="AV139" s="14" t="s">
        <v>80</v>
      </c>
      <c r="AW139" s="14" t="s">
        <v>33</v>
      </c>
      <c r="AX139" s="14" t="s">
        <v>72</v>
      </c>
      <c r="AY139" s="240" t="s">
        <v>115</v>
      </c>
    </row>
    <row r="140" s="13" customFormat="1">
      <c r="A140" s="13"/>
      <c r="B140" s="219"/>
      <c r="C140" s="220"/>
      <c r="D140" s="221" t="s">
        <v>126</v>
      </c>
      <c r="E140" s="222" t="s">
        <v>19</v>
      </c>
      <c r="F140" s="223" t="s">
        <v>193</v>
      </c>
      <c r="G140" s="220"/>
      <c r="H140" s="224">
        <v>91.403000000000006</v>
      </c>
      <c r="I140" s="225"/>
      <c r="J140" s="220"/>
      <c r="K140" s="220"/>
      <c r="L140" s="226"/>
      <c r="M140" s="227"/>
      <c r="N140" s="228"/>
      <c r="O140" s="228"/>
      <c r="P140" s="228"/>
      <c r="Q140" s="228"/>
      <c r="R140" s="228"/>
      <c r="S140" s="228"/>
      <c r="T140" s="22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0" t="s">
        <v>126</v>
      </c>
      <c r="AU140" s="230" t="s">
        <v>82</v>
      </c>
      <c r="AV140" s="13" t="s">
        <v>82</v>
      </c>
      <c r="AW140" s="13" t="s">
        <v>33</v>
      </c>
      <c r="AX140" s="13" t="s">
        <v>72</v>
      </c>
      <c r="AY140" s="230" t="s">
        <v>115</v>
      </c>
    </row>
    <row r="141" s="14" customFormat="1">
      <c r="A141" s="14"/>
      <c r="B141" s="231"/>
      <c r="C141" s="232"/>
      <c r="D141" s="221" t="s">
        <v>126</v>
      </c>
      <c r="E141" s="233" t="s">
        <v>19</v>
      </c>
      <c r="F141" s="234" t="s">
        <v>194</v>
      </c>
      <c r="G141" s="232"/>
      <c r="H141" s="233" t="s">
        <v>19</v>
      </c>
      <c r="I141" s="235"/>
      <c r="J141" s="232"/>
      <c r="K141" s="232"/>
      <c r="L141" s="236"/>
      <c r="M141" s="237"/>
      <c r="N141" s="238"/>
      <c r="O141" s="238"/>
      <c r="P141" s="238"/>
      <c r="Q141" s="238"/>
      <c r="R141" s="238"/>
      <c r="S141" s="238"/>
      <c r="T141" s="23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0" t="s">
        <v>126</v>
      </c>
      <c r="AU141" s="240" t="s">
        <v>82</v>
      </c>
      <c r="AV141" s="14" t="s">
        <v>80</v>
      </c>
      <c r="AW141" s="14" t="s">
        <v>33</v>
      </c>
      <c r="AX141" s="14" t="s">
        <v>72</v>
      </c>
      <c r="AY141" s="240" t="s">
        <v>115</v>
      </c>
    </row>
    <row r="142" s="13" customFormat="1">
      <c r="A142" s="13"/>
      <c r="B142" s="219"/>
      <c r="C142" s="220"/>
      <c r="D142" s="221" t="s">
        <v>126</v>
      </c>
      <c r="E142" s="222" t="s">
        <v>19</v>
      </c>
      <c r="F142" s="223" t="s">
        <v>172</v>
      </c>
      <c r="G142" s="220"/>
      <c r="H142" s="224">
        <v>754.28800000000001</v>
      </c>
      <c r="I142" s="225"/>
      <c r="J142" s="220"/>
      <c r="K142" s="220"/>
      <c r="L142" s="226"/>
      <c r="M142" s="227"/>
      <c r="N142" s="228"/>
      <c r="O142" s="228"/>
      <c r="P142" s="228"/>
      <c r="Q142" s="228"/>
      <c r="R142" s="228"/>
      <c r="S142" s="228"/>
      <c r="T142" s="22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0" t="s">
        <v>126</v>
      </c>
      <c r="AU142" s="230" t="s">
        <v>82</v>
      </c>
      <c r="AV142" s="13" t="s">
        <v>82</v>
      </c>
      <c r="AW142" s="13" t="s">
        <v>33</v>
      </c>
      <c r="AX142" s="13" t="s">
        <v>72</v>
      </c>
      <c r="AY142" s="230" t="s">
        <v>115</v>
      </c>
    </row>
    <row r="143" s="15" customFormat="1">
      <c r="A143" s="15"/>
      <c r="B143" s="241"/>
      <c r="C143" s="242"/>
      <c r="D143" s="221" t="s">
        <v>126</v>
      </c>
      <c r="E143" s="243" t="s">
        <v>19</v>
      </c>
      <c r="F143" s="244" t="s">
        <v>136</v>
      </c>
      <c r="G143" s="242"/>
      <c r="H143" s="245">
        <v>845.69100000000003</v>
      </c>
      <c r="I143" s="246"/>
      <c r="J143" s="242"/>
      <c r="K143" s="242"/>
      <c r="L143" s="247"/>
      <c r="M143" s="248"/>
      <c r="N143" s="249"/>
      <c r="O143" s="249"/>
      <c r="P143" s="249"/>
      <c r="Q143" s="249"/>
      <c r="R143" s="249"/>
      <c r="S143" s="249"/>
      <c r="T143" s="250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51" t="s">
        <v>126</v>
      </c>
      <c r="AU143" s="251" t="s">
        <v>82</v>
      </c>
      <c r="AV143" s="15" t="s">
        <v>122</v>
      </c>
      <c r="AW143" s="15" t="s">
        <v>33</v>
      </c>
      <c r="AX143" s="15" t="s">
        <v>80</v>
      </c>
      <c r="AY143" s="251" t="s">
        <v>115</v>
      </c>
    </row>
    <row r="144" s="2" customFormat="1" ht="44.25" customHeight="1">
      <c r="A144" s="39"/>
      <c r="B144" s="40"/>
      <c r="C144" s="201" t="s">
        <v>195</v>
      </c>
      <c r="D144" s="201" t="s">
        <v>117</v>
      </c>
      <c r="E144" s="202" t="s">
        <v>196</v>
      </c>
      <c r="F144" s="203" t="s">
        <v>197</v>
      </c>
      <c r="G144" s="204" t="s">
        <v>130</v>
      </c>
      <c r="H144" s="205">
        <v>754.28800000000001</v>
      </c>
      <c r="I144" s="206"/>
      <c r="J144" s="207">
        <f>ROUND(I144*H144,2)</f>
        <v>0</v>
      </c>
      <c r="K144" s="203" t="s">
        <v>121</v>
      </c>
      <c r="L144" s="45"/>
      <c r="M144" s="208" t="s">
        <v>19</v>
      </c>
      <c r="N144" s="209" t="s">
        <v>43</v>
      </c>
      <c r="O144" s="85"/>
      <c r="P144" s="210">
        <f>O144*H144</f>
        <v>0</v>
      </c>
      <c r="Q144" s="210">
        <v>0</v>
      </c>
      <c r="R144" s="210">
        <f>Q144*H144</f>
        <v>0</v>
      </c>
      <c r="S144" s="210">
        <v>0</v>
      </c>
      <c r="T144" s="21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2" t="s">
        <v>122</v>
      </c>
      <c r="AT144" s="212" t="s">
        <v>117</v>
      </c>
      <c r="AU144" s="212" t="s">
        <v>82</v>
      </c>
      <c r="AY144" s="18" t="s">
        <v>115</v>
      </c>
      <c r="BE144" s="213">
        <f>IF(N144="základní",J144,0)</f>
        <v>0</v>
      </c>
      <c r="BF144" s="213">
        <f>IF(N144="snížená",J144,0)</f>
        <v>0</v>
      </c>
      <c r="BG144" s="213">
        <f>IF(N144="zákl. přenesená",J144,0)</f>
        <v>0</v>
      </c>
      <c r="BH144" s="213">
        <f>IF(N144="sníž. přenesená",J144,0)</f>
        <v>0</v>
      </c>
      <c r="BI144" s="213">
        <f>IF(N144="nulová",J144,0)</f>
        <v>0</v>
      </c>
      <c r="BJ144" s="18" t="s">
        <v>80</v>
      </c>
      <c r="BK144" s="213">
        <f>ROUND(I144*H144,2)</f>
        <v>0</v>
      </c>
      <c r="BL144" s="18" t="s">
        <v>122</v>
      </c>
      <c r="BM144" s="212" t="s">
        <v>198</v>
      </c>
    </row>
    <row r="145" s="2" customFormat="1">
      <c r="A145" s="39"/>
      <c r="B145" s="40"/>
      <c r="C145" s="41"/>
      <c r="D145" s="214" t="s">
        <v>124</v>
      </c>
      <c r="E145" s="41"/>
      <c r="F145" s="215" t="s">
        <v>199</v>
      </c>
      <c r="G145" s="41"/>
      <c r="H145" s="41"/>
      <c r="I145" s="216"/>
      <c r="J145" s="41"/>
      <c r="K145" s="41"/>
      <c r="L145" s="45"/>
      <c r="M145" s="217"/>
      <c r="N145" s="218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124</v>
      </c>
      <c r="AU145" s="18" t="s">
        <v>82</v>
      </c>
    </row>
    <row r="146" s="14" customFormat="1">
      <c r="A146" s="14"/>
      <c r="B146" s="231"/>
      <c r="C146" s="232"/>
      <c r="D146" s="221" t="s">
        <v>126</v>
      </c>
      <c r="E146" s="233" t="s">
        <v>19</v>
      </c>
      <c r="F146" s="234" t="s">
        <v>200</v>
      </c>
      <c r="G146" s="232"/>
      <c r="H146" s="233" t="s">
        <v>19</v>
      </c>
      <c r="I146" s="235"/>
      <c r="J146" s="232"/>
      <c r="K146" s="232"/>
      <c r="L146" s="236"/>
      <c r="M146" s="237"/>
      <c r="N146" s="238"/>
      <c r="O146" s="238"/>
      <c r="P146" s="238"/>
      <c r="Q146" s="238"/>
      <c r="R146" s="238"/>
      <c r="S146" s="238"/>
      <c r="T146" s="23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0" t="s">
        <v>126</v>
      </c>
      <c r="AU146" s="240" t="s">
        <v>82</v>
      </c>
      <c r="AV146" s="14" t="s">
        <v>80</v>
      </c>
      <c r="AW146" s="14" t="s">
        <v>33</v>
      </c>
      <c r="AX146" s="14" t="s">
        <v>72</v>
      </c>
      <c r="AY146" s="240" t="s">
        <v>115</v>
      </c>
    </row>
    <row r="147" s="13" customFormat="1">
      <c r="A147" s="13"/>
      <c r="B147" s="219"/>
      <c r="C147" s="220"/>
      <c r="D147" s="221" t="s">
        <v>126</v>
      </c>
      <c r="E147" s="222" t="s">
        <v>19</v>
      </c>
      <c r="F147" s="223" t="s">
        <v>172</v>
      </c>
      <c r="G147" s="220"/>
      <c r="H147" s="224">
        <v>754.28800000000001</v>
      </c>
      <c r="I147" s="225"/>
      <c r="J147" s="220"/>
      <c r="K147" s="220"/>
      <c r="L147" s="226"/>
      <c r="M147" s="227"/>
      <c r="N147" s="228"/>
      <c r="O147" s="228"/>
      <c r="P147" s="228"/>
      <c r="Q147" s="228"/>
      <c r="R147" s="228"/>
      <c r="S147" s="228"/>
      <c r="T147" s="22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0" t="s">
        <v>126</v>
      </c>
      <c r="AU147" s="230" t="s">
        <v>82</v>
      </c>
      <c r="AV147" s="13" t="s">
        <v>82</v>
      </c>
      <c r="AW147" s="13" t="s">
        <v>33</v>
      </c>
      <c r="AX147" s="13" t="s">
        <v>80</v>
      </c>
      <c r="AY147" s="230" t="s">
        <v>115</v>
      </c>
    </row>
    <row r="148" s="2" customFormat="1" ht="44.25" customHeight="1">
      <c r="A148" s="39"/>
      <c r="B148" s="40"/>
      <c r="C148" s="201" t="s">
        <v>201</v>
      </c>
      <c r="D148" s="201" t="s">
        <v>117</v>
      </c>
      <c r="E148" s="202" t="s">
        <v>202</v>
      </c>
      <c r="F148" s="203" t="s">
        <v>203</v>
      </c>
      <c r="G148" s="204" t="s">
        <v>130</v>
      </c>
      <c r="H148" s="205">
        <v>754.28800000000001</v>
      </c>
      <c r="I148" s="206"/>
      <c r="J148" s="207">
        <f>ROUND(I148*H148,2)</f>
        <v>0</v>
      </c>
      <c r="K148" s="203" t="s">
        <v>121</v>
      </c>
      <c r="L148" s="45"/>
      <c r="M148" s="208" t="s">
        <v>19</v>
      </c>
      <c r="N148" s="209" t="s">
        <v>43</v>
      </c>
      <c r="O148" s="85"/>
      <c r="P148" s="210">
        <f>O148*H148</f>
        <v>0</v>
      </c>
      <c r="Q148" s="210">
        <v>0</v>
      </c>
      <c r="R148" s="210">
        <f>Q148*H148</f>
        <v>0</v>
      </c>
      <c r="S148" s="210">
        <v>0</v>
      </c>
      <c r="T148" s="21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2" t="s">
        <v>122</v>
      </c>
      <c r="AT148" s="212" t="s">
        <v>117</v>
      </c>
      <c r="AU148" s="212" t="s">
        <v>82</v>
      </c>
      <c r="AY148" s="18" t="s">
        <v>115</v>
      </c>
      <c r="BE148" s="213">
        <f>IF(N148="základní",J148,0)</f>
        <v>0</v>
      </c>
      <c r="BF148" s="213">
        <f>IF(N148="snížená",J148,0)</f>
        <v>0</v>
      </c>
      <c r="BG148" s="213">
        <f>IF(N148="zákl. přenesená",J148,0)</f>
        <v>0</v>
      </c>
      <c r="BH148" s="213">
        <f>IF(N148="sníž. přenesená",J148,0)</f>
        <v>0</v>
      </c>
      <c r="BI148" s="213">
        <f>IF(N148="nulová",J148,0)</f>
        <v>0</v>
      </c>
      <c r="BJ148" s="18" t="s">
        <v>80</v>
      </c>
      <c r="BK148" s="213">
        <f>ROUND(I148*H148,2)</f>
        <v>0</v>
      </c>
      <c r="BL148" s="18" t="s">
        <v>122</v>
      </c>
      <c r="BM148" s="212" t="s">
        <v>204</v>
      </c>
    </row>
    <row r="149" s="2" customFormat="1">
      <c r="A149" s="39"/>
      <c r="B149" s="40"/>
      <c r="C149" s="41"/>
      <c r="D149" s="214" t="s">
        <v>124</v>
      </c>
      <c r="E149" s="41"/>
      <c r="F149" s="215" t="s">
        <v>205</v>
      </c>
      <c r="G149" s="41"/>
      <c r="H149" s="41"/>
      <c r="I149" s="216"/>
      <c r="J149" s="41"/>
      <c r="K149" s="41"/>
      <c r="L149" s="45"/>
      <c r="M149" s="217"/>
      <c r="N149" s="218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124</v>
      </c>
      <c r="AU149" s="18" t="s">
        <v>82</v>
      </c>
    </row>
    <row r="150" s="14" customFormat="1">
      <c r="A150" s="14"/>
      <c r="B150" s="231"/>
      <c r="C150" s="232"/>
      <c r="D150" s="221" t="s">
        <v>126</v>
      </c>
      <c r="E150" s="233" t="s">
        <v>19</v>
      </c>
      <c r="F150" s="234" t="s">
        <v>206</v>
      </c>
      <c r="G150" s="232"/>
      <c r="H150" s="233" t="s">
        <v>19</v>
      </c>
      <c r="I150" s="235"/>
      <c r="J150" s="232"/>
      <c r="K150" s="232"/>
      <c r="L150" s="236"/>
      <c r="M150" s="237"/>
      <c r="N150" s="238"/>
      <c r="O150" s="238"/>
      <c r="P150" s="238"/>
      <c r="Q150" s="238"/>
      <c r="R150" s="238"/>
      <c r="S150" s="238"/>
      <c r="T150" s="239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0" t="s">
        <v>126</v>
      </c>
      <c r="AU150" s="240" t="s">
        <v>82</v>
      </c>
      <c r="AV150" s="14" t="s">
        <v>80</v>
      </c>
      <c r="AW150" s="14" t="s">
        <v>33</v>
      </c>
      <c r="AX150" s="14" t="s">
        <v>72</v>
      </c>
      <c r="AY150" s="240" t="s">
        <v>115</v>
      </c>
    </row>
    <row r="151" s="14" customFormat="1">
      <c r="A151" s="14"/>
      <c r="B151" s="231"/>
      <c r="C151" s="232"/>
      <c r="D151" s="221" t="s">
        <v>126</v>
      </c>
      <c r="E151" s="233" t="s">
        <v>19</v>
      </c>
      <c r="F151" s="234" t="s">
        <v>207</v>
      </c>
      <c r="G151" s="232"/>
      <c r="H151" s="233" t="s">
        <v>19</v>
      </c>
      <c r="I151" s="235"/>
      <c r="J151" s="232"/>
      <c r="K151" s="232"/>
      <c r="L151" s="236"/>
      <c r="M151" s="237"/>
      <c r="N151" s="238"/>
      <c r="O151" s="238"/>
      <c r="P151" s="238"/>
      <c r="Q151" s="238"/>
      <c r="R151" s="238"/>
      <c r="S151" s="238"/>
      <c r="T151" s="239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0" t="s">
        <v>126</v>
      </c>
      <c r="AU151" s="240" t="s">
        <v>82</v>
      </c>
      <c r="AV151" s="14" t="s">
        <v>80</v>
      </c>
      <c r="AW151" s="14" t="s">
        <v>33</v>
      </c>
      <c r="AX151" s="14" t="s">
        <v>72</v>
      </c>
      <c r="AY151" s="240" t="s">
        <v>115</v>
      </c>
    </row>
    <row r="152" s="13" customFormat="1">
      <c r="A152" s="13"/>
      <c r="B152" s="219"/>
      <c r="C152" s="220"/>
      <c r="D152" s="221" t="s">
        <v>126</v>
      </c>
      <c r="E152" s="222" t="s">
        <v>19</v>
      </c>
      <c r="F152" s="223" t="s">
        <v>208</v>
      </c>
      <c r="G152" s="220"/>
      <c r="H152" s="224">
        <v>23.219999999999999</v>
      </c>
      <c r="I152" s="225"/>
      <c r="J152" s="220"/>
      <c r="K152" s="220"/>
      <c r="L152" s="226"/>
      <c r="M152" s="227"/>
      <c r="N152" s="228"/>
      <c r="O152" s="228"/>
      <c r="P152" s="228"/>
      <c r="Q152" s="228"/>
      <c r="R152" s="228"/>
      <c r="S152" s="228"/>
      <c r="T152" s="22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0" t="s">
        <v>126</v>
      </c>
      <c r="AU152" s="230" t="s">
        <v>82</v>
      </c>
      <c r="AV152" s="13" t="s">
        <v>82</v>
      </c>
      <c r="AW152" s="13" t="s">
        <v>33</v>
      </c>
      <c r="AX152" s="13" t="s">
        <v>72</v>
      </c>
      <c r="AY152" s="230" t="s">
        <v>115</v>
      </c>
    </row>
    <row r="153" s="13" customFormat="1">
      <c r="A153" s="13"/>
      <c r="B153" s="219"/>
      <c r="C153" s="220"/>
      <c r="D153" s="221" t="s">
        <v>126</v>
      </c>
      <c r="E153" s="222" t="s">
        <v>19</v>
      </c>
      <c r="F153" s="223" t="s">
        <v>209</v>
      </c>
      <c r="G153" s="220"/>
      <c r="H153" s="224">
        <v>1.643</v>
      </c>
      <c r="I153" s="225"/>
      <c r="J153" s="220"/>
      <c r="K153" s="220"/>
      <c r="L153" s="226"/>
      <c r="M153" s="227"/>
      <c r="N153" s="228"/>
      <c r="O153" s="228"/>
      <c r="P153" s="228"/>
      <c r="Q153" s="228"/>
      <c r="R153" s="228"/>
      <c r="S153" s="228"/>
      <c r="T153" s="22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0" t="s">
        <v>126</v>
      </c>
      <c r="AU153" s="230" t="s">
        <v>82</v>
      </c>
      <c r="AV153" s="13" t="s">
        <v>82</v>
      </c>
      <c r="AW153" s="13" t="s">
        <v>33</v>
      </c>
      <c r="AX153" s="13" t="s">
        <v>72</v>
      </c>
      <c r="AY153" s="230" t="s">
        <v>115</v>
      </c>
    </row>
    <row r="154" s="13" customFormat="1">
      <c r="A154" s="13"/>
      <c r="B154" s="219"/>
      <c r="C154" s="220"/>
      <c r="D154" s="221" t="s">
        <v>126</v>
      </c>
      <c r="E154" s="222" t="s">
        <v>19</v>
      </c>
      <c r="F154" s="223" t="s">
        <v>210</v>
      </c>
      <c r="G154" s="220"/>
      <c r="H154" s="224">
        <v>5.6699999999999999</v>
      </c>
      <c r="I154" s="225"/>
      <c r="J154" s="220"/>
      <c r="K154" s="220"/>
      <c r="L154" s="226"/>
      <c r="M154" s="227"/>
      <c r="N154" s="228"/>
      <c r="O154" s="228"/>
      <c r="P154" s="228"/>
      <c r="Q154" s="228"/>
      <c r="R154" s="228"/>
      <c r="S154" s="228"/>
      <c r="T154" s="22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0" t="s">
        <v>126</v>
      </c>
      <c r="AU154" s="230" t="s">
        <v>82</v>
      </c>
      <c r="AV154" s="13" t="s">
        <v>82</v>
      </c>
      <c r="AW154" s="13" t="s">
        <v>33</v>
      </c>
      <c r="AX154" s="13" t="s">
        <v>72</v>
      </c>
      <c r="AY154" s="230" t="s">
        <v>115</v>
      </c>
    </row>
    <row r="155" s="13" customFormat="1">
      <c r="A155" s="13"/>
      <c r="B155" s="219"/>
      <c r="C155" s="220"/>
      <c r="D155" s="221" t="s">
        <v>126</v>
      </c>
      <c r="E155" s="222" t="s">
        <v>19</v>
      </c>
      <c r="F155" s="223" t="s">
        <v>211</v>
      </c>
      <c r="G155" s="220"/>
      <c r="H155" s="224">
        <v>1.5</v>
      </c>
      <c r="I155" s="225"/>
      <c r="J155" s="220"/>
      <c r="K155" s="220"/>
      <c r="L155" s="226"/>
      <c r="M155" s="227"/>
      <c r="N155" s="228"/>
      <c r="O155" s="228"/>
      <c r="P155" s="228"/>
      <c r="Q155" s="228"/>
      <c r="R155" s="228"/>
      <c r="S155" s="228"/>
      <c r="T155" s="22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0" t="s">
        <v>126</v>
      </c>
      <c r="AU155" s="230" t="s">
        <v>82</v>
      </c>
      <c r="AV155" s="13" t="s">
        <v>82</v>
      </c>
      <c r="AW155" s="13" t="s">
        <v>33</v>
      </c>
      <c r="AX155" s="13" t="s">
        <v>72</v>
      </c>
      <c r="AY155" s="230" t="s">
        <v>115</v>
      </c>
    </row>
    <row r="156" s="13" customFormat="1">
      <c r="A156" s="13"/>
      <c r="B156" s="219"/>
      <c r="C156" s="220"/>
      <c r="D156" s="221" t="s">
        <v>126</v>
      </c>
      <c r="E156" s="222" t="s">
        <v>19</v>
      </c>
      <c r="F156" s="223" t="s">
        <v>212</v>
      </c>
      <c r="G156" s="220"/>
      <c r="H156" s="224">
        <v>5.2919999999999998</v>
      </c>
      <c r="I156" s="225"/>
      <c r="J156" s="220"/>
      <c r="K156" s="220"/>
      <c r="L156" s="226"/>
      <c r="M156" s="227"/>
      <c r="N156" s="228"/>
      <c r="O156" s="228"/>
      <c r="P156" s="228"/>
      <c r="Q156" s="228"/>
      <c r="R156" s="228"/>
      <c r="S156" s="228"/>
      <c r="T156" s="22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0" t="s">
        <v>126</v>
      </c>
      <c r="AU156" s="230" t="s">
        <v>82</v>
      </c>
      <c r="AV156" s="13" t="s">
        <v>82</v>
      </c>
      <c r="AW156" s="13" t="s">
        <v>33</v>
      </c>
      <c r="AX156" s="13" t="s">
        <v>72</v>
      </c>
      <c r="AY156" s="230" t="s">
        <v>115</v>
      </c>
    </row>
    <row r="157" s="16" customFormat="1">
      <c r="A157" s="16"/>
      <c r="B157" s="263"/>
      <c r="C157" s="264"/>
      <c r="D157" s="221" t="s">
        <v>126</v>
      </c>
      <c r="E157" s="265" t="s">
        <v>19</v>
      </c>
      <c r="F157" s="266" t="s">
        <v>213</v>
      </c>
      <c r="G157" s="264"/>
      <c r="H157" s="267">
        <v>37.325000000000003</v>
      </c>
      <c r="I157" s="268"/>
      <c r="J157" s="264"/>
      <c r="K157" s="264"/>
      <c r="L157" s="269"/>
      <c r="M157" s="270"/>
      <c r="N157" s="271"/>
      <c r="O157" s="271"/>
      <c r="P157" s="271"/>
      <c r="Q157" s="271"/>
      <c r="R157" s="271"/>
      <c r="S157" s="271"/>
      <c r="T157" s="272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T157" s="273" t="s">
        <v>126</v>
      </c>
      <c r="AU157" s="273" t="s">
        <v>82</v>
      </c>
      <c r="AV157" s="16" t="s">
        <v>137</v>
      </c>
      <c r="AW157" s="16" t="s">
        <v>33</v>
      </c>
      <c r="AX157" s="16" t="s">
        <v>72</v>
      </c>
      <c r="AY157" s="273" t="s">
        <v>115</v>
      </c>
    </row>
    <row r="158" s="14" customFormat="1">
      <c r="A158" s="14"/>
      <c r="B158" s="231"/>
      <c r="C158" s="232"/>
      <c r="D158" s="221" t="s">
        <v>126</v>
      </c>
      <c r="E158" s="233" t="s">
        <v>19</v>
      </c>
      <c r="F158" s="234" t="s">
        <v>214</v>
      </c>
      <c r="G158" s="232"/>
      <c r="H158" s="233" t="s">
        <v>19</v>
      </c>
      <c r="I158" s="235"/>
      <c r="J158" s="232"/>
      <c r="K158" s="232"/>
      <c r="L158" s="236"/>
      <c r="M158" s="237"/>
      <c r="N158" s="238"/>
      <c r="O158" s="238"/>
      <c r="P158" s="238"/>
      <c r="Q158" s="238"/>
      <c r="R158" s="238"/>
      <c r="S158" s="238"/>
      <c r="T158" s="239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0" t="s">
        <v>126</v>
      </c>
      <c r="AU158" s="240" t="s">
        <v>82</v>
      </c>
      <c r="AV158" s="14" t="s">
        <v>80</v>
      </c>
      <c r="AW158" s="14" t="s">
        <v>33</v>
      </c>
      <c r="AX158" s="14" t="s">
        <v>72</v>
      </c>
      <c r="AY158" s="240" t="s">
        <v>115</v>
      </c>
    </row>
    <row r="159" s="13" customFormat="1">
      <c r="A159" s="13"/>
      <c r="B159" s="219"/>
      <c r="C159" s="220"/>
      <c r="D159" s="221" t="s">
        <v>126</v>
      </c>
      <c r="E159" s="222" t="s">
        <v>19</v>
      </c>
      <c r="F159" s="223" t="s">
        <v>215</v>
      </c>
      <c r="G159" s="220"/>
      <c r="H159" s="224">
        <v>6</v>
      </c>
      <c r="I159" s="225"/>
      <c r="J159" s="220"/>
      <c r="K159" s="220"/>
      <c r="L159" s="226"/>
      <c r="M159" s="227"/>
      <c r="N159" s="228"/>
      <c r="O159" s="228"/>
      <c r="P159" s="228"/>
      <c r="Q159" s="228"/>
      <c r="R159" s="228"/>
      <c r="S159" s="228"/>
      <c r="T159" s="22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0" t="s">
        <v>126</v>
      </c>
      <c r="AU159" s="230" t="s">
        <v>82</v>
      </c>
      <c r="AV159" s="13" t="s">
        <v>82</v>
      </c>
      <c r="AW159" s="13" t="s">
        <v>33</v>
      </c>
      <c r="AX159" s="13" t="s">
        <v>72</v>
      </c>
      <c r="AY159" s="230" t="s">
        <v>115</v>
      </c>
    </row>
    <row r="160" s="13" customFormat="1">
      <c r="A160" s="13"/>
      <c r="B160" s="219"/>
      <c r="C160" s="220"/>
      <c r="D160" s="221" t="s">
        <v>126</v>
      </c>
      <c r="E160" s="222" t="s">
        <v>19</v>
      </c>
      <c r="F160" s="223" t="s">
        <v>216</v>
      </c>
      <c r="G160" s="220"/>
      <c r="H160" s="224">
        <v>7.2599999999999998</v>
      </c>
      <c r="I160" s="225"/>
      <c r="J160" s="220"/>
      <c r="K160" s="220"/>
      <c r="L160" s="226"/>
      <c r="M160" s="227"/>
      <c r="N160" s="228"/>
      <c r="O160" s="228"/>
      <c r="P160" s="228"/>
      <c r="Q160" s="228"/>
      <c r="R160" s="228"/>
      <c r="S160" s="228"/>
      <c r="T160" s="22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0" t="s">
        <v>126</v>
      </c>
      <c r="AU160" s="230" t="s">
        <v>82</v>
      </c>
      <c r="AV160" s="13" t="s">
        <v>82</v>
      </c>
      <c r="AW160" s="13" t="s">
        <v>33</v>
      </c>
      <c r="AX160" s="13" t="s">
        <v>72</v>
      </c>
      <c r="AY160" s="230" t="s">
        <v>115</v>
      </c>
    </row>
    <row r="161" s="13" customFormat="1">
      <c r="A161" s="13"/>
      <c r="B161" s="219"/>
      <c r="C161" s="220"/>
      <c r="D161" s="221" t="s">
        <v>126</v>
      </c>
      <c r="E161" s="222" t="s">
        <v>19</v>
      </c>
      <c r="F161" s="223" t="s">
        <v>217</v>
      </c>
      <c r="G161" s="220"/>
      <c r="H161" s="224">
        <v>13.310000000000001</v>
      </c>
      <c r="I161" s="225"/>
      <c r="J161" s="220"/>
      <c r="K161" s="220"/>
      <c r="L161" s="226"/>
      <c r="M161" s="227"/>
      <c r="N161" s="228"/>
      <c r="O161" s="228"/>
      <c r="P161" s="228"/>
      <c r="Q161" s="228"/>
      <c r="R161" s="228"/>
      <c r="S161" s="228"/>
      <c r="T161" s="22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0" t="s">
        <v>126</v>
      </c>
      <c r="AU161" s="230" t="s">
        <v>82</v>
      </c>
      <c r="AV161" s="13" t="s">
        <v>82</v>
      </c>
      <c r="AW161" s="13" t="s">
        <v>33</v>
      </c>
      <c r="AX161" s="13" t="s">
        <v>72</v>
      </c>
      <c r="AY161" s="230" t="s">
        <v>115</v>
      </c>
    </row>
    <row r="162" s="13" customFormat="1">
      <c r="A162" s="13"/>
      <c r="B162" s="219"/>
      <c r="C162" s="220"/>
      <c r="D162" s="221" t="s">
        <v>126</v>
      </c>
      <c r="E162" s="222" t="s">
        <v>19</v>
      </c>
      <c r="F162" s="223" t="s">
        <v>218</v>
      </c>
      <c r="G162" s="220"/>
      <c r="H162" s="224">
        <v>6.9299999999999997</v>
      </c>
      <c r="I162" s="225"/>
      <c r="J162" s="220"/>
      <c r="K162" s="220"/>
      <c r="L162" s="226"/>
      <c r="M162" s="227"/>
      <c r="N162" s="228"/>
      <c r="O162" s="228"/>
      <c r="P162" s="228"/>
      <c r="Q162" s="228"/>
      <c r="R162" s="228"/>
      <c r="S162" s="228"/>
      <c r="T162" s="22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0" t="s">
        <v>126</v>
      </c>
      <c r="AU162" s="230" t="s">
        <v>82</v>
      </c>
      <c r="AV162" s="13" t="s">
        <v>82</v>
      </c>
      <c r="AW162" s="13" t="s">
        <v>33</v>
      </c>
      <c r="AX162" s="13" t="s">
        <v>72</v>
      </c>
      <c r="AY162" s="230" t="s">
        <v>115</v>
      </c>
    </row>
    <row r="163" s="13" customFormat="1">
      <c r="A163" s="13"/>
      <c r="B163" s="219"/>
      <c r="C163" s="220"/>
      <c r="D163" s="221" t="s">
        <v>126</v>
      </c>
      <c r="E163" s="222" t="s">
        <v>19</v>
      </c>
      <c r="F163" s="223" t="s">
        <v>219</v>
      </c>
      <c r="G163" s="220"/>
      <c r="H163" s="224">
        <v>64.983000000000004</v>
      </c>
      <c r="I163" s="225"/>
      <c r="J163" s="220"/>
      <c r="K163" s="220"/>
      <c r="L163" s="226"/>
      <c r="M163" s="227"/>
      <c r="N163" s="228"/>
      <c r="O163" s="228"/>
      <c r="P163" s="228"/>
      <c r="Q163" s="228"/>
      <c r="R163" s="228"/>
      <c r="S163" s="228"/>
      <c r="T163" s="22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0" t="s">
        <v>126</v>
      </c>
      <c r="AU163" s="230" t="s">
        <v>82</v>
      </c>
      <c r="AV163" s="13" t="s">
        <v>82</v>
      </c>
      <c r="AW163" s="13" t="s">
        <v>33</v>
      </c>
      <c r="AX163" s="13" t="s">
        <v>72</v>
      </c>
      <c r="AY163" s="230" t="s">
        <v>115</v>
      </c>
    </row>
    <row r="164" s="13" customFormat="1">
      <c r="A164" s="13"/>
      <c r="B164" s="219"/>
      <c r="C164" s="220"/>
      <c r="D164" s="221" t="s">
        <v>126</v>
      </c>
      <c r="E164" s="222" t="s">
        <v>19</v>
      </c>
      <c r="F164" s="223" t="s">
        <v>220</v>
      </c>
      <c r="G164" s="220"/>
      <c r="H164" s="224">
        <v>5.9500000000000002</v>
      </c>
      <c r="I164" s="225"/>
      <c r="J164" s="220"/>
      <c r="K164" s="220"/>
      <c r="L164" s="226"/>
      <c r="M164" s="227"/>
      <c r="N164" s="228"/>
      <c r="O164" s="228"/>
      <c r="P164" s="228"/>
      <c r="Q164" s="228"/>
      <c r="R164" s="228"/>
      <c r="S164" s="228"/>
      <c r="T164" s="22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0" t="s">
        <v>126</v>
      </c>
      <c r="AU164" s="230" t="s">
        <v>82</v>
      </c>
      <c r="AV164" s="13" t="s">
        <v>82</v>
      </c>
      <c r="AW164" s="13" t="s">
        <v>33</v>
      </c>
      <c r="AX164" s="13" t="s">
        <v>72</v>
      </c>
      <c r="AY164" s="230" t="s">
        <v>115</v>
      </c>
    </row>
    <row r="165" s="13" customFormat="1">
      <c r="A165" s="13"/>
      <c r="B165" s="219"/>
      <c r="C165" s="220"/>
      <c r="D165" s="221" t="s">
        <v>126</v>
      </c>
      <c r="E165" s="222" t="s">
        <v>19</v>
      </c>
      <c r="F165" s="223" t="s">
        <v>221</v>
      </c>
      <c r="G165" s="220"/>
      <c r="H165" s="224">
        <v>10.519</v>
      </c>
      <c r="I165" s="225"/>
      <c r="J165" s="220"/>
      <c r="K165" s="220"/>
      <c r="L165" s="226"/>
      <c r="M165" s="227"/>
      <c r="N165" s="228"/>
      <c r="O165" s="228"/>
      <c r="P165" s="228"/>
      <c r="Q165" s="228"/>
      <c r="R165" s="228"/>
      <c r="S165" s="228"/>
      <c r="T165" s="22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0" t="s">
        <v>126</v>
      </c>
      <c r="AU165" s="230" t="s">
        <v>82</v>
      </c>
      <c r="AV165" s="13" t="s">
        <v>82</v>
      </c>
      <c r="AW165" s="13" t="s">
        <v>33</v>
      </c>
      <c r="AX165" s="13" t="s">
        <v>72</v>
      </c>
      <c r="AY165" s="230" t="s">
        <v>115</v>
      </c>
    </row>
    <row r="166" s="13" customFormat="1">
      <c r="A166" s="13"/>
      <c r="B166" s="219"/>
      <c r="C166" s="220"/>
      <c r="D166" s="221" t="s">
        <v>126</v>
      </c>
      <c r="E166" s="222" t="s">
        <v>19</v>
      </c>
      <c r="F166" s="223" t="s">
        <v>222</v>
      </c>
      <c r="G166" s="220"/>
      <c r="H166" s="224">
        <v>18.934000000000001</v>
      </c>
      <c r="I166" s="225"/>
      <c r="J166" s="220"/>
      <c r="K166" s="220"/>
      <c r="L166" s="226"/>
      <c r="M166" s="227"/>
      <c r="N166" s="228"/>
      <c r="O166" s="228"/>
      <c r="P166" s="228"/>
      <c r="Q166" s="228"/>
      <c r="R166" s="228"/>
      <c r="S166" s="228"/>
      <c r="T166" s="22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0" t="s">
        <v>126</v>
      </c>
      <c r="AU166" s="230" t="s">
        <v>82</v>
      </c>
      <c r="AV166" s="13" t="s">
        <v>82</v>
      </c>
      <c r="AW166" s="13" t="s">
        <v>33</v>
      </c>
      <c r="AX166" s="13" t="s">
        <v>72</v>
      </c>
      <c r="AY166" s="230" t="s">
        <v>115</v>
      </c>
    </row>
    <row r="167" s="13" customFormat="1">
      <c r="A167" s="13"/>
      <c r="B167" s="219"/>
      <c r="C167" s="220"/>
      <c r="D167" s="221" t="s">
        <v>126</v>
      </c>
      <c r="E167" s="222" t="s">
        <v>19</v>
      </c>
      <c r="F167" s="223" t="s">
        <v>223</v>
      </c>
      <c r="G167" s="220"/>
      <c r="H167" s="224">
        <v>7.7389999999999999</v>
      </c>
      <c r="I167" s="225"/>
      <c r="J167" s="220"/>
      <c r="K167" s="220"/>
      <c r="L167" s="226"/>
      <c r="M167" s="227"/>
      <c r="N167" s="228"/>
      <c r="O167" s="228"/>
      <c r="P167" s="228"/>
      <c r="Q167" s="228"/>
      <c r="R167" s="228"/>
      <c r="S167" s="228"/>
      <c r="T167" s="22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0" t="s">
        <v>126</v>
      </c>
      <c r="AU167" s="230" t="s">
        <v>82</v>
      </c>
      <c r="AV167" s="13" t="s">
        <v>82</v>
      </c>
      <c r="AW167" s="13" t="s">
        <v>33</v>
      </c>
      <c r="AX167" s="13" t="s">
        <v>72</v>
      </c>
      <c r="AY167" s="230" t="s">
        <v>115</v>
      </c>
    </row>
    <row r="168" s="13" customFormat="1">
      <c r="A168" s="13"/>
      <c r="B168" s="219"/>
      <c r="C168" s="220"/>
      <c r="D168" s="221" t="s">
        <v>126</v>
      </c>
      <c r="E168" s="222" t="s">
        <v>19</v>
      </c>
      <c r="F168" s="223" t="s">
        <v>224</v>
      </c>
      <c r="G168" s="220"/>
      <c r="H168" s="224">
        <v>5.2590000000000003</v>
      </c>
      <c r="I168" s="225"/>
      <c r="J168" s="220"/>
      <c r="K168" s="220"/>
      <c r="L168" s="226"/>
      <c r="M168" s="227"/>
      <c r="N168" s="228"/>
      <c r="O168" s="228"/>
      <c r="P168" s="228"/>
      <c r="Q168" s="228"/>
      <c r="R168" s="228"/>
      <c r="S168" s="228"/>
      <c r="T168" s="22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0" t="s">
        <v>126</v>
      </c>
      <c r="AU168" s="230" t="s">
        <v>82</v>
      </c>
      <c r="AV168" s="13" t="s">
        <v>82</v>
      </c>
      <c r="AW168" s="13" t="s">
        <v>33</v>
      </c>
      <c r="AX168" s="13" t="s">
        <v>72</v>
      </c>
      <c r="AY168" s="230" t="s">
        <v>115</v>
      </c>
    </row>
    <row r="169" s="13" customFormat="1">
      <c r="A169" s="13"/>
      <c r="B169" s="219"/>
      <c r="C169" s="220"/>
      <c r="D169" s="221" t="s">
        <v>126</v>
      </c>
      <c r="E169" s="222" t="s">
        <v>19</v>
      </c>
      <c r="F169" s="223" t="s">
        <v>225</v>
      </c>
      <c r="G169" s="220"/>
      <c r="H169" s="224">
        <v>10.643000000000001</v>
      </c>
      <c r="I169" s="225"/>
      <c r="J169" s="220"/>
      <c r="K169" s="220"/>
      <c r="L169" s="226"/>
      <c r="M169" s="227"/>
      <c r="N169" s="228"/>
      <c r="O169" s="228"/>
      <c r="P169" s="228"/>
      <c r="Q169" s="228"/>
      <c r="R169" s="228"/>
      <c r="S169" s="228"/>
      <c r="T169" s="22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0" t="s">
        <v>126</v>
      </c>
      <c r="AU169" s="230" t="s">
        <v>82</v>
      </c>
      <c r="AV169" s="13" t="s">
        <v>82</v>
      </c>
      <c r="AW169" s="13" t="s">
        <v>33</v>
      </c>
      <c r="AX169" s="13" t="s">
        <v>72</v>
      </c>
      <c r="AY169" s="230" t="s">
        <v>115</v>
      </c>
    </row>
    <row r="170" s="13" customFormat="1">
      <c r="A170" s="13"/>
      <c r="B170" s="219"/>
      <c r="C170" s="220"/>
      <c r="D170" s="221" t="s">
        <v>126</v>
      </c>
      <c r="E170" s="222" t="s">
        <v>19</v>
      </c>
      <c r="F170" s="223" t="s">
        <v>226</v>
      </c>
      <c r="G170" s="220"/>
      <c r="H170" s="224">
        <v>57.420000000000002</v>
      </c>
      <c r="I170" s="225"/>
      <c r="J170" s="220"/>
      <c r="K170" s="220"/>
      <c r="L170" s="226"/>
      <c r="M170" s="227"/>
      <c r="N170" s="228"/>
      <c r="O170" s="228"/>
      <c r="P170" s="228"/>
      <c r="Q170" s="228"/>
      <c r="R170" s="228"/>
      <c r="S170" s="228"/>
      <c r="T170" s="22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0" t="s">
        <v>126</v>
      </c>
      <c r="AU170" s="230" t="s">
        <v>82</v>
      </c>
      <c r="AV170" s="13" t="s">
        <v>82</v>
      </c>
      <c r="AW170" s="13" t="s">
        <v>33</v>
      </c>
      <c r="AX170" s="13" t="s">
        <v>72</v>
      </c>
      <c r="AY170" s="230" t="s">
        <v>115</v>
      </c>
    </row>
    <row r="171" s="13" customFormat="1">
      <c r="A171" s="13"/>
      <c r="B171" s="219"/>
      <c r="C171" s="220"/>
      <c r="D171" s="221" t="s">
        <v>126</v>
      </c>
      <c r="E171" s="222" t="s">
        <v>19</v>
      </c>
      <c r="F171" s="223" t="s">
        <v>227</v>
      </c>
      <c r="G171" s="220"/>
      <c r="H171" s="224">
        <v>86.625</v>
      </c>
      <c r="I171" s="225"/>
      <c r="J171" s="220"/>
      <c r="K171" s="220"/>
      <c r="L171" s="226"/>
      <c r="M171" s="227"/>
      <c r="N171" s="228"/>
      <c r="O171" s="228"/>
      <c r="P171" s="228"/>
      <c r="Q171" s="228"/>
      <c r="R171" s="228"/>
      <c r="S171" s="228"/>
      <c r="T171" s="22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0" t="s">
        <v>126</v>
      </c>
      <c r="AU171" s="230" t="s">
        <v>82</v>
      </c>
      <c r="AV171" s="13" t="s">
        <v>82</v>
      </c>
      <c r="AW171" s="13" t="s">
        <v>33</v>
      </c>
      <c r="AX171" s="13" t="s">
        <v>72</v>
      </c>
      <c r="AY171" s="230" t="s">
        <v>115</v>
      </c>
    </row>
    <row r="172" s="13" customFormat="1">
      <c r="A172" s="13"/>
      <c r="B172" s="219"/>
      <c r="C172" s="220"/>
      <c r="D172" s="221" t="s">
        <v>126</v>
      </c>
      <c r="E172" s="222" t="s">
        <v>19</v>
      </c>
      <c r="F172" s="223" t="s">
        <v>228</v>
      </c>
      <c r="G172" s="220"/>
      <c r="H172" s="224">
        <v>3.5640000000000001</v>
      </c>
      <c r="I172" s="225"/>
      <c r="J172" s="220"/>
      <c r="K172" s="220"/>
      <c r="L172" s="226"/>
      <c r="M172" s="227"/>
      <c r="N172" s="228"/>
      <c r="O172" s="228"/>
      <c r="P172" s="228"/>
      <c r="Q172" s="228"/>
      <c r="R172" s="228"/>
      <c r="S172" s="228"/>
      <c r="T172" s="22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0" t="s">
        <v>126</v>
      </c>
      <c r="AU172" s="230" t="s">
        <v>82</v>
      </c>
      <c r="AV172" s="13" t="s">
        <v>82</v>
      </c>
      <c r="AW172" s="13" t="s">
        <v>33</v>
      </c>
      <c r="AX172" s="13" t="s">
        <v>72</v>
      </c>
      <c r="AY172" s="230" t="s">
        <v>115</v>
      </c>
    </row>
    <row r="173" s="13" customFormat="1">
      <c r="A173" s="13"/>
      <c r="B173" s="219"/>
      <c r="C173" s="220"/>
      <c r="D173" s="221" t="s">
        <v>126</v>
      </c>
      <c r="E173" s="222" t="s">
        <v>19</v>
      </c>
      <c r="F173" s="223" t="s">
        <v>229</v>
      </c>
      <c r="G173" s="220"/>
      <c r="H173" s="224">
        <v>50.82</v>
      </c>
      <c r="I173" s="225"/>
      <c r="J173" s="220"/>
      <c r="K173" s="220"/>
      <c r="L173" s="226"/>
      <c r="M173" s="227"/>
      <c r="N173" s="228"/>
      <c r="O173" s="228"/>
      <c r="P173" s="228"/>
      <c r="Q173" s="228"/>
      <c r="R173" s="228"/>
      <c r="S173" s="228"/>
      <c r="T173" s="229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0" t="s">
        <v>126</v>
      </c>
      <c r="AU173" s="230" t="s">
        <v>82</v>
      </c>
      <c r="AV173" s="13" t="s">
        <v>82</v>
      </c>
      <c r="AW173" s="13" t="s">
        <v>33</v>
      </c>
      <c r="AX173" s="13" t="s">
        <v>72</v>
      </c>
      <c r="AY173" s="230" t="s">
        <v>115</v>
      </c>
    </row>
    <row r="174" s="13" customFormat="1">
      <c r="A174" s="13"/>
      <c r="B174" s="219"/>
      <c r="C174" s="220"/>
      <c r="D174" s="221" t="s">
        <v>126</v>
      </c>
      <c r="E174" s="222" t="s">
        <v>19</v>
      </c>
      <c r="F174" s="223" t="s">
        <v>230</v>
      </c>
      <c r="G174" s="220"/>
      <c r="H174" s="224">
        <v>17.600000000000001</v>
      </c>
      <c r="I174" s="225"/>
      <c r="J174" s="220"/>
      <c r="K174" s="220"/>
      <c r="L174" s="226"/>
      <c r="M174" s="227"/>
      <c r="N174" s="228"/>
      <c r="O174" s="228"/>
      <c r="P174" s="228"/>
      <c r="Q174" s="228"/>
      <c r="R174" s="228"/>
      <c r="S174" s="228"/>
      <c r="T174" s="22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0" t="s">
        <v>126</v>
      </c>
      <c r="AU174" s="230" t="s">
        <v>82</v>
      </c>
      <c r="AV174" s="13" t="s">
        <v>82</v>
      </c>
      <c r="AW174" s="13" t="s">
        <v>33</v>
      </c>
      <c r="AX174" s="13" t="s">
        <v>72</v>
      </c>
      <c r="AY174" s="230" t="s">
        <v>115</v>
      </c>
    </row>
    <row r="175" s="13" customFormat="1">
      <c r="A175" s="13"/>
      <c r="B175" s="219"/>
      <c r="C175" s="220"/>
      <c r="D175" s="221" t="s">
        <v>126</v>
      </c>
      <c r="E175" s="222" t="s">
        <v>19</v>
      </c>
      <c r="F175" s="223" t="s">
        <v>231</v>
      </c>
      <c r="G175" s="220"/>
      <c r="H175" s="224">
        <v>15.246</v>
      </c>
      <c r="I175" s="225"/>
      <c r="J175" s="220"/>
      <c r="K175" s="220"/>
      <c r="L175" s="226"/>
      <c r="M175" s="227"/>
      <c r="N175" s="228"/>
      <c r="O175" s="228"/>
      <c r="P175" s="228"/>
      <c r="Q175" s="228"/>
      <c r="R175" s="228"/>
      <c r="S175" s="228"/>
      <c r="T175" s="22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0" t="s">
        <v>126</v>
      </c>
      <c r="AU175" s="230" t="s">
        <v>82</v>
      </c>
      <c r="AV175" s="13" t="s">
        <v>82</v>
      </c>
      <c r="AW175" s="13" t="s">
        <v>33</v>
      </c>
      <c r="AX175" s="13" t="s">
        <v>72</v>
      </c>
      <c r="AY175" s="230" t="s">
        <v>115</v>
      </c>
    </row>
    <row r="176" s="16" customFormat="1">
      <c r="A176" s="16"/>
      <c r="B176" s="263"/>
      <c r="C176" s="264"/>
      <c r="D176" s="221" t="s">
        <v>126</v>
      </c>
      <c r="E176" s="265" t="s">
        <v>19</v>
      </c>
      <c r="F176" s="266" t="s">
        <v>213</v>
      </c>
      <c r="G176" s="264"/>
      <c r="H176" s="267">
        <v>388.80200000000002</v>
      </c>
      <c r="I176" s="268"/>
      <c r="J176" s="264"/>
      <c r="K176" s="264"/>
      <c r="L176" s="269"/>
      <c r="M176" s="270"/>
      <c r="N176" s="271"/>
      <c r="O176" s="271"/>
      <c r="P176" s="271"/>
      <c r="Q176" s="271"/>
      <c r="R176" s="271"/>
      <c r="S176" s="271"/>
      <c r="T176" s="272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T176" s="273" t="s">
        <v>126</v>
      </c>
      <c r="AU176" s="273" t="s">
        <v>82</v>
      </c>
      <c r="AV176" s="16" t="s">
        <v>137</v>
      </c>
      <c r="AW176" s="16" t="s">
        <v>33</v>
      </c>
      <c r="AX176" s="16" t="s">
        <v>72</v>
      </c>
      <c r="AY176" s="273" t="s">
        <v>115</v>
      </c>
    </row>
    <row r="177" s="14" customFormat="1">
      <c r="A177" s="14"/>
      <c r="B177" s="231"/>
      <c r="C177" s="232"/>
      <c r="D177" s="221" t="s">
        <v>126</v>
      </c>
      <c r="E177" s="233" t="s">
        <v>19</v>
      </c>
      <c r="F177" s="234" t="s">
        <v>232</v>
      </c>
      <c r="G177" s="232"/>
      <c r="H177" s="233" t="s">
        <v>19</v>
      </c>
      <c r="I177" s="235"/>
      <c r="J177" s="232"/>
      <c r="K177" s="232"/>
      <c r="L177" s="236"/>
      <c r="M177" s="237"/>
      <c r="N177" s="238"/>
      <c r="O177" s="238"/>
      <c r="P177" s="238"/>
      <c r="Q177" s="238"/>
      <c r="R177" s="238"/>
      <c r="S177" s="238"/>
      <c r="T177" s="239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0" t="s">
        <v>126</v>
      </c>
      <c r="AU177" s="240" t="s">
        <v>82</v>
      </c>
      <c r="AV177" s="14" t="s">
        <v>80</v>
      </c>
      <c r="AW177" s="14" t="s">
        <v>33</v>
      </c>
      <c r="AX177" s="14" t="s">
        <v>72</v>
      </c>
      <c r="AY177" s="240" t="s">
        <v>115</v>
      </c>
    </row>
    <row r="178" s="13" customFormat="1">
      <c r="A178" s="13"/>
      <c r="B178" s="219"/>
      <c r="C178" s="220"/>
      <c r="D178" s="221" t="s">
        <v>126</v>
      </c>
      <c r="E178" s="222" t="s">
        <v>19</v>
      </c>
      <c r="F178" s="223" t="s">
        <v>233</v>
      </c>
      <c r="G178" s="220"/>
      <c r="H178" s="224">
        <v>86.730000000000004</v>
      </c>
      <c r="I178" s="225"/>
      <c r="J178" s="220"/>
      <c r="K178" s="220"/>
      <c r="L178" s="226"/>
      <c r="M178" s="227"/>
      <c r="N178" s="228"/>
      <c r="O178" s="228"/>
      <c r="P178" s="228"/>
      <c r="Q178" s="228"/>
      <c r="R178" s="228"/>
      <c r="S178" s="228"/>
      <c r="T178" s="22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0" t="s">
        <v>126</v>
      </c>
      <c r="AU178" s="230" t="s">
        <v>82</v>
      </c>
      <c r="AV178" s="13" t="s">
        <v>82</v>
      </c>
      <c r="AW178" s="13" t="s">
        <v>33</v>
      </c>
      <c r="AX178" s="13" t="s">
        <v>72</v>
      </c>
      <c r="AY178" s="230" t="s">
        <v>115</v>
      </c>
    </row>
    <row r="179" s="13" customFormat="1">
      <c r="A179" s="13"/>
      <c r="B179" s="219"/>
      <c r="C179" s="220"/>
      <c r="D179" s="221" t="s">
        <v>126</v>
      </c>
      <c r="E179" s="222" t="s">
        <v>19</v>
      </c>
      <c r="F179" s="223" t="s">
        <v>234</v>
      </c>
      <c r="G179" s="220"/>
      <c r="H179" s="224">
        <v>6.1200000000000001</v>
      </c>
      <c r="I179" s="225"/>
      <c r="J179" s="220"/>
      <c r="K179" s="220"/>
      <c r="L179" s="226"/>
      <c r="M179" s="227"/>
      <c r="N179" s="228"/>
      <c r="O179" s="228"/>
      <c r="P179" s="228"/>
      <c r="Q179" s="228"/>
      <c r="R179" s="228"/>
      <c r="S179" s="228"/>
      <c r="T179" s="22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0" t="s">
        <v>126</v>
      </c>
      <c r="AU179" s="230" t="s">
        <v>82</v>
      </c>
      <c r="AV179" s="13" t="s">
        <v>82</v>
      </c>
      <c r="AW179" s="13" t="s">
        <v>33</v>
      </c>
      <c r="AX179" s="13" t="s">
        <v>72</v>
      </c>
      <c r="AY179" s="230" t="s">
        <v>115</v>
      </c>
    </row>
    <row r="180" s="13" customFormat="1">
      <c r="A180" s="13"/>
      <c r="B180" s="219"/>
      <c r="C180" s="220"/>
      <c r="D180" s="221" t="s">
        <v>126</v>
      </c>
      <c r="E180" s="222" t="s">
        <v>19</v>
      </c>
      <c r="F180" s="223" t="s">
        <v>235</v>
      </c>
      <c r="G180" s="220"/>
      <c r="H180" s="224">
        <v>2.5899999999999999</v>
      </c>
      <c r="I180" s="225"/>
      <c r="J180" s="220"/>
      <c r="K180" s="220"/>
      <c r="L180" s="226"/>
      <c r="M180" s="227"/>
      <c r="N180" s="228"/>
      <c r="O180" s="228"/>
      <c r="P180" s="228"/>
      <c r="Q180" s="228"/>
      <c r="R180" s="228"/>
      <c r="S180" s="228"/>
      <c r="T180" s="22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0" t="s">
        <v>126</v>
      </c>
      <c r="AU180" s="230" t="s">
        <v>82</v>
      </c>
      <c r="AV180" s="13" t="s">
        <v>82</v>
      </c>
      <c r="AW180" s="13" t="s">
        <v>33</v>
      </c>
      <c r="AX180" s="13" t="s">
        <v>72</v>
      </c>
      <c r="AY180" s="230" t="s">
        <v>115</v>
      </c>
    </row>
    <row r="181" s="13" customFormat="1">
      <c r="A181" s="13"/>
      <c r="B181" s="219"/>
      <c r="C181" s="220"/>
      <c r="D181" s="221" t="s">
        <v>126</v>
      </c>
      <c r="E181" s="222" t="s">
        <v>19</v>
      </c>
      <c r="F181" s="223" t="s">
        <v>236</v>
      </c>
      <c r="G181" s="220"/>
      <c r="H181" s="224">
        <v>8.4000000000000004</v>
      </c>
      <c r="I181" s="225"/>
      <c r="J181" s="220"/>
      <c r="K181" s="220"/>
      <c r="L181" s="226"/>
      <c r="M181" s="227"/>
      <c r="N181" s="228"/>
      <c r="O181" s="228"/>
      <c r="P181" s="228"/>
      <c r="Q181" s="228"/>
      <c r="R181" s="228"/>
      <c r="S181" s="228"/>
      <c r="T181" s="22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0" t="s">
        <v>126</v>
      </c>
      <c r="AU181" s="230" t="s">
        <v>82</v>
      </c>
      <c r="AV181" s="13" t="s">
        <v>82</v>
      </c>
      <c r="AW181" s="13" t="s">
        <v>33</v>
      </c>
      <c r="AX181" s="13" t="s">
        <v>72</v>
      </c>
      <c r="AY181" s="230" t="s">
        <v>115</v>
      </c>
    </row>
    <row r="182" s="13" customFormat="1">
      <c r="A182" s="13"/>
      <c r="B182" s="219"/>
      <c r="C182" s="220"/>
      <c r="D182" s="221" t="s">
        <v>126</v>
      </c>
      <c r="E182" s="222" t="s">
        <v>19</v>
      </c>
      <c r="F182" s="223" t="s">
        <v>237</v>
      </c>
      <c r="G182" s="220"/>
      <c r="H182" s="224">
        <v>6.1200000000000001</v>
      </c>
      <c r="I182" s="225"/>
      <c r="J182" s="220"/>
      <c r="K182" s="220"/>
      <c r="L182" s="226"/>
      <c r="M182" s="227"/>
      <c r="N182" s="228"/>
      <c r="O182" s="228"/>
      <c r="P182" s="228"/>
      <c r="Q182" s="228"/>
      <c r="R182" s="228"/>
      <c r="S182" s="228"/>
      <c r="T182" s="22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0" t="s">
        <v>126</v>
      </c>
      <c r="AU182" s="230" t="s">
        <v>82</v>
      </c>
      <c r="AV182" s="13" t="s">
        <v>82</v>
      </c>
      <c r="AW182" s="13" t="s">
        <v>33</v>
      </c>
      <c r="AX182" s="13" t="s">
        <v>72</v>
      </c>
      <c r="AY182" s="230" t="s">
        <v>115</v>
      </c>
    </row>
    <row r="183" s="13" customFormat="1">
      <c r="A183" s="13"/>
      <c r="B183" s="219"/>
      <c r="C183" s="220"/>
      <c r="D183" s="221" t="s">
        <v>126</v>
      </c>
      <c r="E183" s="222" t="s">
        <v>19</v>
      </c>
      <c r="F183" s="223" t="s">
        <v>238</v>
      </c>
      <c r="G183" s="220"/>
      <c r="H183" s="224">
        <v>9.0099999999999998</v>
      </c>
      <c r="I183" s="225"/>
      <c r="J183" s="220"/>
      <c r="K183" s="220"/>
      <c r="L183" s="226"/>
      <c r="M183" s="227"/>
      <c r="N183" s="228"/>
      <c r="O183" s="228"/>
      <c r="P183" s="228"/>
      <c r="Q183" s="228"/>
      <c r="R183" s="228"/>
      <c r="S183" s="228"/>
      <c r="T183" s="22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0" t="s">
        <v>126</v>
      </c>
      <c r="AU183" s="230" t="s">
        <v>82</v>
      </c>
      <c r="AV183" s="13" t="s">
        <v>82</v>
      </c>
      <c r="AW183" s="13" t="s">
        <v>33</v>
      </c>
      <c r="AX183" s="13" t="s">
        <v>72</v>
      </c>
      <c r="AY183" s="230" t="s">
        <v>115</v>
      </c>
    </row>
    <row r="184" s="16" customFormat="1">
      <c r="A184" s="16"/>
      <c r="B184" s="263"/>
      <c r="C184" s="264"/>
      <c r="D184" s="221" t="s">
        <v>126</v>
      </c>
      <c r="E184" s="265" t="s">
        <v>19</v>
      </c>
      <c r="F184" s="266" t="s">
        <v>213</v>
      </c>
      <c r="G184" s="264"/>
      <c r="H184" s="267">
        <v>118.97</v>
      </c>
      <c r="I184" s="268"/>
      <c r="J184" s="264"/>
      <c r="K184" s="264"/>
      <c r="L184" s="269"/>
      <c r="M184" s="270"/>
      <c r="N184" s="271"/>
      <c r="O184" s="271"/>
      <c r="P184" s="271"/>
      <c r="Q184" s="271"/>
      <c r="R184" s="271"/>
      <c r="S184" s="271"/>
      <c r="T184" s="272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T184" s="273" t="s">
        <v>126</v>
      </c>
      <c r="AU184" s="273" t="s">
        <v>82</v>
      </c>
      <c r="AV184" s="16" t="s">
        <v>137</v>
      </c>
      <c r="AW184" s="16" t="s">
        <v>33</v>
      </c>
      <c r="AX184" s="16" t="s">
        <v>72</v>
      </c>
      <c r="AY184" s="273" t="s">
        <v>115</v>
      </c>
    </row>
    <row r="185" s="14" customFormat="1">
      <c r="A185" s="14"/>
      <c r="B185" s="231"/>
      <c r="C185" s="232"/>
      <c r="D185" s="221" t="s">
        <v>126</v>
      </c>
      <c r="E185" s="233" t="s">
        <v>19</v>
      </c>
      <c r="F185" s="234" t="s">
        <v>239</v>
      </c>
      <c r="G185" s="232"/>
      <c r="H185" s="233" t="s">
        <v>19</v>
      </c>
      <c r="I185" s="235"/>
      <c r="J185" s="232"/>
      <c r="K185" s="232"/>
      <c r="L185" s="236"/>
      <c r="M185" s="237"/>
      <c r="N185" s="238"/>
      <c r="O185" s="238"/>
      <c r="P185" s="238"/>
      <c r="Q185" s="238"/>
      <c r="R185" s="238"/>
      <c r="S185" s="238"/>
      <c r="T185" s="239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0" t="s">
        <v>126</v>
      </c>
      <c r="AU185" s="240" t="s">
        <v>82</v>
      </c>
      <c r="AV185" s="14" t="s">
        <v>80</v>
      </c>
      <c r="AW185" s="14" t="s">
        <v>33</v>
      </c>
      <c r="AX185" s="14" t="s">
        <v>72</v>
      </c>
      <c r="AY185" s="240" t="s">
        <v>115</v>
      </c>
    </row>
    <row r="186" s="13" customFormat="1">
      <c r="A186" s="13"/>
      <c r="B186" s="219"/>
      <c r="C186" s="220"/>
      <c r="D186" s="221" t="s">
        <v>126</v>
      </c>
      <c r="E186" s="222" t="s">
        <v>19</v>
      </c>
      <c r="F186" s="223" t="s">
        <v>240</v>
      </c>
      <c r="G186" s="220"/>
      <c r="H186" s="224">
        <v>158.84999999999999</v>
      </c>
      <c r="I186" s="225"/>
      <c r="J186" s="220"/>
      <c r="K186" s="220"/>
      <c r="L186" s="226"/>
      <c r="M186" s="227"/>
      <c r="N186" s="228"/>
      <c r="O186" s="228"/>
      <c r="P186" s="228"/>
      <c r="Q186" s="228"/>
      <c r="R186" s="228"/>
      <c r="S186" s="228"/>
      <c r="T186" s="22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0" t="s">
        <v>126</v>
      </c>
      <c r="AU186" s="230" t="s">
        <v>82</v>
      </c>
      <c r="AV186" s="13" t="s">
        <v>82</v>
      </c>
      <c r="AW186" s="13" t="s">
        <v>33</v>
      </c>
      <c r="AX186" s="13" t="s">
        <v>72</v>
      </c>
      <c r="AY186" s="230" t="s">
        <v>115</v>
      </c>
    </row>
    <row r="187" s="16" customFormat="1">
      <c r="A187" s="16"/>
      <c r="B187" s="263"/>
      <c r="C187" s="264"/>
      <c r="D187" s="221" t="s">
        <v>126</v>
      </c>
      <c r="E187" s="265" t="s">
        <v>19</v>
      </c>
      <c r="F187" s="266" t="s">
        <v>213</v>
      </c>
      <c r="G187" s="264"/>
      <c r="H187" s="267">
        <v>158.84999999999999</v>
      </c>
      <c r="I187" s="268"/>
      <c r="J187" s="264"/>
      <c r="K187" s="264"/>
      <c r="L187" s="269"/>
      <c r="M187" s="270"/>
      <c r="N187" s="271"/>
      <c r="O187" s="271"/>
      <c r="P187" s="271"/>
      <c r="Q187" s="271"/>
      <c r="R187" s="271"/>
      <c r="S187" s="271"/>
      <c r="T187" s="272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T187" s="273" t="s">
        <v>126</v>
      </c>
      <c r="AU187" s="273" t="s">
        <v>82</v>
      </c>
      <c r="AV187" s="16" t="s">
        <v>137</v>
      </c>
      <c r="AW187" s="16" t="s">
        <v>33</v>
      </c>
      <c r="AX187" s="16" t="s">
        <v>72</v>
      </c>
      <c r="AY187" s="273" t="s">
        <v>115</v>
      </c>
    </row>
    <row r="188" s="14" customFormat="1">
      <c r="A188" s="14"/>
      <c r="B188" s="231"/>
      <c r="C188" s="232"/>
      <c r="D188" s="221" t="s">
        <v>126</v>
      </c>
      <c r="E188" s="233" t="s">
        <v>19</v>
      </c>
      <c r="F188" s="234" t="s">
        <v>241</v>
      </c>
      <c r="G188" s="232"/>
      <c r="H188" s="233" t="s">
        <v>19</v>
      </c>
      <c r="I188" s="235"/>
      <c r="J188" s="232"/>
      <c r="K188" s="232"/>
      <c r="L188" s="236"/>
      <c r="M188" s="237"/>
      <c r="N188" s="238"/>
      <c r="O188" s="238"/>
      <c r="P188" s="238"/>
      <c r="Q188" s="238"/>
      <c r="R188" s="238"/>
      <c r="S188" s="238"/>
      <c r="T188" s="239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0" t="s">
        <v>126</v>
      </c>
      <c r="AU188" s="240" t="s">
        <v>82</v>
      </c>
      <c r="AV188" s="14" t="s">
        <v>80</v>
      </c>
      <c r="AW188" s="14" t="s">
        <v>33</v>
      </c>
      <c r="AX188" s="14" t="s">
        <v>72</v>
      </c>
      <c r="AY188" s="240" t="s">
        <v>115</v>
      </c>
    </row>
    <row r="189" s="13" customFormat="1">
      <c r="A189" s="13"/>
      <c r="B189" s="219"/>
      <c r="C189" s="220"/>
      <c r="D189" s="221" t="s">
        <v>126</v>
      </c>
      <c r="E189" s="222" t="s">
        <v>19</v>
      </c>
      <c r="F189" s="223" t="s">
        <v>242</v>
      </c>
      <c r="G189" s="220"/>
      <c r="H189" s="224">
        <v>-75.373999999999995</v>
      </c>
      <c r="I189" s="225"/>
      <c r="J189" s="220"/>
      <c r="K189" s="220"/>
      <c r="L189" s="226"/>
      <c r="M189" s="227"/>
      <c r="N189" s="228"/>
      <c r="O189" s="228"/>
      <c r="P189" s="228"/>
      <c r="Q189" s="228"/>
      <c r="R189" s="228"/>
      <c r="S189" s="228"/>
      <c r="T189" s="22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0" t="s">
        <v>126</v>
      </c>
      <c r="AU189" s="230" t="s">
        <v>82</v>
      </c>
      <c r="AV189" s="13" t="s">
        <v>82</v>
      </c>
      <c r="AW189" s="13" t="s">
        <v>33</v>
      </c>
      <c r="AX189" s="13" t="s">
        <v>72</v>
      </c>
      <c r="AY189" s="230" t="s">
        <v>115</v>
      </c>
    </row>
    <row r="190" s="14" customFormat="1">
      <c r="A190" s="14"/>
      <c r="B190" s="231"/>
      <c r="C190" s="232"/>
      <c r="D190" s="221" t="s">
        <v>126</v>
      </c>
      <c r="E190" s="233" t="s">
        <v>19</v>
      </c>
      <c r="F190" s="234" t="s">
        <v>243</v>
      </c>
      <c r="G190" s="232"/>
      <c r="H190" s="233" t="s">
        <v>19</v>
      </c>
      <c r="I190" s="235"/>
      <c r="J190" s="232"/>
      <c r="K190" s="232"/>
      <c r="L190" s="236"/>
      <c r="M190" s="237"/>
      <c r="N190" s="238"/>
      <c r="O190" s="238"/>
      <c r="P190" s="238"/>
      <c r="Q190" s="238"/>
      <c r="R190" s="238"/>
      <c r="S190" s="238"/>
      <c r="T190" s="239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0" t="s">
        <v>126</v>
      </c>
      <c r="AU190" s="240" t="s">
        <v>82</v>
      </c>
      <c r="AV190" s="14" t="s">
        <v>80</v>
      </c>
      <c r="AW190" s="14" t="s">
        <v>33</v>
      </c>
      <c r="AX190" s="14" t="s">
        <v>72</v>
      </c>
      <c r="AY190" s="240" t="s">
        <v>115</v>
      </c>
    </row>
    <row r="191" s="14" customFormat="1">
      <c r="A191" s="14"/>
      <c r="B191" s="231"/>
      <c r="C191" s="232"/>
      <c r="D191" s="221" t="s">
        <v>126</v>
      </c>
      <c r="E191" s="233" t="s">
        <v>19</v>
      </c>
      <c r="F191" s="234" t="s">
        <v>244</v>
      </c>
      <c r="G191" s="232"/>
      <c r="H191" s="233" t="s">
        <v>19</v>
      </c>
      <c r="I191" s="235"/>
      <c r="J191" s="232"/>
      <c r="K191" s="232"/>
      <c r="L191" s="236"/>
      <c r="M191" s="237"/>
      <c r="N191" s="238"/>
      <c r="O191" s="238"/>
      <c r="P191" s="238"/>
      <c r="Q191" s="238"/>
      <c r="R191" s="238"/>
      <c r="S191" s="238"/>
      <c r="T191" s="239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0" t="s">
        <v>126</v>
      </c>
      <c r="AU191" s="240" t="s">
        <v>82</v>
      </c>
      <c r="AV191" s="14" t="s">
        <v>80</v>
      </c>
      <c r="AW191" s="14" t="s">
        <v>33</v>
      </c>
      <c r="AX191" s="14" t="s">
        <v>72</v>
      </c>
      <c r="AY191" s="240" t="s">
        <v>115</v>
      </c>
    </row>
    <row r="192" s="13" customFormat="1">
      <c r="A192" s="13"/>
      <c r="B192" s="219"/>
      <c r="C192" s="220"/>
      <c r="D192" s="221" t="s">
        <v>126</v>
      </c>
      <c r="E192" s="222" t="s">
        <v>19</v>
      </c>
      <c r="F192" s="223" t="s">
        <v>245</v>
      </c>
      <c r="G192" s="220"/>
      <c r="H192" s="224">
        <v>125.715</v>
      </c>
      <c r="I192" s="225"/>
      <c r="J192" s="220"/>
      <c r="K192" s="220"/>
      <c r="L192" s="226"/>
      <c r="M192" s="227"/>
      <c r="N192" s="228"/>
      <c r="O192" s="228"/>
      <c r="P192" s="228"/>
      <c r="Q192" s="228"/>
      <c r="R192" s="228"/>
      <c r="S192" s="228"/>
      <c r="T192" s="229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0" t="s">
        <v>126</v>
      </c>
      <c r="AU192" s="230" t="s">
        <v>82</v>
      </c>
      <c r="AV192" s="13" t="s">
        <v>82</v>
      </c>
      <c r="AW192" s="13" t="s">
        <v>33</v>
      </c>
      <c r="AX192" s="13" t="s">
        <v>72</v>
      </c>
      <c r="AY192" s="230" t="s">
        <v>115</v>
      </c>
    </row>
    <row r="193" s="15" customFormat="1">
      <c r="A193" s="15"/>
      <c r="B193" s="241"/>
      <c r="C193" s="242"/>
      <c r="D193" s="221" t="s">
        <v>126</v>
      </c>
      <c r="E193" s="243" t="s">
        <v>19</v>
      </c>
      <c r="F193" s="244" t="s">
        <v>136</v>
      </c>
      <c r="G193" s="242"/>
      <c r="H193" s="245">
        <v>754.28800000000001</v>
      </c>
      <c r="I193" s="246"/>
      <c r="J193" s="242"/>
      <c r="K193" s="242"/>
      <c r="L193" s="247"/>
      <c r="M193" s="248"/>
      <c r="N193" s="249"/>
      <c r="O193" s="249"/>
      <c r="P193" s="249"/>
      <c r="Q193" s="249"/>
      <c r="R193" s="249"/>
      <c r="S193" s="249"/>
      <c r="T193" s="250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51" t="s">
        <v>126</v>
      </c>
      <c r="AU193" s="251" t="s">
        <v>82</v>
      </c>
      <c r="AV193" s="15" t="s">
        <v>122</v>
      </c>
      <c r="AW193" s="15" t="s">
        <v>33</v>
      </c>
      <c r="AX193" s="15" t="s">
        <v>80</v>
      </c>
      <c r="AY193" s="251" t="s">
        <v>115</v>
      </c>
    </row>
    <row r="194" s="2" customFormat="1" ht="33" customHeight="1">
      <c r="A194" s="39"/>
      <c r="B194" s="40"/>
      <c r="C194" s="201" t="s">
        <v>8</v>
      </c>
      <c r="D194" s="201" t="s">
        <v>117</v>
      </c>
      <c r="E194" s="202" t="s">
        <v>246</v>
      </c>
      <c r="F194" s="203" t="s">
        <v>247</v>
      </c>
      <c r="G194" s="204" t="s">
        <v>120</v>
      </c>
      <c r="H194" s="205">
        <v>357.64999999999998</v>
      </c>
      <c r="I194" s="206"/>
      <c r="J194" s="207">
        <f>ROUND(I194*H194,2)</f>
        <v>0</v>
      </c>
      <c r="K194" s="203" t="s">
        <v>121</v>
      </c>
      <c r="L194" s="45"/>
      <c r="M194" s="208" t="s">
        <v>19</v>
      </c>
      <c r="N194" s="209" t="s">
        <v>43</v>
      </c>
      <c r="O194" s="85"/>
      <c r="P194" s="210">
        <f>O194*H194</f>
        <v>0</v>
      </c>
      <c r="Q194" s="210">
        <v>0</v>
      </c>
      <c r="R194" s="210">
        <f>Q194*H194</f>
        <v>0</v>
      </c>
      <c r="S194" s="210">
        <v>0</v>
      </c>
      <c r="T194" s="211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12" t="s">
        <v>122</v>
      </c>
      <c r="AT194" s="212" t="s">
        <v>117</v>
      </c>
      <c r="AU194" s="212" t="s">
        <v>82</v>
      </c>
      <c r="AY194" s="18" t="s">
        <v>115</v>
      </c>
      <c r="BE194" s="213">
        <f>IF(N194="základní",J194,0)</f>
        <v>0</v>
      </c>
      <c r="BF194" s="213">
        <f>IF(N194="snížená",J194,0)</f>
        <v>0</v>
      </c>
      <c r="BG194" s="213">
        <f>IF(N194="zákl. přenesená",J194,0)</f>
        <v>0</v>
      </c>
      <c r="BH194" s="213">
        <f>IF(N194="sníž. přenesená",J194,0)</f>
        <v>0</v>
      </c>
      <c r="BI194" s="213">
        <f>IF(N194="nulová",J194,0)</f>
        <v>0</v>
      </c>
      <c r="BJ194" s="18" t="s">
        <v>80</v>
      </c>
      <c r="BK194" s="213">
        <f>ROUND(I194*H194,2)</f>
        <v>0</v>
      </c>
      <c r="BL194" s="18" t="s">
        <v>122</v>
      </c>
      <c r="BM194" s="212" t="s">
        <v>248</v>
      </c>
    </row>
    <row r="195" s="2" customFormat="1">
      <c r="A195" s="39"/>
      <c r="B195" s="40"/>
      <c r="C195" s="41"/>
      <c r="D195" s="214" t="s">
        <v>124</v>
      </c>
      <c r="E195" s="41"/>
      <c r="F195" s="215" t="s">
        <v>249</v>
      </c>
      <c r="G195" s="41"/>
      <c r="H195" s="41"/>
      <c r="I195" s="216"/>
      <c r="J195" s="41"/>
      <c r="K195" s="41"/>
      <c r="L195" s="45"/>
      <c r="M195" s="217"/>
      <c r="N195" s="218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124</v>
      </c>
      <c r="AU195" s="18" t="s">
        <v>82</v>
      </c>
    </row>
    <row r="196" s="14" customFormat="1">
      <c r="A196" s="14"/>
      <c r="B196" s="231"/>
      <c r="C196" s="232"/>
      <c r="D196" s="221" t="s">
        <v>126</v>
      </c>
      <c r="E196" s="233" t="s">
        <v>19</v>
      </c>
      <c r="F196" s="234" t="s">
        <v>250</v>
      </c>
      <c r="G196" s="232"/>
      <c r="H196" s="233" t="s">
        <v>19</v>
      </c>
      <c r="I196" s="235"/>
      <c r="J196" s="232"/>
      <c r="K196" s="232"/>
      <c r="L196" s="236"/>
      <c r="M196" s="237"/>
      <c r="N196" s="238"/>
      <c r="O196" s="238"/>
      <c r="P196" s="238"/>
      <c r="Q196" s="238"/>
      <c r="R196" s="238"/>
      <c r="S196" s="238"/>
      <c r="T196" s="239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0" t="s">
        <v>126</v>
      </c>
      <c r="AU196" s="240" t="s">
        <v>82</v>
      </c>
      <c r="AV196" s="14" t="s">
        <v>80</v>
      </c>
      <c r="AW196" s="14" t="s">
        <v>33</v>
      </c>
      <c r="AX196" s="14" t="s">
        <v>72</v>
      </c>
      <c r="AY196" s="240" t="s">
        <v>115</v>
      </c>
    </row>
    <row r="197" s="14" customFormat="1">
      <c r="A197" s="14"/>
      <c r="B197" s="231"/>
      <c r="C197" s="232"/>
      <c r="D197" s="221" t="s">
        <v>126</v>
      </c>
      <c r="E197" s="233" t="s">
        <v>19</v>
      </c>
      <c r="F197" s="234" t="s">
        <v>207</v>
      </c>
      <c r="G197" s="232"/>
      <c r="H197" s="233" t="s">
        <v>19</v>
      </c>
      <c r="I197" s="235"/>
      <c r="J197" s="232"/>
      <c r="K197" s="232"/>
      <c r="L197" s="236"/>
      <c r="M197" s="237"/>
      <c r="N197" s="238"/>
      <c r="O197" s="238"/>
      <c r="P197" s="238"/>
      <c r="Q197" s="238"/>
      <c r="R197" s="238"/>
      <c r="S197" s="238"/>
      <c r="T197" s="239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0" t="s">
        <v>126</v>
      </c>
      <c r="AU197" s="240" t="s">
        <v>82</v>
      </c>
      <c r="AV197" s="14" t="s">
        <v>80</v>
      </c>
      <c r="AW197" s="14" t="s">
        <v>33</v>
      </c>
      <c r="AX197" s="14" t="s">
        <v>72</v>
      </c>
      <c r="AY197" s="240" t="s">
        <v>115</v>
      </c>
    </row>
    <row r="198" s="14" customFormat="1">
      <c r="A198" s="14"/>
      <c r="B198" s="231"/>
      <c r="C198" s="232"/>
      <c r="D198" s="221" t="s">
        <v>126</v>
      </c>
      <c r="E198" s="233" t="s">
        <v>19</v>
      </c>
      <c r="F198" s="234" t="s">
        <v>251</v>
      </c>
      <c r="G198" s="232"/>
      <c r="H198" s="233" t="s">
        <v>19</v>
      </c>
      <c r="I198" s="235"/>
      <c r="J198" s="232"/>
      <c r="K198" s="232"/>
      <c r="L198" s="236"/>
      <c r="M198" s="237"/>
      <c r="N198" s="238"/>
      <c r="O198" s="238"/>
      <c r="P198" s="238"/>
      <c r="Q198" s="238"/>
      <c r="R198" s="238"/>
      <c r="S198" s="238"/>
      <c r="T198" s="239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0" t="s">
        <v>126</v>
      </c>
      <c r="AU198" s="240" t="s">
        <v>82</v>
      </c>
      <c r="AV198" s="14" t="s">
        <v>80</v>
      </c>
      <c r="AW198" s="14" t="s">
        <v>33</v>
      </c>
      <c r="AX198" s="14" t="s">
        <v>72</v>
      </c>
      <c r="AY198" s="240" t="s">
        <v>115</v>
      </c>
    </row>
    <row r="199" s="13" customFormat="1">
      <c r="A199" s="13"/>
      <c r="B199" s="219"/>
      <c r="C199" s="220"/>
      <c r="D199" s="221" t="s">
        <v>126</v>
      </c>
      <c r="E199" s="222" t="s">
        <v>19</v>
      </c>
      <c r="F199" s="223" t="s">
        <v>252</v>
      </c>
      <c r="G199" s="220"/>
      <c r="H199" s="224">
        <v>63.25</v>
      </c>
      <c r="I199" s="225"/>
      <c r="J199" s="220"/>
      <c r="K199" s="220"/>
      <c r="L199" s="226"/>
      <c r="M199" s="227"/>
      <c r="N199" s="228"/>
      <c r="O199" s="228"/>
      <c r="P199" s="228"/>
      <c r="Q199" s="228"/>
      <c r="R199" s="228"/>
      <c r="S199" s="228"/>
      <c r="T199" s="22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0" t="s">
        <v>126</v>
      </c>
      <c r="AU199" s="230" t="s">
        <v>82</v>
      </c>
      <c r="AV199" s="13" t="s">
        <v>82</v>
      </c>
      <c r="AW199" s="13" t="s">
        <v>33</v>
      </c>
      <c r="AX199" s="13" t="s">
        <v>72</v>
      </c>
      <c r="AY199" s="230" t="s">
        <v>115</v>
      </c>
    </row>
    <row r="200" s="13" customFormat="1">
      <c r="A200" s="13"/>
      <c r="B200" s="219"/>
      <c r="C200" s="220"/>
      <c r="D200" s="221" t="s">
        <v>126</v>
      </c>
      <c r="E200" s="222" t="s">
        <v>19</v>
      </c>
      <c r="F200" s="223" t="s">
        <v>253</v>
      </c>
      <c r="G200" s="220"/>
      <c r="H200" s="224">
        <v>0</v>
      </c>
      <c r="I200" s="225"/>
      <c r="J200" s="220"/>
      <c r="K200" s="220"/>
      <c r="L200" s="226"/>
      <c r="M200" s="227"/>
      <c r="N200" s="228"/>
      <c r="O200" s="228"/>
      <c r="P200" s="228"/>
      <c r="Q200" s="228"/>
      <c r="R200" s="228"/>
      <c r="S200" s="228"/>
      <c r="T200" s="22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0" t="s">
        <v>126</v>
      </c>
      <c r="AU200" s="230" t="s">
        <v>82</v>
      </c>
      <c r="AV200" s="13" t="s">
        <v>82</v>
      </c>
      <c r="AW200" s="13" t="s">
        <v>33</v>
      </c>
      <c r="AX200" s="13" t="s">
        <v>72</v>
      </c>
      <c r="AY200" s="230" t="s">
        <v>115</v>
      </c>
    </row>
    <row r="201" s="16" customFormat="1">
      <c r="A201" s="16"/>
      <c r="B201" s="263"/>
      <c r="C201" s="264"/>
      <c r="D201" s="221" t="s">
        <v>126</v>
      </c>
      <c r="E201" s="265" t="s">
        <v>19</v>
      </c>
      <c r="F201" s="266" t="s">
        <v>213</v>
      </c>
      <c r="G201" s="264"/>
      <c r="H201" s="267">
        <v>63.25</v>
      </c>
      <c r="I201" s="268"/>
      <c r="J201" s="264"/>
      <c r="K201" s="264"/>
      <c r="L201" s="269"/>
      <c r="M201" s="270"/>
      <c r="N201" s="271"/>
      <c r="O201" s="271"/>
      <c r="P201" s="271"/>
      <c r="Q201" s="271"/>
      <c r="R201" s="271"/>
      <c r="S201" s="271"/>
      <c r="T201" s="272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T201" s="273" t="s">
        <v>126</v>
      </c>
      <c r="AU201" s="273" t="s">
        <v>82</v>
      </c>
      <c r="AV201" s="16" t="s">
        <v>137</v>
      </c>
      <c r="AW201" s="16" t="s">
        <v>33</v>
      </c>
      <c r="AX201" s="16" t="s">
        <v>72</v>
      </c>
      <c r="AY201" s="273" t="s">
        <v>115</v>
      </c>
    </row>
    <row r="202" s="14" customFormat="1">
      <c r="A202" s="14"/>
      <c r="B202" s="231"/>
      <c r="C202" s="232"/>
      <c r="D202" s="221" t="s">
        <v>126</v>
      </c>
      <c r="E202" s="233" t="s">
        <v>19</v>
      </c>
      <c r="F202" s="234" t="s">
        <v>214</v>
      </c>
      <c r="G202" s="232"/>
      <c r="H202" s="233" t="s">
        <v>19</v>
      </c>
      <c r="I202" s="235"/>
      <c r="J202" s="232"/>
      <c r="K202" s="232"/>
      <c r="L202" s="236"/>
      <c r="M202" s="237"/>
      <c r="N202" s="238"/>
      <c r="O202" s="238"/>
      <c r="P202" s="238"/>
      <c r="Q202" s="238"/>
      <c r="R202" s="238"/>
      <c r="S202" s="238"/>
      <c r="T202" s="239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0" t="s">
        <v>126</v>
      </c>
      <c r="AU202" s="240" t="s">
        <v>82</v>
      </c>
      <c r="AV202" s="14" t="s">
        <v>80</v>
      </c>
      <c r="AW202" s="14" t="s">
        <v>33</v>
      </c>
      <c r="AX202" s="14" t="s">
        <v>72</v>
      </c>
      <c r="AY202" s="240" t="s">
        <v>115</v>
      </c>
    </row>
    <row r="203" s="14" customFormat="1">
      <c r="A203" s="14"/>
      <c r="B203" s="231"/>
      <c r="C203" s="232"/>
      <c r="D203" s="221" t="s">
        <v>126</v>
      </c>
      <c r="E203" s="233" t="s">
        <v>19</v>
      </c>
      <c r="F203" s="234" t="s">
        <v>251</v>
      </c>
      <c r="G203" s="232"/>
      <c r="H203" s="233" t="s">
        <v>19</v>
      </c>
      <c r="I203" s="235"/>
      <c r="J203" s="232"/>
      <c r="K203" s="232"/>
      <c r="L203" s="236"/>
      <c r="M203" s="237"/>
      <c r="N203" s="238"/>
      <c r="O203" s="238"/>
      <c r="P203" s="238"/>
      <c r="Q203" s="238"/>
      <c r="R203" s="238"/>
      <c r="S203" s="238"/>
      <c r="T203" s="239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0" t="s">
        <v>126</v>
      </c>
      <c r="AU203" s="240" t="s">
        <v>82</v>
      </c>
      <c r="AV203" s="14" t="s">
        <v>80</v>
      </c>
      <c r="AW203" s="14" t="s">
        <v>33</v>
      </c>
      <c r="AX203" s="14" t="s">
        <v>72</v>
      </c>
      <c r="AY203" s="240" t="s">
        <v>115</v>
      </c>
    </row>
    <row r="204" s="13" customFormat="1">
      <c r="A204" s="13"/>
      <c r="B204" s="219"/>
      <c r="C204" s="220"/>
      <c r="D204" s="221" t="s">
        <v>126</v>
      </c>
      <c r="E204" s="222" t="s">
        <v>19</v>
      </c>
      <c r="F204" s="223" t="s">
        <v>254</v>
      </c>
      <c r="G204" s="220"/>
      <c r="H204" s="224">
        <v>229.25</v>
      </c>
      <c r="I204" s="225"/>
      <c r="J204" s="220"/>
      <c r="K204" s="220"/>
      <c r="L204" s="226"/>
      <c r="M204" s="227"/>
      <c r="N204" s="228"/>
      <c r="O204" s="228"/>
      <c r="P204" s="228"/>
      <c r="Q204" s="228"/>
      <c r="R204" s="228"/>
      <c r="S204" s="228"/>
      <c r="T204" s="22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0" t="s">
        <v>126</v>
      </c>
      <c r="AU204" s="230" t="s">
        <v>82</v>
      </c>
      <c r="AV204" s="13" t="s">
        <v>82</v>
      </c>
      <c r="AW204" s="13" t="s">
        <v>33</v>
      </c>
      <c r="AX204" s="13" t="s">
        <v>72</v>
      </c>
      <c r="AY204" s="230" t="s">
        <v>115</v>
      </c>
    </row>
    <row r="205" s="13" customFormat="1">
      <c r="A205" s="13"/>
      <c r="B205" s="219"/>
      <c r="C205" s="220"/>
      <c r="D205" s="221" t="s">
        <v>126</v>
      </c>
      <c r="E205" s="222" t="s">
        <v>19</v>
      </c>
      <c r="F205" s="223" t="s">
        <v>255</v>
      </c>
      <c r="G205" s="220"/>
      <c r="H205" s="224">
        <v>0</v>
      </c>
      <c r="I205" s="225"/>
      <c r="J205" s="220"/>
      <c r="K205" s="220"/>
      <c r="L205" s="226"/>
      <c r="M205" s="227"/>
      <c r="N205" s="228"/>
      <c r="O205" s="228"/>
      <c r="P205" s="228"/>
      <c r="Q205" s="228"/>
      <c r="R205" s="228"/>
      <c r="S205" s="228"/>
      <c r="T205" s="22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0" t="s">
        <v>126</v>
      </c>
      <c r="AU205" s="230" t="s">
        <v>82</v>
      </c>
      <c r="AV205" s="13" t="s">
        <v>82</v>
      </c>
      <c r="AW205" s="13" t="s">
        <v>33</v>
      </c>
      <c r="AX205" s="13" t="s">
        <v>72</v>
      </c>
      <c r="AY205" s="230" t="s">
        <v>115</v>
      </c>
    </row>
    <row r="206" s="16" customFormat="1">
      <c r="A206" s="16"/>
      <c r="B206" s="263"/>
      <c r="C206" s="264"/>
      <c r="D206" s="221" t="s">
        <v>126</v>
      </c>
      <c r="E206" s="265" t="s">
        <v>19</v>
      </c>
      <c r="F206" s="266" t="s">
        <v>213</v>
      </c>
      <c r="G206" s="264"/>
      <c r="H206" s="267">
        <v>229.25</v>
      </c>
      <c r="I206" s="268"/>
      <c r="J206" s="264"/>
      <c r="K206" s="264"/>
      <c r="L206" s="269"/>
      <c r="M206" s="270"/>
      <c r="N206" s="271"/>
      <c r="O206" s="271"/>
      <c r="P206" s="271"/>
      <c r="Q206" s="271"/>
      <c r="R206" s="271"/>
      <c r="S206" s="271"/>
      <c r="T206" s="272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T206" s="273" t="s">
        <v>126</v>
      </c>
      <c r="AU206" s="273" t="s">
        <v>82</v>
      </c>
      <c r="AV206" s="16" t="s">
        <v>137</v>
      </c>
      <c r="AW206" s="16" t="s">
        <v>33</v>
      </c>
      <c r="AX206" s="16" t="s">
        <v>72</v>
      </c>
      <c r="AY206" s="273" t="s">
        <v>115</v>
      </c>
    </row>
    <row r="207" s="14" customFormat="1">
      <c r="A207" s="14"/>
      <c r="B207" s="231"/>
      <c r="C207" s="232"/>
      <c r="D207" s="221" t="s">
        <v>126</v>
      </c>
      <c r="E207" s="233" t="s">
        <v>19</v>
      </c>
      <c r="F207" s="234" t="s">
        <v>232</v>
      </c>
      <c r="G207" s="232"/>
      <c r="H207" s="233" t="s">
        <v>19</v>
      </c>
      <c r="I207" s="235"/>
      <c r="J207" s="232"/>
      <c r="K207" s="232"/>
      <c r="L207" s="236"/>
      <c r="M207" s="237"/>
      <c r="N207" s="238"/>
      <c r="O207" s="238"/>
      <c r="P207" s="238"/>
      <c r="Q207" s="238"/>
      <c r="R207" s="238"/>
      <c r="S207" s="238"/>
      <c r="T207" s="239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0" t="s">
        <v>126</v>
      </c>
      <c r="AU207" s="240" t="s">
        <v>82</v>
      </c>
      <c r="AV207" s="14" t="s">
        <v>80</v>
      </c>
      <c r="AW207" s="14" t="s">
        <v>33</v>
      </c>
      <c r="AX207" s="14" t="s">
        <v>72</v>
      </c>
      <c r="AY207" s="240" t="s">
        <v>115</v>
      </c>
    </row>
    <row r="208" s="14" customFormat="1">
      <c r="A208" s="14"/>
      <c r="B208" s="231"/>
      <c r="C208" s="232"/>
      <c r="D208" s="221" t="s">
        <v>126</v>
      </c>
      <c r="E208" s="233" t="s">
        <v>19</v>
      </c>
      <c r="F208" s="234" t="s">
        <v>251</v>
      </c>
      <c r="G208" s="232"/>
      <c r="H208" s="233" t="s">
        <v>19</v>
      </c>
      <c r="I208" s="235"/>
      <c r="J208" s="232"/>
      <c r="K208" s="232"/>
      <c r="L208" s="236"/>
      <c r="M208" s="237"/>
      <c r="N208" s="238"/>
      <c r="O208" s="238"/>
      <c r="P208" s="238"/>
      <c r="Q208" s="238"/>
      <c r="R208" s="238"/>
      <c r="S208" s="238"/>
      <c r="T208" s="239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0" t="s">
        <v>126</v>
      </c>
      <c r="AU208" s="240" t="s">
        <v>82</v>
      </c>
      <c r="AV208" s="14" t="s">
        <v>80</v>
      </c>
      <c r="AW208" s="14" t="s">
        <v>33</v>
      </c>
      <c r="AX208" s="14" t="s">
        <v>72</v>
      </c>
      <c r="AY208" s="240" t="s">
        <v>115</v>
      </c>
    </row>
    <row r="209" s="13" customFormat="1">
      <c r="A209" s="13"/>
      <c r="B209" s="219"/>
      <c r="C209" s="220"/>
      <c r="D209" s="221" t="s">
        <v>126</v>
      </c>
      <c r="E209" s="222" t="s">
        <v>19</v>
      </c>
      <c r="F209" s="223" t="s">
        <v>256</v>
      </c>
      <c r="G209" s="220"/>
      <c r="H209" s="224">
        <v>65.150000000000006</v>
      </c>
      <c r="I209" s="225"/>
      <c r="J209" s="220"/>
      <c r="K209" s="220"/>
      <c r="L209" s="226"/>
      <c r="M209" s="227"/>
      <c r="N209" s="228"/>
      <c r="O209" s="228"/>
      <c r="P209" s="228"/>
      <c r="Q209" s="228"/>
      <c r="R209" s="228"/>
      <c r="S209" s="228"/>
      <c r="T209" s="22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0" t="s">
        <v>126</v>
      </c>
      <c r="AU209" s="230" t="s">
        <v>82</v>
      </c>
      <c r="AV209" s="13" t="s">
        <v>82</v>
      </c>
      <c r="AW209" s="13" t="s">
        <v>33</v>
      </c>
      <c r="AX209" s="13" t="s">
        <v>72</v>
      </c>
      <c r="AY209" s="230" t="s">
        <v>115</v>
      </c>
    </row>
    <row r="210" s="16" customFormat="1">
      <c r="A210" s="16"/>
      <c r="B210" s="263"/>
      <c r="C210" s="264"/>
      <c r="D210" s="221" t="s">
        <v>126</v>
      </c>
      <c r="E210" s="265" t="s">
        <v>19</v>
      </c>
      <c r="F210" s="266" t="s">
        <v>213</v>
      </c>
      <c r="G210" s="264"/>
      <c r="H210" s="267">
        <v>65.150000000000006</v>
      </c>
      <c r="I210" s="268"/>
      <c r="J210" s="264"/>
      <c r="K210" s="264"/>
      <c r="L210" s="269"/>
      <c r="M210" s="270"/>
      <c r="N210" s="271"/>
      <c r="O210" s="271"/>
      <c r="P210" s="271"/>
      <c r="Q210" s="271"/>
      <c r="R210" s="271"/>
      <c r="S210" s="271"/>
      <c r="T210" s="272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T210" s="273" t="s">
        <v>126</v>
      </c>
      <c r="AU210" s="273" t="s">
        <v>82</v>
      </c>
      <c r="AV210" s="16" t="s">
        <v>137</v>
      </c>
      <c r="AW210" s="16" t="s">
        <v>33</v>
      </c>
      <c r="AX210" s="16" t="s">
        <v>72</v>
      </c>
      <c r="AY210" s="273" t="s">
        <v>115</v>
      </c>
    </row>
    <row r="211" s="15" customFormat="1">
      <c r="A211" s="15"/>
      <c r="B211" s="241"/>
      <c r="C211" s="242"/>
      <c r="D211" s="221" t="s">
        <v>126</v>
      </c>
      <c r="E211" s="243" t="s">
        <v>19</v>
      </c>
      <c r="F211" s="244" t="s">
        <v>136</v>
      </c>
      <c r="G211" s="242"/>
      <c r="H211" s="245">
        <v>357.64999999999998</v>
      </c>
      <c r="I211" s="246"/>
      <c r="J211" s="242"/>
      <c r="K211" s="242"/>
      <c r="L211" s="247"/>
      <c r="M211" s="248"/>
      <c r="N211" s="249"/>
      <c r="O211" s="249"/>
      <c r="P211" s="249"/>
      <c r="Q211" s="249"/>
      <c r="R211" s="249"/>
      <c r="S211" s="249"/>
      <c r="T211" s="250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51" t="s">
        <v>126</v>
      </c>
      <c r="AU211" s="251" t="s">
        <v>82</v>
      </c>
      <c r="AV211" s="15" t="s">
        <v>122</v>
      </c>
      <c r="AW211" s="15" t="s">
        <v>33</v>
      </c>
      <c r="AX211" s="15" t="s">
        <v>80</v>
      </c>
      <c r="AY211" s="251" t="s">
        <v>115</v>
      </c>
    </row>
    <row r="212" s="2" customFormat="1" ht="33" customHeight="1">
      <c r="A212" s="39"/>
      <c r="B212" s="40"/>
      <c r="C212" s="201" t="s">
        <v>257</v>
      </c>
      <c r="D212" s="201" t="s">
        <v>117</v>
      </c>
      <c r="E212" s="202" t="s">
        <v>246</v>
      </c>
      <c r="F212" s="203" t="s">
        <v>247</v>
      </c>
      <c r="G212" s="204" t="s">
        <v>120</v>
      </c>
      <c r="H212" s="205">
        <v>729.54600000000005</v>
      </c>
      <c r="I212" s="206"/>
      <c r="J212" s="207">
        <f>ROUND(I212*H212,2)</f>
        <v>0</v>
      </c>
      <c r="K212" s="203" t="s">
        <v>121</v>
      </c>
      <c r="L212" s="45"/>
      <c r="M212" s="208" t="s">
        <v>19</v>
      </c>
      <c r="N212" s="209" t="s">
        <v>43</v>
      </c>
      <c r="O212" s="85"/>
      <c r="P212" s="210">
        <f>O212*H212</f>
        <v>0</v>
      </c>
      <c r="Q212" s="210">
        <v>0</v>
      </c>
      <c r="R212" s="210">
        <f>Q212*H212</f>
        <v>0</v>
      </c>
      <c r="S212" s="210">
        <v>0</v>
      </c>
      <c r="T212" s="211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12" t="s">
        <v>122</v>
      </c>
      <c r="AT212" s="212" t="s">
        <v>117</v>
      </c>
      <c r="AU212" s="212" t="s">
        <v>82</v>
      </c>
      <c r="AY212" s="18" t="s">
        <v>115</v>
      </c>
      <c r="BE212" s="213">
        <f>IF(N212="základní",J212,0)</f>
        <v>0</v>
      </c>
      <c r="BF212" s="213">
        <f>IF(N212="snížená",J212,0)</f>
        <v>0</v>
      </c>
      <c r="BG212" s="213">
        <f>IF(N212="zákl. přenesená",J212,0)</f>
        <v>0</v>
      </c>
      <c r="BH212" s="213">
        <f>IF(N212="sníž. přenesená",J212,0)</f>
        <v>0</v>
      </c>
      <c r="BI212" s="213">
        <f>IF(N212="nulová",J212,0)</f>
        <v>0</v>
      </c>
      <c r="BJ212" s="18" t="s">
        <v>80</v>
      </c>
      <c r="BK212" s="213">
        <f>ROUND(I212*H212,2)</f>
        <v>0</v>
      </c>
      <c r="BL212" s="18" t="s">
        <v>122</v>
      </c>
      <c r="BM212" s="212" t="s">
        <v>258</v>
      </c>
    </row>
    <row r="213" s="2" customFormat="1">
      <c r="A213" s="39"/>
      <c r="B213" s="40"/>
      <c r="C213" s="41"/>
      <c r="D213" s="214" t="s">
        <v>124</v>
      </c>
      <c r="E213" s="41"/>
      <c r="F213" s="215" t="s">
        <v>249</v>
      </c>
      <c r="G213" s="41"/>
      <c r="H213" s="41"/>
      <c r="I213" s="216"/>
      <c r="J213" s="41"/>
      <c r="K213" s="41"/>
      <c r="L213" s="45"/>
      <c r="M213" s="217"/>
      <c r="N213" s="218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124</v>
      </c>
      <c r="AU213" s="18" t="s">
        <v>82</v>
      </c>
    </row>
    <row r="214" s="14" customFormat="1">
      <c r="A214" s="14"/>
      <c r="B214" s="231"/>
      <c r="C214" s="232"/>
      <c r="D214" s="221" t="s">
        <v>126</v>
      </c>
      <c r="E214" s="233" t="s">
        <v>19</v>
      </c>
      <c r="F214" s="234" t="s">
        <v>250</v>
      </c>
      <c r="G214" s="232"/>
      <c r="H214" s="233" t="s">
        <v>19</v>
      </c>
      <c r="I214" s="235"/>
      <c r="J214" s="232"/>
      <c r="K214" s="232"/>
      <c r="L214" s="236"/>
      <c r="M214" s="237"/>
      <c r="N214" s="238"/>
      <c r="O214" s="238"/>
      <c r="P214" s="238"/>
      <c r="Q214" s="238"/>
      <c r="R214" s="238"/>
      <c r="S214" s="238"/>
      <c r="T214" s="239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0" t="s">
        <v>126</v>
      </c>
      <c r="AU214" s="240" t="s">
        <v>82</v>
      </c>
      <c r="AV214" s="14" t="s">
        <v>80</v>
      </c>
      <c r="AW214" s="14" t="s">
        <v>33</v>
      </c>
      <c r="AX214" s="14" t="s">
        <v>72</v>
      </c>
      <c r="AY214" s="240" t="s">
        <v>115</v>
      </c>
    </row>
    <row r="215" s="14" customFormat="1">
      <c r="A215" s="14"/>
      <c r="B215" s="231"/>
      <c r="C215" s="232"/>
      <c r="D215" s="221" t="s">
        <v>126</v>
      </c>
      <c r="E215" s="233" t="s">
        <v>19</v>
      </c>
      <c r="F215" s="234" t="s">
        <v>207</v>
      </c>
      <c r="G215" s="232"/>
      <c r="H215" s="233" t="s">
        <v>19</v>
      </c>
      <c r="I215" s="235"/>
      <c r="J215" s="232"/>
      <c r="K215" s="232"/>
      <c r="L215" s="236"/>
      <c r="M215" s="237"/>
      <c r="N215" s="238"/>
      <c r="O215" s="238"/>
      <c r="P215" s="238"/>
      <c r="Q215" s="238"/>
      <c r="R215" s="238"/>
      <c r="S215" s="238"/>
      <c r="T215" s="239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0" t="s">
        <v>126</v>
      </c>
      <c r="AU215" s="240" t="s">
        <v>82</v>
      </c>
      <c r="AV215" s="14" t="s">
        <v>80</v>
      </c>
      <c r="AW215" s="14" t="s">
        <v>33</v>
      </c>
      <c r="AX215" s="14" t="s">
        <v>72</v>
      </c>
      <c r="AY215" s="240" t="s">
        <v>115</v>
      </c>
    </row>
    <row r="216" s="13" customFormat="1">
      <c r="A216" s="13"/>
      <c r="B216" s="219"/>
      <c r="C216" s="220"/>
      <c r="D216" s="221" t="s">
        <v>126</v>
      </c>
      <c r="E216" s="222" t="s">
        <v>19</v>
      </c>
      <c r="F216" s="223" t="s">
        <v>259</v>
      </c>
      <c r="G216" s="220"/>
      <c r="H216" s="224">
        <v>96.200000000000003</v>
      </c>
      <c r="I216" s="225"/>
      <c r="J216" s="220"/>
      <c r="K216" s="220"/>
      <c r="L216" s="226"/>
      <c r="M216" s="227"/>
      <c r="N216" s="228"/>
      <c r="O216" s="228"/>
      <c r="P216" s="228"/>
      <c r="Q216" s="228"/>
      <c r="R216" s="228"/>
      <c r="S216" s="228"/>
      <c r="T216" s="22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0" t="s">
        <v>126</v>
      </c>
      <c r="AU216" s="230" t="s">
        <v>82</v>
      </c>
      <c r="AV216" s="13" t="s">
        <v>82</v>
      </c>
      <c r="AW216" s="13" t="s">
        <v>33</v>
      </c>
      <c r="AX216" s="13" t="s">
        <v>72</v>
      </c>
      <c r="AY216" s="230" t="s">
        <v>115</v>
      </c>
    </row>
    <row r="217" s="13" customFormat="1">
      <c r="A217" s="13"/>
      <c r="B217" s="219"/>
      <c r="C217" s="220"/>
      <c r="D217" s="221" t="s">
        <v>126</v>
      </c>
      <c r="E217" s="222" t="s">
        <v>19</v>
      </c>
      <c r="F217" s="223" t="s">
        <v>260</v>
      </c>
      <c r="G217" s="220"/>
      <c r="H217" s="224">
        <v>6</v>
      </c>
      <c r="I217" s="225"/>
      <c r="J217" s="220"/>
      <c r="K217" s="220"/>
      <c r="L217" s="226"/>
      <c r="M217" s="227"/>
      <c r="N217" s="228"/>
      <c r="O217" s="228"/>
      <c r="P217" s="228"/>
      <c r="Q217" s="228"/>
      <c r="R217" s="228"/>
      <c r="S217" s="228"/>
      <c r="T217" s="229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0" t="s">
        <v>126</v>
      </c>
      <c r="AU217" s="230" t="s">
        <v>82</v>
      </c>
      <c r="AV217" s="13" t="s">
        <v>82</v>
      </c>
      <c r="AW217" s="13" t="s">
        <v>33</v>
      </c>
      <c r="AX217" s="13" t="s">
        <v>72</v>
      </c>
      <c r="AY217" s="230" t="s">
        <v>115</v>
      </c>
    </row>
    <row r="218" s="16" customFormat="1">
      <c r="A218" s="16"/>
      <c r="B218" s="263"/>
      <c r="C218" s="264"/>
      <c r="D218" s="221" t="s">
        <v>126</v>
      </c>
      <c r="E218" s="265" t="s">
        <v>19</v>
      </c>
      <c r="F218" s="266" t="s">
        <v>213</v>
      </c>
      <c r="G218" s="264"/>
      <c r="H218" s="267">
        <v>102.2</v>
      </c>
      <c r="I218" s="268"/>
      <c r="J218" s="264"/>
      <c r="K218" s="264"/>
      <c r="L218" s="269"/>
      <c r="M218" s="270"/>
      <c r="N218" s="271"/>
      <c r="O218" s="271"/>
      <c r="P218" s="271"/>
      <c r="Q218" s="271"/>
      <c r="R218" s="271"/>
      <c r="S218" s="271"/>
      <c r="T218" s="272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T218" s="273" t="s">
        <v>126</v>
      </c>
      <c r="AU218" s="273" t="s">
        <v>82</v>
      </c>
      <c r="AV218" s="16" t="s">
        <v>137</v>
      </c>
      <c r="AW218" s="16" t="s">
        <v>33</v>
      </c>
      <c r="AX218" s="16" t="s">
        <v>72</v>
      </c>
      <c r="AY218" s="273" t="s">
        <v>115</v>
      </c>
    </row>
    <row r="219" s="14" customFormat="1">
      <c r="A219" s="14"/>
      <c r="B219" s="231"/>
      <c r="C219" s="232"/>
      <c r="D219" s="221" t="s">
        <v>126</v>
      </c>
      <c r="E219" s="233" t="s">
        <v>19</v>
      </c>
      <c r="F219" s="234" t="s">
        <v>214</v>
      </c>
      <c r="G219" s="232"/>
      <c r="H219" s="233" t="s">
        <v>19</v>
      </c>
      <c r="I219" s="235"/>
      <c r="J219" s="232"/>
      <c r="K219" s="232"/>
      <c r="L219" s="236"/>
      <c r="M219" s="237"/>
      <c r="N219" s="238"/>
      <c r="O219" s="238"/>
      <c r="P219" s="238"/>
      <c r="Q219" s="238"/>
      <c r="R219" s="238"/>
      <c r="S219" s="238"/>
      <c r="T219" s="239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0" t="s">
        <v>126</v>
      </c>
      <c r="AU219" s="240" t="s">
        <v>82</v>
      </c>
      <c r="AV219" s="14" t="s">
        <v>80</v>
      </c>
      <c r="AW219" s="14" t="s">
        <v>33</v>
      </c>
      <c r="AX219" s="14" t="s">
        <v>72</v>
      </c>
      <c r="AY219" s="240" t="s">
        <v>115</v>
      </c>
    </row>
    <row r="220" s="13" customFormat="1">
      <c r="A220" s="13"/>
      <c r="B220" s="219"/>
      <c r="C220" s="220"/>
      <c r="D220" s="221" t="s">
        <v>126</v>
      </c>
      <c r="E220" s="222" t="s">
        <v>19</v>
      </c>
      <c r="F220" s="223" t="s">
        <v>261</v>
      </c>
      <c r="G220" s="220"/>
      <c r="H220" s="224">
        <v>26.260000000000002</v>
      </c>
      <c r="I220" s="225"/>
      <c r="J220" s="220"/>
      <c r="K220" s="220"/>
      <c r="L220" s="226"/>
      <c r="M220" s="227"/>
      <c r="N220" s="228"/>
      <c r="O220" s="228"/>
      <c r="P220" s="228"/>
      <c r="Q220" s="228"/>
      <c r="R220" s="228"/>
      <c r="S220" s="228"/>
      <c r="T220" s="229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0" t="s">
        <v>126</v>
      </c>
      <c r="AU220" s="230" t="s">
        <v>82</v>
      </c>
      <c r="AV220" s="13" t="s">
        <v>82</v>
      </c>
      <c r="AW220" s="13" t="s">
        <v>33</v>
      </c>
      <c r="AX220" s="13" t="s">
        <v>72</v>
      </c>
      <c r="AY220" s="230" t="s">
        <v>115</v>
      </c>
    </row>
    <row r="221" s="13" customFormat="1">
      <c r="A221" s="13"/>
      <c r="B221" s="219"/>
      <c r="C221" s="220"/>
      <c r="D221" s="221" t="s">
        <v>126</v>
      </c>
      <c r="E221" s="222" t="s">
        <v>19</v>
      </c>
      <c r="F221" s="223" t="s">
        <v>262</v>
      </c>
      <c r="G221" s="220"/>
      <c r="H221" s="224">
        <v>31.806000000000001</v>
      </c>
      <c r="I221" s="225"/>
      <c r="J221" s="220"/>
      <c r="K221" s="220"/>
      <c r="L221" s="226"/>
      <c r="M221" s="227"/>
      <c r="N221" s="228"/>
      <c r="O221" s="228"/>
      <c r="P221" s="228"/>
      <c r="Q221" s="228"/>
      <c r="R221" s="228"/>
      <c r="S221" s="228"/>
      <c r="T221" s="22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0" t="s">
        <v>126</v>
      </c>
      <c r="AU221" s="230" t="s">
        <v>82</v>
      </c>
      <c r="AV221" s="13" t="s">
        <v>82</v>
      </c>
      <c r="AW221" s="13" t="s">
        <v>33</v>
      </c>
      <c r="AX221" s="13" t="s">
        <v>72</v>
      </c>
      <c r="AY221" s="230" t="s">
        <v>115</v>
      </c>
    </row>
    <row r="222" s="13" customFormat="1">
      <c r="A222" s="13"/>
      <c r="B222" s="219"/>
      <c r="C222" s="220"/>
      <c r="D222" s="221" t="s">
        <v>126</v>
      </c>
      <c r="E222" s="222" t="s">
        <v>19</v>
      </c>
      <c r="F222" s="223" t="s">
        <v>263</v>
      </c>
      <c r="G222" s="220"/>
      <c r="H222" s="224">
        <v>18.120000000000001</v>
      </c>
      <c r="I222" s="225"/>
      <c r="J222" s="220"/>
      <c r="K222" s="220"/>
      <c r="L222" s="226"/>
      <c r="M222" s="227"/>
      <c r="N222" s="228"/>
      <c r="O222" s="228"/>
      <c r="P222" s="228"/>
      <c r="Q222" s="228"/>
      <c r="R222" s="228"/>
      <c r="S222" s="228"/>
      <c r="T222" s="229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0" t="s">
        <v>126</v>
      </c>
      <c r="AU222" s="230" t="s">
        <v>82</v>
      </c>
      <c r="AV222" s="13" t="s">
        <v>82</v>
      </c>
      <c r="AW222" s="13" t="s">
        <v>33</v>
      </c>
      <c r="AX222" s="13" t="s">
        <v>72</v>
      </c>
      <c r="AY222" s="230" t="s">
        <v>115</v>
      </c>
    </row>
    <row r="223" s="13" customFormat="1">
      <c r="A223" s="13"/>
      <c r="B223" s="219"/>
      <c r="C223" s="220"/>
      <c r="D223" s="221" t="s">
        <v>126</v>
      </c>
      <c r="E223" s="222" t="s">
        <v>19</v>
      </c>
      <c r="F223" s="223" t="s">
        <v>264</v>
      </c>
      <c r="G223" s="220"/>
      <c r="H223" s="224">
        <v>59.875</v>
      </c>
      <c r="I223" s="225"/>
      <c r="J223" s="220"/>
      <c r="K223" s="220"/>
      <c r="L223" s="226"/>
      <c r="M223" s="227"/>
      <c r="N223" s="228"/>
      <c r="O223" s="228"/>
      <c r="P223" s="228"/>
      <c r="Q223" s="228"/>
      <c r="R223" s="228"/>
      <c r="S223" s="228"/>
      <c r="T223" s="22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0" t="s">
        <v>126</v>
      </c>
      <c r="AU223" s="230" t="s">
        <v>82</v>
      </c>
      <c r="AV223" s="13" t="s">
        <v>82</v>
      </c>
      <c r="AW223" s="13" t="s">
        <v>33</v>
      </c>
      <c r="AX223" s="13" t="s">
        <v>72</v>
      </c>
      <c r="AY223" s="230" t="s">
        <v>115</v>
      </c>
    </row>
    <row r="224" s="13" customFormat="1">
      <c r="A224" s="13"/>
      <c r="B224" s="219"/>
      <c r="C224" s="220"/>
      <c r="D224" s="221" t="s">
        <v>126</v>
      </c>
      <c r="E224" s="222" t="s">
        <v>19</v>
      </c>
      <c r="F224" s="223" t="s">
        <v>265</v>
      </c>
      <c r="G224" s="220"/>
      <c r="H224" s="224">
        <v>18.5</v>
      </c>
      <c r="I224" s="225"/>
      <c r="J224" s="220"/>
      <c r="K224" s="220"/>
      <c r="L224" s="226"/>
      <c r="M224" s="227"/>
      <c r="N224" s="228"/>
      <c r="O224" s="228"/>
      <c r="P224" s="228"/>
      <c r="Q224" s="228"/>
      <c r="R224" s="228"/>
      <c r="S224" s="228"/>
      <c r="T224" s="229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0" t="s">
        <v>126</v>
      </c>
      <c r="AU224" s="230" t="s">
        <v>82</v>
      </c>
      <c r="AV224" s="13" t="s">
        <v>82</v>
      </c>
      <c r="AW224" s="13" t="s">
        <v>33</v>
      </c>
      <c r="AX224" s="13" t="s">
        <v>72</v>
      </c>
      <c r="AY224" s="230" t="s">
        <v>115</v>
      </c>
    </row>
    <row r="225" s="13" customFormat="1">
      <c r="A225" s="13"/>
      <c r="B225" s="219"/>
      <c r="C225" s="220"/>
      <c r="D225" s="221" t="s">
        <v>126</v>
      </c>
      <c r="E225" s="222" t="s">
        <v>19</v>
      </c>
      <c r="F225" s="223" t="s">
        <v>266</v>
      </c>
      <c r="G225" s="220"/>
      <c r="H225" s="224">
        <v>20.295000000000002</v>
      </c>
      <c r="I225" s="225"/>
      <c r="J225" s="220"/>
      <c r="K225" s="220"/>
      <c r="L225" s="226"/>
      <c r="M225" s="227"/>
      <c r="N225" s="228"/>
      <c r="O225" s="228"/>
      <c r="P225" s="228"/>
      <c r="Q225" s="228"/>
      <c r="R225" s="228"/>
      <c r="S225" s="228"/>
      <c r="T225" s="229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0" t="s">
        <v>126</v>
      </c>
      <c r="AU225" s="230" t="s">
        <v>82</v>
      </c>
      <c r="AV225" s="13" t="s">
        <v>82</v>
      </c>
      <c r="AW225" s="13" t="s">
        <v>33</v>
      </c>
      <c r="AX225" s="13" t="s">
        <v>72</v>
      </c>
      <c r="AY225" s="230" t="s">
        <v>115</v>
      </c>
    </row>
    <row r="226" s="13" customFormat="1">
      <c r="A226" s="13"/>
      <c r="B226" s="219"/>
      <c r="C226" s="220"/>
      <c r="D226" s="221" t="s">
        <v>126</v>
      </c>
      <c r="E226" s="222" t="s">
        <v>19</v>
      </c>
      <c r="F226" s="223" t="s">
        <v>267</v>
      </c>
      <c r="G226" s="220"/>
      <c r="H226" s="224">
        <v>21</v>
      </c>
      <c r="I226" s="225"/>
      <c r="J226" s="220"/>
      <c r="K226" s="220"/>
      <c r="L226" s="226"/>
      <c r="M226" s="227"/>
      <c r="N226" s="228"/>
      <c r="O226" s="228"/>
      <c r="P226" s="228"/>
      <c r="Q226" s="228"/>
      <c r="R226" s="228"/>
      <c r="S226" s="228"/>
      <c r="T226" s="22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0" t="s">
        <v>126</v>
      </c>
      <c r="AU226" s="230" t="s">
        <v>82</v>
      </c>
      <c r="AV226" s="13" t="s">
        <v>82</v>
      </c>
      <c r="AW226" s="13" t="s">
        <v>33</v>
      </c>
      <c r="AX226" s="13" t="s">
        <v>72</v>
      </c>
      <c r="AY226" s="230" t="s">
        <v>115</v>
      </c>
    </row>
    <row r="227" s="13" customFormat="1">
      <c r="A227" s="13"/>
      <c r="B227" s="219"/>
      <c r="C227" s="220"/>
      <c r="D227" s="221" t="s">
        <v>126</v>
      </c>
      <c r="E227" s="222" t="s">
        <v>19</v>
      </c>
      <c r="F227" s="223" t="s">
        <v>268</v>
      </c>
      <c r="G227" s="220"/>
      <c r="H227" s="224">
        <v>24.300000000000001</v>
      </c>
      <c r="I227" s="225"/>
      <c r="J227" s="220"/>
      <c r="K227" s="220"/>
      <c r="L227" s="226"/>
      <c r="M227" s="227"/>
      <c r="N227" s="228"/>
      <c r="O227" s="228"/>
      <c r="P227" s="228"/>
      <c r="Q227" s="228"/>
      <c r="R227" s="228"/>
      <c r="S227" s="228"/>
      <c r="T227" s="229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0" t="s">
        <v>126</v>
      </c>
      <c r="AU227" s="230" t="s">
        <v>82</v>
      </c>
      <c r="AV227" s="13" t="s">
        <v>82</v>
      </c>
      <c r="AW227" s="13" t="s">
        <v>33</v>
      </c>
      <c r="AX227" s="13" t="s">
        <v>72</v>
      </c>
      <c r="AY227" s="230" t="s">
        <v>115</v>
      </c>
    </row>
    <row r="228" s="13" customFormat="1">
      <c r="A228" s="13"/>
      <c r="B228" s="219"/>
      <c r="C228" s="220"/>
      <c r="D228" s="221" t="s">
        <v>126</v>
      </c>
      <c r="E228" s="222" t="s">
        <v>19</v>
      </c>
      <c r="F228" s="223" t="s">
        <v>269</v>
      </c>
      <c r="G228" s="220"/>
      <c r="H228" s="224">
        <v>48</v>
      </c>
      <c r="I228" s="225"/>
      <c r="J228" s="220"/>
      <c r="K228" s="220"/>
      <c r="L228" s="226"/>
      <c r="M228" s="227"/>
      <c r="N228" s="228"/>
      <c r="O228" s="228"/>
      <c r="P228" s="228"/>
      <c r="Q228" s="228"/>
      <c r="R228" s="228"/>
      <c r="S228" s="228"/>
      <c r="T228" s="229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0" t="s">
        <v>126</v>
      </c>
      <c r="AU228" s="230" t="s">
        <v>82</v>
      </c>
      <c r="AV228" s="13" t="s">
        <v>82</v>
      </c>
      <c r="AW228" s="13" t="s">
        <v>33</v>
      </c>
      <c r="AX228" s="13" t="s">
        <v>72</v>
      </c>
      <c r="AY228" s="230" t="s">
        <v>115</v>
      </c>
    </row>
    <row r="229" s="13" customFormat="1">
      <c r="A229" s="13"/>
      <c r="B229" s="219"/>
      <c r="C229" s="220"/>
      <c r="D229" s="221" t="s">
        <v>126</v>
      </c>
      <c r="E229" s="222" t="s">
        <v>19</v>
      </c>
      <c r="F229" s="223" t="s">
        <v>270</v>
      </c>
      <c r="G229" s="220"/>
      <c r="H229" s="224">
        <v>38.774999999999999</v>
      </c>
      <c r="I229" s="225"/>
      <c r="J229" s="220"/>
      <c r="K229" s="220"/>
      <c r="L229" s="226"/>
      <c r="M229" s="227"/>
      <c r="N229" s="228"/>
      <c r="O229" s="228"/>
      <c r="P229" s="228"/>
      <c r="Q229" s="228"/>
      <c r="R229" s="228"/>
      <c r="S229" s="228"/>
      <c r="T229" s="229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0" t="s">
        <v>126</v>
      </c>
      <c r="AU229" s="230" t="s">
        <v>82</v>
      </c>
      <c r="AV229" s="13" t="s">
        <v>82</v>
      </c>
      <c r="AW229" s="13" t="s">
        <v>33</v>
      </c>
      <c r="AX229" s="13" t="s">
        <v>72</v>
      </c>
      <c r="AY229" s="230" t="s">
        <v>115</v>
      </c>
    </row>
    <row r="230" s="13" customFormat="1">
      <c r="A230" s="13"/>
      <c r="B230" s="219"/>
      <c r="C230" s="220"/>
      <c r="D230" s="221" t="s">
        <v>126</v>
      </c>
      <c r="E230" s="222" t="s">
        <v>19</v>
      </c>
      <c r="F230" s="223" t="s">
        <v>271</v>
      </c>
      <c r="G230" s="220"/>
      <c r="H230" s="224">
        <v>95.099999999999994</v>
      </c>
      <c r="I230" s="225"/>
      <c r="J230" s="220"/>
      <c r="K230" s="220"/>
      <c r="L230" s="226"/>
      <c r="M230" s="227"/>
      <c r="N230" s="228"/>
      <c r="O230" s="228"/>
      <c r="P230" s="228"/>
      <c r="Q230" s="228"/>
      <c r="R230" s="228"/>
      <c r="S230" s="228"/>
      <c r="T230" s="22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0" t="s">
        <v>126</v>
      </c>
      <c r="AU230" s="230" t="s">
        <v>82</v>
      </c>
      <c r="AV230" s="13" t="s">
        <v>82</v>
      </c>
      <c r="AW230" s="13" t="s">
        <v>33</v>
      </c>
      <c r="AX230" s="13" t="s">
        <v>72</v>
      </c>
      <c r="AY230" s="230" t="s">
        <v>115</v>
      </c>
    </row>
    <row r="231" s="13" customFormat="1">
      <c r="A231" s="13"/>
      <c r="B231" s="219"/>
      <c r="C231" s="220"/>
      <c r="D231" s="221" t="s">
        <v>126</v>
      </c>
      <c r="E231" s="222" t="s">
        <v>19</v>
      </c>
      <c r="F231" s="223" t="s">
        <v>272</v>
      </c>
      <c r="G231" s="220"/>
      <c r="H231" s="224">
        <v>23.489999999999998</v>
      </c>
      <c r="I231" s="225"/>
      <c r="J231" s="220"/>
      <c r="K231" s="220"/>
      <c r="L231" s="226"/>
      <c r="M231" s="227"/>
      <c r="N231" s="228"/>
      <c r="O231" s="228"/>
      <c r="P231" s="228"/>
      <c r="Q231" s="228"/>
      <c r="R231" s="228"/>
      <c r="S231" s="228"/>
      <c r="T231" s="22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0" t="s">
        <v>126</v>
      </c>
      <c r="AU231" s="230" t="s">
        <v>82</v>
      </c>
      <c r="AV231" s="13" t="s">
        <v>82</v>
      </c>
      <c r="AW231" s="13" t="s">
        <v>33</v>
      </c>
      <c r="AX231" s="13" t="s">
        <v>72</v>
      </c>
      <c r="AY231" s="230" t="s">
        <v>115</v>
      </c>
    </row>
    <row r="232" s="13" customFormat="1">
      <c r="A232" s="13"/>
      <c r="B232" s="219"/>
      <c r="C232" s="220"/>
      <c r="D232" s="221" t="s">
        <v>126</v>
      </c>
      <c r="E232" s="222" t="s">
        <v>19</v>
      </c>
      <c r="F232" s="223" t="s">
        <v>273</v>
      </c>
      <c r="G232" s="220"/>
      <c r="H232" s="224">
        <v>24.039999999999999</v>
      </c>
      <c r="I232" s="225"/>
      <c r="J232" s="220"/>
      <c r="K232" s="220"/>
      <c r="L232" s="226"/>
      <c r="M232" s="227"/>
      <c r="N232" s="228"/>
      <c r="O232" s="228"/>
      <c r="P232" s="228"/>
      <c r="Q232" s="228"/>
      <c r="R232" s="228"/>
      <c r="S232" s="228"/>
      <c r="T232" s="229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0" t="s">
        <v>126</v>
      </c>
      <c r="AU232" s="230" t="s">
        <v>82</v>
      </c>
      <c r="AV232" s="13" t="s">
        <v>82</v>
      </c>
      <c r="AW232" s="13" t="s">
        <v>33</v>
      </c>
      <c r="AX232" s="13" t="s">
        <v>72</v>
      </c>
      <c r="AY232" s="230" t="s">
        <v>115</v>
      </c>
    </row>
    <row r="233" s="14" customFormat="1">
      <c r="A233" s="14"/>
      <c r="B233" s="231"/>
      <c r="C233" s="232"/>
      <c r="D233" s="221" t="s">
        <v>126</v>
      </c>
      <c r="E233" s="233" t="s">
        <v>19</v>
      </c>
      <c r="F233" s="234" t="s">
        <v>232</v>
      </c>
      <c r="G233" s="232"/>
      <c r="H233" s="233" t="s">
        <v>19</v>
      </c>
      <c r="I233" s="235"/>
      <c r="J233" s="232"/>
      <c r="K233" s="232"/>
      <c r="L233" s="236"/>
      <c r="M233" s="237"/>
      <c r="N233" s="238"/>
      <c r="O233" s="238"/>
      <c r="P233" s="238"/>
      <c r="Q233" s="238"/>
      <c r="R233" s="238"/>
      <c r="S233" s="238"/>
      <c r="T233" s="239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0" t="s">
        <v>126</v>
      </c>
      <c r="AU233" s="240" t="s">
        <v>82</v>
      </c>
      <c r="AV233" s="14" t="s">
        <v>80</v>
      </c>
      <c r="AW233" s="14" t="s">
        <v>33</v>
      </c>
      <c r="AX233" s="14" t="s">
        <v>72</v>
      </c>
      <c r="AY233" s="240" t="s">
        <v>115</v>
      </c>
    </row>
    <row r="234" s="13" customFormat="1">
      <c r="A234" s="13"/>
      <c r="B234" s="219"/>
      <c r="C234" s="220"/>
      <c r="D234" s="221" t="s">
        <v>126</v>
      </c>
      <c r="E234" s="222" t="s">
        <v>19</v>
      </c>
      <c r="F234" s="223" t="s">
        <v>274</v>
      </c>
      <c r="G234" s="220"/>
      <c r="H234" s="224">
        <v>81.400000000000006</v>
      </c>
      <c r="I234" s="225"/>
      <c r="J234" s="220"/>
      <c r="K234" s="220"/>
      <c r="L234" s="226"/>
      <c r="M234" s="227"/>
      <c r="N234" s="228"/>
      <c r="O234" s="228"/>
      <c r="P234" s="228"/>
      <c r="Q234" s="228"/>
      <c r="R234" s="228"/>
      <c r="S234" s="228"/>
      <c r="T234" s="229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0" t="s">
        <v>126</v>
      </c>
      <c r="AU234" s="230" t="s">
        <v>82</v>
      </c>
      <c r="AV234" s="13" t="s">
        <v>82</v>
      </c>
      <c r="AW234" s="13" t="s">
        <v>33</v>
      </c>
      <c r="AX234" s="13" t="s">
        <v>72</v>
      </c>
      <c r="AY234" s="230" t="s">
        <v>115</v>
      </c>
    </row>
    <row r="235" s="13" customFormat="1">
      <c r="A235" s="13"/>
      <c r="B235" s="219"/>
      <c r="C235" s="220"/>
      <c r="D235" s="221" t="s">
        <v>126</v>
      </c>
      <c r="E235" s="222" t="s">
        <v>19</v>
      </c>
      <c r="F235" s="223" t="s">
        <v>275</v>
      </c>
      <c r="G235" s="220"/>
      <c r="H235" s="224">
        <v>28.82</v>
      </c>
      <c r="I235" s="225"/>
      <c r="J235" s="220"/>
      <c r="K235" s="220"/>
      <c r="L235" s="226"/>
      <c r="M235" s="227"/>
      <c r="N235" s="228"/>
      <c r="O235" s="228"/>
      <c r="P235" s="228"/>
      <c r="Q235" s="228"/>
      <c r="R235" s="228"/>
      <c r="S235" s="228"/>
      <c r="T235" s="229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0" t="s">
        <v>126</v>
      </c>
      <c r="AU235" s="230" t="s">
        <v>82</v>
      </c>
      <c r="AV235" s="13" t="s">
        <v>82</v>
      </c>
      <c r="AW235" s="13" t="s">
        <v>33</v>
      </c>
      <c r="AX235" s="13" t="s">
        <v>72</v>
      </c>
      <c r="AY235" s="230" t="s">
        <v>115</v>
      </c>
    </row>
    <row r="236" s="13" customFormat="1">
      <c r="A236" s="13"/>
      <c r="B236" s="219"/>
      <c r="C236" s="220"/>
      <c r="D236" s="221" t="s">
        <v>126</v>
      </c>
      <c r="E236" s="222" t="s">
        <v>19</v>
      </c>
      <c r="F236" s="223" t="s">
        <v>276</v>
      </c>
      <c r="G236" s="220"/>
      <c r="H236" s="224">
        <v>11.715</v>
      </c>
      <c r="I236" s="225"/>
      <c r="J236" s="220"/>
      <c r="K236" s="220"/>
      <c r="L236" s="226"/>
      <c r="M236" s="227"/>
      <c r="N236" s="228"/>
      <c r="O236" s="228"/>
      <c r="P236" s="228"/>
      <c r="Q236" s="228"/>
      <c r="R236" s="228"/>
      <c r="S236" s="228"/>
      <c r="T236" s="229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0" t="s">
        <v>126</v>
      </c>
      <c r="AU236" s="230" t="s">
        <v>82</v>
      </c>
      <c r="AV236" s="13" t="s">
        <v>82</v>
      </c>
      <c r="AW236" s="13" t="s">
        <v>33</v>
      </c>
      <c r="AX236" s="13" t="s">
        <v>72</v>
      </c>
      <c r="AY236" s="230" t="s">
        <v>115</v>
      </c>
    </row>
    <row r="237" s="13" customFormat="1">
      <c r="A237" s="13"/>
      <c r="B237" s="219"/>
      <c r="C237" s="220"/>
      <c r="D237" s="221" t="s">
        <v>126</v>
      </c>
      <c r="E237" s="222" t="s">
        <v>19</v>
      </c>
      <c r="F237" s="223" t="s">
        <v>277</v>
      </c>
      <c r="G237" s="220"/>
      <c r="H237" s="224">
        <v>10.800000000000001</v>
      </c>
      <c r="I237" s="225"/>
      <c r="J237" s="220"/>
      <c r="K237" s="220"/>
      <c r="L237" s="226"/>
      <c r="M237" s="227"/>
      <c r="N237" s="228"/>
      <c r="O237" s="228"/>
      <c r="P237" s="228"/>
      <c r="Q237" s="228"/>
      <c r="R237" s="228"/>
      <c r="S237" s="228"/>
      <c r="T237" s="229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0" t="s">
        <v>126</v>
      </c>
      <c r="AU237" s="230" t="s">
        <v>82</v>
      </c>
      <c r="AV237" s="13" t="s">
        <v>82</v>
      </c>
      <c r="AW237" s="13" t="s">
        <v>33</v>
      </c>
      <c r="AX237" s="13" t="s">
        <v>72</v>
      </c>
      <c r="AY237" s="230" t="s">
        <v>115</v>
      </c>
    </row>
    <row r="238" s="13" customFormat="1">
      <c r="A238" s="13"/>
      <c r="B238" s="219"/>
      <c r="C238" s="220"/>
      <c r="D238" s="221" t="s">
        <v>126</v>
      </c>
      <c r="E238" s="222" t="s">
        <v>19</v>
      </c>
      <c r="F238" s="223" t="s">
        <v>278</v>
      </c>
      <c r="G238" s="220"/>
      <c r="H238" s="224">
        <v>45.049999999999997</v>
      </c>
      <c r="I238" s="225"/>
      <c r="J238" s="220"/>
      <c r="K238" s="220"/>
      <c r="L238" s="226"/>
      <c r="M238" s="227"/>
      <c r="N238" s="228"/>
      <c r="O238" s="228"/>
      <c r="P238" s="228"/>
      <c r="Q238" s="228"/>
      <c r="R238" s="228"/>
      <c r="S238" s="228"/>
      <c r="T238" s="229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0" t="s">
        <v>126</v>
      </c>
      <c r="AU238" s="230" t="s">
        <v>82</v>
      </c>
      <c r="AV238" s="13" t="s">
        <v>82</v>
      </c>
      <c r="AW238" s="13" t="s">
        <v>33</v>
      </c>
      <c r="AX238" s="13" t="s">
        <v>72</v>
      </c>
      <c r="AY238" s="230" t="s">
        <v>115</v>
      </c>
    </row>
    <row r="239" s="16" customFormat="1">
      <c r="A239" s="16"/>
      <c r="B239" s="263"/>
      <c r="C239" s="264"/>
      <c r="D239" s="221" t="s">
        <v>126</v>
      </c>
      <c r="E239" s="265" t="s">
        <v>19</v>
      </c>
      <c r="F239" s="266" t="s">
        <v>213</v>
      </c>
      <c r="G239" s="264"/>
      <c r="H239" s="267">
        <v>627.346</v>
      </c>
      <c r="I239" s="268"/>
      <c r="J239" s="264"/>
      <c r="K239" s="264"/>
      <c r="L239" s="269"/>
      <c r="M239" s="270"/>
      <c r="N239" s="271"/>
      <c r="O239" s="271"/>
      <c r="P239" s="271"/>
      <c r="Q239" s="271"/>
      <c r="R239" s="271"/>
      <c r="S239" s="271"/>
      <c r="T239" s="272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T239" s="273" t="s">
        <v>126</v>
      </c>
      <c r="AU239" s="273" t="s">
        <v>82</v>
      </c>
      <c r="AV239" s="16" t="s">
        <v>137</v>
      </c>
      <c r="AW239" s="16" t="s">
        <v>33</v>
      </c>
      <c r="AX239" s="16" t="s">
        <v>72</v>
      </c>
      <c r="AY239" s="273" t="s">
        <v>115</v>
      </c>
    </row>
    <row r="240" s="15" customFormat="1">
      <c r="A240" s="15"/>
      <c r="B240" s="241"/>
      <c r="C240" s="242"/>
      <c r="D240" s="221" t="s">
        <v>126</v>
      </c>
      <c r="E240" s="243" t="s">
        <v>19</v>
      </c>
      <c r="F240" s="244" t="s">
        <v>136</v>
      </c>
      <c r="G240" s="242"/>
      <c r="H240" s="245">
        <v>729.54600000000005</v>
      </c>
      <c r="I240" s="246"/>
      <c r="J240" s="242"/>
      <c r="K240" s="242"/>
      <c r="L240" s="247"/>
      <c r="M240" s="248"/>
      <c r="N240" s="249"/>
      <c r="O240" s="249"/>
      <c r="P240" s="249"/>
      <c r="Q240" s="249"/>
      <c r="R240" s="249"/>
      <c r="S240" s="249"/>
      <c r="T240" s="250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51" t="s">
        <v>126</v>
      </c>
      <c r="AU240" s="251" t="s">
        <v>82</v>
      </c>
      <c r="AV240" s="15" t="s">
        <v>122</v>
      </c>
      <c r="AW240" s="15" t="s">
        <v>33</v>
      </c>
      <c r="AX240" s="15" t="s">
        <v>80</v>
      </c>
      <c r="AY240" s="251" t="s">
        <v>115</v>
      </c>
    </row>
    <row r="241" s="2" customFormat="1" ht="24.15" customHeight="1">
      <c r="A241" s="39"/>
      <c r="B241" s="40"/>
      <c r="C241" s="201" t="s">
        <v>279</v>
      </c>
      <c r="D241" s="201" t="s">
        <v>117</v>
      </c>
      <c r="E241" s="202" t="s">
        <v>280</v>
      </c>
      <c r="F241" s="203" t="s">
        <v>281</v>
      </c>
      <c r="G241" s="204" t="s">
        <v>130</v>
      </c>
      <c r="H241" s="205">
        <v>754.28800000000001</v>
      </c>
      <c r="I241" s="206"/>
      <c r="J241" s="207">
        <f>ROUND(I241*H241,2)</f>
        <v>0</v>
      </c>
      <c r="K241" s="203" t="s">
        <v>121</v>
      </c>
      <c r="L241" s="45"/>
      <c r="M241" s="208" t="s">
        <v>19</v>
      </c>
      <c r="N241" s="209" t="s">
        <v>43</v>
      </c>
      <c r="O241" s="85"/>
      <c r="P241" s="210">
        <f>O241*H241</f>
        <v>0</v>
      </c>
      <c r="Q241" s="210">
        <v>0</v>
      </c>
      <c r="R241" s="210">
        <f>Q241*H241</f>
        <v>0</v>
      </c>
      <c r="S241" s="210">
        <v>0</v>
      </c>
      <c r="T241" s="211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12" t="s">
        <v>122</v>
      </c>
      <c r="AT241" s="212" t="s">
        <v>117</v>
      </c>
      <c r="AU241" s="212" t="s">
        <v>82</v>
      </c>
      <c r="AY241" s="18" t="s">
        <v>115</v>
      </c>
      <c r="BE241" s="213">
        <f>IF(N241="základní",J241,0)</f>
        <v>0</v>
      </c>
      <c r="BF241" s="213">
        <f>IF(N241="snížená",J241,0)</f>
        <v>0</v>
      </c>
      <c r="BG241" s="213">
        <f>IF(N241="zákl. přenesená",J241,0)</f>
        <v>0</v>
      </c>
      <c r="BH241" s="213">
        <f>IF(N241="sníž. přenesená",J241,0)</f>
        <v>0</v>
      </c>
      <c r="BI241" s="213">
        <f>IF(N241="nulová",J241,0)</f>
        <v>0</v>
      </c>
      <c r="BJ241" s="18" t="s">
        <v>80</v>
      </c>
      <c r="BK241" s="213">
        <f>ROUND(I241*H241,2)</f>
        <v>0</v>
      </c>
      <c r="BL241" s="18" t="s">
        <v>122</v>
      </c>
      <c r="BM241" s="212" t="s">
        <v>282</v>
      </c>
    </row>
    <row r="242" s="2" customFormat="1">
      <c r="A242" s="39"/>
      <c r="B242" s="40"/>
      <c r="C242" s="41"/>
      <c r="D242" s="214" t="s">
        <v>124</v>
      </c>
      <c r="E242" s="41"/>
      <c r="F242" s="215" t="s">
        <v>283</v>
      </c>
      <c r="G242" s="41"/>
      <c r="H242" s="41"/>
      <c r="I242" s="216"/>
      <c r="J242" s="41"/>
      <c r="K242" s="41"/>
      <c r="L242" s="45"/>
      <c r="M242" s="217"/>
      <c r="N242" s="218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124</v>
      </c>
      <c r="AU242" s="18" t="s">
        <v>82</v>
      </c>
    </row>
    <row r="243" s="13" customFormat="1">
      <c r="A243" s="13"/>
      <c r="B243" s="219"/>
      <c r="C243" s="220"/>
      <c r="D243" s="221" t="s">
        <v>126</v>
      </c>
      <c r="E243" s="222" t="s">
        <v>19</v>
      </c>
      <c r="F243" s="223" t="s">
        <v>172</v>
      </c>
      <c r="G243" s="220"/>
      <c r="H243" s="224">
        <v>754.28800000000001</v>
      </c>
      <c r="I243" s="225"/>
      <c r="J243" s="220"/>
      <c r="K243" s="220"/>
      <c r="L243" s="226"/>
      <c r="M243" s="227"/>
      <c r="N243" s="228"/>
      <c r="O243" s="228"/>
      <c r="P243" s="228"/>
      <c r="Q243" s="228"/>
      <c r="R243" s="228"/>
      <c r="S243" s="228"/>
      <c r="T243" s="229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0" t="s">
        <v>126</v>
      </c>
      <c r="AU243" s="230" t="s">
        <v>82</v>
      </c>
      <c r="AV243" s="13" t="s">
        <v>82</v>
      </c>
      <c r="AW243" s="13" t="s">
        <v>33</v>
      </c>
      <c r="AX243" s="13" t="s">
        <v>80</v>
      </c>
      <c r="AY243" s="230" t="s">
        <v>115</v>
      </c>
    </row>
    <row r="244" s="2" customFormat="1" ht="33" customHeight="1">
      <c r="A244" s="39"/>
      <c r="B244" s="40"/>
      <c r="C244" s="201" t="s">
        <v>284</v>
      </c>
      <c r="D244" s="201" t="s">
        <v>117</v>
      </c>
      <c r="E244" s="202" t="s">
        <v>285</v>
      </c>
      <c r="F244" s="203" t="s">
        <v>286</v>
      </c>
      <c r="G244" s="204" t="s">
        <v>120</v>
      </c>
      <c r="H244" s="205">
        <v>2663.3180000000002</v>
      </c>
      <c r="I244" s="206"/>
      <c r="J244" s="207">
        <f>ROUND(I244*H244,2)</f>
        <v>0</v>
      </c>
      <c r="K244" s="203" t="s">
        <v>121</v>
      </c>
      <c r="L244" s="45"/>
      <c r="M244" s="208" t="s">
        <v>19</v>
      </c>
      <c r="N244" s="209" t="s">
        <v>43</v>
      </c>
      <c r="O244" s="85"/>
      <c r="P244" s="210">
        <f>O244*H244</f>
        <v>0</v>
      </c>
      <c r="Q244" s="210">
        <v>0</v>
      </c>
      <c r="R244" s="210">
        <f>Q244*H244</f>
        <v>0</v>
      </c>
      <c r="S244" s="210">
        <v>0</v>
      </c>
      <c r="T244" s="211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12" t="s">
        <v>122</v>
      </c>
      <c r="AT244" s="212" t="s">
        <v>117</v>
      </c>
      <c r="AU244" s="212" t="s">
        <v>82</v>
      </c>
      <c r="AY244" s="18" t="s">
        <v>115</v>
      </c>
      <c r="BE244" s="213">
        <f>IF(N244="základní",J244,0)</f>
        <v>0</v>
      </c>
      <c r="BF244" s="213">
        <f>IF(N244="snížená",J244,0)</f>
        <v>0</v>
      </c>
      <c r="BG244" s="213">
        <f>IF(N244="zákl. přenesená",J244,0)</f>
        <v>0</v>
      </c>
      <c r="BH244" s="213">
        <f>IF(N244="sníž. přenesená",J244,0)</f>
        <v>0</v>
      </c>
      <c r="BI244" s="213">
        <f>IF(N244="nulová",J244,0)</f>
        <v>0</v>
      </c>
      <c r="BJ244" s="18" t="s">
        <v>80</v>
      </c>
      <c r="BK244" s="213">
        <f>ROUND(I244*H244,2)</f>
        <v>0</v>
      </c>
      <c r="BL244" s="18" t="s">
        <v>122</v>
      </c>
      <c r="BM244" s="212" t="s">
        <v>287</v>
      </c>
    </row>
    <row r="245" s="2" customFormat="1">
      <c r="A245" s="39"/>
      <c r="B245" s="40"/>
      <c r="C245" s="41"/>
      <c r="D245" s="214" t="s">
        <v>124</v>
      </c>
      <c r="E245" s="41"/>
      <c r="F245" s="215" t="s">
        <v>288</v>
      </c>
      <c r="G245" s="41"/>
      <c r="H245" s="41"/>
      <c r="I245" s="216"/>
      <c r="J245" s="41"/>
      <c r="K245" s="41"/>
      <c r="L245" s="45"/>
      <c r="M245" s="217"/>
      <c r="N245" s="218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124</v>
      </c>
      <c r="AU245" s="18" t="s">
        <v>82</v>
      </c>
    </row>
    <row r="246" s="14" customFormat="1">
      <c r="A246" s="14"/>
      <c r="B246" s="231"/>
      <c r="C246" s="232"/>
      <c r="D246" s="221" t="s">
        <v>126</v>
      </c>
      <c r="E246" s="233" t="s">
        <v>19</v>
      </c>
      <c r="F246" s="234" t="s">
        <v>289</v>
      </c>
      <c r="G246" s="232"/>
      <c r="H246" s="233" t="s">
        <v>19</v>
      </c>
      <c r="I246" s="235"/>
      <c r="J246" s="232"/>
      <c r="K246" s="232"/>
      <c r="L246" s="236"/>
      <c r="M246" s="237"/>
      <c r="N246" s="238"/>
      <c r="O246" s="238"/>
      <c r="P246" s="238"/>
      <c r="Q246" s="238"/>
      <c r="R246" s="238"/>
      <c r="S246" s="238"/>
      <c r="T246" s="239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0" t="s">
        <v>126</v>
      </c>
      <c r="AU246" s="240" t="s">
        <v>82</v>
      </c>
      <c r="AV246" s="14" t="s">
        <v>80</v>
      </c>
      <c r="AW246" s="14" t="s">
        <v>33</v>
      </c>
      <c r="AX246" s="14" t="s">
        <v>72</v>
      </c>
      <c r="AY246" s="240" t="s">
        <v>115</v>
      </c>
    </row>
    <row r="247" s="13" customFormat="1">
      <c r="A247" s="13"/>
      <c r="B247" s="219"/>
      <c r="C247" s="220"/>
      <c r="D247" s="221" t="s">
        <v>126</v>
      </c>
      <c r="E247" s="222" t="s">
        <v>19</v>
      </c>
      <c r="F247" s="223" t="s">
        <v>290</v>
      </c>
      <c r="G247" s="220"/>
      <c r="H247" s="224">
        <v>1059</v>
      </c>
      <c r="I247" s="225"/>
      <c r="J247" s="220"/>
      <c r="K247" s="220"/>
      <c r="L247" s="226"/>
      <c r="M247" s="227"/>
      <c r="N247" s="228"/>
      <c r="O247" s="228"/>
      <c r="P247" s="228"/>
      <c r="Q247" s="228"/>
      <c r="R247" s="228"/>
      <c r="S247" s="228"/>
      <c r="T247" s="229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0" t="s">
        <v>126</v>
      </c>
      <c r="AU247" s="230" t="s">
        <v>82</v>
      </c>
      <c r="AV247" s="13" t="s">
        <v>82</v>
      </c>
      <c r="AW247" s="13" t="s">
        <v>33</v>
      </c>
      <c r="AX247" s="13" t="s">
        <v>72</v>
      </c>
      <c r="AY247" s="230" t="s">
        <v>115</v>
      </c>
    </row>
    <row r="248" s="13" customFormat="1">
      <c r="A248" s="13"/>
      <c r="B248" s="219"/>
      <c r="C248" s="220"/>
      <c r="D248" s="221" t="s">
        <v>126</v>
      </c>
      <c r="E248" s="222" t="s">
        <v>19</v>
      </c>
      <c r="F248" s="223" t="s">
        <v>291</v>
      </c>
      <c r="G248" s="220"/>
      <c r="H248" s="224">
        <v>-9.6999999999999993</v>
      </c>
      <c r="I248" s="225"/>
      <c r="J248" s="220"/>
      <c r="K248" s="220"/>
      <c r="L248" s="226"/>
      <c r="M248" s="227"/>
      <c r="N248" s="228"/>
      <c r="O248" s="228"/>
      <c r="P248" s="228"/>
      <c r="Q248" s="228"/>
      <c r="R248" s="228"/>
      <c r="S248" s="228"/>
      <c r="T248" s="229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0" t="s">
        <v>126</v>
      </c>
      <c r="AU248" s="230" t="s">
        <v>82</v>
      </c>
      <c r="AV248" s="13" t="s">
        <v>82</v>
      </c>
      <c r="AW248" s="13" t="s">
        <v>33</v>
      </c>
      <c r="AX248" s="13" t="s">
        <v>72</v>
      </c>
      <c r="AY248" s="230" t="s">
        <v>115</v>
      </c>
    </row>
    <row r="249" s="13" customFormat="1">
      <c r="A249" s="13"/>
      <c r="B249" s="219"/>
      <c r="C249" s="220"/>
      <c r="D249" s="221" t="s">
        <v>126</v>
      </c>
      <c r="E249" s="222" t="s">
        <v>19</v>
      </c>
      <c r="F249" s="223" t="s">
        <v>292</v>
      </c>
      <c r="G249" s="220"/>
      <c r="H249" s="224">
        <v>-98.114999999999995</v>
      </c>
      <c r="I249" s="225"/>
      <c r="J249" s="220"/>
      <c r="K249" s="220"/>
      <c r="L249" s="226"/>
      <c r="M249" s="227"/>
      <c r="N249" s="228"/>
      <c r="O249" s="228"/>
      <c r="P249" s="228"/>
      <c r="Q249" s="228"/>
      <c r="R249" s="228"/>
      <c r="S249" s="228"/>
      <c r="T249" s="229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0" t="s">
        <v>126</v>
      </c>
      <c r="AU249" s="230" t="s">
        <v>82</v>
      </c>
      <c r="AV249" s="13" t="s">
        <v>82</v>
      </c>
      <c r="AW249" s="13" t="s">
        <v>33</v>
      </c>
      <c r="AX249" s="13" t="s">
        <v>72</v>
      </c>
      <c r="AY249" s="230" t="s">
        <v>115</v>
      </c>
    </row>
    <row r="250" s="16" customFormat="1">
      <c r="A250" s="16"/>
      <c r="B250" s="263"/>
      <c r="C250" s="264"/>
      <c r="D250" s="221" t="s">
        <v>126</v>
      </c>
      <c r="E250" s="265" t="s">
        <v>19</v>
      </c>
      <c r="F250" s="266" t="s">
        <v>213</v>
      </c>
      <c r="G250" s="264"/>
      <c r="H250" s="267">
        <v>951.18499999999995</v>
      </c>
      <c r="I250" s="268"/>
      <c r="J250" s="264"/>
      <c r="K250" s="264"/>
      <c r="L250" s="269"/>
      <c r="M250" s="270"/>
      <c r="N250" s="271"/>
      <c r="O250" s="271"/>
      <c r="P250" s="271"/>
      <c r="Q250" s="271"/>
      <c r="R250" s="271"/>
      <c r="S250" s="271"/>
      <c r="T250" s="272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T250" s="273" t="s">
        <v>126</v>
      </c>
      <c r="AU250" s="273" t="s">
        <v>82</v>
      </c>
      <c r="AV250" s="16" t="s">
        <v>137</v>
      </c>
      <c r="AW250" s="16" t="s">
        <v>33</v>
      </c>
      <c r="AX250" s="16" t="s">
        <v>72</v>
      </c>
      <c r="AY250" s="273" t="s">
        <v>115</v>
      </c>
    </row>
    <row r="251" s="14" customFormat="1">
      <c r="A251" s="14"/>
      <c r="B251" s="231"/>
      <c r="C251" s="232"/>
      <c r="D251" s="221" t="s">
        <v>126</v>
      </c>
      <c r="E251" s="233" t="s">
        <v>19</v>
      </c>
      <c r="F251" s="234" t="s">
        <v>293</v>
      </c>
      <c r="G251" s="232"/>
      <c r="H251" s="233" t="s">
        <v>19</v>
      </c>
      <c r="I251" s="235"/>
      <c r="J251" s="232"/>
      <c r="K251" s="232"/>
      <c r="L251" s="236"/>
      <c r="M251" s="237"/>
      <c r="N251" s="238"/>
      <c r="O251" s="238"/>
      <c r="P251" s="238"/>
      <c r="Q251" s="238"/>
      <c r="R251" s="238"/>
      <c r="S251" s="238"/>
      <c r="T251" s="239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0" t="s">
        <v>126</v>
      </c>
      <c r="AU251" s="240" t="s">
        <v>82</v>
      </c>
      <c r="AV251" s="14" t="s">
        <v>80</v>
      </c>
      <c r="AW251" s="14" t="s">
        <v>33</v>
      </c>
      <c r="AX251" s="14" t="s">
        <v>72</v>
      </c>
      <c r="AY251" s="240" t="s">
        <v>115</v>
      </c>
    </row>
    <row r="252" s="13" customFormat="1">
      <c r="A252" s="13"/>
      <c r="B252" s="219"/>
      <c r="C252" s="220"/>
      <c r="D252" s="221" t="s">
        <v>126</v>
      </c>
      <c r="E252" s="222" t="s">
        <v>19</v>
      </c>
      <c r="F252" s="223" t="s">
        <v>294</v>
      </c>
      <c r="G252" s="220"/>
      <c r="H252" s="224">
        <v>1712.133</v>
      </c>
      <c r="I252" s="225"/>
      <c r="J252" s="220"/>
      <c r="K252" s="220"/>
      <c r="L252" s="226"/>
      <c r="M252" s="227"/>
      <c r="N252" s="228"/>
      <c r="O252" s="228"/>
      <c r="P252" s="228"/>
      <c r="Q252" s="228"/>
      <c r="R252" s="228"/>
      <c r="S252" s="228"/>
      <c r="T252" s="229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0" t="s">
        <v>126</v>
      </c>
      <c r="AU252" s="230" t="s">
        <v>82</v>
      </c>
      <c r="AV252" s="13" t="s">
        <v>82</v>
      </c>
      <c r="AW252" s="13" t="s">
        <v>33</v>
      </c>
      <c r="AX252" s="13" t="s">
        <v>72</v>
      </c>
      <c r="AY252" s="230" t="s">
        <v>115</v>
      </c>
    </row>
    <row r="253" s="15" customFormat="1">
      <c r="A253" s="15"/>
      <c r="B253" s="241"/>
      <c r="C253" s="242"/>
      <c r="D253" s="221" t="s">
        <v>126</v>
      </c>
      <c r="E253" s="243" t="s">
        <v>19</v>
      </c>
      <c r="F253" s="244" t="s">
        <v>136</v>
      </c>
      <c r="G253" s="242"/>
      <c r="H253" s="245">
        <v>2663.3180000000002</v>
      </c>
      <c r="I253" s="246"/>
      <c r="J253" s="242"/>
      <c r="K253" s="242"/>
      <c r="L253" s="247"/>
      <c r="M253" s="248"/>
      <c r="N253" s="249"/>
      <c r="O253" s="249"/>
      <c r="P253" s="249"/>
      <c r="Q253" s="249"/>
      <c r="R253" s="249"/>
      <c r="S253" s="249"/>
      <c r="T253" s="250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51" t="s">
        <v>126</v>
      </c>
      <c r="AU253" s="251" t="s">
        <v>82</v>
      </c>
      <c r="AV253" s="15" t="s">
        <v>122</v>
      </c>
      <c r="AW253" s="15" t="s">
        <v>33</v>
      </c>
      <c r="AX253" s="15" t="s">
        <v>80</v>
      </c>
      <c r="AY253" s="251" t="s">
        <v>115</v>
      </c>
    </row>
    <row r="254" s="2" customFormat="1" ht="55.5" customHeight="1">
      <c r="A254" s="39"/>
      <c r="B254" s="40"/>
      <c r="C254" s="201" t="s">
        <v>295</v>
      </c>
      <c r="D254" s="201" t="s">
        <v>117</v>
      </c>
      <c r="E254" s="202" t="s">
        <v>296</v>
      </c>
      <c r="F254" s="203" t="s">
        <v>297</v>
      </c>
      <c r="G254" s="204" t="s">
        <v>120</v>
      </c>
      <c r="H254" s="205">
        <v>645.46500000000003</v>
      </c>
      <c r="I254" s="206"/>
      <c r="J254" s="207">
        <f>ROUND(I254*H254,2)</f>
        <v>0</v>
      </c>
      <c r="K254" s="203" t="s">
        <v>121</v>
      </c>
      <c r="L254" s="45"/>
      <c r="M254" s="208" t="s">
        <v>19</v>
      </c>
      <c r="N254" s="209" t="s">
        <v>43</v>
      </c>
      <c r="O254" s="85"/>
      <c r="P254" s="210">
        <f>O254*H254</f>
        <v>0</v>
      </c>
      <c r="Q254" s="210">
        <v>0</v>
      </c>
      <c r="R254" s="210">
        <f>Q254*H254</f>
        <v>0</v>
      </c>
      <c r="S254" s="210">
        <v>0</v>
      </c>
      <c r="T254" s="211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12" t="s">
        <v>122</v>
      </c>
      <c r="AT254" s="212" t="s">
        <v>117</v>
      </c>
      <c r="AU254" s="212" t="s">
        <v>82</v>
      </c>
      <c r="AY254" s="18" t="s">
        <v>115</v>
      </c>
      <c r="BE254" s="213">
        <f>IF(N254="základní",J254,0)</f>
        <v>0</v>
      </c>
      <c r="BF254" s="213">
        <f>IF(N254="snížená",J254,0)</f>
        <v>0</v>
      </c>
      <c r="BG254" s="213">
        <f>IF(N254="zákl. přenesená",J254,0)</f>
        <v>0</v>
      </c>
      <c r="BH254" s="213">
        <f>IF(N254="sníž. přenesená",J254,0)</f>
        <v>0</v>
      </c>
      <c r="BI254" s="213">
        <f>IF(N254="nulová",J254,0)</f>
        <v>0</v>
      </c>
      <c r="BJ254" s="18" t="s">
        <v>80</v>
      </c>
      <c r="BK254" s="213">
        <f>ROUND(I254*H254,2)</f>
        <v>0</v>
      </c>
      <c r="BL254" s="18" t="s">
        <v>122</v>
      </c>
      <c r="BM254" s="212" t="s">
        <v>298</v>
      </c>
    </row>
    <row r="255" s="2" customFormat="1">
      <c r="A255" s="39"/>
      <c r="B255" s="40"/>
      <c r="C255" s="41"/>
      <c r="D255" s="214" t="s">
        <v>124</v>
      </c>
      <c r="E255" s="41"/>
      <c r="F255" s="215" t="s">
        <v>299</v>
      </c>
      <c r="G255" s="41"/>
      <c r="H255" s="41"/>
      <c r="I255" s="216"/>
      <c r="J255" s="41"/>
      <c r="K255" s="41"/>
      <c r="L255" s="45"/>
      <c r="M255" s="217"/>
      <c r="N255" s="218"/>
      <c r="O255" s="85"/>
      <c r="P255" s="85"/>
      <c r="Q255" s="85"/>
      <c r="R255" s="85"/>
      <c r="S255" s="85"/>
      <c r="T255" s="86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124</v>
      </c>
      <c r="AU255" s="18" t="s">
        <v>82</v>
      </c>
    </row>
    <row r="256" s="14" customFormat="1">
      <c r="A256" s="14"/>
      <c r="B256" s="231"/>
      <c r="C256" s="232"/>
      <c r="D256" s="221" t="s">
        <v>126</v>
      </c>
      <c r="E256" s="233" t="s">
        <v>19</v>
      </c>
      <c r="F256" s="234" t="s">
        <v>300</v>
      </c>
      <c r="G256" s="232"/>
      <c r="H256" s="233" t="s">
        <v>19</v>
      </c>
      <c r="I256" s="235"/>
      <c r="J256" s="232"/>
      <c r="K256" s="232"/>
      <c r="L256" s="236"/>
      <c r="M256" s="237"/>
      <c r="N256" s="238"/>
      <c r="O256" s="238"/>
      <c r="P256" s="238"/>
      <c r="Q256" s="238"/>
      <c r="R256" s="238"/>
      <c r="S256" s="238"/>
      <c r="T256" s="239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0" t="s">
        <v>126</v>
      </c>
      <c r="AU256" s="240" t="s">
        <v>82</v>
      </c>
      <c r="AV256" s="14" t="s">
        <v>80</v>
      </c>
      <c r="AW256" s="14" t="s">
        <v>33</v>
      </c>
      <c r="AX256" s="14" t="s">
        <v>72</v>
      </c>
      <c r="AY256" s="240" t="s">
        <v>115</v>
      </c>
    </row>
    <row r="257" s="13" customFormat="1">
      <c r="A257" s="13"/>
      <c r="B257" s="219"/>
      <c r="C257" s="220"/>
      <c r="D257" s="221" t="s">
        <v>126</v>
      </c>
      <c r="E257" s="222" t="s">
        <v>19</v>
      </c>
      <c r="F257" s="223" t="s">
        <v>301</v>
      </c>
      <c r="G257" s="220"/>
      <c r="H257" s="224">
        <v>180</v>
      </c>
      <c r="I257" s="225"/>
      <c r="J257" s="220"/>
      <c r="K257" s="220"/>
      <c r="L257" s="226"/>
      <c r="M257" s="227"/>
      <c r="N257" s="228"/>
      <c r="O257" s="228"/>
      <c r="P257" s="228"/>
      <c r="Q257" s="228"/>
      <c r="R257" s="228"/>
      <c r="S257" s="228"/>
      <c r="T257" s="229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0" t="s">
        <v>126</v>
      </c>
      <c r="AU257" s="230" t="s">
        <v>82</v>
      </c>
      <c r="AV257" s="13" t="s">
        <v>82</v>
      </c>
      <c r="AW257" s="13" t="s">
        <v>33</v>
      </c>
      <c r="AX257" s="13" t="s">
        <v>72</v>
      </c>
      <c r="AY257" s="230" t="s">
        <v>115</v>
      </c>
    </row>
    <row r="258" s="13" customFormat="1">
      <c r="A258" s="13"/>
      <c r="B258" s="219"/>
      <c r="C258" s="220"/>
      <c r="D258" s="221" t="s">
        <v>126</v>
      </c>
      <c r="E258" s="222" t="s">
        <v>19</v>
      </c>
      <c r="F258" s="223" t="s">
        <v>252</v>
      </c>
      <c r="G258" s="220"/>
      <c r="H258" s="224">
        <v>63.25</v>
      </c>
      <c r="I258" s="225"/>
      <c r="J258" s="220"/>
      <c r="K258" s="220"/>
      <c r="L258" s="226"/>
      <c r="M258" s="227"/>
      <c r="N258" s="228"/>
      <c r="O258" s="228"/>
      <c r="P258" s="228"/>
      <c r="Q258" s="228"/>
      <c r="R258" s="228"/>
      <c r="S258" s="228"/>
      <c r="T258" s="229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0" t="s">
        <v>126</v>
      </c>
      <c r="AU258" s="230" t="s">
        <v>82</v>
      </c>
      <c r="AV258" s="13" t="s">
        <v>82</v>
      </c>
      <c r="AW258" s="13" t="s">
        <v>33</v>
      </c>
      <c r="AX258" s="13" t="s">
        <v>72</v>
      </c>
      <c r="AY258" s="230" t="s">
        <v>115</v>
      </c>
    </row>
    <row r="259" s="13" customFormat="1">
      <c r="A259" s="13"/>
      <c r="B259" s="219"/>
      <c r="C259" s="220"/>
      <c r="D259" s="221" t="s">
        <v>126</v>
      </c>
      <c r="E259" s="222" t="s">
        <v>19</v>
      </c>
      <c r="F259" s="223" t="s">
        <v>302</v>
      </c>
      <c r="G259" s="220"/>
      <c r="H259" s="224">
        <v>9.6999999999999993</v>
      </c>
      <c r="I259" s="225"/>
      <c r="J259" s="220"/>
      <c r="K259" s="220"/>
      <c r="L259" s="226"/>
      <c r="M259" s="227"/>
      <c r="N259" s="228"/>
      <c r="O259" s="228"/>
      <c r="P259" s="228"/>
      <c r="Q259" s="228"/>
      <c r="R259" s="228"/>
      <c r="S259" s="228"/>
      <c r="T259" s="229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0" t="s">
        <v>126</v>
      </c>
      <c r="AU259" s="230" t="s">
        <v>82</v>
      </c>
      <c r="AV259" s="13" t="s">
        <v>82</v>
      </c>
      <c r="AW259" s="13" t="s">
        <v>33</v>
      </c>
      <c r="AX259" s="13" t="s">
        <v>72</v>
      </c>
      <c r="AY259" s="230" t="s">
        <v>115</v>
      </c>
    </row>
    <row r="260" s="13" customFormat="1">
      <c r="A260" s="13"/>
      <c r="B260" s="219"/>
      <c r="C260" s="220"/>
      <c r="D260" s="221" t="s">
        <v>126</v>
      </c>
      <c r="E260" s="222" t="s">
        <v>19</v>
      </c>
      <c r="F260" s="223" t="s">
        <v>254</v>
      </c>
      <c r="G260" s="220"/>
      <c r="H260" s="224">
        <v>229.25</v>
      </c>
      <c r="I260" s="225"/>
      <c r="J260" s="220"/>
      <c r="K260" s="220"/>
      <c r="L260" s="226"/>
      <c r="M260" s="227"/>
      <c r="N260" s="228"/>
      <c r="O260" s="228"/>
      <c r="P260" s="228"/>
      <c r="Q260" s="228"/>
      <c r="R260" s="228"/>
      <c r="S260" s="228"/>
      <c r="T260" s="229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0" t="s">
        <v>126</v>
      </c>
      <c r="AU260" s="230" t="s">
        <v>82</v>
      </c>
      <c r="AV260" s="13" t="s">
        <v>82</v>
      </c>
      <c r="AW260" s="13" t="s">
        <v>33</v>
      </c>
      <c r="AX260" s="13" t="s">
        <v>72</v>
      </c>
      <c r="AY260" s="230" t="s">
        <v>115</v>
      </c>
    </row>
    <row r="261" s="13" customFormat="1">
      <c r="A261" s="13"/>
      <c r="B261" s="219"/>
      <c r="C261" s="220"/>
      <c r="D261" s="221" t="s">
        <v>126</v>
      </c>
      <c r="E261" s="222" t="s">
        <v>19</v>
      </c>
      <c r="F261" s="223" t="s">
        <v>303</v>
      </c>
      <c r="G261" s="220"/>
      <c r="H261" s="224">
        <v>98.114999999999995</v>
      </c>
      <c r="I261" s="225"/>
      <c r="J261" s="220"/>
      <c r="K261" s="220"/>
      <c r="L261" s="226"/>
      <c r="M261" s="227"/>
      <c r="N261" s="228"/>
      <c r="O261" s="228"/>
      <c r="P261" s="228"/>
      <c r="Q261" s="228"/>
      <c r="R261" s="228"/>
      <c r="S261" s="228"/>
      <c r="T261" s="229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0" t="s">
        <v>126</v>
      </c>
      <c r="AU261" s="230" t="s">
        <v>82</v>
      </c>
      <c r="AV261" s="13" t="s">
        <v>82</v>
      </c>
      <c r="AW261" s="13" t="s">
        <v>33</v>
      </c>
      <c r="AX261" s="13" t="s">
        <v>72</v>
      </c>
      <c r="AY261" s="230" t="s">
        <v>115</v>
      </c>
    </row>
    <row r="262" s="13" customFormat="1">
      <c r="A262" s="13"/>
      <c r="B262" s="219"/>
      <c r="C262" s="220"/>
      <c r="D262" s="221" t="s">
        <v>126</v>
      </c>
      <c r="E262" s="222" t="s">
        <v>19</v>
      </c>
      <c r="F262" s="223" t="s">
        <v>256</v>
      </c>
      <c r="G262" s="220"/>
      <c r="H262" s="224">
        <v>65.150000000000006</v>
      </c>
      <c r="I262" s="225"/>
      <c r="J262" s="220"/>
      <c r="K262" s="220"/>
      <c r="L262" s="226"/>
      <c r="M262" s="227"/>
      <c r="N262" s="228"/>
      <c r="O262" s="228"/>
      <c r="P262" s="228"/>
      <c r="Q262" s="228"/>
      <c r="R262" s="228"/>
      <c r="S262" s="228"/>
      <c r="T262" s="229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0" t="s">
        <v>126</v>
      </c>
      <c r="AU262" s="230" t="s">
        <v>82</v>
      </c>
      <c r="AV262" s="13" t="s">
        <v>82</v>
      </c>
      <c r="AW262" s="13" t="s">
        <v>33</v>
      </c>
      <c r="AX262" s="13" t="s">
        <v>72</v>
      </c>
      <c r="AY262" s="230" t="s">
        <v>115</v>
      </c>
    </row>
    <row r="263" s="15" customFormat="1">
      <c r="A263" s="15"/>
      <c r="B263" s="241"/>
      <c r="C263" s="242"/>
      <c r="D263" s="221" t="s">
        <v>126</v>
      </c>
      <c r="E263" s="243" t="s">
        <v>19</v>
      </c>
      <c r="F263" s="244" t="s">
        <v>136</v>
      </c>
      <c r="G263" s="242"/>
      <c r="H263" s="245">
        <v>645.46500000000003</v>
      </c>
      <c r="I263" s="246"/>
      <c r="J263" s="242"/>
      <c r="K263" s="242"/>
      <c r="L263" s="247"/>
      <c r="M263" s="248"/>
      <c r="N263" s="249"/>
      <c r="O263" s="249"/>
      <c r="P263" s="249"/>
      <c r="Q263" s="249"/>
      <c r="R263" s="249"/>
      <c r="S263" s="249"/>
      <c r="T263" s="250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51" t="s">
        <v>126</v>
      </c>
      <c r="AU263" s="251" t="s">
        <v>82</v>
      </c>
      <c r="AV263" s="15" t="s">
        <v>122</v>
      </c>
      <c r="AW263" s="15" t="s">
        <v>33</v>
      </c>
      <c r="AX263" s="15" t="s">
        <v>80</v>
      </c>
      <c r="AY263" s="251" t="s">
        <v>115</v>
      </c>
    </row>
    <row r="264" s="2" customFormat="1" ht="37.8" customHeight="1">
      <c r="A264" s="39"/>
      <c r="B264" s="40"/>
      <c r="C264" s="201" t="s">
        <v>304</v>
      </c>
      <c r="D264" s="201" t="s">
        <v>117</v>
      </c>
      <c r="E264" s="202" t="s">
        <v>305</v>
      </c>
      <c r="F264" s="203" t="s">
        <v>306</v>
      </c>
      <c r="G264" s="204" t="s">
        <v>120</v>
      </c>
      <c r="H264" s="205">
        <v>645.46500000000003</v>
      </c>
      <c r="I264" s="206"/>
      <c r="J264" s="207">
        <f>ROUND(I264*H264,2)</f>
        <v>0</v>
      </c>
      <c r="K264" s="203" t="s">
        <v>121</v>
      </c>
      <c r="L264" s="45"/>
      <c r="M264" s="208" t="s">
        <v>19</v>
      </c>
      <c r="N264" s="209" t="s">
        <v>43</v>
      </c>
      <c r="O264" s="85"/>
      <c r="P264" s="210">
        <f>O264*H264</f>
        <v>0</v>
      </c>
      <c r="Q264" s="210">
        <v>0</v>
      </c>
      <c r="R264" s="210">
        <f>Q264*H264</f>
        <v>0</v>
      </c>
      <c r="S264" s="210">
        <v>0</v>
      </c>
      <c r="T264" s="211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12" t="s">
        <v>122</v>
      </c>
      <c r="AT264" s="212" t="s">
        <v>117</v>
      </c>
      <c r="AU264" s="212" t="s">
        <v>82</v>
      </c>
      <c r="AY264" s="18" t="s">
        <v>115</v>
      </c>
      <c r="BE264" s="213">
        <f>IF(N264="základní",J264,0)</f>
        <v>0</v>
      </c>
      <c r="BF264" s="213">
        <f>IF(N264="snížená",J264,0)</f>
        <v>0</v>
      </c>
      <c r="BG264" s="213">
        <f>IF(N264="zákl. přenesená",J264,0)</f>
        <v>0</v>
      </c>
      <c r="BH264" s="213">
        <f>IF(N264="sníž. přenesená",J264,0)</f>
        <v>0</v>
      </c>
      <c r="BI264" s="213">
        <f>IF(N264="nulová",J264,0)</f>
        <v>0</v>
      </c>
      <c r="BJ264" s="18" t="s">
        <v>80</v>
      </c>
      <c r="BK264" s="213">
        <f>ROUND(I264*H264,2)</f>
        <v>0</v>
      </c>
      <c r="BL264" s="18" t="s">
        <v>122</v>
      </c>
      <c r="BM264" s="212" t="s">
        <v>307</v>
      </c>
    </row>
    <row r="265" s="2" customFormat="1">
      <c r="A265" s="39"/>
      <c r="B265" s="40"/>
      <c r="C265" s="41"/>
      <c r="D265" s="214" t="s">
        <v>124</v>
      </c>
      <c r="E265" s="41"/>
      <c r="F265" s="215" t="s">
        <v>308</v>
      </c>
      <c r="G265" s="41"/>
      <c r="H265" s="41"/>
      <c r="I265" s="216"/>
      <c r="J265" s="41"/>
      <c r="K265" s="41"/>
      <c r="L265" s="45"/>
      <c r="M265" s="217"/>
      <c r="N265" s="218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124</v>
      </c>
      <c r="AU265" s="18" t="s">
        <v>82</v>
      </c>
    </row>
    <row r="266" s="2" customFormat="1" ht="21.75" customHeight="1">
      <c r="A266" s="39"/>
      <c r="B266" s="40"/>
      <c r="C266" s="252" t="s">
        <v>309</v>
      </c>
      <c r="D266" s="252" t="s">
        <v>174</v>
      </c>
      <c r="E266" s="253" t="s">
        <v>310</v>
      </c>
      <c r="F266" s="254" t="s">
        <v>311</v>
      </c>
      <c r="G266" s="255" t="s">
        <v>177</v>
      </c>
      <c r="H266" s="256">
        <v>116.184</v>
      </c>
      <c r="I266" s="257"/>
      <c r="J266" s="258">
        <f>ROUND(I266*H266,2)</f>
        <v>0</v>
      </c>
      <c r="K266" s="254" t="s">
        <v>121</v>
      </c>
      <c r="L266" s="259"/>
      <c r="M266" s="260" t="s">
        <v>19</v>
      </c>
      <c r="N266" s="261" t="s">
        <v>43</v>
      </c>
      <c r="O266" s="85"/>
      <c r="P266" s="210">
        <f>O266*H266</f>
        <v>0</v>
      </c>
      <c r="Q266" s="210">
        <v>1</v>
      </c>
      <c r="R266" s="210">
        <f>Q266*H266</f>
        <v>116.184</v>
      </c>
      <c r="S266" s="210">
        <v>0</v>
      </c>
      <c r="T266" s="211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12" t="s">
        <v>178</v>
      </c>
      <c r="AT266" s="212" t="s">
        <v>174</v>
      </c>
      <c r="AU266" s="212" t="s">
        <v>82</v>
      </c>
      <c r="AY266" s="18" t="s">
        <v>115</v>
      </c>
      <c r="BE266" s="213">
        <f>IF(N266="základní",J266,0)</f>
        <v>0</v>
      </c>
      <c r="BF266" s="213">
        <f>IF(N266="snížená",J266,0)</f>
        <v>0</v>
      </c>
      <c r="BG266" s="213">
        <f>IF(N266="zákl. přenesená",J266,0)</f>
        <v>0</v>
      </c>
      <c r="BH266" s="213">
        <f>IF(N266="sníž. přenesená",J266,0)</f>
        <v>0</v>
      </c>
      <c r="BI266" s="213">
        <f>IF(N266="nulová",J266,0)</f>
        <v>0</v>
      </c>
      <c r="BJ266" s="18" t="s">
        <v>80</v>
      </c>
      <c r="BK266" s="213">
        <f>ROUND(I266*H266,2)</f>
        <v>0</v>
      </c>
      <c r="BL266" s="18" t="s">
        <v>122</v>
      </c>
      <c r="BM266" s="212" t="s">
        <v>312</v>
      </c>
    </row>
    <row r="267" s="14" customFormat="1">
      <c r="A267" s="14"/>
      <c r="B267" s="231"/>
      <c r="C267" s="232"/>
      <c r="D267" s="221" t="s">
        <v>126</v>
      </c>
      <c r="E267" s="233" t="s">
        <v>19</v>
      </c>
      <c r="F267" s="234" t="s">
        <v>313</v>
      </c>
      <c r="G267" s="232"/>
      <c r="H267" s="233" t="s">
        <v>19</v>
      </c>
      <c r="I267" s="235"/>
      <c r="J267" s="232"/>
      <c r="K267" s="232"/>
      <c r="L267" s="236"/>
      <c r="M267" s="237"/>
      <c r="N267" s="238"/>
      <c r="O267" s="238"/>
      <c r="P267" s="238"/>
      <c r="Q267" s="238"/>
      <c r="R267" s="238"/>
      <c r="S267" s="238"/>
      <c r="T267" s="239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0" t="s">
        <v>126</v>
      </c>
      <c r="AU267" s="240" t="s">
        <v>82</v>
      </c>
      <c r="AV267" s="14" t="s">
        <v>80</v>
      </c>
      <c r="AW267" s="14" t="s">
        <v>33</v>
      </c>
      <c r="AX267" s="14" t="s">
        <v>72</v>
      </c>
      <c r="AY267" s="240" t="s">
        <v>115</v>
      </c>
    </row>
    <row r="268" s="13" customFormat="1">
      <c r="A268" s="13"/>
      <c r="B268" s="219"/>
      <c r="C268" s="220"/>
      <c r="D268" s="221" t="s">
        <v>126</v>
      </c>
      <c r="E268" s="222" t="s">
        <v>19</v>
      </c>
      <c r="F268" s="223" t="s">
        <v>314</v>
      </c>
      <c r="G268" s="220"/>
      <c r="H268" s="224">
        <v>116.184</v>
      </c>
      <c r="I268" s="225"/>
      <c r="J268" s="220"/>
      <c r="K268" s="220"/>
      <c r="L268" s="226"/>
      <c r="M268" s="227"/>
      <c r="N268" s="228"/>
      <c r="O268" s="228"/>
      <c r="P268" s="228"/>
      <c r="Q268" s="228"/>
      <c r="R268" s="228"/>
      <c r="S268" s="228"/>
      <c r="T268" s="229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0" t="s">
        <v>126</v>
      </c>
      <c r="AU268" s="230" t="s">
        <v>82</v>
      </c>
      <c r="AV268" s="13" t="s">
        <v>82</v>
      </c>
      <c r="AW268" s="13" t="s">
        <v>33</v>
      </c>
      <c r="AX268" s="13" t="s">
        <v>80</v>
      </c>
      <c r="AY268" s="230" t="s">
        <v>115</v>
      </c>
    </row>
    <row r="269" s="2" customFormat="1" ht="37.8" customHeight="1">
      <c r="A269" s="39"/>
      <c r="B269" s="40"/>
      <c r="C269" s="201" t="s">
        <v>315</v>
      </c>
      <c r="D269" s="201" t="s">
        <v>117</v>
      </c>
      <c r="E269" s="202" t="s">
        <v>316</v>
      </c>
      <c r="F269" s="203" t="s">
        <v>317</v>
      </c>
      <c r="G269" s="204" t="s">
        <v>120</v>
      </c>
      <c r="H269" s="205">
        <v>645.46500000000003</v>
      </c>
      <c r="I269" s="206"/>
      <c r="J269" s="207">
        <f>ROUND(I269*H269,2)</f>
        <v>0</v>
      </c>
      <c r="K269" s="203" t="s">
        <v>121</v>
      </c>
      <c r="L269" s="45"/>
      <c r="M269" s="208" t="s">
        <v>19</v>
      </c>
      <c r="N269" s="209" t="s">
        <v>43</v>
      </c>
      <c r="O269" s="85"/>
      <c r="P269" s="210">
        <f>O269*H269</f>
        <v>0</v>
      </c>
      <c r="Q269" s="210">
        <v>0</v>
      </c>
      <c r="R269" s="210">
        <f>Q269*H269</f>
        <v>0</v>
      </c>
      <c r="S269" s="210">
        <v>0</v>
      </c>
      <c r="T269" s="211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12" t="s">
        <v>122</v>
      </c>
      <c r="AT269" s="212" t="s">
        <v>117</v>
      </c>
      <c r="AU269" s="212" t="s">
        <v>82</v>
      </c>
      <c r="AY269" s="18" t="s">
        <v>115</v>
      </c>
      <c r="BE269" s="213">
        <f>IF(N269="základní",J269,0)</f>
        <v>0</v>
      </c>
      <c r="BF269" s="213">
        <f>IF(N269="snížená",J269,0)</f>
        <v>0</v>
      </c>
      <c r="BG269" s="213">
        <f>IF(N269="zákl. přenesená",J269,0)</f>
        <v>0</v>
      </c>
      <c r="BH269" s="213">
        <f>IF(N269="sníž. přenesená",J269,0)</f>
        <v>0</v>
      </c>
      <c r="BI269" s="213">
        <f>IF(N269="nulová",J269,0)</f>
        <v>0</v>
      </c>
      <c r="BJ269" s="18" t="s">
        <v>80</v>
      </c>
      <c r="BK269" s="213">
        <f>ROUND(I269*H269,2)</f>
        <v>0</v>
      </c>
      <c r="BL269" s="18" t="s">
        <v>122</v>
      </c>
      <c r="BM269" s="212" t="s">
        <v>318</v>
      </c>
    </row>
    <row r="270" s="2" customFormat="1">
      <c r="A270" s="39"/>
      <c r="B270" s="40"/>
      <c r="C270" s="41"/>
      <c r="D270" s="214" t="s">
        <v>124</v>
      </c>
      <c r="E270" s="41"/>
      <c r="F270" s="215" t="s">
        <v>319</v>
      </c>
      <c r="G270" s="41"/>
      <c r="H270" s="41"/>
      <c r="I270" s="216"/>
      <c r="J270" s="41"/>
      <c r="K270" s="41"/>
      <c r="L270" s="45"/>
      <c r="M270" s="217"/>
      <c r="N270" s="218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124</v>
      </c>
      <c r="AU270" s="18" t="s">
        <v>82</v>
      </c>
    </row>
    <row r="271" s="2" customFormat="1" ht="16.5" customHeight="1">
      <c r="A271" s="39"/>
      <c r="B271" s="40"/>
      <c r="C271" s="252" t="s">
        <v>320</v>
      </c>
      <c r="D271" s="252" t="s">
        <v>174</v>
      </c>
      <c r="E271" s="253" t="s">
        <v>321</v>
      </c>
      <c r="F271" s="254" t="s">
        <v>322</v>
      </c>
      <c r="G271" s="255" t="s">
        <v>323</v>
      </c>
      <c r="H271" s="256">
        <v>12.909000000000001</v>
      </c>
      <c r="I271" s="257"/>
      <c r="J271" s="258">
        <f>ROUND(I271*H271,2)</f>
        <v>0</v>
      </c>
      <c r="K271" s="254" t="s">
        <v>121</v>
      </c>
      <c r="L271" s="259"/>
      <c r="M271" s="260" t="s">
        <v>19</v>
      </c>
      <c r="N271" s="261" t="s">
        <v>43</v>
      </c>
      <c r="O271" s="85"/>
      <c r="P271" s="210">
        <f>O271*H271</f>
        <v>0</v>
      </c>
      <c r="Q271" s="210">
        <v>0.001</v>
      </c>
      <c r="R271" s="210">
        <f>Q271*H271</f>
        <v>0.012909</v>
      </c>
      <c r="S271" s="210">
        <v>0</v>
      </c>
      <c r="T271" s="211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12" t="s">
        <v>178</v>
      </c>
      <c r="AT271" s="212" t="s">
        <v>174</v>
      </c>
      <c r="AU271" s="212" t="s">
        <v>82</v>
      </c>
      <c r="AY271" s="18" t="s">
        <v>115</v>
      </c>
      <c r="BE271" s="213">
        <f>IF(N271="základní",J271,0)</f>
        <v>0</v>
      </c>
      <c r="BF271" s="213">
        <f>IF(N271="snížená",J271,0)</f>
        <v>0</v>
      </c>
      <c r="BG271" s="213">
        <f>IF(N271="zákl. přenesená",J271,0)</f>
        <v>0</v>
      </c>
      <c r="BH271" s="213">
        <f>IF(N271="sníž. přenesená",J271,0)</f>
        <v>0</v>
      </c>
      <c r="BI271" s="213">
        <f>IF(N271="nulová",J271,0)</f>
        <v>0</v>
      </c>
      <c r="BJ271" s="18" t="s">
        <v>80</v>
      </c>
      <c r="BK271" s="213">
        <f>ROUND(I271*H271,2)</f>
        <v>0</v>
      </c>
      <c r="BL271" s="18" t="s">
        <v>122</v>
      </c>
      <c r="BM271" s="212" t="s">
        <v>324</v>
      </c>
    </row>
    <row r="272" s="13" customFormat="1">
      <c r="A272" s="13"/>
      <c r="B272" s="219"/>
      <c r="C272" s="220"/>
      <c r="D272" s="221" t="s">
        <v>126</v>
      </c>
      <c r="E272" s="222" t="s">
        <v>19</v>
      </c>
      <c r="F272" s="223" t="s">
        <v>325</v>
      </c>
      <c r="G272" s="220"/>
      <c r="H272" s="224">
        <v>645.46500000000003</v>
      </c>
      <c r="I272" s="225"/>
      <c r="J272" s="220"/>
      <c r="K272" s="220"/>
      <c r="L272" s="226"/>
      <c r="M272" s="227"/>
      <c r="N272" s="228"/>
      <c r="O272" s="228"/>
      <c r="P272" s="228"/>
      <c r="Q272" s="228"/>
      <c r="R272" s="228"/>
      <c r="S272" s="228"/>
      <c r="T272" s="229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0" t="s">
        <v>126</v>
      </c>
      <c r="AU272" s="230" t="s">
        <v>82</v>
      </c>
      <c r="AV272" s="13" t="s">
        <v>82</v>
      </c>
      <c r="AW272" s="13" t="s">
        <v>33</v>
      </c>
      <c r="AX272" s="13" t="s">
        <v>80</v>
      </c>
      <c r="AY272" s="230" t="s">
        <v>115</v>
      </c>
    </row>
    <row r="273" s="13" customFormat="1">
      <c r="A273" s="13"/>
      <c r="B273" s="219"/>
      <c r="C273" s="220"/>
      <c r="D273" s="221" t="s">
        <v>126</v>
      </c>
      <c r="E273" s="220"/>
      <c r="F273" s="223" t="s">
        <v>326</v>
      </c>
      <c r="G273" s="220"/>
      <c r="H273" s="224">
        <v>12.909000000000001</v>
      </c>
      <c r="I273" s="225"/>
      <c r="J273" s="220"/>
      <c r="K273" s="220"/>
      <c r="L273" s="226"/>
      <c r="M273" s="227"/>
      <c r="N273" s="228"/>
      <c r="O273" s="228"/>
      <c r="P273" s="228"/>
      <c r="Q273" s="228"/>
      <c r="R273" s="228"/>
      <c r="S273" s="228"/>
      <c r="T273" s="229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0" t="s">
        <v>126</v>
      </c>
      <c r="AU273" s="230" t="s">
        <v>82</v>
      </c>
      <c r="AV273" s="13" t="s">
        <v>82</v>
      </c>
      <c r="AW273" s="13" t="s">
        <v>4</v>
      </c>
      <c r="AX273" s="13" t="s">
        <v>80</v>
      </c>
      <c r="AY273" s="230" t="s">
        <v>115</v>
      </c>
    </row>
    <row r="274" s="2" customFormat="1" ht="33" customHeight="1">
      <c r="A274" s="39"/>
      <c r="B274" s="40"/>
      <c r="C274" s="201" t="s">
        <v>7</v>
      </c>
      <c r="D274" s="201" t="s">
        <v>117</v>
      </c>
      <c r="E274" s="202" t="s">
        <v>285</v>
      </c>
      <c r="F274" s="203" t="s">
        <v>286</v>
      </c>
      <c r="G274" s="204" t="s">
        <v>120</v>
      </c>
      <c r="H274" s="205">
        <v>729.54600000000005</v>
      </c>
      <c r="I274" s="206"/>
      <c r="J274" s="207">
        <f>ROUND(I274*H274,2)</f>
        <v>0</v>
      </c>
      <c r="K274" s="203" t="s">
        <v>121</v>
      </c>
      <c r="L274" s="45"/>
      <c r="M274" s="208" t="s">
        <v>19</v>
      </c>
      <c r="N274" s="209" t="s">
        <v>43</v>
      </c>
      <c r="O274" s="85"/>
      <c r="P274" s="210">
        <f>O274*H274</f>
        <v>0</v>
      </c>
      <c r="Q274" s="210">
        <v>0</v>
      </c>
      <c r="R274" s="210">
        <f>Q274*H274</f>
        <v>0</v>
      </c>
      <c r="S274" s="210">
        <v>0</v>
      </c>
      <c r="T274" s="211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12" t="s">
        <v>122</v>
      </c>
      <c r="AT274" s="212" t="s">
        <v>117</v>
      </c>
      <c r="AU274" s="212" t="s">
        <v>82</v>
      </c>
      <c r="AY274" s="18" t="s">
        <v>115</v>
      </c>
      <c r="BE274" s="213">
        <f>IF(N274="základní",J274,0)</f>
        <v>0</v>
      </c>
      <c r="BF274" s="213">
        <f>IF(N274="snížená",J274,0)</f>
        <v>0</v>
      </c>
      <c r="BG274" s="213">
        <f>IF(N274="zákl. přenesená",J274,0)</f>
        <v>0</v>
      </c>
      <c r="BH274" s="213">
        <f>IF(N274="sníž. přenesená",J274,0)</f>
        <v>0</v>
      </c>
      <c r="BI274" s="213">
        <f>IF(N274="nulová",J274,0)</f>
        <v>0</v>
      </c>
      <c r="BJ274" s="18" t="s">
        <v>80</v>
      </c>
      <c r="BK274" s="213">
        <f>ROUND(I274*H274,2)</f>
        <v>0</v>
      </c>
      <c r="BL274" s="18" t="s">
        <v>122</v>
      </c>
      <c r="BM274" s="212" t="s">
        <v>327</v>
      </c>
    </row>
    <row r="275" s="2" customFormat="1">
      <c r="A275" s="39"/>
      <c r="B275" s="40"/>
      <c r="C275" s="41"/>
      <c r="D275" s="214" t="s">
        <v>124</v>
      </c>
      <c r="E275" s="41"/>
      <c r="F275" s="215" t="s">
        <v>288</v>
      </c>
      <c r="G275" s="41"/>
      <c r="H275" s="41"/>
      <c r="I275" s="216"/>
      <c r="J275" s="41"/>
      <c r="K275" s="41"/>
      <c r="L275" s="45"/>
      <c r="M275" s="217"/>
      <c r="N275" s="218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124</v>
      </c>
      <c r="AU275" s="18" t="s">
        <v>82</v>
      </c>
    </row>
    <row r="276" s="14" customFormat="1">
      <c r="A276" s="14"/>
      <c r="B276" s="231"/>
      <c r="C276" s="232"/>
      <c r="D276" s="221" t="s">
        <v>126</v>
      </c>
      <c r="E276" s="233" t="s">
        <v>19</v>
      </c>
      <c r="F276" s="234" t="s">
        <v>328</v>
      </c>
      <c r="G276" s="232"/>
      <c r="H276" s="233" t="s">
        <v>19</v>
      </c>
      <c r="I276" s="235"/>
      <c r="J276" s="232"/>
      <c r="K276" s="232"/>
      <c r="L276" s="236"/>
      <c r="M276" s="237"/>
      <c r="N276" s="238"/>
      <c r="O276" s="238"/>
      <c r="P276" s="238"/>
      <c r="Q276" s="238"/>
      <c r="R276" s="238"/>
      <c r="S276" s="238"/>
      <c r="T276" s="239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0" t="s">
        <v>126</v>
      </c>
      <c r="AU276" s="240" t="s">
        <v>82</v>
      </c>
      <c r="AV276" s="14" t="s">
        <v>80</v>
      </c>
      <c r="AW276" s="14" t="s">
        <v>33</v>
      </c>
      <c r="AX276" s="14" t="s">
        <v>72</v>
      </c>
      <c r="AY276" s="240" t="s">
        <v>115</v>
      </c>
    </row>
    <row r="277" s="13" customFormat="1">
      <c r="A277" s="13"/>
      <c r="B277" s="219"/>
      <c r="C277" s="220"/>
      <c r="D277" s="221" t="s">
        <v>126</v>
      </c>
      <c r="E277" s="222" t="s">
        <v>19</v>
      </c>
      <c r="F277" s="223" t="s">
        <v>329</v>
      </c>
      <c r="G277" s="220"/>
      <c r="H277" s="224">
        <v>729.54600000000005</v>
      </c>
      <c r="I277" s="225"/>
      <c r="J277" s="220"/>
      <c r="K277" s="220"/>
      <c r="L277" s="226"/>
      <c r="M277" s="227"/>
      <c r="N277" s="228"/>
      <c r="O277" s="228"/>
      <c r="P277" s="228"/>
      <c r="Q277" s="228"/>
      <c r="R277" s="228"/>
      <c r="S277" s="228"/>
      <c r="T277" s="229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0" t="s">
        <v>126</v>
      </c>
      <c r="AU277" s="230" t="s">
        <v>82</v>
      </c>
      <c r="AV277" s="13" t="s">
        <v>82</v>
      </c>
      <c r="AW277" s="13" t="s">
        <v>33</v>
      </c>
      <c r="AX277" s="13" t="s">
        <v>80</v>
      </c>
      <c r="AY277" s="230" t="s">
        <v>115</v>
      </c>
    </row>
    <row r="278" s="2" customFormat="1" ht="21.75" customHeight="1">
      <c r="A278" s="39"/>
      <c r="B278" s="40"/>
      <c r="C278" s="201" t="s">
        <v>330</v>
      </c>
      <c r="D278" s="201" t="s">
        <v>117</v>
      </c>
      <c r="E278" s="202" t="s">
        <v>331</v>
      </c>
      <c r="F278" s="203" t="s">
        <v>332</v>
      </c>
      <c r="G278" s="204" t="s">
        <v>120</v>
      </c>
      <c r="H278" s="205">
        <v>287.815</v>
      </c>
      <c r="I278" s="206"/>
      <c r="J278" s="207">
        <f>ROUND(I278*H278,2)</f>
        <v>0</v>
      </c>
      <c r="K278" s="203" t="s">
        <v>121</v>
      </c>
      <c r="L278" s="45"/>
      <c r="M278" s="208" t="s">
        <v>19</v>
      </c>
      <c r="N278" s="209" t="s">
        <v>43</v>
      </c>
      <c r="O278" s="85"/>
      <c r="P278" s="210">
        <f>O278*H278</f>
        <v>0</v>
      </c>
      <c r="Q278" s="210">
        <v>0</v>
      </c>
      <c r="R278" s="210">
        <f>Q278*H278</f>
        <v>0</v>
      </c>
      <c r="S278" s="210">
        <v>0</v>
      </c>
      <c r="T278" s="211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12" t="s">
        <v>122</v>
      </c>
      <c r="AT278" s="212" t="s">
        <v>117</v>
      </c>
      <c r="AU278" s="212" t="s">
        <v>82</v>
      </c>
      <c r="AY278" s="18" t="s">
        <v>115</v>
      </c>
      <c r="BE278" s="213">
        <f>IF(N278="základní",J278,0)</f>
        <v>0</v>
      </c>
      <c r="BF278" s="213">
        <f>IF(N278="snížená",J278,0)</f>
        <v>0</v>
      </c>
      <c r="BG278" s="213">
        <f>IF(N278="zákl. přenesená",J278,0)</f>
        <v>0</v>
      </c>
      <c r="BH278" s="213">
        <f>IF(N278="sníž. přenesená",J278,0)</f>
        <v>0</v>
      </c>
      <c r="BI278" s="213">
        <f>IF(N278="nulová",J278,0)</f>
        <v>0</v>
      </c>
      <c r="BJ278" s="18" t="s">
        <v>80</v>
      </c>
      <c r="BK278" s="213">
        <f>ROUND(I278*H278,2)</f>
        <v>0</v>
      </c>
      <c r="BL278" s="18" t="s">
        <v>122</v>
      </c>
      <c r="BM278" s="212" t="s">
        <v>333</v>
      </c>
    </row>
    <row r="279" s="2" customFormat="1">
      <c r="A279" s="39"/>
      <c r="B279" s="40"/>
      <c r="C279" s="41"/>
      <c r="D279" s="214" t="s">
        <v>124</v>
      </c>
      <c r="E279" s="41"/>
      <c r="F279" s="215" t="s">
        <v>334</v>
      </c>
      <c r="G279" s="41"/>
      <c r="H279" s="41"/>
      <c r="I279" s="216"/>
      <c r="J279" s="41"/>
      <c r="K279" s="41"/>
      <c r="L279" s="45"/>
      <c r="M279" s="217"/>
      <c r="N279" s="218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124</v>
      </c>
      <c r="AU279" s="18" t="s">
        <v>82</v>
      </c>
    </row>
    <row r="280" s="13" customFormat="1">
      <c r="A280" s="13"/>
      <c r="B280" s="219"/>
      <c r="C280" s="220"/>
      <c r="D280" s="221" t="s">
        <v>126</v>
      </c>
      <c r="E280" s="222" t="s">
        <v>19</v>
      </c>
      <c r="F280" s="223" t="s">
        <v>335</v>
      </c>
      <c r="G280" s="220"/>
      <c r="H280" s="224">
        <v>287.815</v>
      </c>
      <c r="I280" s="225"/>
      <c r="J280" s="220"/>
      <c r="K280" s="220"/>
      <c r="L280" s="226"/>
      <c r="M280" s="227"/>
      <c r="N280" s="228"/>
      <c r="O280" s="228"/>
      <c r="P280" s="228"/>
      <c r="Q280" s="228"/>
      <c r="R280" s="228"/>
      <c r="S280" s="228"/>
      <c r="T280" s="229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0" t="s">
        <v>126</v>
      </c>
      <c r="AU280" s="230" t="s">
        <v>82</v>
      </c>
      <c r="AV280" s="13" t="s">
        <v>82</v>
      </c>
      <c r="AW280" s="13" t="s">
        <v>33</v>
      </c>
      <c r="AX280" s="13" t="s">
        <v>80</v>
      </c>
      <c r="AY280" s="230" t="s">
        <v>115</v>
      </c>
    </row>
    <row r="281" s="2" customFormat="1" ht="21.75" customHeight="1">
      <c r="A281" s="39"/>
      <c r="B281" s="40"/>
      <c r="C281" s="201" t="s">
        <v>336</v>
      </c>
      <c r="D281" s="201" t="s">
        <v>117</v>
      </c>
      <c r="E281" s="202" t="s">
        <v>337</v>
      </c>
      <c r="F281" s="203" t="s">
        <v>338</v>
      </c>
      <c r="G281" s="204" t="s">
        <v>120</v>
      </c>
      <c r="H281" s="205">
        <v>357.64999999999998</v>
      </c>
      <c r="I281" s="206"/>
      <c r="J281" s="207">
        <f>ROUND(I281*H281,2)</f>
        <v>0</v>
      </c>
      <c r="K281" s="203" t="s">
        <v>121</v>
      </c>
      <c r="L281" s="45"/>
      <c r="M281" s="208" t="s">
        <v>19</v>
      </c>
      <c r="N281" s="209" t="s">
        <v>43</v>
      </c>
      <c r="O281" s="85"/>
      <c r="P281" s="210">
        <f>O281*H281</f>
        <v>0</v>
      </c>
      <c r="Q281" s="210">
        <v>0</v>
      </c>
      <c r="R281" s="210">
        <f>Q281*H281</f>
        <v>0</v>
      </c>
      <c r="S281" s="210">
        <v>0</v>
      </c>
      <c r="T281" s="211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12" t="s">
        <v>122</v>
      </c>
      <c r="AT281" s="212" t="s">
        <v>117</v>
      </c>
      <c r="AU281" s="212" t="s">
        <v>82</v>
      </c>
      <c r="AY281" s="18" t="s">
        <v>115</v>
      </c>
      <c r="BE281" s="213">
        <f>IF(N281="základní",J281,0)</f>
        <v>0</v>
      </c>
      <c r="BF281" s="213">
        <f>IF(N281="snížená",J281,0)</f>
        <v>0</v>
      </c>
      <c r="BG281" s="213">
        <f>IF(N281="zákl. přenesená",J281,0)</f>
        <v>0</v>
      </c>
      <c r="BH281" s="213">
        <f>IF(N281="sníž. přenesená",J281,0)</f>
        <v>0</v>
      </c>
      <c r="BI281" s="213">
        <f>IF(N281="nulová",J281,0)</f>
        <v>0</v>
      </c>
      <c r="BJ281" s="18" t="s">
        <v>80</v>
      </c>
      <c r="BK281" s="213">
        <f>ROUND(I281*H281,2)</f>
        <v>0</v>
      </c>
      <c r="BL281" s="18" t="s">
        <v>122</v>
      </c>
      <c r="BM281" s="212" t="s">
        <v>339</v>
      </c>
    </row>
    <row r="282" s="2" customFormat="1">
      <c r="A282" s="39"/>
      <c r="B282" s="40"/>
      <c r="C282" s="41"/>
      <c r="D282" s="214" t="s">
        <v>124</v>
      </c>
      <c r="E282" s="41"/>
      <c r="F282" s="215" t="s">
        <v>340</v>
      </c>
      <c r="G282" s="41"/>
      <c r="H282" s="41"/>
      <c r="I282" s="216"/>
      <c r="J282" s="41"/>
      <c r="K282" s="41"/>
      <c r="L282" s="45"/>
      <c r="M282" s="217"/>
      <c r="N282" s="218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124</v>
      </c>
      <c r="AU282" s="18" t="s">
        <v>82</v>
      </c>
    </row>
    <row r="283" s="2" customFormat="1" ht="21.75" customHeight="1">
      <c r="A283" s="39"/>
      <c r="B283" s="40"/>
      <c r="C283" s="201" t="s">
        <v>341</v>
      </c>
      <c r="D283" s="201" t="s">
        <v>117</v>
      </c>
      <c r="E283" s="202" t="s">
        <v>342</v>
      </c>
      <c r="F283" s="203" t="s">
        <v>343</v>
      </c>
      <c r="G283" s="204" t="s">
        <v>130</v>
      </c>
      <c r="H283" s="205">
        <v>6.4550000000000001</v>
      </c>
      <c r="I283" s="206"/>
      <c r="J283" s="207">
        <f>ROUND(I283*H283,2)</f>
        <v>0</v>
      </c>
      <c r="K283" s="203" t="s">
        <v>121</v>
      </c>
      <c r="L283" s="45"/>
      <c r="M283" s="208" t="s">
        <v>19</v>
      </c>
      <c r="N283" s="209" t="s">
        <v>43</v>
      </c>
      <c r="O283" s="85"/>
      <c r="P283" s="210">
        <f>O283*H283</f>
        <v>0</v>
      </c>
      <c r="Q283" s="210">
        <v>0</v>
      </c>
      <c r="R283" s="210">
        <f>Q283*H283</f>
        <v>0</v>
      </c>
      <c r="S283" s="210">
        <v>0</v>
      </c>
      <c r="T283" s="211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12" t="s">
        <v>122</v>
      </c>
      <c r="AT283" s="212" t="s">
        <v>117</v>
      </c>
      <c r="AU283" s="212" t="s">
        <v>82</v>
      </c>
      <c r="AY283" s="18" t="s">
        <v>115</v>
      </c>
      <c r="BE283" s="213">
        <f>IF(N283="základní",J283,0)</f>
        <v>0</v>
      </c>
      <c r="BF283" s="213">
        <f>IF(N283="snížená",J283,0)</f>
        <v>0</v>
      </c>
      <c r="BG283" s="213">
        <f>IF(N283="zákl. přenesená",J283,0)</f>
        <v>0</v>
      </c>
      <c r="BH283" s="213">
        <f>IF(N283="sníž. přenesená",J283,0)</f>
        <v>0</v>
      </c>
      <c r="BI283" s="213">
        <f>IF(N283="nulová",J283,0)</f>
        <v>0</v>
      </c>
      <c r="BJ283" s="18" t="s">
        <v>80</v>
      </c>
      <c r="BK283" s="213">
        <f>ROUND(I283*H283,2)</f>
        <v>0</v>
      </c>
      <c r="BL283" s="18" t="s">
        <v>122</v>
      </c>
      <c r="BM283" s="212" t="s">
        <v>344</v>
      </c>
    </row>
    <row r="284" s="2" customFormat="1">
      <c r="A284" s="39"/>
      <c r="B284" s="40"/>
      <c r="C284" s="41"/>
      <c r="D284" s="214" t="s">
        <v>124</v>
      </c>
      <c r="E284" s="41"/>
      <c r="F284" s="215" t="s">
        <v>345</v>
      </c>
      <c r="G284" s="41"/>
      <c r="H284" s="41"/>
      <c r="I284" s="216"/>
      <c r="J284" s="41"/>
      <c r="K284" s="41"/>
      <c r="L284" s="45"/>
      <c r="M284" s="217"/>
      <c r="N284" s="218"/>
      <c r="O284" s="85"/>
      <c r="P284" s="85"/>
      <c r="Q284" s="85"/>
      <c r="R284" s="85"/>
      <c r="S284" s="85"/>
      <c r="T284" s="86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124</v>
      </c>
      <c r="AU284" s="18" t="s">
        <v>82</v>
      </c>
    </row>
    <row r="285" s="13" customFormat="1">
      <c r="A285" s="13"/>
      <c r="B285" s="219"/>
      <c r="C285" s="220"/>
      <c r="D285" s="221" t="s">
        <v>126</v>
      </c>
      <c r="E285" s="222" t="s">
        <v>19</v>
      </c>
      <c r="F285" s="223" t="s">
        <v>346</v>
      </c>
      <c r="G285" s="220"/>
      <c r="H285" s="224">
        <v>6.4550000000000001</v>
      </c>
      <c r="I285" s="225"/>
      <c r="J285" s="220"/>
      <c r="K285" s="220"/>
      <c r="L285" s="226"/>
      <c r="M285" s="227"/>
      <c r="N285" s="228"/>
      <c r="O285" s="228"/>
      <c r="P285" s="228"/>
      <c r="Q285" s="228"/>
      <c r="R285" s="228"/>
      <c r="S285" s="228"/>
      <c r="T285" s="229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0" t="s">
        <v>126</v>
      </c>
      <c r="AU285" s="230" t="s">
        <v>82</v>
      </c>
      <c r="AV285" s="13" t="s">
        <v>82</v>
      </c>
      <c r="AW285" s="13" t="s">
        <v>33</v>
      </c>
      <c r="AX285" s="13" t="s">
        <v>80</v>
      </c>
      <c r="AY285" s="230" t="s">
        <v>115</v>
      </c>
    </row>
    <row r="286" s="2" customFormat="1" ht="21.75" customHeight="1">
      <c r="A286" s="39"/>
      <c r="B286" s="40"/>
      <c r="C286" s="201" t="s">
        <v>347</v>
      </c>
      <c r="D286" s="201" t="s">
        <v>117</v>
      </c>
      <c r="E286" s="202" t="s">
        <v>348</v>
      </c>
      <c r="F286" s="203" t="s">
        <v>349</v>
      </c>
      <c r="G286" s="204" t="s">
        <v>130</v>
      </c>
      <c r="H286" s="205">
        <v>6.4550000000000001</v>
      </c>
      <c r="I286" s="206"/>
      <c r="J286" s="207">
        <f>ROUND(I286*H286,2)</f>
        <v>0</v>
      </c>
      <c r="K286" s="203" t="s">
        <v>121</v>
      </c>
      <c r="L286" s="45"/>
      <c r="M286" s="208" t="s">
        <v>19</v>
      </c>
      <c r="N286" s="209" t="s">
        <v>43</v>
      </c>
      <c r="O286" s="85"/>
      <c r="P286" s="210">
        <f>O286*H286</f>
        <v>0</v>
      </c>
      <c r="Q286" s="210">
        <v>0</v>
      </c>
      <c r="R286" s="210">
        <f>Q286*H286</f>
        <v>0</v>
      </c>
      <c r="S286" s="210">
        <v>0</v>
      </c>
      <c r="T286" s="211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12" t="s">
        <v>122</v>
      </c>
      <c r="AT286" s="212" t="s">
        <v>117</v>
      </c>
      <c r="AU286" s="212" t="s">
        <v>82</v>
      </c>
      <c r="AY286" s="18" t="s">
        <v>115</v>
      </c>
      <c r="BE286" s="213">
        <f>IF(N286="základní",J286,0)</f>
        <v>0</v>
      </c>
      <c r="BF286" s="213">
        <f>IF(N286="snížená",J286,0)</f>
        <v>0</v>
      </c>
      <c r="BG286" s="213">
        <f>IF(N286="zákl. přenesená",J286,0)</f>
        <v>0</v>
      </c>
      <c r="BH286" s="213">
        <f>IF(N286="sníž. přenesená",J286,0)</f>
        <v>0</v>
      </c>
      <c r="BI286" s="213">
        <f>IF(N286="nulová",J286,0)</f>
        <v>0</v>
      </c>
      <c r="BJ286" s="18" t="s">
        <v>80</v>
      </c>
      <c r="BK286" s="213">
        <f>ROUND(I286*H286,2)</f>
        <v>0</v>
      </c>
      <c r="BL286" s="18" t="s">
        <v>122</v>
      </c>
      <c r="BM286" s="212" t="s">
        <v>350</v>
      </c>
    </row>
    <row r="287" s="2" customFormat="1">
      <c r="A287" s="39"/>
      <c r="B287" s="40"/>
      <c r="C287" s="41"/>
      <c r="D287" s="214" t="s">
        <v>124</v>
      </c>
      <c r="E287" s="41"/>
      <c r="F287" s="215" t="s">
        <v>351</v>
      </c>
      <c r="G287" s="41"/>
      <c r="H287" s="41"/>
      <c r="I287" s="216"/>
      <c r="J287" s="41"/>
      <c r="K287" s="41"/>
      <c r="L287" s="45"/>
      <c r="M287" s="217"/>
      <c r="N287" s="218"/>
      <c r="O287" s="85"/>
      <c r="P287" s="85"/>
      <c r="Q287" s="85"/>
      <c r="R287" s="85"/>
      <c r="S287" s="85"/>
      <c r="T287" s="86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124</v>
      </c>
      <c r="AU287" s="18" t="s">
        <v>82</v>
      </c>
    </row>
    <row r="288" s="12" customFormat="1" ht="22.8" customHeight="1">
      <c r="A288" s="12"/>
      <c r="B288" s="185"/>
      <c r="C288" s="186"/>
      <c r="D288" s="187" t="s">
        <v>71</v>
      </c>
      <c r="E288" s="199" t="s">
        <v>82</v>
      </c>
      <c r="F288" s="199" t="s">
        <v>352</v>
      </c>
      <c r="G288" s="186"/>
      <c r="H288" s="186"/>
      <c r="I288" s="189"/>
      <c r="J288" s="200">
        <f>BK288</f>
        <v>0</v>
      </c>
      <c r="K288" s="186"/>
      <c r="L288" s="191"/>
      <c r="M288" s="192"/>
      <c r="N288" s="193"/>
      <c r="O288" s="193"/>
      <c r="P288" s="194">
        <f>SUM(P289:P328)</f>
        <v>0</v>
      </c>
      <c r="Q288" s="193"/>
      <c r="R288" s="194">
        <f>SUM(R289:R328)</f>
        <v>136.11280561999999</v>
      </c>
      <c r="S288" s="193"/>
      <c r="T288" s="195">
        <f>SUM(T289:T328)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196" t="s">
        <v>80</v>
      </c>
      <c r="AT288" s="197" t="s">
        <v>71</v>
      </c>
      <c r="AU288" s="197" t="s">
        <v>80</v>
      </c>
      <c r="AY288" s="196" t="s">
        <v>115</v>
      </c>
      <c r="BK288" s="198">
        <f>SUM(BK289:BK328)</f>
        <v>0</v>
      </c>
    </row>
    <row r="289" s="2" customFormat="1" ht="44.25" customHeight="1">
      <c r="A289" s="39"/>
      <c r="B289" s="40"/>
      <c r="C289" s="201" t="s">
        <v>353</v>
      </c>
      <c r="D289" s="201" t="s">
        <v>117</v>
      </c>
      <c r="E289" s="202" t="s">
        <v>354</v>
      </c>
      <c r="F289" s="203" t="s">
        <v>355</v>
      </c>
      <c r="G289" s="204" t="s">
        <v>130</v>
      </c>
      <c r="H289" s="205">
        <v>74.840000000000003</v>
      </c>
      <c r="I289" s="206"/>
      <c r="J289" s="207">
        <f>ROUND(I289*H289,2)</f>
        <v>0</v>
      </c>
      <c r="K289" s="203" t="s">
        <v>121</v>
      </c>
      <c r="L289" s="45"/>
      <c r="M289" s="208" t="s">
        <v>19</v>
      </c>
      <c r="N289" s="209" t="s">
        <v>43</v>
      </c>
      <c r="O289" s="85"/>
      <c r="P289" s="210">
        <f>O289*H289</f>
        <v>0</v>
      </c>
      <c r="Q289" s="210">
        <v>1.6299999999999999</v>
      </c>
      <c r="R289" s="210">
        <f>Q289*H289</f>
        <v>121.9892</v>
      </c>
      <c r="S289" s="210">
        <v>0</v>
      </c>
      <c r="T289" s="211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12" t="s">
        <v>122</v>
      </c>
      <c r="AT289" s="212" t="s">
        <v>117</v>
      </c>
      <c r="AU289" s="212" t="s">
        <v>82</v>
      </c>
      <c r="AY289" s="18" t="s">
        <v>115</v>
      </c>
      <c r="BE289" s="213">
        <f>IF(N289="základní",J289,0)</f>
        <v>0</v>
      </c>
      <c r="BF289" s="213">
        <f>IF(N289="snížená",J289,0)</f>
        <v>0</v>
      </c>
      <c r="BG289" s="213">
        <f>IF(N289="zákl. přenesená",J289,0)</f>
        <v>0</v>
      </c>
      <c r="BH289" s="213">
        <f>IF(N289="sníž. přenesená",J289,0)</f>
        <v>0</v>
      </c>
      <c r="BI289" s="213">
        <f>IF(N289="nulová",J289,0)</f>
        <v>0</v>
      </c>
      <c r="BJ289" s="18" t="s">
        <v>80</v>
      </c>
      <c r="BK289" s="213">
        <f>ROUND(I289*H289,2)</f>
        <v>0</v>
      </c>
      <c r="BL289" s="18" t="s">
        <v>122</v>
      </c>
      <c r="BM289" s="212" t="s">
        <v>356</v>
      </c>
    </row>
    <row r="290" s="2" customFormat="1">
      <c r="A290" s="39"/>
      <c r="B290" s="40"/>
      <c r="C290" s="41"/>
      <c r="D290" s="214" t="s">
        <v>124</v>
      </c>
      <c r="E290" s="41"/>
      <c r="F290" s="215" t="s">
        <v>357</v>
      </c>
      <c r="G290" s="41"/>
      <c r="H290" s="41"/>
      <c r="I290" s="216"/>
      <c r="J290" s="41"/>
      <c r="K290" s="41"/>
      <c r="L290" s="45"/>
      <c r="M290" s="217"/>
      <c r="N290" s="218"/>
      <c r="O290" s="85"/>
      <c r="P290" s="85"/>
      <c r="Q290" s="85"/>
      <c r="R290" s="85"/>
      <c r="S290" s="85"/>
      <c r="T290" s="86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124</v>
      </c>
      <c r="AU290" s="18" t="s">
        <v>82</v>
      </c>
    </row>
    <row r="291" s="14" customFormat="1">
      <c r="A291" s="14"/>
      <c r="B291" s="231"/>
      <c r="C291" s="232"/>
      <c r="D291" s="221" t="s">
        <v>126</v>
      </c>
      <c r="E291" s="233" t="s">
        <v>19</v>
      </c>
      <c r="F291" s="234" t="s">
        <v>163</v>
      </c>
      <c r="G291" s="232"/>
      <c r="H291" s="233" t="s">
        <v>19</v>
      </c>
      <c r="I291" s="235"/>
      <c r="J291" s="232"/>
      <c r="K291" s="232"/>
      <c r="L291" s="236"/>
      <c r="M291" s="237"/>
      <c r="N291" s="238"/>
      <c r="O291" s="238"/>
      <c r="P291" s="238"/>
      <c r="Q291" s="238"/>
      <c r="R291" s="238"/>
      <c r="S291" s="238"/>
      <c r="T291" s="239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40" t="s">
        <v>126</v>
      </c>
      <c r="AU291" s="240" t="s">
        <v>82</v>
      </c>
      <c r="AV291" s="14" t="s">
        <v>80</v>
      </c>
      <c r="AW291" s="14" t="s">
        <v>33</v>
      </c>
      <c r="AX291" s="14" t="s">
        <v>72</v>
      </c>
      <c r="AY291" s="240" t="s">
        <v>115</v>
      </c>
    </row>
    <row r="292" s="13" customFormat="1">
      <c r="A292" s="13"/>
      <c r="B292" s="219"/>
      <c r="C292" s="220"/>
      <c r="D292" s="221" t="s">
        <v>126</v>
      </c>
      <c r="E292" s="222" t="s">
        <v>19</v>
      </c>
      <c r="F292" s="223" t="s">
        <v>164</v>
      </c>
      <c r="G292" s="220"/>
      <c r="H292" s="224">
        <v>19.495000000000001</v>
      </c>
      <c r="I292" s="225"/>
      <c r="J292" s="220"/>
      <c r="K292" s="220"/>
      <c r="L292" s="226"/>
      <c r="M292" s="227"/>
      <c r="N292" s="228"/>
      <c r="O292" s="228"/>
      <c r="P292" s="228"/>
      <c r="Q292" s="228"/>
      <c r="R292" s="228"/>
      <c r="S292" s="228"/>
      <c r="T292" s="229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0" t="s">
        <v>126</v>
      </c>
      <c r="AU292" s="230" t="s">
        <v>82</v>
      </c>
      <c r="AV292" s="13" t="s">
        <v>82</v>
      </c>
      <c r="AW292" s="13" t="s">
        <v>33</v>
      </c>
      <c r="AX292" s="13" t="s">
        <v>72</v>
      </c>
      <c r="AY292" s="230" t="s">
        <v>115</v>
      </c>
    </row>
    <row r="293" s="13" customFormat="1">
      <c r="A293" s="13"/>
      <c r="B293" s="219"/>
      <c r="C293" s="220"/>
      <c r="D293" s="221" t="s">
        <v>126</v>
      </c>
      <c r="E293" s="222" t="s">
        <v>19</v>
      </c>
      <c r="F293" s="223" t="s">
        <v>358</v>
      </c>
      <c r="G293" s="220"/>
      <c r="H293" s="224">
        <v>-8.3550000000000004</v>
      </c>
      <c r="I293" s="225"/>
      <c r="J293" s="220"/>
      <c r="K293" s="220"/>
      <c r="L293" s="226"/>
      <c r="M293" s="227"/>
      <c r="N293" s="228"/>
      <c r="O293" s="228"/>
      <c r="P293" s="228"/>
      <c r="Q293" s="228"/>
      <c r="R293" s="228"/>
      <c r="S293" s="228"/>
      <c r="T293" s="229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0" t="s">
        <v>126</v>
      </c>
      <c r="AU293" s="230" t="s">
        <v>82</v>
      </c>
      <c r="AV293" s="13" t="s">
        <v>82</v>
      </c>
      <c r="AW293" s="13" t="s">
        <v>33</v>
      </c>
      <c r="AX293" s="13" t="s">
        <v>72</v>
      </c>
      <c r="AY293" s="230" t="s">
        <v>115</v>
      </c>
    </row>
    <row r="294" s="14" customFormat="1">
      <c r="A294" s="14"/>
      <c r="B294" s="231"/>
      <c r="C294" s="232"/>
      <c r="D294" s="221" t="s">
        <v>126</v>
      </c>
      <c r="E294" s="233" t="s">
        <v>19</v>
      </c>
      <c r="F294" s="234" t="s">
        <v>359</v>
      </c>
      <c r="G294" s="232"/>
      <c r="H294" s="233" t="s">
        <v>19</v>
      </c>
      <c r="I294" s="235"/>
      <c r="J294" s="232"/>
      <c r="K294" s="232"/>
      <c r="L294" s="236"/>
      <c r="M294" s="237"/>
      <c r="N294" s="238"/>
      <c r="O294" s="238"/>
      <c r="P294" s="238"/>
      <c r="Q294" s="238"/>
      <c r="R294" s="238"/>
      <c r="S294" s="238"/>
      <c r="T294" s="239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40" t="s">
        <v>126</v>
      </c>
      <c r="AU294" s="240" t="s">
        <v>82</v>
      </c>
      <c r="AV294" s="14" t="s">
        <v>80</v>
      </c>
      <c r="AW294" s="14" t="s">
        <v>33</v>
      </c>
      <c r="AX294" s="14" t="s">
        <v>72</v>
      </c>
      <c r="AY294" s="240" t="s">
        <v>115</v>
      </c>
    </row>
    <row r="295" s="13" customFormat="1">
      <c r="A295" s="13"/>
      <c r="B295" s="219"/>
      <c r="C295" s="220"/>
      <c r="D295" s="221" t="s">
        <v>126</v>
      </c>
      <c r="E295" s="222" t="s">
        <v>19</v>
      </c>
      <c r="F295" s="223" t="s">
        <v>153</v>
      </c>
      <c r="G295" s="220"/>
      <c r="H295" s="224">
        <v>4.7999999999999998</v>
      </c>
      <c r="I295" s="225"/>
      <c r="J295" s="220"/>
      <c r="K295" s="220"/>
      <c r="L295" s="226"/>
      <c r="M295" s="227"/>
      <c r="N295" s="228"/>
      <c r="O295" s="228"/>
      <c r="P295" s="228"/>
      <c r="Q295" s="228"/>
      <c r="R295" s="228"/>
      <c r="S295" s="228"/>
      <c r="T295" s="229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0" t="s">
        <v>126</v>
      </c>
      <c r="AU295" s="230" t="s">
        <v>82</v>
      </c>
      <c r="AV295" s="13" t="s">
        <v>82</v>
      </c>
      <c r="AW295" s="13" t="s">
        <v>33</v>
      </c>
      <c r="AX295" s="13" t="s">
        <v>72</v>
      </c>
      <c r="AY295" s="230" t="s">
        <v>115</v>
      </c>
    </row>
    <row r="296" s="13" customFormat="1">
      <c r="A296" s="13"/>
      <c r="B296" s="219"/>
      <c r="C296" s="220"/>
      <c r="D296" s="221" t="s">
        <v>126</v>
      </c>
      <c r="E296" s="222" t="s">
        <v>19</v>
      </c>
      <c r="F296" s="223" t="s">
        <v>154</v>
      </c>
      <c r="G296" s="220"/>
      <c r="H296" s="224">
        <v>4.5999999999999996</v>
      </c>
      <c r="I296" s="225"/>
      <c r="J296" s="220"/>
      <c r="K296" s="220"/>
      <c r="L296" s="226"/>
      <c r="M296" s="227"/>
      <c r="N296" s="228"/>
      <c r="O296" s="228"/>
      <c r="P296" s="228"/>
      <c r="Q296" s="228"/>
      <c r="R296" s="228"/>
      <c r="S296" s="228"/>
      <c r="T296" s="229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0" t="s">
        <v>126</v>
      </c>
      <c r="AU296" s="230" t="s">
        <v>82</v>
      </c>
      <c r="AV296" s="13" t="s">
        <v>82</v>
      </c>
      <c r="AW296" s="13" t="s">
        <v>33</v>
      </c>
      <c r="AX296" s="13" t="s">
        <v>72</v>
      </c>
      <c r="AY296" s="230" t="s">
        <v>115</v>
      </c>
    </row>
    <row r="297" s="13" customFormat="1">
      <c r="A297" s="13"/>
      <c r="B297" s="219"/>
      <c r="C297" s="220"/>
      <c r="D297" s="221" t="s">
        <v>126</v>
      </c>
      <c r="E297" s="222" t="s">
        <v>19</v>
      </c>
      <c r="F297" s="223" t="s">
        <v>155</v>
      </c>
      <c r="G297" s="220"/>
      <c r="H297" s="224">
        <v>4.524</v>
      </c>
      <c r="I297" s="225"/>
      <c r="J297" s="220"/>
      <c r="K297" s="220"/>
      <c r="L297" s="226"/>
      <c r="M297" s="227"/>
      <c r="N297" s="228"/>
      <c r="O297" s="228"/>
      <c r="P297" s="228"/>
      <c r="Q297" s="228"/>
      <c r="R297" s="228"/>
      <c r="S297" s="228"/>
      <c r="T297" s="229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0" t="s">
        <v>126</v>
      </c>
      <c r="AU297" s="230" t="s">
        <v>82</v>
      </c>
      <c r="AV297" s="13" t="s">
        <v>82</v>
      </c>
      <c r="AW297" s="13" t="s">
        <v>33</v>
      </c>
      <c r="AX297" s="13" t="s">
        <v>72</v>
      </c>
      <c r="AY297" s="230" t="s">
        <v>115</v>
      </c>
    </row>
    <row r="298" s="13" customFormat="1">
      <c r="A298" s="13"/>
      <c r="B298" s="219"/>
      <c r="C298" s="220"/>
      <c r="D298" s="221" t="s">
        <v>126</v>
      </c>
      <c r="E298" s="222" t="s">
        <v>19</v>
      </c>
      <c r="F298" s="223" t="s">
        <v>156</v>
      </c>
      <c r="G298" s="220"/>
      <c r="H298" s="224">
        <v>6.46</v>
      </c>
      <c r="I298" s="225"/>
      <c r="J298" s="220"/>
      <c r="K298" s="220"/>
      <c r="L298" s="226"/>
      <c r="M298" s="227"/>
      <c r="N298" s="228"/>
      <c r="O298" s="228"/>
      <c r="P298" s="228"/>
      <c r="Q298" s="228"/>
      <c r="R298" s="228"/>
      <c r="S298" s="228"/>
      <c r="T298" s="229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0" t="s">
        <v>126</v>
      </c>
      <c r="AU298" s="230" t="s">
        <v>82</v>
      </c>
      <c r="AV298" s="13" t="s">
        <v>82</v>
      </c>
      <c r="AW298" s="13" t="s">
        <v>33</v>
      </c>
      <c r="AX298" s="13" t="s">
        <v>72</v>
      </c>
      <c r="AY298" s="230" t="s">
        <v>115</v>
      </c>
    </row>
    <row r="299" s="13" customFormat="1">
      <c r="A299" s="13"/>
      <c r="B299" s="219"/>
      <c r="C299" s="220"/>
      <c r="D299" s="221" t="s">
        <v>126</v>
      </c>
      <c r="E299" s="222" t="s">
        <v>19</v>
      </c>
      <c r="F299" s="223" t="s">
        <v>157</v>
      </c>
      <c r="G299" s="220"/>
      <c r="H299" s="224">
        <v>3.3799999999999999</v>
      </c>
      <c r="I299" s="225"/>
      <c r="J299" s="220"/>
      <c r="K299" s="220"/>
      <c r="L299" s="226"/>
      <c r="M299" s="227"/>
      <c r="N299" s="228"/>
      <c r="O299" s="228"/>
      <c r="P299" s="228"/>
      <c r="Q299" s="228"/>
      <c r="R299" s="228"/>
      <c r="S299" s="228"/>
      <c r="T299" s="229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0" t="s">
        <v>126</v>
      </c>
      <c r="AU299" s="230" t="s">
        <v>82</v>
      </c>
      <c r="AV299" s="13" t="s">
        <v>82</v>
      </c>
      <c r="AW299" s="13" t="s">
        <v>33</v>
      </c>
      <c r="AX299" s="13" t="s">
        <v>72</v>
      </c>
      <c r="AY299" s="230" t="s">
        <v>115</v>
      </c>
    </row>
    <row r="300" s="14" customFormat="1">
      <c r="A300" s="14"/>
      <c r="B300" s="231"/>
      <c r="C300" s="232"/>
      <c r="D300" s="221" t="s">
        <v>126</v>
      </c>
      <c r="E300" s="233" t="s">
        <v>19</v>
      </c>
      <c r="F300" s="234" t="s">
        <v>360</v>
      </c>
      <c r="G300" s="232"/>
      <c r="H300" s="233" t="s">
        <v>19</v>
      </c>
      <c r="I300" s="235"/>
      <c r="J300" s="232"/>
      <c r="K300" s="232"/>
      <c r="L300" s="236"/>
      <c r="M300" s="237"/>
      <c r="N300" s="238"/>
      <c r="O300" s="238"/>
      <c r="P300" s="238"/>
      <c r="Q300" s="238"/>
      <c r="R300" s="238"/>
      <c r="S300" s="238"/>
      <c r="T300" s="239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0" t="s">
        <v>126</v>
      </c>
      <c r="AU300" s="240" t="s">
        <v>82</v>
      </c>
      <c r="AV300" s="14" t="s">
        <v>80</v>
      </c>
      <c r="AW300" s="14" t="s">
        <v>33</v>
      </c>
      <c r="AX300" s="14" t="s">
        <v>72</v>
      </c>
      <c r="AY300" s="240" t="s">
        <v>115</v>
      </c>
    </row>
    <row r="301" s="13" customFormat="1">
      <c r="A301" s="13"/>
      <c r="B301" s="219"/>
      <c r="C301" s="220"/>
      <c r="D301" s="221" t="s">
        <v>126</v>
      </c>
      <c r="E301" s="222" t="s">
        <v>19</v>
      </c>
      <c r="F301" s="223" t="s">
        <v>361</v>
      </c>
      <c r="G301" s="220"/>
      <c r="H301" s="224">
        <v>6.3479999999999999</v>
      </c>
      <c r="I301" s="225"/>
      <c r="J301" s="220"/>
      <c r="K301" s="220"/>
      <c r="L301" s="226"/>
      <c r="M301" s="227"/>
      <c r="N301" s="228"/>
      <c r="O301" s="228"/>
      <c r="P301" s="228"/>
      <c r="Q301" s="228"/>
      <c r="R301" s="228"/>
      <c r="S301" s="228"/>
      <c r="T301" s="229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0" t="s">
        <v>126</v>
      </c>
      <c r="AU301" s="230" t="s">
        <v>82</v>
      </c>
      <c r="AV301" s="13" t="s">
        <v>82</v>
      </c>
      <c r="AW301" s="13" t="s">
        <v>33</v>
      </c>
      <c r="AX301" s="13" t="s">
        <v>72</v>
      </c>
      <c r="AY301" s="230" t="s">
        <v>115</v>
      </c>
    </row>
    <row r="302" s="13" customFormat="1">
      <c r="A302" s="13"/>
      <c r="B302" s="219"/>
      <c r="C302" s="220"/>
      <c r="D302" s="221" t="s">
        <v>126</v>
      </c>
      <c r="E302" s="222" t="s">
        <v>19</v>
      </c>
      <c r="F302" s="223" t="s">
        <v>362</v>
      </c>
      <c r="G302" s="220"/>
      <c r="H302" s="224">
        <v>33.588000000000001</v>
      </c>
      <c r="I302" s="225"/>
      <c r="J302" s="220"/>
      <c r="K302" s="220"/>
      <c r="L302" s="226"/>
      <c r="M302" s="227"/>
      <c r="N302" s="228"/>
      <c r="O302" s="228"/>
      <c r="P302" s="228"/>
      <c r="Q302" s="228"/>
      <c r="R302" s="228"/>
      <c r="S302" s="228"/>
      <c r="T302" s="229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0" t="s">
        <v>126</v>
      </c>
      <c r="AU302" s="230" t="s">
        <v>82</v>
      </c>
      <c r="AV302" s="13" t="s">
        <v>82</v>
      </c>
      <c r="AW302" s="13" t="s">
        <v>33</v>
      </c>
      <c r="AX302" s="13" t="s">
        <v>72</v>
      </c>
      <c r="AY302" s="230" t="s">
        <v>115</v>
      </c>
    </row>
    <row r="303" s="15" customFormat="1">
      <c r="A303" s="15"/>
      <c r="B303" s="241"/>
      <c r="C303" s="242"/>
      <c r="D303" s="221" t="s">
        <v>126</v>
      </c>
      <c r="E303" s="243" t="s">
        <v>19</v>
      </c>
      <c r="F303" s="244" t="s">
        <v>136</v>
      </c>
      <c r="G303" s="242"/>
      <c r="H303" s="245">
        <v>74.840000000000003</v>
      </c>
      <c r="I303" s="246"/>
      <c r="J303" s="242"/>
      <c r="K303" s="242"/>
      <c r="L303" s="247"/>
      <c r="M303" s="248"/>
      <c r="N303" s="249"/>
      <c r="O303" s="249"/>
      <c r="P303" s="249"/>
      <c r="Q303" s="249"/>
      <c r="R303" s="249"/>
      <c r="S303" s="249"/>
      <c r="T303" s="250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51" t="s">
        <v>126</v>
      </c>
      <c r="AU303" s="251" t="s">
        <v>82</v>
      </c>
      <c r="AV303" s="15" t="s">
        <v>122</v>
      </c>
      <c r="AW303" s="15" t="s">
        <v>33</v>
      </c>
      <c r="AX303" s="15" t="s">
        <v>80</v>
      </c>
      <c r="AY303" s="251" t="s">
        <v>115</v>
      </c>
    </row>
    <row r="304" s="2" customFormat="1" ht="55.5" customHeight="1">
      <c r="A304" s="39"/>
      <c r="B304" s="40"/>
      <c r="C304" s="201" t="s">
        <v>363</v>
      </c>
      <c r="D304" s="201" t="s">
        <v>117</v>
      </c>
      <c r="E304" s="202" t="s">
        <v>364</v>
      </c>
      <c r="F304" s="203" t="s">
        <v>365</v>
      </c>
      <c r="G304" s="204" t="s">
        <v>120</v>
      </c>
      <c r="H304" s="205">
        <v>211.70400000000001</v>
      </c>
      <c r="I304" s="206"/>
      <c r="J304" s="207">
        <f>ROUND(I304*H304,2)</f>
        <v>0</v>
      </c>
      <c r="K304" s="203" t="s">
        <v>121</v>
      </c>
      <c r="L304" s="45"/>
      <c r="M304" s="208" t="s">
        <v>19</v>
      </c>
      <c r="N304" s="209" t="s">
        <v>43</v>
      </c>
      <c r="O304" s="85"/>
      <c r="P304" s="210">
        <f>O304*H304</f>
        <v>0</v>
      </c>
      <c r="Q304" s="210">
        <v>0.00031</v>
      </c>
      <c r="R304" s="210">
        <f>Q304*H304</f>
        <v>0.065628240000000004</v>
      </c>
      <c r="S304" s="210">
        <v>0</v>
      </c>
      <c r="T304" s="211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12" t="s">
        <v>122</v>
      </c>
      <c r="AT304" s="212" t="s">
        <v>117</v>
      </c>
      <c r="AU304" s="212" t="s">
        <v>82</v>
      </c>
      <c r="AY304" s="18" t="s">
        <v>115</v>
      </c>
      <c r="BE304" s="213">
        <f>IF(N304="základní",J304,0)</f>
        <v>0</v>
      </c>
      <c r="BF304" s="213">
        <f>IF(N304="snížená",J304,0)</f>
        <v>0</v>
      </c>
      <c r="BG304" s="213">
        <f>IF(N304="zákl. přenesená",J304,0)</f>
        <v>0</v>
      </c>
      <c r="BH304" s="213">
        <f>IF(N304="sníž. přenesená",J304,0)</f>
        <v>0</v>
      </c>
      <c r="BI304" s="213">
        <f>IF(N304="nulová",J304,0)</f>
        <v>0</v>
      </c>
      <c r="BJ304" s="18" t="s">
        <v>80</v>
      </c>
      <c r="BK304" s="213">
        <f>ROUND(I304*H304,2)</f>
        <v>0</v>
      </c>
      <c r="BL304" s="18" t="s">
        <v>122</v>
      </c>
      <c r="BM304" s="212" t="s">
        <v>366</v>
      </c>
    </row>
    <row r="305" s="2" customFormat="1">
      <c r="A305" s="39"/>
      <c r="B305" s="40"/>
      <c r="C305" s="41"/>
      <c r="D305" s="214" t="s">
        <v>124</v>
      </c>
      <c r="E305" s="41"/>
      <c r="F305" s="215" t="s">
        <v>367</v>
      </c>
      <c r="G305" s="41"/>
      <c r="H305" s="41"/>
      <c r="I305" s="216"/>
      <c r="J305" s="41"/>
      <c r="K305" s="41"/>
      <c r="L305" s="45"/>
      <c r="M305" s="217"/>
      <c r="N305" s="218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124</v>
      </c>
      <c r="AU305" s="18" t="s">
        <v>82</v>
      </c>
    </row>
    <row r="306" s="14" customFormat="1">
      <c r="A306" s="14"/>
      <c r="B306" s="231"/>
      <c r="C306" s="232"/>
      <c r="D306" s="221" t="s">
        <v>126</v>
      </c>
      <c r="E306" s="233" t="s">
        <v>19</v>
      </c>
      <c r="F306" s="234" t="s">
        <v>368</v>
      </c>
      <c r="G306" s="232"/>
      <c r="H306" s="233" t="s">
        <v>19</v>
      </c>
      <c r="I306" s="235"/>
      <c r="J306" s="232"/>
      <c r="K306" s="232"/>
      <c r="L306" s="236"/>
      <c r="M306" s="237"/>
      <c r="N306" s="238"/>
      <c r="O306" s="238"/>
      <c r="P306" s="238"/>
      <c r="Q306" s="238"/>
      <c r="R306" s="238"/>
      <c r="S306" s="238"/>
      <c r="T306" s="239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40" t="s">
        <v>126</v>
      </c>
      <c r="AU306" s="240" t="s">
        <v>82</v>
      </c>
      <c r="AV306" s="14" t="s">
        <v>80</v>
      </c>
      <c r="AW306" s="14" t="s">
        <v>33</v>
      </c>
      <c r="AX306" s="14" t="s">
        <v>72</v>
      </c>
      <c r="AY306" s="240" t="s">
        <v>115</v>
      </c>
    </row>
    <row r="307" s="13" customFormat="1">
      <c r="A307" s="13"/>
      <c r="B307" s="219"/>
      <c r="C307" s="220"/>
      <c r="D307" s="221" t="s">
        <v>126</v>
      </c>
      <c r="E307" s="222" t="s">
        <v>19</v>
      </c>
      <c r="F307" s="223" t="s">
        <v>369</v>
      </c>
      <c r="G307" s="220"/>
      <c r="H307" s="224">
        <v>15.199999999999999</v>
      </c>
      <c r="I307" s="225"/>
      <c r="J307" s="220"/>
      <c r="K307" s="220"/>
      <c r="L307" s="226"/>
      <c r="M307" s="227"/>
      <c r="N307" s="228"/>
      <c r="O307" s="228"/>
      <c r="P307" s="228"/>
      <c r="Q307" s="228"/>
      <c r="R307" s="228"/>
      <c r="S307" s="228"/>
      <c r="T307" s="229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0" t="s">
        <v>126</v>
      </c>
      <c r="AU307" s="230" t="s">
        <v>82</v>
      </c>
      <c r="AV307" s="13" t="s">
        <v>82</v>
      </c>
      <c r="AW307" s="13" t="s">
        <v>33</v>
      </c>
      <c r="AX307" s="13" t="s">
        <v>72</v>
      </c>
      <c r="AY307" s="230" t="s">
        <v>115</v>
      </c>
    </row>
    <row r="308" s="13" customFormat="1">
      <c r="A308" s="13"/>
      <c r="B308" s="219"/>
      <c r="C308" s="220"/>
      <c r="D308" s="221" t="s">
        <v>126</v>
      </c>
      <c r="E308" s="222" t="s">
        <v>19</v>
      </c>
      <c r="F308" s="223" t="s">
        <v>370</v>
      </c>
      <c r="G308" s="220"/>
      <c r="H308" s="224">
        <v>21.800000000000001</v>
      </c>
      <c r="I308" s="225"/>
      <c r="J308" s="220"/>
      <c r="K308" s="220"/>
      <c r="L308" s="226"/>
      <c r="M308" s="227"/>
      <c r="N308" s="228"/>
      <c r="O308" s="228"/>
      <c r="P308" s="228"/>
      <c r="Q308" s="228"/>
      <c r="R308" s="228"/>
      <c r="S308" s="228"/>
      <c r="T308" s="229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0" t="s">
        <v>126</v>
      </c>
      <c r="AU308" s="230" t="s">
        <v>82</v>
      </c>
      <c r="AV308" s="13" t="s">
        <v>82</v>
      </c>
      <c r="AW308" s="13" t="s">
        <v>33</v>
      </c>
      <c r="AX308" s="13" t="s">
        <v>72</v>
      </c>
      <c r="AY308" s="230" t="s">
        <v>115</v>
      </c>
    </row>
    <row r="309" s="13" customFormat="1">
      <c r="A309" s="13"/>
      <c r="B309" s="219"/>
      <c r="C309" s="220"/>
      <c r="D309" s="221" t="s">
        <v>126</v>
      </c>
      <c r="E309" s="222" t="s">
        <v>19</v>
      </c>
      <c r="F309" s="223" t="s">
        <v>371</v>
      </c>
      <c r="G309" s="220"/>
      <c r="H309" s="224">
        <v>12.064</v>
      </c>
      <c r="I309" s="225"/>
      <c r="J309" s="220"/>
      <c r="K309" s="220"/>
      <c r="L309" s="226"/>
      <c r="M309" s="227"/>
      <c r="N309" s="228"/>
      <c r="O309" s="228"/>
      <c r="P309" s="228"/>
      <c r="Q309" s="228"/>
      <c r="R309" s="228"/>
      <c r="S309" s="228"/>
      <c r="T309" s="229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0" t="s">
        <v>126</v>
      </c>
      <c r="AU309" s="230" t="s">
        <v>82</v>
      </c>
      <c r="AV309" s="13" t="s">
        <v>82</v>
      </c>
      <c r="AW309" s="13" t="s">
        <v>33</v>
      </c>
      <c r="AX309" s="13" t="s">
        <v>72</v>
      </c>
      <c r="AY309" s="230" t="s">
        <v>115</v>
      </c>
    </row>
    <row r="310" s="13" customFormat="1">
      <c r="A310" s="13"/>
      <c r="B310" s="219"/>
      <c r="C310" s="220"/>
      <c r="D310" s="221" t="s">
        <v>126</v>
      </c>
      <c r="E310" s="222" t="s">
        <v>19</v>
      </c>
      <c r="F310" s="223" t="s">
        <v>372</v>
      </c>
      <c r="G310" s="220"/>
      <c r="H310" s="224">
        <v>17.460000000000001</v>
      </c>
      <c r="I310" s="225"/>
      <c r="J310" s="220"/>
      <c r="K310" s="220"/>
      <c r="L310" s="226"/>
      <c r="M310" s="227"/>
      <c r="N310" s="228"/>
      <c r="O310" s="228"/>
      <c r="P310" s="228"/>
      <c r="Q310" s="228"/>
      <c r="R310" s="228"/>
      <c r="S310" s="228"/>
      <c r="T310" s="229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0" t="s">
        <v>126</v>
      </c>
      <c r="AU310" s="230" t="s">
        <v>82</v>
      </c>
      <c r="AV310" s="13" t="s">
        <v>82</v>
      </c>
      <c r="AW310" s="13" t="s">
        <v>33</v>
      </c>
      <c r="AX310" s="13" t="s">
        <v>72</v>
      </c>
      <c r="AY310" s="230" t="s">
        <v>115</v>
      </c>
    </row>
    <row r="311" s="13" customFormat="1">
      <c r="A311" s="13"/>
      <c r="B311" s="219"/>
      <c r="C311" s="220"/>
      <c r="D311" s="221" t="s">
        <v>126</v>
      </c>
      <c r="E311" s="222" t="s">
        <v>19</v>
      </c>
      <c r="F311" s="223" t="s">
        <v>373</v>
      </c>
      <c r="G311" s="220"/>
      <c r="H311" s="224">
        <v>11.18</v>
      </c>
      <c r="I311" s="225"/>
      <c r="J311" s="220"/>
      <c r="K311" s="220"/>
      <c r="L311" s="226"/>
      <c r="M311" s="227"/>
      <c r="N311" s="228"/>
      <c r="O311" s="228"/>
      <c r="P311" s="228"/>
      <c r="Q311" s="228"/>
      <c r="R311" s="228"/>
      <c r="S311" s="228"/>
      <c r="T311" s="229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0" t="s">
        <v>126</v>
      </c>
      <c r="AU311" s="230" t="s">
        <v>82</v>
      </c>
      <c r="AV311" s="13" t="s">
        <v>82</v>
      </c>
      <c r="AW311" s="13" t="s">
        <v>33</v>
      </c>
      <c r="AX311" s="13" t="s">
        <v>72</v>
      </c>
      <c r="AY311" s="230" t="s">
        <v>115</v>
      </c>
    </row>
    <row r="312" s="13" customFormat="1">
      <c r="A312" s="13"/>
      <c r="B312" s="219"/>
      <c r="C312" s="220"/>
      <c r="D312" s="221" t="s">
        <v>126</v>
      </c>
      <c r="E312" s="222" t="s">
        <v>19</v>
      </c>
      <c r="F312" s="223" t="s">
        <v>374</v>
      </c>
      <c r="G312" s="220"/>
      <c r="H312" s="224">
        <v>26</v>
      </c>
      <c r="I312" s="225"/>
      <c r="J312" s="220"/>
      <c r="K312" s="220"/>
      <c r="L312" s="226"/>
      <c r="M312" s="227"/>
      <c r="N312" s="228"/>
      <c r="O312" s="228"/>
      <c r="P312" s="228"/>
      <c r="Q312" s="228"/>
      <c r="R312" s="228"/>
      <c r="S312" s="228"/>
      <c r="T312" s="229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0" t="s">
        <v>126</v>
      </c>
      <c r="AU312" s="230" t="s">
        <v>82</v>
      </c>
      <c r="AV312" s="13" t="s">
        <v>82</v>
      </c>
      <c r="AW312" s="13" t="s">
        <v>33</v>
      </c>
      <c r="AX312" s="13" t="s">
        <v>72</v>
      </c>
      <c r="AY312" s="230" t="s">
        <v>115</v>
      </c>
    </row>
    <row r="313" s="13" customFormat="1">
      <c r="A313" s="13"/>
      <c r="B313" s="219"/>
      <c r="C313" s="220"/>
      <c r="D313" s="221" t="s">
        <v>126</v>
      </c>
      <c r="E313" s="222" t="s">
        <v>19</v>
      </c>
      <c r="F313" s="223" t="s">
        <v>375</v>
      </c>
      <c r="G313" s="220"/>
      <c r="H313" s="224">
        <v>108</v>
      </c>
      <c r="I313" s="225"/>
      <c r="J313" s="220"/>
      <c r="K313" s="220"/>
      <c r="L313" s="226"/>
      <c r="M313" s="227"/>
      <c r="N313" s="228"/>
      <c r="O313" s="228"/>
      <c r="P313" s="228"/>
      <c r="Q313" s="228"/>
      <c r="R313" s="228"/>
      <c r="S313" s="228"/>
      <c r="T313" s="229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0" t="s">
        <v>126</v>
      </c>
      <c r="AU313" s="230" t="s">
        <v>82</v>
      </c>
      <c r="AV313" s="13" t="s">
        <v>82</v>
      </c>
      <c r="AW313" s="13" t="s">
        <v>33</v>
      </c>
      <c r="AX313" s="13" t="s">
        <v>72</v>
      </c>
      <c r="AY313" s="230" t="s">
        <v>115</v>
      </c>
    </row>
    <row r="314" s="15" customFormat="1">
      <c r="A314" s="15"/>
      <c r="B314" s="241"/>
      <c r="C314" s="242"/>
      <c r="D314" s="221" t="s">
        <v>126</v>
      </c>
      <c r="E314" s="243" t="s">
        <v>19</v>
      </c>
      <c r="F314" s="244" t="s">
        <v>136</v>
      </c>
      <c r="G314" s="242"/>
      <c r="H314" s="245">
        <v>211.70400000000001</v>
      </c>
      <c r="I314" s="246"/>
      <c r="J314" s="242"/>
      <c r="K314" s="242"/>
      <c r="L314" s="247"/>
      <c r="M314" s="248"/>
      <c r="N314" s="249"/>
      <c r="O314" s="249"/>
      <c r="P314" s="249"/>
      <c r="Q314" s="249"/>
      <c r="R314" s="249"/>
      <c r="S314" s="249"/>
      <c r="T314" s="250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51" t="s">
        <v>126</v>
      </c>
      <c r="AU314" s="251" t="s">
        <v>82</v>
      </c>
      <c r="AV314" s="15" t="s">
        <v>122</v>
      </c>
      <c r="AW314" s="15" t="s">
        <v>33</v>
      </c>
      <c r="AX314" s="15" t="s">
        <v>80</v>
      </c>
      <c r="AY314" s="251" t="s">
        <v>115</v>
      </c>
    </row>
    <row r="315" s="2" customFormat="1" ht="24.15" customHeight="1">
      <c r="A315" s="39"/>
      <c r="B315" s="40"/>
      <c r="C315" s="252" t="s">
        <v>376</v>
      </c>
      <c r="D315" s="252" t="s">
        <v>174</v>
      </c>
      <c r="E315" s="253" t="s">
        <v>377</v>
      </c>
      <c r="F315" s="254" t="s">
        <v>378</v>
      </c>
      <c r="G315" s="255" t="s">
        <v>120</v>
      </c>
      <c r="H315" s="256">
        <v>250.76300000000001</v>
      </c>
      <c r="I315" s="257"/>
      <c r="J315" s="258">
        <f>ROUND(I315*H315,2)</f>
        <v>0</v>
      </c>
      <c r="K315" s="254" t="s">
        <v>121</v>
      </c>
      <c r="L315" s="259"/>
      <c r="M315" s="260" t="s">
        <v>19</v>
      </c>
      <c r="N315" s="261" t="s">
        <v>43</v>
      </c>
      <c r="O315" s="85"/>
      <c r="P315" s="210">
        <f>O315*H315</f>
        <v>0</v>
      </c>
      <c r="Q315" s="210">
        <v>0.00029999999999999997</v>
      </c>
      <c r="R315" s="210">
        <f>Q315*H315</f>
        <v>0.075228900000000001</v>
      </c>
      <c r="S315" s="210">
        <v>0</v>
      </c>
      <c r="T315" s="211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12" t="s">
        <v>178</v>
      </c>
      <c r="AT315" s="212" t="s">
        <v>174</v>
      </c>
      <c r="AU315" s="212" t="s">
        <v>82</v>
      </c>
      <c r="AY315" s="18" t="s">
        <v>115</v>
      </c>
      <c r="BE315" s="213">
        <f>IF(N315="základní",J315,0)</f>
        <v>0</v>
      </c>
      <c r="BF315" s="213">
        <f>IF(N315="snížená",J315,0)</f>
        <v>0</v>
      </c>
      <c r="BG315" s="213">
        <f>IF(N315="zákl. přenesená",J315,0)</f>
        <v>0</v>
      </c>
      <c r="BH315" s="213">
        <f>IF(N315="sníž. přenesená",J315,0)</f>
        <v>0</v>
      </c>
      <c r="BI315" s="213">
        <f>IF(N315="nulová",J315,0)</f>
        <v>0</v>
      </c>
      <c r="BJ315" s="18" t="s">
        <v>80</v>
      </c>
      <c r="BK315" s="213">
        <f>ROUND(I315*H315,2)</f>
        <v>0</v>
      </c>
      <c r="BL315" s="18" t="s">
        <v>122</v>
      </c>
      <c r="BM315" s="212" t="s">
        <v>379</v>
      </c>
    </row>
    <row r="316" s="13" customFormat="1">
      <c r="A316" s="13"/>
      <c r="B316" s="219"/>
      <c r="C316" s="220"/>
      <c r="D316" s="221" t="s">
        <v>126</v>
      </c>
      <c r="E316" s="222" t="s">
        <v>19</v>
      </c>
      <c r="F316" s="223" t="s">
        <v>380</v>
      </c>
      <c r="G316" s="220"/>
      <c r="H316" s="224">
        <v>211.70400000000001</v>
      </c>
      <c r="I316" s="225"/>
      <c r="J316" s="220"/>
      <c r="K316" s="220"/>
      <c r="L316" s="226"/>
      <c r="M316" s="227"/>
      <c r="N316" s="228"/>
      <c r="O316" s="228"/>
      <c r="P316" s="228"/>
      <c r="Q316" s="228"/>
      <c r="R316" s="228"/>
      <c r="S316" s="228"/>
      <c r="T316" s="229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0" t="s">
        <v>126</v>
      </c>
      <c r="AU316" s="230" t="s">
        <v>82</v>
      </c>
      <c r="AV316" s="13" t="s">
        <v>82</v>
      </c>
      <c r="AW316" s="13" t="s">
        <v>33</v>
      </c>
      <c r="AX316" s="13" t="s">
        <v>80</v>
      </c>
      <c r="AY316" s="230" t="s">
        <v>115</v>
      </c>
    </row>
    <row r="317" s="13" customFormat="1">
      <c r="A317" s="13"/>
      <c r="B317" s="219"/>
      <c r="C317" s="220"/>
      <c r="D317" s="221" t="s">
        <v>126</v>
      </c>
      <c r="E317" s="220"/>
      <c r="F317" s="223" t="s">
        <v>381</v>
      </c>
      <c r="G317" s="220"/>
      <c r="H317" s="224">
        <v>250.76300000000001</v>
      </c>
      <c r="I317" s="225"/>
      <c r="J317" s="220"/>
      <c r="K317" s="220"/>
      <c r="L317" s="226"/>
      <c r="M317" s="227"/>
      <c r="N317" s="228"/>
      <c r="O317" s="228"/>
      <c r="P317" s="228"/>
      <c r="Q317" s="228"/>
      <c r="R317" s="228"/>
      <c r="S317" s="228"/>
      <c r="T317" s="229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0" t="s">
        <v>126</v>
      </c>
      <c r="AU317" s="230" t="s">
        <v>82</v>
      </c>
      <c r="AV317" s="13" t="s">
        <v>82</v>
      </c>
      <c r="AW317" s="13" t="s">
        <v>4</v>
      </c>
      <c r="AX317" s="13" t="s">
        <v>80</v>
      </c>
      <c r="AY317" s="230" t="s">
        <v>115</v>
      </c>
    </row>
    <row r="318" s="2" customFormat="1" ht="16.5" customHeight="1">
      <c r="A318" s="39"/>
      <c r="B318" s="40"/>
      <c r="C318" s="201" t="s">
        <v>382</v>
      </c>
      <c r="D318" s="201" t="s">
        <v>117</v>
      </c>
      <c r="E318" s="202" t="s">
        <v>383</v>
      </c>
      <c r="F318" s="203" t="s">
        <v>384</v>
      </c>
      <c r="G318" s="204" t="s">
        <v>130</v>
      </c>
      <c r="H318" s="205">
        <v>8.3550000000000004</v>
      </c>
      <c r="I318" s="206"/>
      <c r="J318" s="207">
        <f>ROUND(I318*H318,2)</f>
        <v>0</v>
      </c>
      <c r="K318" s="203" t="s">
        <v>121</v>
      </c>
      <c r="L318" s="45"/>
      <c r="M318" s="208" t="s">
        <v>19</v>
      </c>
      <c r="N318" s="209" t="s">
        <v>43</v>
      </c>
      <c r="O318" s="85"/>
      <c r="P318" s="210">
        <f>O318*H318</f>
        <v>0</v>
      </c>
      <c r="Q318" s="210">
        <v>1.6299999999999999</v>
      </c>
      <c r="R318" s="210">
        <f>Q318*H318</f>
        <v>13.618650000000001</v>
      </c>
      <c r="S318" s="210">
        <v>0</v>
      </c>
      <c r="T318" s="211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12" t="s">
        <v>122</v>
      </c>
      <c r="AT318" s="212" t="s">
        <v>117</v>
      </c>
      <c r="AU318" s="212" t="s">
        <v>82</v>
      </c>
      <c r="AY318" s="18" t="s">
        <v>115</v>
      </c>
      <c r="BE318" s="213">
        <f>IF(N318="základní",J318,0)</f>
        <v>0</v>
      </c>
      <c r="BF318" s="213">
        <f>IF(N318="snížená",J318,0)</f>
        <v>0</v>
      </c>
      <c r="BG318" s="213">
        <f>IF(N318="zákl. přenesená",J318,0)</f>
        <v>0</v>
      </c>
      <c r="BH318" s="213">
        <f>IF(N318="sníž. přenesená",J318,0)</f>
        <v>0</v>
      </c>
      <c r="BI318" s="213">
        <f>IF(N318="nulová",J318,0)</f>
        <v>0</v>
      </c>
      <c r="BJ318" s="18" t="s">
        <v>80</v>
      </c>
      <c r="BK318" s="213">
        <f>ROUND(I318*H318,2)</f>
        <v>0</v>
      </c>
      <c r="BL318" s="18" t="s">
        <v>122</v>
      </c>
      <c r="BM318" s="212" t="s">
        <v>385</v>
      </c>
    </row>
    <row r="319" s="2" customFormat="1">
      <c r="A319" s="39"/>
      <c r="B319" s="40"/>
      <c r="C319" s="41"/>
      <c r="D319" s="214" t="s">
        <v>124</v>
      </c>
      <c r="E319" s="41"/>
      <c r="F319" s="215" t="s">
        <v>386</v>
      </c>
      <c r="G319" s="41"/>
      <c r="H319" s="41"/>
      <c r="I319" s="216"/>
      <c r="J319" s="41"/>
      <c r="K319" s="41"/>
      <c r="L319" s="45"/>
      <c r="M319" s="217"/>
      <c r="N319" s="218"/>
      <c r="O319" s="85"/>
      <c r="P319" s="85"/>
      <c r="Q319" s="85"/>
      <c r="R319" s="85"/>
      <c r="S319" s="85"/>
      <c r="T319" s="86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124</v>
      </c>
      <c r="AU319" s="18" t="s">
        <v>82</v>
      </c>
    </row>
    <row r="320" s="14" customFormat="1">
      <c r="A320" s="14"/>
      <c r="B320" s="231"/>
      <c r="C320" s="232"/>
      <c r="D320" s="221" t="s">
        <v>126</v>
      </c>
      <c r="E320" s="233" t="s">
        <v>19</v>
      </c>
      <c r="F320" s="234" t="s">
        <v>163</v>
      </c>
      <c r="G320" s="232"/>
      <c r="H320" s="233" t="s">
        <v>19</v>
      </c>
      <c r="I320" s="235"/>
      <c r="J320" s="232"/>
      <c r="K320" s="232"/>
      <c r="L320" s="236"/>
      <c r="M320" s="237"/>
      <c r="N320" s="238"/>
      <c r="O320" s="238"/>
      <c r="P320" s="238"/>
      <c r="Q320" s="238"/>
      <c r="R320" s="238"/>
      <c r="S320" s="238"/>
      <c r="T320" s="239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40" t="s">
        <v>126</v>
      </c>
      <c r="AU320" s="240" t="s">
        <v>82</v>
      </c>
      <c r="AV320" s="14" t="s">
        <v>80</v>
      </c>
      <c r="AW320" s="14" t="s">
        <v>33</v>
      </c>
      <c r="AX320" s="14" t="s">
        <v>72</v>
      </c>
      <c r="AY320" s="240" t="s">
        <v>115</v>
      </c>
    </row>
    <row r="321" s="13" customFormat="1">
      <c r="A321" s="13"/>
      <c r="B321" s="219"/>
      <c r="C321" s="220"/>
      <c r="D321" s="221" t="s">
        <v>126</v>
      </c>
      <c r="E321" s="222" t="s">
        <v>19</v>
      </c>
      <c r="F321" s="223" t="s">
        <v>387</v>
      </c>
      <c r="G321" s="220"/>
      <c r="H321" s="224">
        <v>8.3550000000000004</v>
      </c>
      <c r="I321" s="225"/>
      <c r="J321" s="220"/>
      <c r="K321" s="220"/>
      <c r="L321" s="226"/>
      <c r="M321" s="227"/>
      <c r="N321" s="228"/>
      <c r="O321" s="228"/>
      <c r="P321" s="228"/>
      <c r="Q321" s="228"/>
      <c r="R321" s="228"/>
      <c r="S321" s="228"/>
      <c r="T321" s="229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0" t="s">
        <v>126</v>
      </c>
      <c r="AU321" s="230" t="s">
        <v>82</v>
      </c>
      <c r="AV321" s="13" t="s">
        <v>82</v>
      </c>
      <c r="AW321" s="13" t="s">
        <v>33</v>
      </c>
      <c r="AX321" s="13" t="s">
        <v>80</v>
      </c>
      <c r="AY321" s="230" t="s">
        <v>115</v>
      </c>
    </row>
    <row r="322" s="2" customFormat="1" ht="24.15" customHeight="1">
      <c r="A322" s="39"/>
      <c r="B322" s="40"/>
      <c r="C322" s="201" t="s">
        <v>388</v>
      </c>
      <c r="D322" s="201" t="s">
        <v>117</v>
      </c>
      <c r="E322" s="202" t="s">
        <v>389</v>
      </c>
      <c r="F322" s="203" t="s">
        <v>390</v>
      </c>
      <c r="G322" s="204" t="s">
        <v>391</v>
      </c>
      <c r="H322" s="205">
        <v>66.840000000000003</v>
      </c>
      <c r="I322" s="206"/>
      <c r="J322" s="207">
        <f>ROUND(I322*H322,2)</f>
        <v>0</v>
      </c>
      <c r="K322" s="203" t="s">
        <v>121</v>
      </c>
      <c r="L322" s="45"/>
      <c r="M322" s="208" t="s">
        <v>19</v>
      </c>
      <c r="N322" s="209" t="s">
        <v>43</v>
      </c>
      <c r="O322" s="85"/>
      <c r="P322" s="210">
        <f>O322*H322</f>
        <v>0</v>
      </c>
      <c r="Q322" s="210">
        <v>0.00048999999999999998</v>
      </c>
      <c r="R322" s="210">
        <f>Q322*H322</f>
        <v>0.032751599999999999</v>
      </c>
      <c r="S322" s="210">
        <v>0</v>
      </c>
      <c r="T322" s="211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12" t="s">
        <v>122</v>
      </c>
      <c r="AT322" s="212" t="s">
        <v>117</v>
      </c>
      <c r="AU322" s="212" t="s">
        <v>82</v>
      </c>
      <c r="AY322" s="18" t="s">
        <v>115</v>
      </c>
      <c r="BE322" s="213">
        <f>IF(N322="základní",J322,0)</f>
        <v>0</v>
      </c>
      <c r="BF322" s="213">
        <f>IF(N322="snížená",J322,0)</f>
        <v>0</v>
      </c>
      <c r="BG322" s="213">
        <f>IF(N322="zákl. přenesená",J322,0)</f>
        <v>0</v>
      </c>
      <c r="BH322" s="213">
        <f>IF(N322="sníž. přenesená",J322,0)</f>
        <v>0</v>
      </c>
      <c r="BI322" s="213">
        <f>IF(N322="nulová",J322,0)</f>
        <v>0</v>
      </c>
      <c r="BJ322" s="18" t="s">
        <v>80</v>
      </c>
      <c r="BK322" s="213">
        <f>ROUND(I322*H322,2)</f>
        <v>0</v>
      </c>
      <c r="BL322" s="18" t="s">
        <v>122</v>
      </c>
      <c r="BM322" s="212" t="s">
        <v>392</v>
      </c>
    </row>
    <row r="323" s="2" customFormat="1">
      <c r="A323" s="39"/>
      <c r="B323" s="40"/>
      <c r="C323" s="41"/>
      <c r="D323" s="214" t="s">
        <v>124</v>
      </c>
      <c r="E323" s="41"/>
      <c r="F323" s="215" t="s">
        <v>393</v>
      </c>
      <c r="G323" s="41"/>
      <c r="H323" s="41"/>
      <c r="I323" s="216"/>
      <c r="J323" s="41"/>
      <c r="K323" s="41"/>
      <c r="L323" s="45"/>
      <c r="M323" s="217"/>
      <c r="N323" s="218"/>
      <c r="O323" s="85"/>
      <c r="P323" s="85"/>
      <c r="Q323" s="85"/>
      <c r="R323" s="85"/>
      <c r="S323" s="85"/>
      <c r="T323" s="86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124</v>
      </c>
      <c r="AU323" s="18" t="s">
        <v>82</v>
      </c>
    </row>
    <row r="324" s="13" customFormat="1">
      <c r="A324" s="13"/>
      <c r="B324" s="219"/>
      <c r="C324" s="220"/>
      <c r="D324" s="221" t="s">
        <v>126</v>
      </c>
      <c r="E324" s="222" t="s">
        <v>19</v>
      </c>
      <c r="F324" s="223" t="s">
        <v>394</v>
      </c>
      <c r="G324" s="220"/>
      <c r="H324" s="224">
        <v>66.840000000000003</v>
      </c>
      <c r="I324" s="225"/>
      <c r="J324" s="220"/>
      <c r="K324" s="220"/>
      <c r="L324" s="226"/>
      <c r="M324" s="227"/>
      <c r="N324" s="228"/>
      <c r="O324" s="228"/>
      <c r="P324" s="228"/>
      <c r="Q324" s="228"/>
      <c r="R324" s="228"/>
      <c r="S324" s="228"/>
      <c r="T324" s="229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0" t="s">
        <v>126</v>
      </c>
      <c r="AU324" s="230" t="s">
        <v>82</v>
      </c>
      <c r="AV324" s="13" t="s">
        <v>82</v>
      </c>
      <c r="AW324" s="13" t="s">
        <v>33</v>
      </c>
      <c r="AX324" s="13" t="s">
        <v>80</v>
      </c>
      <c r="AY324" s="230" t="s">
        <v>115</v>
      </c>
    </row>
    <row r="325" s="2" customFormat="1" ht="24.15" customHeight="1">
      <c r="A325" s="39"/>
      <c r="B325" s="40"/>
      <c r="C325" s="201" t="s">
        <v>395</v>
      </c>
      <c r="D325" s="201" t="s">
        <v>117</v>
      </c>
      <c r="E325" s="202" t="s">
        <v>396</v>
      </c>
      <c r="F325" s="203" t="s">
        <v>397</v>
      </c>
      <c r="G325" s="204" t="s">
        <v>130</v>
      </c>
      <c r="H325" s="205">
        <v>0.14399999999999999</v>
      </c>
      <c r="I325" s="206"/>
      <c r="J325" s="207">
        <f>ROUND(I325*H325,2)</f>
        <v>0</v>
      </c>
      <c r="K325" s="203" t="s">
        <v>121</v>
      </c>
      <c r="L325" s="45"/>
      <c r="M325" s="208" t="s">
        <v>19</v>
      </c>
      <c r="N325" s="209" t="s">
        <v>43</v>
      </c>
      <c r="O325" s="85"/>
      <c r="P325" s="210">
        <f>O325*H325</f>
        <v>0</v>
      </c>
      <c r="Q325" s="210">
        <v>2.3010199999999998</v>
      </c>
      <c r="R325" s="210">
        <f>Q325*H325</f>
        <v>0.33134687999999995</v>
      </c>
      <c r="S325" s="210">
        <v>0</v>
      </c>
      <c r="T325" s="211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12" t="s">
        <v>122</v>
      </c>
      <c r="AT325" s="212" t="s">
        <v>117</v>
      </c>
      <c r="AU325" s="212" t="s">
        <v>82</v>
      </c>
      <c r="AY325" s="18" t="s">
        <v>115</v>
      </c>
      <c r="BE325" s="213">
        <f>IF(N325="základní",J325,0)</f>
        <v>0</v>
      </c>
      <c r="BF325" s="213">
        <f>IF(N325="snížená",J325,0)</f>
        <v>0</v>
      </c>
      <c r="BG325" s="213">
        <f>IF(N325="zákl. přenesená",J325,0)</f>
        <v>0</v>
      </c>
      <c r="BH325" s="213">
        <f>IF(N325="sníž. přenesená",J325,0)</f>
        <v>0</v>
      </c>
      <c r="BI325" s="213">
        <f>IF(N325="nulová",J325,0)</f>
        <v>0</v>
      </c>
      <c r="BJ325" s="18" t="s">
        <v>80</v>
      </c>
      <c r="BK325" s="213">
        <f>ROUND(I325*H325,2)</f>
        <v>0</v>
      </c>
      <c r="BL325" s="18" t="s">
        <v>122</v>
      </c>
      <c r="BM325" s="212" t="s">
        <v>398</v>
      </c>
    </row>
    <row r="326" s="2" customFormat="1">
      <c r="A326" s="39"/>
      <c r="B326" s="40"/>
      <c r="C326" s="41"/>
      <c r="D326" s="214" t="s">
        <v>124</v>
      </c>
      <c r="E326" s="41"/>
      <c r="F326" s="215" t="s">
        <v>399</v>
      </c>
      <c r="G326" s="41"/>
      <c r="H326" s="41"/>
      <c r="I326" s="216"/>
      <c r="J326" s="41"/>
      <c r="K326" s="41"/>
      <c r="L326" s="45"/>
      <c r="M326" s="217"/>
      <c r="N326" s="218"/>
      <c r="O326" s="85"/>
      <c r="P326" s="85"/>
      <c r="Q326" s="85"/>
      <c r="R326" s="85"/>
      <c r="S326" s="85"/>
      <c r="T326" s="86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124</v>
      </c>
      <c r="AU326" s="18" t="s">
        <v>82</v>
      </c>
    </row>
    <row r="327" s="14" customFormat="1">
      <c r="A327" s="14"/>
      <c r="B327" s="231"/>
      <c r="C327" s="232"/>
      <c r="D327" s="221" t="s">
        <v>126</v>
      </c>
      <c r="E327" s="233" t="s">
        <v>19</v>
      </c>
      <c r="F327" s="234" t="s">
        <v>142</v>
      </c>
      <c r="G327" s="232"/>
      <c r="H327" s="233" t="s">
        <v>19</v>
      </c>
      <c r="I327" s="235"/>
      <c r="J327" s="232"/>
      <c r="K327" s="232"/>
      <c r="L327" s="236"/>
      <c r="M327" s="237"/>
      <c r="N327" s="238"/>
      <c r="O327" s="238"/>
      <c r="P327" s="238"/>
      <c r="Q327" s="238"/>
      <c r="R327" s="238"/>
      <c r="S327" s="238"/>
      <c r="T327" s="239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40" t="s">
        <v>126</v>
      </c>
      <c r="AU327" s="240" t="s">
        <v>82</v>
      </c>
      <c r="AV327" s="14" t="s">
        <v>80</v>
      </c>
      <c r="AW327" s="14" t="s">
        <v>33</v>
      </c>
      <c r="AX327" s="14" t="s">
        <v>72</v>
      </c>
      <c r="AY327" s="240" t="s">
        <v>115</v>
      </c>
    </row>
    <row r="328" s="13" customFormat="1">
      <c r="A328" s="13"/>
      <c r="B328" s="219"/>
      <c r="C328" s="220"/>
      <c r="D328" s="221" t="s">
        <v>126</v>
      </c>
      <c r="E328" s="222" t="s">
        <v>19</v>
      </c>
      <c r="F328" s="223" t="s">
        <v>143</v>
      </c>
      <c r="G328" s="220"/>
      <c r="H328" s="224">
        <v>0.14399999999999999</v>
      </c>
      <c r="I328" s="225"/>
      <c r="J328" s="220"/>
      <c r="K328" s="220"/>
      <c r="L328" s="226"/>
      <c r="M328" s="227"/>
      <c r="N328" s="228"/>
      <c r="O328" s="228"/>
      <c r="P328" s="228"/>
      <c r="Q328" s="228"/>
      <c r="R328" s="228"/>
      <c r="S328" s="228"/>
      <c r="T328" s="229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0" t="s">
        <v>126</v>
      </c>
      <c r="AU328" s="230" t="s">
        <v>82</v>
      </c>
      <c r="AV328" s="13" t="s">
        <v>82</v>
      </c>
      <c r="AW328" s="13" t="s">
        <v>33</v>
      </c>
      <c r="AX328" s="13" t="s">
        <v>80</v>
      </c>
      <c r="AY328" s="230" t="s">
        <v>115</v>
      </c>
    </row>
    <row r="329" s="12" customFormat="1" ht="22.8" customHeight="1">
      <c r="A329" s="12"/>
      <c r="B329" s="185"/>
      <c r="C329" s="186"/>
      <c r="D329" s="187" t="s">
        <v>71</v>
      </c>
      <c r="E329" s="199" t="s">
        <v>158</v>
      </c>
      <c r="F329" s="199" t="s">
        <v>400</v>
      </c>
      <c r="G329" s="186"/>
      <c r="H329" s="186"/>
      <c r="I329" s="189"/>
      <c r="J329" s="200">
        <f>BK329</f>
        <v>0</v>
      </c>
      <c r="K329" s="186"/>
      <c r="L329" s="191"/>
      <c r="M329" s="192"/>
      <c r="N329" s="193"/>
      <c r="O329" s="193"/>
      <c r="P329" s="194">
        <f>SUM(P330:P344)</f>
        <v>0</v>
      </c>
      <c r="Q329" s="193"/>
      <c r="R329" s="194">
        <f>SUM(R330:R344)</f>
        <v>107.17098000000001</v>
      </c>
      <c r="S329" s="193"/>
      <c r="T329" s="195">
        <f>SUM(T330:T344)</f>
        <v>0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196" t="s">
        <v>80</v>
      </c>
      <c r="AT329" s="197" t="s">
        <v>71</v>
      </c>
      <c r="AU329" s="197" t="s">
        <v>80</v>
      </c>
      <c r="AY329" s="196" t="s">
        <v>115</v>
      </c>
      <c r="BK329" s="198">
        <f>SUM(BK330:BK344)</f>
        <v>0</v>
      </c>
    </row>
    <row r="330" s="2" customFormat="1" ht="44.25" customHeight="1">
      <c r="A330" s="39"/>
      <c r="B330" s="40"/>
      <c r="C330" s="201" t="s">
        <v>401</v>
      </c>
      <c r="D330" s="201" t="s">
        <v>117</v>
      </c>
      <c r="E330" s="202" t="s">
        <v>402</v>
      </c>
      <c r="F330" s="203" t="s">
        <v>403</v>
      </c>
      <c r="G330" s="204" t="s">
        <v>120</v>
      </c>
      <c r="H330" s="205">
        <v>30</v>
      </c>
      <c r="I330" s="206"/>
      <c r="J330" s="207">
        <f>ROUND(I330*H330,2)</f>
        <v>0</v>
      </c>
      <c r="K330" s="203" t="s">
        <v>121</v>
      </c>
      <c r="L330" s="45"/>
      <c r="M330" s="208" t="s">
        <v>19</v>
      </c>
      <c r="N330" s="209" t="s">
        <v>43</v>
      </c>
      <c r="O330" s="85"/>
      <c r="P330" s="210">
        <f>O330*H330</f>
        <v>0</v>
      </c>
      <c r="Q330" s="210">
        <v>0.121</v>
      </c>
      <c r="R330" s="210">
        <f>Q330*H330</f>
        <v>3.6299999999999999</v>
      </c>
      <c r="S330" s="210">
        <v>0</v>
      </c>
      <c r="T330" s="211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12" t="s">
        <v>122</v>
      </c>
      <c r="AT330" s="212" t="s">
        <v>117</v>
      </c>
      <c r="AU330" s="212" t="s">
        <v>82</v>
      </c>
      <c r="AY330" s="18" t="s">
        <v>115</v>
      </c>
      <c r="BE330" s="213">
        <f>IF(N330="základní",J330,0)</f>
        <v>0</v>
      </c>
      <c r="BF330" s="213">
        <f>IF(N330="snížená",J330,0)</f>
        <v>0</v>
      </c>
      <c r="BG330" s="213">
        <f>IF(N330="zákl. přenesená",J330,0)</f>
        <v>0</v>
      </c>
      <c r="BH330" s="213">
        <f>IF(N330="sníž. přenesená",J330,0)</f>
        <v>0</v>
      </c>
      <c r="BI330" s="213">
        <f>IF(N330="nulová",J330,0)</f>
        <v>0</v>
      </c>
      <c r="BJ330" s="18" t="s">
        <v>80</v>
      </c>
      <c r="BK330" s="213">
        <f>ROUND(I330*H330,2)</f>
        <v>0</v>
      </c>
      <c r="BL330" s="18" t="s">
        <v>122</v>
      </c>
      <c r="BM330" s="212" t="s">
        <v>404</v>
      </c>
    </row>
    <row r="331" s="2" customFormat="1">
      <c r="A331" s="39"/>
      <c r="B331" s="40"/>
      <c r="C331" s="41"/>
      <c r="D331" s="214" t="s">
        <v>124</v>
      </c>
      <c r="E331" s="41"/>
      <c r="F331" s="215" t="s">
        <v>405</v>
      </c>
      <c r="G331" s="41"/>
      <c r="H331" s="41"/>
      <c r="I331" s="216"/>
      <c r="J331" s="41"/>
      <c r="K331" s="41"/>
      <c r="L331" s="45"/>
      <c r="M331" s="217"/>
      <c r="N331" s="218"/>
      <c r="O331" s="85"/>
      <c r="P331" s="85"/>
      <c r="Q331" s="85"/>
      <c r="R331" s="85"/>
      <c r="S331" s="85"/>
      <c r="T331" s="86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124</v>
      </c>
      <c r="AU331" s="18" t="s">
        <v>82</v>
      </c>
    </row>
    <row r="332" s="14" customFormat="1">
      <c r="A332" s="14"/>
      <c r="B332" s="231"/>
      <c r="C332" s="232"/>
      <c r="D332" s="221" t="s">
        <v>126</v>
      </c>
      <c r="E332" s="233" t="s">
        <v>19</v>
      </c>
      <c r="F332" s="234" t="s">
        <v>406</v>
      </c>
      <c r="G332" s="232"/>
      <c r="H332" s="233" t="s">
        <v>19</v>
      </c>
      <c r="I332" s="235"/>
      <c r="J332" s="232"/>
      <c r="K332" s="232"/>
      <c r="L332" s="236"/>
      <c r="M332" s="237"/>
      <c r="N332" s="238"/>
      <c r="O332" s="238"/>
      <c r="P332" s="238"/>
      <c r="Q332" s="238"/>
      <c r="R332" s="238"/>
      <c r="S332" s="238"/>
      <c r="T332" s="239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40" t="s">
        <v>126</v>
      </c>
      <c r="AU332" s="240" t="s">
        <v>82</v>
      </c>
      <c r="AV332" s="14" t="s">
        <v>80</v>
      </c>
      <c r="AW332" s="14" t="s">
        <v>33</v>
      </c>
      <c r="AX332" s="14" t="s">
        <v>72</v>
      </c>
      <c r="AY332" s="240" t="s">
        <v>115</v>
      </c>
    </row>
    <row r="333" s="13" customFormat="1">
      <c r="A333" s="13"/>
      <c r="B333" s="219"/>
      <c r="C333" s="220"/>
      <c r="D333" s="221" t="s">
        <v>126</v>
      </c>
      <c r="E333" s="222" t="s">
        <v>19</v>
      </c>
      <c r="F333" s="223" t="s">
        <v>388</v>
      </c>
      <c r="G333" s="220"/>
      <c r="H333" s="224">
        <v>30</v>
      </c>
      <c r="I333" s="225"/>
      <c r="J333" s="220"/>
      <c r="K333" s="220"/>
      <c r="L333" s="226"/>
      <c r="M333" s="227"/>
      <c r="N333" s="228"/>
      <c r="O333" s="228"/>
      <c r="P333" s="228"/>
      <c r="Q333" s="228"/>
      <c r="R333" s="228"/>
      <c r="S333" s="228"/>
      <c r="T333" s="229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0" t="s">
        <v>126</v>
      </c>
      <c r="AU333" s="230" t="s">
        <v>82</v>
      </c>
      <c r="AV333" s="13" t="s">
        <v>82</v>
      </c>
      <c r="AW333" s="13" t="s">
        <v>33</v>
      </c>
      <c r="AX333" s="13" t="s">
        <v>80</v>
      </c>
      <c r="AY333" s="230" t="s">
        <v>115</v>
      </c>
    </row>
    <row r="334" s="2" customFormat="1" ht="44.25" customHeight="1">
      <c r="A334" s="39"/>
      <c r="B334" s="40"/>
      <c r="C334" s="201" t="s">
        <v>407</v>
      </c>
      <c r="D334" s="201" t="s">
        <v>117</v>
      </c>
      <c r="E334" s="202" t="s">
        <v>408</v>
      </c>
      <c r="F334" s="203" t="s">
        <v>409</v>
      </c>
      <c r="G334" s="204" t="s">
        <v>120</v>
      </c>
      <c r="H334" s="205">
        <v>30</v>
      </c>
      <c r="I334" s="206"/>
      <c r="J334" s="207">
        <f>ROUND(I334*H334,2)</f>
        <v>0</v>
      </c>
      <c r="K334" s="203" t="s">
        <v>121</v>
      </c>
      <c r="L334" s="45"/>
      <c r="M334" s="208" t="s">
        <v>19</v>
      </c>
      <c r="N334" s="209" t="s">
        <v>43</v>
      </c>
      <c r="O334" s="85"/>
      <c r="P334" s="210">
        <f>O334*H334</f>
        <v>0</v>
      </c>
      <c r="Q334" s="210">
        <v>0.19800000000000001</v>
      </c>
      <c r="R334" s="210">
        <f>Q334*H334</f>
        <v>5.9400000000000004</v>
      </c>
      <c r="S334" s="210">
        <v>0</v>
      </c>
      <c r="T334" s="211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12" t="s">
        <v>122</v>
      </c>
      <c r="AT334" s="212" t="s">
        <v>117</v>
      </c>
      <c r="AU334" s="212" t="s">
        <v>82</v>
      </c>
      <c r="AY334" s="18" t="s">
        <v>115</v>
      </c>
      <c r="BE334" s="213">
        <f>IF(N334="základní",J334,0)</f>
        <v>0</v>
      </c>
      <c r="BF334" s="213">
        <f>IF(N334="snížená",J334,0)</f>
        <v>0</v>
      </c>
      <c r="BG334" s="213">
        <f>IF(N334="zákl. přenesená",J334,0)</f>
        <v>0</v>
      </c>
      <c r="BH334" s="213">
        <f>IF(N334="sníž. přenesená",J334,0)</f>
        <v>0</v>
      </c>
      <c r="BI334" s="213">
        <f>IF(N334="nulová",J334,0)</f>
        <v>0</v>
      </c>
      <c r="BJ334" s="18" t="s">
        <v>80</v>
      </c>
      <c r="BK334" s="213">
        <f>ROUND(I334*H334,2)</f>
        <v>0</v>
      </c>
      <c r="BL334" s="18" t="s">
        <v>122</v>
      </c>
      <c r="BM334" s="212" t="s">
        <v>410</v>
      </c>
    </row>
    <row r="335" s="2" customFormat="1">
      <c r="A335" s="39"/>
      <c r="B335" s="40"/>
      <c r="C335" s="41"/>
      <c r="D335" s="214" t="s">
        <v>124</v>
      </c>
      <c r="E335" s="41"/>
      <c r="F335" s="215" t="s">
        <v>411</v>
      </c>
      <c r="G335" s="41"/>
      <c r="H335" s="41"/>
      <c r="I335" s="216"/>
      <c r="J335" s="41"/>
      <c r="K335" s="41"/>
      <c r="L335" s="45"/>
      <c r="M335" s="217"/>
      <c r="N335" s="218"/>
      <c r="O335" s="85"/>
      <c r="P335" s="85"/>
      <c r="Q335" s="85"/>
      <c r="R335" s="85"/>
      <c r="S335" s="85"/>
      <c r="T335" s="86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124</v>
      </c>
      <c r="AU335" s="18" t="s">
        <v>82</v>
      </c>
    </row>
    <row r="336" s="2" customFormat="1" ht="33" customHeight="1">
      <c r="A336" s="39"/>
      <c r="B336" s="40"/>
      <c r="C336" s="201" t="s">
        <v>412</v>
      </c>
      <c r="D336" s="201" t="s">
        <v>117</v>
      </c>
      <c r="E336" s="202" t="s">
        <v>413</v>
      </c>
      <c r="F336" s="203" t="s">
        <v>414</v>
      </c>
      <c r="G336" s="204" t="s">
        <v>120</v>
      </c>
      <c r="H336" s="205">
        <v>30</v>
      </c>
      <c r="I336" s="206"/>
      <c r="J336" s="207">
        <f>ROUND(I336*H336,2)</f>
        <v>0</v>
      </c>
      <c r="K336" s="203" t="s">
        <v>121</v>
      </c>
      <c r="L336" s="45"/>
      <c r="M336" s="208" t="s">
        <v>19</v>
      </c>
      <c r="N336" s="209" t="s">
        <v>43</v>
      </c>
      <c r="O336" s="85"/>
      <c r="P336" s="210">
        <f>O336*H336</f>
        <v>0</v>
      </c>
      <c r="Q336" s="210">
        <v>0.091999999999999998</v>
      </c>
      <c r="R336" s="210">
        <f>Q336*H336</f>
        <v>2.7599999999999998</v>
      </c>
      <c r="S336" s="210">
        <v>0</v>
      </c>
      <c r="T336" s="211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12" t="s">
        <v>122</v>
      </c>
      <c r="AT336" s="212" t="s">
        <v>117</v>
      </c>
      <c r="AU336" s="212" t="s">
        <v>82</v>
      </c>
      <c r="AY336" s="18" t="s">
        <v>115</v>
      </c>
      <c r="BE336" s="213">
        <f>IF(N336="základní",J336,0)</f>
        <v>0</v>
      </c>
      <c r="BF336" s="213">
        <f>IF(N336="snížená",J336,0)</f>
        <v>0</v>
      </c>
      <c r="BG336" s="213">
        <f>IF(N336="zákl. přenesená",J336,0)</f>
        <v>0</v>
      </c>
      <c r="BH336" s="213">
        <f>IF(N336="sníž. přenesená",J336,0)</f>
        <v>0</v>
      </c>
      <c r="BI336" s="213">
        <f>IF(N336="nulová",J336,0)</f>
        <v>0</v>
      </c>
      <c r="BJ336" s="18" t="s">
        <v>80</v>
      </c>
      <c r="BK336" s="213">
        <f>ROUND(I336*H336,2)</f>
        <v>0</v>
      </c>
      <c r="BL336" s="18" t="s">
        <v>122</v>
      </c>
      <c r="BM336" s="212" t="s">
        <v>415</v>
      </c>
    </row>
    <row r="337" s="2" customFormat="1">
      <c r="A337" s="39"/>
      <c r="B337" s="40"/>
      <c r="C337" s="41"/>
      <c r="D337" s="214" t="s">
        <v>124</v>
      </c>
      <c r="E337" s="41"/>
      <c r="F337" s="215" t="s">
        <v>416</v>
      </c>
      <c r="G337" s="41"/>
      <c r="H337" s="41"/>
      <c r="I337" s="216"/>
      <c r="J337" s="41"/>
      <c r="K337" s="41"/>
      <c r="L337" s="45"/>
      <c r="M337" s="217"/>
      <c r="N337" s="218"/>
      <c r="O337" s="85"/>
      <c r="P337" s="85"/>
      <c r="Q337" s="85"/>
      <c r="R337" s="85"/>
      <c r="S337" s="85"/>
      <c r="T337" s="86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124</v>
      </c>
      <c r="AU337" s="18" t="s">
        <v>82</v>
      </c>
    </row>
    <row r="338" s="14" customFormat="1">
      <c r="A338" s="14"/>
      <c r="B338" s="231"/>
      <c r="C338" s="232"/>
      <c r="D338" s="221" t="s">
        <v>126</v>
      </c>
      <c r="E338" s="233" t="s">
        <v>19</v>
      </c>
      <c r="F338" s="234" t="s">
        <v>417</v>
      </c>
      <c r="G338" s="232"/>
      <c r="H338" s="233" t="s">
        <v>19</v>
      </c>
      <c r="I338" s="235"/>
      <c r="J338" s="232"/>
      <c r="K338" s="232"/>
      <c r="L338" s="236"/>
      <c r="M338" s="237"/>
      <c r="N338" s="238"/>
      <c r="O338" s="238"/>
      <c r="P338" s="238"/>
      <c r="Q338" s="238"/>
      <c r="R338" s="238"/>
      <c r="S338" s="238"/>
      <c r="T338" s="239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40" t="s">
        <v>126</v>
      </c>
      <c r="AU338" s="240" t="s">
        <v>82</v>
      </c>
      <c r="AV338" s="14" t="s">
        <v>80</v>
      </c>
      <c r="AW338" s="14" t="s">
        <v>33</v>
      </c>
      <c r="AX338" s="14" t="s">
        <v>72</v>
      </c>
      <c r="AY338" s="240" t="s">
        <v>115</v>
      </c>
    </row>
    <row r="339" s="13" customFormat="1">
      <c r="A339" s="13"/>
      <c r="B339" s="219"/>
      <c r="C339" s="220"/>
      <c r="D339" s="221" t="s">
        <v>126</v>
      </c>
      <c r="E339" s="222" t="s">
        <v>19</v>
      </c>
      <c r="F339" s="223" t="s">
        <v>388</v>
      </c>
      <c r="G339" s="220"/>
      <c r="H339" s="224">
        <v>30</v>
      </c>
      <c r="I339" s="225"/>
      <c r="J339" s="220"/>
      <c r="K339" s="220"/>
      <c r="L339" s="226"/>
      <c r="M339" s="227"/>
      <c r="N339" s="228"/>
      <c r="O339" s="228"/>
      <c r="P339" s="228"/>
      <c r="Q339" s="228"/>
      <c r="R339" s="228"/>
      <c r="S339" s="228"/>
      <c r="T339" s="229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0" t="s">
        <v>126</v>
      </c>
      <c r="AU339" s="230" t="s">
        <v>82</v>
      </c>
      <c r="AV339" s="13" t="s">
        <v>82</v>
      </c>
      <c r="AW339" s="13" t="s">
        <v>33</v>
      </c>
      <c r="AX339" s="13" t="s">
        <v>80</v>
      </c>
      <c r="AY339" s="230" t="s">
        <v>115</v>
      </c>
    </row>
    <row r="340" s="2" customFormat="1" ht="33" customHeight="1">
      <c r="A340" s="39"/>
      <c r="B340" s="40"/>
      <c r="C340" s="201" t="s">
        <v>418</v>
      </c>
      <c r="D340" s="201" t="s">
        <v>117</v>
      </c>
      <c r="E340" s="202" t="s">
        <v>419</v>
      </c>
      <c r="F340" s="203" t="s">
        <v>420</v>
      </c>
      <c r="G340" s="204" t="s">
        <v>120</v>
      </c>
      <c r="H340" s="205">
        <v>729.54600000000005</v>
      </c>
      <c r="I340" s="206"/>
      <c r="J340" s="207">
        <f>ROUND(I340*H340,2)</f>
        <v>0</v>
      </c>
      <c r="K340" s="203" t="s">
        <v>121</v>
      </c>
      <c r="L340" s="45"/>
      <c r="M340" s="208" t="s">
        <v>19</v>
      </c>
      <c r="N340" s="209" t="s">
        <v>43</v>
      </c>
      <c r="O340" s="85"/>
      <c r="P340" s="210">
        <f>O340*H340</f>
        <v>0</v>
      </c>
      <c r="Q340" s="210">
        <v>0</v>
      </c>
      <c r="R340" s="210">
        <f>Q340*H340</f>
        <v>0</v>
      </c>
      <c r="S340" s="210">
        <v>0</v>
      </c>
      <c r="T340" s="211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12" t="s">
        <v>122</v>
      </c>
      <c r="AT340" s="212" t="s">
        <v>117</v>
      </c>
      <c r="AU340" s="212" t="s">
        <v>82</v>
      </c>
      <c r="AY340" s="18" t="s">
        <v>115</v>
      </c>
      <c r="BE340" s="213">
        <f>IF(N340="základní",J340,0)</f>
        <v>0</v>
      </c>
      <c r="BF340" s="213">
        <f>IF(N340="snížená",J340,0)</f>
        <v>0</v>
      </c>
      <c r="BG340" s="213">
        <f>IF(N340="zákl. přenesená",J340,0)</f>
        <v>0</v>
      </c>
      <c r="BH340" s="213">
        <f>IF(N340="sníž. přenesená",J340,0)</f>
        <v>0</v>
      </c>
      <c r="BI340" s="213">
        <f>IF(N340="nulová",J340,0)</f>
        <v>0</v>
      </c>
      <c r="BJ340" s="18" t="s">
        <v>80</v>
      </c>
      <c r="BK340" s="213">
        <f>ROUND(I340*H340,2)</f>
        <v>0</v>
      </c>
      <c r="BL340" s="18" t="s">
        <v>122</v>
      </c>
      <c r="BM340" s="212" t="s">
        <v>421</v>
      </c>
    </row>
    <row r="341" s="2" customFormat="1">
      <c r="A341" s="39"/>
      <c r="B341" s="40"/>
      <c r="C341" s="41"/>
      <c r="D341" s="214" t="s">
        <v>124</v>
      </c>
      <c r="E341" s="41"/>
      <c r="F341" s="215" t="s">
        <v>422</v>
      </c>
      <c r="G341" s="41"/>
      <c r="H341" s="41"/>
      <c r="I341" s="216"/>
      <c r="J341" s="41"/>
      <c r="K341" s="41"/>
      <c r="L341" s="45"/>
      <c r="M341" s="217"/>
      <c r="N341" s="218"/>
      <c r="O341" s="85"/>
      <c r="P341" s="85"/>
      <c r="Q341" s="85"/>
      <c r="R341" s="85"/>
      <c r="S341" s="85"/>
      <c r="T341" s="86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124</v>
      </c>
      <c r="AU341" s="18" t="s">
        <v>82</v>
      </c>
    </row>
    <row r="342" s="14" customFormat="1">
      <c r="A342" s="14"/>
      <c r="B342" s="231"/>
      <c r="C342" s="232"/>
      <c r="D342" s="221" t="s">
        <v>126</v>
      </c>
      <c r="E342" s="233" t="s">
        <v>19</v>
      </c>
      <c r="F342" s="234" t="s">
        <v>423</v>
      </c>
      <c r="G342" s="232"/>
      <c r="H342" s="233" t="s">
        <v>19</v>
      </c>
      <c r="I342" s="235"/>
      <c r="J342" s="232"/>
      <c r="K342" s="232"/>
      <c r="L342" s="236"/>
      <c r="M342" s="237"/>
      <c r="N342" s="238"/>
      <c r="O342" s="238"/>
      <c r="P342" s="238"/>
      <c r="Q342" s="238"/>
      <c r="R342" s="238"/>
      <c r="S342" s="238"/>
      <c r="T342" s="239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40" t="s">
        <v>126</v>
      </c>
      <c r="AU342" s="240" t="s">
        <v>82</v>
      </c>
      <c r="AV342" s="14" t="s">
        <v>80</v>
      </c>
      <c r="AW342" s="14" t="s">
        <v>33</v>
      </c>
      <c r="AX342" s="14" t="s">
        <v>72</v>
      </c>
      <c r="AY342" s="240" t="s">
        <v>115</v>
      </c>
    </row>
    <row r="343" s="13" customFormat="1">
      <c r="A343" s="13"/>
      <c r="B343" s="219"/>
      <c r="C343" s="220"/>
      <c r="D343" s="221" t="s">
        <v>126</v>
      </c>
      <c r="E343" s="222" t="s">
        <v>19</v>
      </c>
      <c r="F343" s="223" t="s">
        <v>329</v>
      </c>
      <c r="G343" s="220"/>
      <c r="H343" s="224">
        <v>729.54600000000005</v>
      </c>
      <c r="I343" s="225"/>
      <c r="J343" s="220"/>
      <c r="K343" s="220"/>
      <c r="L343" s="226"/>
      <c r="M343" s="227"/>
      <c r="N343" s="228"/>
      <c r="O343" s="228"/>
      <c r="P343" s="228"/>
      <c r="Q343" s="228"/>
      <c r="R343" s="228"/>
      <c r="S343" s="228"/>
      <c r="T343" s="229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0" t="s">
        <v>126</v>
      </c>
      <c r="AU343" s="230" t="s">
        <v>82</v>
      </c>
      <c r="AV343" s="13" t="s">
        <v>82</v>
      </c>
      <c r="AW343" s="13" t="s">
        <v>33</v>
      </c>
      <c r="AX343" s="13" t="s">
        <v>80</v>
      </c>
      <c r="AY343" s="230" t="s">
        <v>115</v>
      </c>
    </row>
    <row r="344" s="2" customFormat="1" ht="24.15" customHeight="1">
      <c r="A344" s="39"/>
      <c r="B344" s="40"/>
      <c r="C344" s="201" t="s">
        <v>424</v>
      </c>
      <c r="D344" s="201" t="s">
        <v>117</v>
      </c>
      <c r="E344" s="202" t="s">
        <v>425</v>
      </c>
      <c r="F344" s="203" t="s">
        <v>426</v>
      </c>
      <c r="G344" s="204" t="s">
        <v>120</v>
      </c>
      <c r="H344" s="205">
        <v>729.54600000000005</v>
      </c>
      <c r="I344" s="206"/>
      <c r="J344" s="207">
        <f>ROUND(I344*H344,2)</f>
        <v>0</v>
      </c>
      <c r="K344" s="203" t="s">
        <v>19</v>
      </c>
      <c r="L344" s="45"/>
      <c r="M344" s="208" t="s">
        <v>19</v>
      </c>
      <c r="N344" s="209" t="s">
        <v>43</v>
      </c>
      <c r="O344" s="85"/>
      <c r="P344" s="210">
        <f>O344*H344</f>
        <v>0</v>
      </c>
      <c r="Q344" s="210">
        <v>0.13</v>
      </c>
      <c r="R344" s="210">
        <f>Q344*H344</f>
        <v>94.840980000000016</v>
      </c>
      <c r="S344" s="210">
        <v>0</v>
      </c>
      <c r="T344" s="211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12" t="s">
        <v>122</v>
      </c>
      <c r="AT344" s="212" t="s">
        <v>117</v>
      </c>
      <c r="AU344" s="212" t="s">
        <v>82</v>
      </c>
      <c r="AY344" s="18" t="s">
        <v>115</v>
      </c>
      <c r="BE344" s="213">
        <f>IF(N344="základní",J344,0)</f>
        <v>0</v>
      </c>
      <c r="BF344" s="213">
        <f>IF(N344="snížená",J344,0)</f>
        <v>0</v>
      </c>
      <c r="BG344" s="213">
        <f>IF(N344="zákl. přenesená",J344,0)</f>
        <v>0</v>
      </c>
      <c r="BH344" s="213">
        <f>IF(N344="sníž. přenesená",J344,0)</f>
        <v>0</v>
      </c>
      <c r="BI344" s="213">
        <f>IF(N344="nulová",J344,0)</f>
        <v>0</v>
      </c>
      <c r="BJ344" s="18" t="s">
        <v>80</v>
      </c>
      <c r="BK344" s="213">
        <f>ROUND(I344*H344,2)</f>
        <v>0</v>
      </c>
      <c r="BL344" s="18" t="s">
        <v>122</v>
      </c>
      <c r="BM344" s="212" t="s">
        <v>427</v>
      </c>
    </row>
    <row r="345" s="12" customFormat="1" ht="22.8" customHeight="1">
      <c r="A345" s="12"/>
      <c r="B345" s="185"/>
      <c r="C345" s="186"/>
      <c r="D345" s="187" t="s">
        <v>71</v>
      </c>
      <c r="E345" s="199" t="s">
        <v>165</v>
      </c>
      <c r="F345" s="199" t="s">
        <v>428</v>
      </c>
      <c r="G345" s="186"/>
      <c r="H345" s="186"/>
      <c r="I345" s="189"/>
      <c r="J345" s="200">
        <f>BK345</f>
        <v>0</v>
      </c>
      <c r="K345" s="186"/>
      <c r="L345" s="191"/>
      <c r="M345" s="192"/>
      <c r="N345" s="193"/>
      <c r="O345" s="193"/>
      <c r="P345" s="194">
        <f>SUM(P346:P359)</f>
        <v>0</v>
      </c>
      <c r="Q345" s="193"/>
      <c r="R345" s="194">
        <f>SUM(R346:R359)</f>
        <v>10.2438468</v>
      </c>
      <c r="S345" s="193"/>
      <c r="T345" s="195">
        <f>SUM(T346:T359)</f>
        <v>0</v>
      </c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R345" s="196" t="s">
        <v>80</v>
      </c>
      <c r="AT345" s="197" t="s">
        <v>71</v>
      </c>
      <c r="AU345" s="197" t="s">
        <v>80</v>
      </c>
      <c r="AY345" s="196" t="s">
        <v>115</v>
      </c>
      <c r="BK345" s="198">
        <f>SUM(BK346:BK359)</f>
        <v>0</v>
      </c>
    </row>
    <row r="346" s="2" customFormat="1" ht="24.15" customHeight="1">
      <c r="A346" s="39"/>
      <c r="B346" s="40"/>
      <c r="C346" s="201" t="s">
        <v>429</v>
      </c>
      <c r="D346" s="201" t="s">
        <v>117</v>
      </c>
      <c r="E346" s="202" t="s">
        <v>430</v>
      </c>
      <c r="F346" s="203" t="s">
        <v>431</v>
      </c>
      <c r="G346" s="204" t="s">
        <v>120</v>
      </c>
      <c r="H346" s="205">
        <v>55.764000000000003</v>
      </c>
      <c r="I346" s="206"/>
      <c r="J346" s="207">
        <f>ROUND(I346*H346,2)</f>
        <v>0</v>
      </c>
      <c r="K346" s="203" t="s">
        <v>121</v>
      </c>
      <c r="L346" s="45"/>
      <c r="M346" s="208" t="s">
        <v>19</v>
      </c>
      <c r="N346" s="209" t="s">
        <v>43</v>
      </c>
      <c r="O346" s="85"/>
      <c r="P346" s="210">
        <f>O346*H346</f>
        <v>0</v>
      </c>
      <c r="Q346" s="210">
        <v>0.1837</v>
      </c>
      <c r="R346" s="210">
        <f>Q346*H346</f>
        <v>10.2438468</v>
      </c>
      <c r="S346" s="210">
        <v>0</v>
      </c>
      <c r="T346" s="211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12" t="s">
        <v>122</v>
      </c>
      <c r="AT346" s="212" t="s">
        <v>117</v>
      </c>
      <c r="AU346" s="212" t="s">
        <v>82</v>
      </c>
      <c r="AY346" s="18" t="s">
        <v>115</v>
      </c>
      <c r="BE346" s="213">
        <f>IF(N346="základní",J346,0)</f>
        <v>0</v>
      </c>
      <c r="BF346" s="213">
        <f>IF(N346="snížená",J346,0)</f>
        <v>0</v>
      </c>
      <c r="BG346" s="213">
        <f>IF(N346="zákl. přenesená",J346,0)</f>
        <v>0</v>
      </c>
      <c r="BH346" s="213">
        <f>IF(N346="sníž. přenesená",J346,0)</f>
        <v>0</v>
      </c>
      <c r="BI346" s="213">
        <f>IF(N346="nulová",J346,0)</f>
        <v>0</v>
      </c>
      <c r="BJ346" s="18" t="s">
        <v>80</v>
      </c>
      <c r="BK346" s="213">
        <f>ROUND(I346*H346,2)</f>
        <v>0</v>
      </c>
      <c r="BL346" s="18" t="s">
        <v>122</v>
      </c>
      <c r="BM346" s="212" t="s">
        <v>432</v>
      </c>
    </row>
    <row r="347" s="2" customFormat="1">
      <c r="A347" s="39"/>
      <c r="B347" s="40"/>
      <c r="C347" s="41"/>
      <c r="D347" s="214" t="s">
        <v>124</v>
      </c>
      <c r="E347" s="41"/>
      <c r="F347" s="215" t="s">
        <v>433</v>
      </c>
      <c r="G347" s="41"/>
      <c r="H347" s="41"/>
      <c r="I347" s="216"/>
      <c r="J347" s="41"/>
      <c r="K347" s="41"/>
      <c r="L347" s="45"/>
      <c r="M347" s="217"/>
      <c r="N347" s="218"/>
      <c r="O347" s="85"/>
      <c r="P347" s="85"/>
      <c r="Q347" s="85"/>
      <c r="R347" s="85"/>
      <c r="S347" s="85"/>
      <c r="T347" s="86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124</v>
      </c>
      <c r="AU347" s="18" t="s">
        <v>82</v>
      </c>
    </row>
    <row r="348" s="14" customFormat="1">
      <c r="A348" s="14"/>
      <c r="B348" s="231"/>
      <c r="C348" s="232"/>
      <c r="D348" s="221" t="s">
        <v>126</v>
      </c>
      <c r="E348" s="233" t="s">
        <v>19</v>
      </c>
      <c r="F348" s="234" t="s">
        <v>434</v>
      </c>
      <c r="G348" s="232"/>
      <c r="H348" s="233" t="s">
        <v>19</v>
      </c>
      <c r="I348" s="235"/>
      <c r="J348" s="232"/>
      <c r="K348" s="232"/>
      <c r="L348" s="236"/>
      <c r="M348" s="237"/>
      <c r="N348" s="238"/>
      <c r="O348" s="238"/>
      <c r="P348" s="238"/>
      <c r="Q348" s="238"/>
      <c r="R348" s="238"/>
      <c r="S348" s="238"/>
      <c r="T348" s="239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40" t="s">
        <v>126</v>
      </c>
      <c r="AU348" s="240" t="s">
        <v>82</v>
      </c>
      <c r="AV348" s="14" t="s">
        <v>80</v>
      </c>
      <c r="AW348" s="14" t="s">
        <v>33</v>
      </c>
      <c r="AX348" s="14" t="s">
        <v>72</v>
      </c>
      <c r="AY348" s="240" t="s">
        <v>115</v>
      </c>
    </row>
    <row r="349" s="14" customFormat="1">
      <c r="A349" s="14"/>
      <c r="B349" s="231"/>
      <c r="C349" s="232"/>
      <c r="D349" s="221" t="s">
        <v>126</v>
      </c>
      <c r="E349" s="233" t="s">
        <v>19</v>
      </c>
      <c r="F349" s="234" t="s">
        <v>148</v>
      </c>
      <c r="G349" s="232"/>
      <c r="H349" s="233" t="s">
        <v>19</v>
      </c>
      <c r="I349" s="235"/>
      <c r="J349" s="232"/>
      <c r="K349" s="232"/>
      <c r="L349" s="236"/>
      <c r="M349" s="237"/>
      <c r="N349" s="238"/>
      <c r="O349" s="238"/>
      <c r="P349" s="238"/>
      <c r="Q349" s="238"/>
      <c r="R349" s="238"/>
      <c r="S349" s="238"/>
      <c r="T349" s="239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40" t="s">
        <v>126</v>
      </c>
      <c r="AU349" s="240" t="s">
        <v>82</v>
      </c>
      <c r="AV349" s="14" t="s">
        <v>80</v>
      </c>
      <c r="AW349" s="14" t="s">
        <v>33</v>
      </c>
      <c r="AX349" s="14" t="s">
        <v>72</v>
      </c>
      <c r="AY349" s="240" t="s">
        <v>115</v>
      </c>
    </row>
    <row r="350" s="14" customFormat="1">
      <c r="A350" s="14"/>
      <c r="B350" s="231"/>
      <c r="C350" s="232"/>
      <c r="D350" s="221" t="s">
        <v>126</v>
      </c>
      <c r="E350" s="233" t="s">
        <v>19</v>
      </c>
      <c r="F350" s="234" t="s">
        <v>149</v>
      </c>
      <c r="G350" s="232"/>
      <c r="H350" s="233" t="s">
        <v>19</v>
      </c>
      <c r="I350" s="235"/>
      <c r="J350" s="232"/>
      <c r="K350" s="232"/>
      <c r="L350" s="236"/>
      <c r="M350" s="237"/>
      <c r="N350" s="238"/>
      <c r="O350" s="238"/>
      <c r="P350" s="238"/>
      <c r="Q350" s="238"/>
      <c r="R350" s="238"/>
      <c r="S350" s="238"/>
      <c r="T350" s="239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40" t="s">
        <v>126</v>
      </c>
      <c r="AU350" s="240" t="s">
        <v>82</v>
      </c>
      <c r="AV350" s="14" t="s">
        <v>80</v>
      </c>
      <c r="AW350" s="14" t="s">
        <v>33</v>
      </c>
      <c r="AX350" s="14" t="s">
        <v>72</v>
      </c>
      <c r="AY350" s="240" t="s">
        <v>115</v>
      </c>
    </row>
    <row r="351" s="13" customFormat="1">
      <c r="A351" s="13"/>
      <c r="B351" s="219"/>
      <c r="C351" s="220"/>
      <c r="D351" s="221" t="s">
        <v>126</v>
      </c>
      <c r="E351" s="222" t="s">
        <v>19</v>
      </c>
      <c r="F351" s="223" t="s">
        <v>435</v>
      </c>
      <c r="G351" s="220"/>
      <c r="H351" s="224">
        <v>5</v>
      </c>
      <c r="I351" s="225"/>
      <c r="J351" s="220"/>
      <c r="K351" s="220"/>
      <c r="L351" s="226"/>
      <c r="M351" s="227"/>
      <c r="N351" s="228"/>
      <c r="O351" s="228"/>
      <c r="P351" s="228"/>
      <c r="Q351" s="228"/>
      <c r="R351" s="228"/>
      <c r="S351" s="228"/>
      <c r="T351" s="229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0" t="s">
        <v>126</v>
      </c>
      <c r="AU351" s="230" t="s">
        <v>82</v>
      </c>
      <c r="AV351" s="13" t="s">
        <v>82</v>
      </c>
      <c r="AW351" s="13" t="s">
        <v>33</v>
      </c>
      <c r="AX351" s="13" t="s">
        <v>72</v>
      </c>
      <c r="AY351" s="230" t="s">
        <v>115</v>
      </c>
    </row>
    <row r="352" s="13" customFormat="1">
      <c r="A352" s="13"/>
      <c r="B352" s="219"/>
      <c r="C352" s="220"/>
      <c r="D352" s="221" t="s">
        <v>126</v>
      </c>
      <c r="E352" s="222" t="s">
        <v>19</v>
      </c>
      <c r="F352" s="223" t="s">
        <v>436</v>
      </c>
      <c r="G352" s="220"/>
      <c r="H352" s="224">
        <v>27</v>
      </c>
      <c r="I352" s="225"/>
      <c r="J352" s="220"/>
      <c r="K352" s="220"/>
      <c r="L352" s="226"/>
      <c r="M352" s="227"/>
      <c r="N352" s="228"/>
      <c r="O352" s="228"/>
      <c r="P352" s="228"/>
      <c r="Q352" s="228"/>
      <c r="R352" s="228"/>
      <c r="S352" s="228"/>
      <c r="T352" s="229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0" t="s">
        <v>126</v>
      </c>
      <c r="AU352" s="230" t="s">
        <v>82</v>
      </c>
      <c r="AV352" s="13" t="s">
        <v>82</v>
      </c>
      <c r="AW352" s="13" t="s">
        <v>33</v>
      </c>
      <c r="AX352" s="13" t="s">
        <v>72</v>
      </c>
      <c r="AY352" s="230" t="s">
        <v>115</v>
      </c>
    </row>
    <row r="353" s="14" customFormat="1">
      <c r="A353" s="14"/>
      <c r="B353" s="231"/>
      <c r="C353" s="232"/>
      <c r="D353" s="221" t="s">
        <v>126</v>
      </c>
      <c r="E353" s="233" t="s">
        <v>19</v>
      </c>
      <c r="F353" s="234" t="s">
        <v>152</v>
      </c>
      <c r="G353" s="232"/>
      <c r="H353" s="233" t="s">
        <v>19</v>
      </c>
      <c r="I353" s="235"/>
      <c r="J353" s="232"/>
      <c r="K353" s="232"/>
      <c r="L353" s="236"/>
      <c r="M353" s="237"/>
      <c r="N353" s="238"/>
      <c r="O353" s="238"/>
      <c r="P353" s="238"/>
      <c r="Q353" s="238"/>
      <c r="R353" s="238"/>
      <c r="S353" s="238"/>
      <c r="T353" s="239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40" t="s">
        <v>126</v>
      </c>
      <c r="AU353" s="240" t="s">
        <v>82</v>
      </c>
      <c r="AV353" s="14" t="s">
        <v>80</v>
      </c>
      <c r="AW353" s="14" t="s">
        <v>33</v>
      </c>
      <c r="AX353" s="14" t="s">
        <v>72</v>
      </c>
      <c r="AY353" s="240" t="s">
        <v>115</v>
      </c>
    </row>
    <row r="354" s="13" customFormat="1">
      <c r="A354" s="13"/>
      <c r="B354" s="219"/>
      <c r="C354" s="220"/>
      <c r="D354" s="221" t="s">
        <v>126</v>
      </c>
      <c r="E354" s="222" t="s">
        <v>19</v>
      </c>
      <c r="F354" s="223" t="s">
        <v>437</v>
      </c>
      <c r="G354" s="220"/>
      <c r="H354" s="224">
        <v>4.7999999999999998</v>
      </c>
      <c r="I354" s="225"/>
      <c r="J354" s="220"/>
      <c r="K354" s="220"/>
      <c r="L354" s="226"/>
      <c r="M354" s="227"/>
      <c r="N354" s="228"/>
      <c r="O354" s="228"/>
      <c r="P354" s="228"/>
      <c r="Q354" s="228"/>
      <c r="R354" s="228"/>
      <c r="S354" s="228"/>
      <c r="T354" s="229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0" t="s">
        <v>126</v>
      </c>
      <c r="AU354" s="230" t="s">
        <v>82</v>
      </c>
      <c r="AV354" s="13" t="s">
        <v>82</v>
      </c>
      <c r="AW354" s="13" t="s">
        <v>33</v>
      </c>
      <c r="AX354" s="13" t="s">
        <v>72</v>
      </c>
      <c r="AY354" s="230" t="s">
        <v>115</v>
      </c>
    </row>
    <row r="355" s="13" customFormat="1">
      <c r="A355" s="13"/>
      <c r="B355" s="219"/>
      <c r="C355" s="220"/>
      <c r="D355" s="221" t="s">
        <v>126</v>
      </c>
      <c r="E355" s="222" t="s">
        <v>19</v>
      </c>
      <c r="F355" s="223" t="s">
        <v>438</v>
      </c>
      <c r="G355" s="220"/>
      <c r="H355" s="224">
        <v>4.5999999999999996</v>
      </c>
      <c r="I355" s="225"/>
      <c r="J355" s="220"/>
      <c r="K355" s="220"/>
      <c r="L355" s="226"/>
      <c r="M355" s="227"/>
      <c r="N355" s="228"/>
      <c r="O355" s="228"/>
      <c r="P355" s="228"/>
      <c r="Q355" s="228"/>
      <c r="R355" s="228"/>
      <c r="S355" s="228"/>
      <c r="T355" s="229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0" t="s">
        <v>126</v>
      </c>
      <c r="AU355" s="230" t="s">
        <v>82</v>
      </c>
      <c r="AV355" s="13" t="s">
        <v>82</v>
      </c>
      <c r="AW355" s="13" t="s">
        <v>33</v>
      </c>
      <c r="AX355" s="13" t="s">
        <v>72</v>
      </c>
      <c r="AY355" s="230" t="s">
        <v>115</v>
      </c>
    </row>
    <row r="356" s="13" customFormat="1">
      <c r="A356" s="13"/>
      <c r="B356" s="219"/>
      <c r="C356" s="220"/>
      <c r="D356" s="221" t="s">
        <v>126</v>
      </c>
      <c r="E356" s="222" t="s">
        <v>19</v>
      </c>
      <c r="F356" s="223" t="s">
        <v>439</v>
      </c>
      <c r="G356" s="220"/>
      <c r="H356" s="224">
        <v>4.524</v>
      </c>
      <c r="I356" s="225"/>
      <c r="J356" s="220"/>
      <c r="K356" s="220"/>
      <c r="L356" s="226"/>
      <c r="M356" s="227"/>
      <c r="N356" s="228"/>
      <c r="O356" s="228"/>
      <c r="P356" s="228"/>
      <c r="Q356" s="228"/>
      <c r="R356" s="228"/>
      <c r="S356" s="228"/>
      <c r="T356" s="229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0" t="s">
        <v>126</v>
      </c>
      <c r="AU356" s="230" t="s">
        <v>82</v>
      </c>
      <c r="AV356" s="13" t="s">
        <v>82</v>
      </c>
      <c r="AW356" s="13" t="s">
        <v>33</v>
      </c>
      <c r="AX356" s="13" t="s">
        <v>72</v>
      </c>
      <c r="AY356" s="230" t="s">
        <v>115</v>
      </c>
    </row>
    <row r="357" s="13" customFormat="1">
      <c r="A357" s="13"/>
      <c r="B357" s="219"/>
      <c r="C357" s="220"/>
      <c r="D357" s="221" t="s">
        <v>126</v>
      </c>
      <c r="E357" s="222" t="s">
        <v>19</v>
      </c>
      <c r="F357" s="223" t="s">
        <v>440</v>
      </c>
      <c r="G357" s="220"/>
      <c r="H357" s="224">
        <v>6.46</v>
      </c>
      <c r="I357" s="225"/>
      <c r="J357" s="220"/>
      <c r="K357" s="220"/>
      <c r="L357" s="226"/>
      <c r="M357" s="227"/>
      <c r="N357" s="228"/>
      <c r="O357" s="228"/>
      <c r="P357" s="228"/>
      <c r="Q357" s="228"/>
      <c r="R357" s="228"/>
      <c r="S357" s="228"/>
      <c r="T357" s="229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0" t="s">
        <v>126</v>
      </c>
      <c r="AU357" s="230" t="s">
        <v>82</v>
      </c>
      <c r="AV357" s="13" t="s">
        <v>82</v>
      </c>
      <c r="AW357" s="13" t="s">
        <v>33</v>
      </c>
      <c r="AX357" s="13" t="s">
        <v>72</v>
      </c>
      <c r="AY357" s="230" t="s">
        <v>115</v>
      </c>
    </row>
    <row r="358" s="13" customFormat="1">
      <c r="A358" s="13"/>
      <c r="B358" s="219"/>
      <c r="C358" s="220"/>
      <c r="D358" s="221" t="s">
        <v>126</v>
      </c>
      <c r="E358" s="222" t="s">
        <v>19</v>
      </c>
      <c r="F358" s="223" t="s">
        <v>441</v>
      </c>
      <c r="G358" s="220"/>
      <c r="H358" s="224">
        <v>3.3799999999999999</v>
      </c>
      <c r="I358" s="225"/>
      <c r="J358" s="220"/>
      <c r="K358" s="220"/>
      <c r="L358" s="226"/>
      <c r="M358" s="227"/>
      <c r="N358" s="228"/>
      <c r="O358" s="228"/>
      <c r="P358" s="228"/>
      <c r="Q358" s="228"/>
      <c r="R358" s="228"/>
      <c r="S358" s="228"/>
      <c r="T358" s="229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0" t="s">
        <v>126</v>
      </c>
      <c r="AU358" s="230" t="s">
        <v>82</v>
      </c>
      <c r="AV358" s="13" t="s">
        <v>82</v>
      </c>
      <c r="AW358" s="13" t="s">
        <v>33</v>
      </c>
      <c r="AX358" s="13" t="s">
        <v>72</v>
      </c>
      <c r="AY358" s="230" t="s">
        <v>115</v>
      </c>
    </row>
    <row r="359" s="15" customFormat="1">
      <c r="A359" s="15"/>
      <c r="B359" s="241"/>
      <c r="C359" s="242"/>
      <c r="D359" s="221" t="s">
        <v>126</v>
      </c>
      <c r="E359" s="243" t="s">
        <v>19</v>
      </c>
      <c r="F359" s="244" t="s">
        <v>136</v>
      </c>
      <c r="G359" s="242"/>
      <c r="H359" s="245">
        <v>55.764000000000003</v>
      </c>
      <c r="I359" s="246"/>
      <c r="J359" s="242"/>
      <c r="K359" s="242"/>
      <c r="L359" s="247"/>
      <c r="M359" s="248"/>
      <c r="N359" s="249"/>
      <c r="O359" s="249"/>
      <c r="P359" s="249"/>
      <c r="Q359" s="249"/>
      <c r="R359" s="249"/>
      <c r="S359" s="249"/>
      <c r="T359" s="250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51" t="s">
        <v>126</v>
      </c>
      <c r="AU359" s="251" t="s">
        <v>82</v>
      </c>
      <c r="AV359" s="15" t="s">
        <v>122</v>
      </c>
      <c r="AW359" s="15" t="s">
        <v>33</v>
      </c>
      <c r="AX359" s="15" t="s">
        <v>80</v>
      </c>
      <c r="AY359" s="251" t="s">
        <v>115</v>
      </c>
    </row>
    <row r="360" s="12" customFormat="1" ht="22.8" customHeight="1">
      <c r="A360" s="12"/>
      <c r="B360" s="185"/>
      <c r="C360" s="186"/>
      <c r="D360" s="187" t="s">
        <v>71</v>
      </c>
      <c r="E360" s="199" t="s">
        <v>178</v>
      </c>
      <c r="F360" s="199" t="s">
        <v>442</v>
      </c>
      <c r="G360" s="186"/>
      <c r="H360" s="186"/>
      <c r="I360" s="189"/>
      <c r="J360" s="200">
        <f>BK360</f>
        <v>0</v>
      </c>
      <c r="K360" s="186"/>
      <c r="L360" s="191"/>
      <c r="M360" s="192"/>
      <c r="N360" s="193"/>
      <c r="O360" s="193"/>
      <c r="P360" s="194">
        <f>SUM(P361:P364)</f>
        <v>0</v>
      </c>
      <c r="Q360" s="193"/>
      <c r="R360" s="194">
        <f>SUM(R361:R364)</f>
        <v>0.43088563000000002</v>
      </c>
      <c r="S360" s="193"/>
      <c r="T360" s="195">
        <f>SUM(T361:T364)</f>
        <v>0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196" t="s">
        <v>80</v>
      </c>
      <c r="AT360" s="197" t="s">
        <v>71</v>
      </c>
      <c r="AU360" s="197" t="s">
        <v>80</v>
      </c>
      <c r="AY360" s="196" t="s">
        <v>115</v>
      </c>
      <c r="BK360" s="198">
        <f>SUM(BK361:BK364)</f>
        <v>0</v>
      </c>
    </row>
    <row r="361" s="2" customFormat="1" ht="49.05" customHeight="1">
      <c r="A361" s="39"/>
      <c r="B361" s="40"/>
      <c r="C361" s="201" t="s">
        <v>443</v>
      </c>
      <c r="D361" s="201" t="s">
        <v>117</v>
      </c>
      <c r="E361" s="202" t="s">
        <v>444</v>
      </c>
      <c r="F361" s="203" t="s">
        <v>445</v>
      </c>
      <c r="G361" s="204" t="s">
        <v>130</v>
      </c>
      <c r="H361" s="205">
        <v>8.4670000000000005</v>
      </c>
      <c r="I361" s="206"/>
      <c r="J361" s="207">
        <f>ROUND(I361*H361,2)</f>
        <v>0</v>
      </c>
      <c r="K361" s="203" t="s">
        <v>121</v>
      </c>
      <c r="L361" s="45"/>
      <c r="M361" s="208" t="s">
        <v>19</v>
      </c>
      <c r="N361" s="209" t="s">
        <v>43</v>
      </c>
      <c r="O361" s="85"/>
      <c r="P361" s="210">
        <f>O361*H361</f>
        <v>0</v>
      </c>
      <c r="Q361" s="210">
        <v>0.050889999999999998</v>
      </c>
      <c r="R361" s="210">
        <f>Q361*H361</f>
        <v>0.43088563000000002</v>
      </c>
      <c r="S361" s="210">
        <v>0</v>
      </c>
      <c r="T361" s="211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12" t="s">
        <v>122</v>
      </c>
      <c r="AT361" s="212" t="s">
        <v>117</v>
      </c>
      <c r="AU361" s="212" t="s">
        <v>82</v>
      </c>
      <c r="AY361" s="18" t="s">
        <v>115</v>
      </c>
      <c r="BE361" s="213">
        <f>IF(N361="základní",J361,0)</f>
        <v>0</v>
      </c>
      <c r="BF361" s="213">
        <f>IF(N361="snížená",J361,0)</f>
        <v>0</v>
      </c>
      <c r="BG361" s="213">
        <f>IF(N361="zákl. přenesená",J361,0)</f>
        <v>0</v>
      </c>
      <c r="BH361" s="213">
        <f>IF(N361="sníž. přenesená",J361,0)</f>
        <v>0</v>
      </c>
      <c r="BI361" s="213">
        <f>IF(N361="nulová",J361,0)</f>
        <v>0</v>
      </c>
      <c r="BJ361" s="18" t="s">
        <v>80</v>
      </c>
      <c r="BK361" s="213">
        <f>ROUND(I361*H361,2)</f>
        <v>0</v>
      </c>
      <c r="BL361" s="18" t="s">
        <v>122</v>
      </c>
      <c r="BM361" s="212" t="s">
        <v>446</v>
      </c>
    </row>
    <row r="362" s="2" customFormat="1">
      <c r="A362" s="39"/>
      <c r="B362" s="40"/>
      <c r="C362" s="41"/>
      <c r="D362" s="214" t="s">
        <v>124</v>
      </c>
      <c r="E362" s="41"/>
      <c r="F362" s="215" t="s">
        <v>447</v>
      </c>
      <c r="G362" s="41"/>
      <c r="H362" s="41"/>
      <c r="I362" s="216"/>
      <c r="J362" s="41"/>
      <c r="K362" s="41"/>
      <c r="L362" s="45"/>
      <c r="M362" s="217"/>
      <c r="N362" s="218"/>
      <c r="O362" s="85"/>
      <c r="P362" s="85"/>
      <c r="Q362" s="85"/>
      <c r="R362" s="85"/>
      <c r="S362" s="85"/>
      <c r="T362" s="86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124</v>
      </c>
      <c r="AU362" s="18" t="s">
        <v>82</v>
      </c>
    </row>
    <row r="363" s="14" customFormat="1">
      <c r="A363" s="14"/>
      <c r="B363" s="231"/>
      <c r="C363" s="232"/>
      <c r="D363" s="221" t="s">
        <v>126</v>
      </c>
      <c r="E363" s="233" t="s">
        <v>19</v>
      </c>
      <c r="F363" s="234" t="s">
        <v>448</v>
      </c>
      <c r="G363" s="232"/>
      <c r="H363" s="233" t="s">
        <v>19</v>
      </c>
      <c r="I363" s="235"/>
      <c r="J363" s="232"/>
      <c r="K363" s="232"/>
      <c r="L363" s="236"/>
      <c r="M363" s="237"/>
      <c r="N363" s="238"/>
      <c r="O363" s="238"/>
      <c r="P363" s="238"/>
      <c r="Q363" s="238"/>
      <c r="R363" s="238"/>
      <c r="S363" s="238"/>
      <c r="T363" s="239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40" t="s">
        <v>126</v>
      </c>
      <c r="AU363" s="240" t="s">
        <v>82</v>
      </c>
      <c r="AV363" s="14" t="s">
        <v>80</v>
      </c>
      <c r="AW363" s="14" t="s">
        <v>33</v>
      </c>
      <c r="AX363" s="14" t="s">
        <v>72</v>
      </c>
      <c r="AY363" s="240" t="s">
        <v>115</v>
      </c>
    </row>
    <row r="364" s="13" customFormat="1">
      <c r="A364" s="13"/>
      <c r="B364" s="219"/>
      <c r="C364" s="220"/>
      <c r="D364" s="221" t="s">
        <v>126</v>
      </c>
      <c r="E364" s="222" t="s">
        <v>19</v>
      </c>
      <c r="F364" s="223" t="s">
        <v>449</v>
      </c>
      <c r="G364" s="220"/>
      <c r="H364" s="224">
        <v>8.4670000000000005</v>
      </c>
      <c r="I364" s="225"/>
      <c r="J364" s="220"/>
      <c r="K364" s="220"/>
      <c r="L364" s="226"/>
      <c r="M364" s="227"/>
      <c r="N364" s="228"/>
      <c r="O364" s="228"/>
      <c r="P364" s="228"/>
      <c r="Q364" s="228"/>
      <c r="R364" s="228"/>
      <c r="S364" s="228"/>
      <c r="T364" s="229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0" t="s">
        <v>126</v>
      </c>
      <c r="AU364" s="230" t="s">
        <v>82</v>
      </c>
      <c r="AV364" s="13" t="s">
        <v>82</v>
      </c>
      <c r="AW364" s="13" t="s">
        <v>33</v>
      </c>
      <c r="AX364" s="13" t="s">
        <v>80</v>
      </c>
      <c r="AY364" s="230" t="s">
        <v>115</v>
      </c>
    </row>
    <row r="365" s="12" customFormat="1" ht="22.8" customHeight="1">
      <c r="A365" s="12"/>
      <c r="B365" s="185"/>
      <c r="C365" s="186"/>
      <c r="D365" s="187" t="s">
        <v>71</v>
      </c>
      <c r="E365" s="199" t="s">
        <v>190</v>
      </c>
      <c r="F365" s="199" t="s">
        <v>450</v>
      </c>
      <c r="G365" s="186"/>
      <c r="H365" s="186"/>
      <c r="I365" s="189"/>
      <c r="J365" s="200">
        <f>BK365</f>
        <v>0</v>
      </c>
      <c r="K365" s="186"/>
      <c r="L365" s="191"/>
      <c r="M365" s="192"/>
      <c r="N365" s="193"/>
      <c r="O365" s="193"/>
      <c r="P365" s="194">
        <f>SUM(P366:P377)</f>
        <v>0</v>
      </c>
      <c r="Q365" s="193"/>
      <c r="R365" s="194">
        <f>SUM(R366:R377)</f>
        <v>22.245412000000002</v>
      </c>
      <c r="S365" s="193"/>
      <c r="T365" s="195">
        <f>SUM(T366:T377)</f>
        <v>0</v>
      </c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R365" s="196" t="s">
        <v>80</v>
      </c>
      <c r="AT365" s="197" t="s">
        <v>71</v>
      </c>
      <c r="AU365" s="197" t="s">
        <v>80</v>
      </c>
      <c r="AY365" s="196" t="s">
        <v>115</v>
      </c>
      <c r="BK365" s="198">
        <f>SUM(BK366:BK377)</f>
        <v>0</v>
      </c>
    </row>
    <row r="366" s="2" customFormat="1" ht="62.7" customHeight="1">
      <c r="A366" s="39"/>
      <c r="B366" s="40"/>
      <c r="C366" s="201" t="s">
        <v>451</v>
      </c>
      <c r="D366" s="201" t="s">
        <v>117</v>
      </c>
      <c r="E366" s="202" t="s">
        <v>452</v>
      </c>
      <c r="F366" s="203" t="s">
        <v>453</v>
      </c>
      <c r="G366" s="204" t="s">
        <v>391</v>
      </c>
      <c r="H366" s="205">
        <v>60</v>
      </c>
      <c r="I366" s="206"/>
      <c r="J366" s="207">
        <f>ROUND(I366*H366,2)</f>
        <v>0</v>
      </c>
      <c r="K366" s="203" t="s">
        <v>121</v>
      </c>
      <c r="L366" s="45"/>
      <c r="M366" s="208" t="s">
        <v>19</v>
      </c>
      <c r="N366" s="209" t="s">
        <v>43</v>
      </c>
      <c r="O366" s="85"/>
      <c r="P366" s="210">
        <f>O366*H366</f>
        <v>0</v>
      </c>
      <c r="Q366" s="210">
        <v>0.089779999999999999</v>
      </c>
      <c r="R366" s="210">
        <f>Q366*H366</f>
        <v>5.3868</v>
      </c>
      <c r="S366" s="210">
        <v>0</v>
      </c>
      <c r="T366" s="211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12" t="s">
        <v>122</v>
      </c>
      <c r="AT366" s="212" t="s">
        <v>117</v>
      </c>
      <c r="AU366" s="212" t="s">
        <v>82</v>
      </c>
      <c r="AY366" s="18" t="s">
        <v>115</v>
      </c>
      <c r="BE366" s="213">
        <f>IF(N366="základní",J366,0)</f>
        <v>0</v>
      </c>
      <c r="BF366" s="213">
        <f>IF(N366="snížená",J366,0)</f>
        <v>0</v>
      </c>
      <c r="BG366" s="213">
        <f>IF(N366="zákl. přenesená",J366,0)</f>
        <v>0</v>
      </c>
      <c r="BH366" s="213">
        <f>IF(N366="sníž. přenesená",J366,0)</f>
        <v>0</v>
      </c>
      <c r="BI366" s="213">
        <f>IF(N366="nulová",J366,0)</f>
        <v>0</v>
      </c>
      <c r="BJ366" s="18" t="s">
        <v>80</v>
      </c>
      <c r="BK366" s="213">
        <f>ROUND(I366*H366,2)</f>
        <v>0</v>
      </c>
      <c r="BL366" s="18" t="s">
        <v>122</v>
      </c>
      <c r="BM366" s="212" t="s">
        <v>454</v>
      </c>
    </row>
    <row r="367" s="2" customFormat="1">
      <c r="A367" s="39"/>
      <c r="B367" s="40"/>
      <c r="C367" s="41"/>
      <c r="D367" s="214" t="s">
        <v>124</v>
      </c>
      <c r="E367" s="41"/>
      <c r="F367" s="215" t="s">
        <v>455</v>
      </c>
      <c r="G367" s="41"/>
      <c r="H367" s="41"/>
      <c r="I367" s="216"/>
      <c r="J367" s="41"/>
      <c r="K367" s="41"/>
      <c r="L367" s="45"/>
      <c r="M367" s="217"/>
      <c r="N367" s="218"/>
      <c r="O367" s="85"/>
      <c r="P367" s="85"/>
      <c r="Q367" s="85"/>
      <c r="R367" s="85"/>
      <c r="S367" s="85"/>
      <c r="T367" s="86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124</v>
      </c>
      <c r="AU367" s="18" t="s">
        <v>82</v>
      </c>
    </row>
    <row r="368" s="14" customFormat="1">
      <c r="A368" s="14"/>
      <c r="B368" s="231"/>
      <c r="C368" s="232"/>
      <c r="D368" s="221" t="s">
        <v>126</v>
      </c>
      <c r="E368" s="233" t="s">
        <v>19</v>
      </c>
      <c r="F368" s="234" t="s">
        <v>456</v>
      </c>
      <c r="G368" s="232"/>
      <c r="H368" s="233" t="s">
        <v>19</v>
      </c>
      <c r="I368" s="235"/>
      <c r="J368" s="232"/>
      <c r="K368" s="232"/>
      <c r="L368" s="236"/>
      <c r="M368" s="237"/>
      <c r="N368" s="238"/>
      <c r="O368" s="238"/>
      <c r="P368" s="238"/>
      <c r="Q368" s="238"/>
      <c r="R368" s="238"/>
      <c r="S368" s="238"/>
      <c r="T368" s="239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40" t="s">
        <v>126</v>
      </c>
      <c r="AU368" s="240" t="s">
        <v>82</v>
      </c>
      <c r="AV368" s="14" t="s">
        <v>80</v>
      </c>
      <c r="AW368" s="14" t="s">
        <v>33</v>
      </c>
      <c r="AX368" s="14" t="s">
        <v>72</v>
      </c>
      <c r="AY368" s="240" t="s">
        <v>115</v>
      </c>
    </row>
    <row r="369" s="13" customFormat="1">
      <c r="A369" s="13"/>
      <c r="B369" s="219"/>
      <c r="C369" s="220"/>
      <c r="D369" s="221" t="s">
        <v>126</v>
      </c>
      <c r="E369" s="222" t="s">
        <v>19</v>
      </c>
      <c r="F369" s="223" t="s">
        <v>457</v>
      </c>
      <c r="G369" s="220"/>
      <c r="H369" s="224">
        <v>60</v>
      </c>
      <c r="I369" s="225"/>
      <c r="J369" s="220"/>
      <c r="K369" s="220"/>
      <c r="L369" s="226"/>
      <c r="M369" s="227"/>
      <c r="N369" s="228"/>
      <c r="O369" s="228"/>
      <c r="P369" s="228"/>
      <c r="Q369" s="228"/>
      <c r="R369" s="228"/>
      <c r="S369" s="228"/>
      <c r="T369" s="229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0" t="s">
        <v>126</v>
      </c>
      <c r="AU369" s="230" t="s">
        <v>82</v>
      </c>
      <c r="AV369" s="13" t="s">
        <v>82</v>
      </c>
      <c r="AW369" s="13" t="s">
        <v>33</v>
      </c>
      <c r="AX369" s="13" t="s">
        <v>80</v>
      </c>
      <c r="AY369" s="230" t="s">
        <v>115</v>
      </c>
    </row>
    <row r="370" s="2" customFormat="1" ht="16.5" customHeight="1">
      <c r="A370" s="39"/>
      <c r="B370" s="40"/>
      <c r="C370" s="252" t="s">
        <v>458</v>
      </c>
      <c r="D370" s="252" t="s">
        <v>174</v>
      </c>
      <c r="E370" s="253" t="s">
        <v>459</v>
      </c>
      <c r="F370" s="254" t="s">
        <v>460</v>
      </c>
      <c r="G370" s="255" t="s">
        <v>120</v>
      </c>
      <c r="H370" s="256">
        <v>12.6</v>
      </c>
      <c r="I370" s="257"/>
      <c r="J370" s="258">
        <f>ROUND(I370*H370,2)</f>
        <v>0</v>
      </c>
      <c r="K370" s="254" t="s">
        <v>121</v>
      </c>
      <c r="L370" s="259"/>
      <c r="M370" s="260" t="s">
        <v>19</v>
      </c>
      <c r="N370" s="261" t="s">
        <v>43</v>
      </c>
      <c r="O370" s="85"/>
      <c r="P370" s="210">
        <f>O370*H370</f>
        <v>0</v>
      </c>
      <c r="Q370" s="210">
        <v>0.222</v>
      </c>
      <c r="R370" s="210">
        <f>Q370*H370</f>
        <v>2.7972000000000001</v>
      </c>
      <c r="S370" s="210">
        <v>0</v>
      </c>
      <c r="T370" s="211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12" t="s">
        <v>178</v>
      </c>
      <c r="AT370" s="212" t="s">
        <v>174</v>
      </c>
      <c r="AU370" s="212" t="s">
        <v>82</v>
      </c>
      <c r="AY370" s="18" t="s">
        <v>115</v>
      </c>
      <c r="BE370" s="213">
        <f>IF(N370="základní",J370,0)</f>
        <v>0</v>
      </c>
      <c r="BF370" s="213">
        <f>IF(N370="snížená",J370,0)</f>
        <v>0</v>
      </c>
      <c r="BG370" s="213">
        <f>IF(N370="zákl. přenesená",J370,0)</f>
        <v>0</v>
      </c>
      <c r="BH370" s="213">
        <f>IF(N370="sníž. přenesená",J370,0)</f>
        <v>0</v>
      </c>
      <c r="BI370" s="213">
        <f>IF(N370="nulová",J370,0)</f>
        <v>0</v>
      </c>
      <c r="BJ370" s="18" t="s">
        <v>80</v>
      </c>
      <c r="BK370" s="213">
        <f>ROUND(I370*H370,2)</f>
        <v>0</v>
      </c>
      <c r="BL370" s="18" t="s">
        <v>122</v>
      </c>
      <c r="BM370" s="212" t="s">
        <v>461</v>
      </c>
    </row>
    <row r="371" s="13" customFormat="1">
      <c r="A371" s="13"/>
      <c r="B371" s="219"/>
      <c r="C371" s="220"/>
      <c r="D371" s="221" t="s">
        <v>126</v>
      </c>
      <c r="E371" s="222" t="s">
        <v>19</v>
      </c>
      <c r="F371" s="223" t="s">
        <v>462</v>
      </c>
      <c r="G371" s="220"/>
      <c r="H371" s="224">
        <v>12.6</v>
      </c>
      <c r="I371" s="225"/>
      <c r="J371" s="220"/>
      <c r="K371" s="220"/>
      <c r="L371" s="226"/>
      <c r="M371" s="227"/>
      <c r="N371" s="228"/>
      <c r="O371" s="228"/>
      <c r="P371" s="228"/>
      <c r="Q371" s="228"/>
      <c r="R371" s="228"/>
      <c r="S371" s="228"/>
      <c r="T371" s="229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0" t="s">
        <v>126</v>
      </c>
      <c r="AU371" s="230" t="s">
        <v>82</v>
      </c>
      <c r="AV371" s="13" t="s">
        <v>82</v>
      </c>
      <c r="AW371" s="13" t="s">
        <v>33</v>
      </c>
      <c r="AX371" s="13" t="s">
        <v>80</v>
      </c>
      <c r="AY371" s="230" t="s">
        <v>115</v>
      </c>
    </row>
    <row r="372" s="2" customFormat="1" ht="24.15" customHeight="1">
      <c r="A372" s="39"/>
      <c r="B372" s="40"/>
      <c r="C372" s="201" t="s">
        <v>463</v>
      </c>
      <c r="D372" s="201" t="s">
        <v>117</v>
      </c>
      <c r="E372" s="202" t="s">
        <v>464</v>
      </c>
      <c r="F372" s="203" t="s">
        <v>465</v>
      </c>
      <c r="G372" s="204" t="s">
        <v>130</v>
      </c>
      <c r="H372" s="205">
        <v>1.8</v>
      </c>
      <c r="I372" s="206"/>
      <c r="J372" s="207">
        <f>ROUND(I372*H372,2)</f>
        <v>0</v>
      </c>
      <c r="K372" s="203" t="s">
        <v>121</v>
      </c>
      <c r="L372" s="45"/>
      <c r="M372" s="208" t="s">
        <v>19</v>
      </c>
      <c r="N372" s="209" t="s">
        <v>43</v>
      </c>
      <c r="O372" s="85"/>
      <c r="P372" s="210">
        <f>O372*H372</f>
        <v>0</v>
      </c>
      <c r="Q372" s="210">
        <v>2.2563399999999998</v>
      </c>
      <c r="R372" s="210">
        <f>Q372*H372</f>
        <v>4.0614119999999998</v>
      </c>
      <c r="S372" s="210">
        <v>0</v>
      </c>
      <c r="T372" s="211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12" t="s">
        <v>122</v>
      </c>
      <c r="AT372" s="212" t="s">
        <v>117</v>
      </c>
      <c r="AU372" s="212" t="s">
        <v>82</v>
      </c>
      <c r="AY372" s="18" t="s">
        <v>115</v>
      </c>
      <c r="BE372" s="213">
        <f>IF(N372="základní",J372,0)</f>
        <v>0</v>
      </c>
      <c r="BF372" s="213">
        <f>IF(N372="snížená",J372,0)</f>
        <v>0</v>
      </c>
      <c r="BG372" s="213">
        <f>IF(N372="zákl. přenesená",J372,0)</f>
        <v>0</v>
      </c>
      <c r="BH372" s="213">
        <f>IF(N372="sníž. přenesená",J372,0)</f>
        <v>0</v>
      </c>
      <c r="BI372" s="213">
        <f>IF(N372="nulová",J372,0)</f>
        <v>0</v>
      </c>
      <c r="BJ372" s="18" t="s">
        <v>80</v>
      </c>
      <c r="BK372" s="213">
        <f>ROUND(I372*H372,2)</f>
        <v>0</v>
      </c>
      <c r="BL372" s="18" t="s">
        <v>122</v>
      </c>
      <c r="BM372" s="212" t="s">
        <v>466</v>
      </c>
    </row>
    <row r="373" s="2" customFormat="1">
      <c r="A373" s="39"/>
      <c r="B373" s="40"/>
      <c r="C373" s="41"/>
      <c r="D373" s="214" t="s">
        <v>124</v>
      </c>
      <c r="E373" s="41"/>
      <c r="F373" s="215" t="s">
        <v>467</v>
      </c>
      <c r="G373" s="41"/>
      <c r="H373" s="41"/>
      <c r="I373" s="216"/>
      <c r="J373" s="41"/>
      <c r="K373" s="41"/>
      <c r="L373" s="45"/>
      <c r="M373" s="217"/>
      <c r="N373" s="218"/>
      <c r="O373" s="85"/>
      <c r="P373" s="85"/>
      <c r="Q373" s="85"/>
      <c r="R373" s="85"/>
      <c r="S373" s="85"/>
      <c r="T373" s="86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124</v>
      </c>
      <c r="AU373" s="18" t="s">
        <v>82</v>
      </c>
    </row>
    <row r="374" s="13" customFormat="1">
      <c r="A374" s="13"/>
      <c r="B374" s="219"/>
      <c r="C374" s="220"/>
      <c r="D374" s="221" t="s">
        <v>126</v>
      </c>
      <c r="E374" s="222" t="s">
        <v>19</v>
      </c>
      <c r="F374" s="223" t="s">
        <v>468</v>
      </c>
      <c r="G374" s="220"/>
      <c r="H374" s="224">
        <v>1.8</v>
      </c>
      <c r="I374" s="225"/>
      <c r="J374" s="220"/>
      <c r="K374" s="220"/>
      <c r="L374" s="226"/>
      <c r="M374" s="227"/>
      <c r="N374" s="228"/>
      <c r="O374" s="228"/>
      <c r="P374" s="228"/>
      <c r="Q374" s="228"/>
      <c r="R374" s="228"/>
      <c r="S374" s="228"/>
      <c r="T374" s="229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0" t="s">
        <v>126</v>
      </c>
      <c r="AU374" s="230" t="s">
        <v>82</v>
      </c>
      <c r="AV374" s="13" t="s">
        <v>82</v>
      </c>
      <c r="AW374" s="13" t="s">
        <v>33</v>
      </c>
      <c r="AX374" s="13" t="s">
        <v>80</v>
      </c>
      <c r="AY374" s="230" t="s">
        <v>115</v>
      </c>
    </row>
    <row r="375" s="2" customFormat="1" ht="24.15" customHeight="1">
      <c r="A375" s="39"/>
      <c r="B375" s="40"/>
      <c r="C375" s="201" t="s">
        <v>469</v>
      </c>
      <c r="D375" s="201" t="s">
        <v>117</v>
      </c>
      <c r="E375" s="202" t="s">
        <v>470</v>
      </c>
      <c r="F375" s="203" t="s">
        <v>471</v>
      </c>
      <c r="G375" s="204" t="s">
        <v>472</v>
      </c>
      <c r="H375" s="205">
        <v>2</v>
      </c>
      <c r="I375" s="206"/>
      <c r="J375" s="207">
        <f>ROUND(I375*H375,2)</f>
        <v>0</v>
      </c>
      <c r="K375" s="203" t="s">
        <v>19</v>
      </c>
      <c r="L375" s="45"/>
      <c r="M375" s="208" t="s">
        <v>19</v>
      </c>
      <c r="N375" s="209" t="s">
        <v>43</v>
      </c>
      <c r="O375" s="85"/>
      <c r="P375" s="210">
        <f>O375*H375</f>
        <v>0</v>
      </c>
      <c r="Q375" s="210">
        <v>0</v>
      </c>
      <c r="R375" s="210">
        <f>Q375*H375</f>
        <v>0</v>
      </c>
      <c r="S375" s="210">
        <v>0</v>
      </c>
      <c r="T375" s="211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12" t="s">
        <v>122</v>
      </c>
      <c r="AT375" s="212" t="s">
        <v>117</v>
      </c>
      <c r="AU375" s="212" t="s">
        <v>82</v>
      </c>
      <c r="AY375" s="18" t="s">
        <v>115</v>
      </c>
      <c r="BE375" s="213">
        <f>IF(N375="základní",J375,0)</f>
        <v>0</v>
      </c>
      <c r="BF375" s="213">
        <f>IF(N375="snížená",J375,0)</f>
        <v>0</v>
      </c>
      <c r="BG375" s="213">
        <f>IF(N375="zákl. přenesená",J375,0)</f>
        <v>0</v>
      </c>
      <c r="BH375" s="213">
        <f>IF(N375="sníž. přenesená",J375,0)</f>
        <v>0</v>
      </c>
      <c r="BI375" s="213">
        <f>IF(N375="nulová",J375,0)</f>
        <v>0</v>
      </c>
      <c r="BJ375" s="18" t="s">
        <v>80</v>
      </c>
      <c r="BK375" s="213">
        <f>ROUND(I375*H375,2)</f>
        <v>0</v>
      </c>
      <c r="BL375" s="18" t="s">
        <v>122</v>
      </c>
      <c r="BM375" s="212" t="s">
        <v>473</v>
      </c>
    </row>
    <row r="376" s="2" customFormat="1" ht="16.5" customHeight="1">
      <c r="A376" s="39"/>
      <c r="B376" s="40"/>
      <c r="C376" s="201" t="s">
        <v>474</v>
      </c>
      <c r="D376" s="201" t="s">
        <v>117</v>
      </c>
      <c r="E376" s="202" t="s">
        <v>475</v>
      </c>
      <c r="F376" s="203" t="s">
        <v>476</v>
      </c>
      <c r="G376" s="204" t="s">
        <v>472</v>
      </c>
      <c r="H376" s="205">
        <v>1</v>
      </c>
      <c r="I376" s="206"/>
      <c r="J376" s="207">
        <f>ROUND(I376*H376,2)</f>
        <v>0</v>
      </c>
      <c r="K376" s="203" t="s">
        <v>19</v>
      </c>
      <c r="L376" s="45"/>
      <c r="M376" s="208" t="s">
        <v>19</v>
      </c>
      <c r="N376" s="209" t="s">
        <v>43</v>
      </c>
      <c r="O376" s="85"/>
      <c r="P376" s="210">
        <f>O376*H376</f>
        <v>0</v>
      </c>
      <c r="Q376" s="210">
        <v>0</v>
      </c>
      <c r="R376" s="210">
        <f>Q376*H376</f>
        <v>0</v>
      </c>
      <c r="S376" s="210">
        <v>0</v>
      </c>
      <c r="T376" s="211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12" t="s">
        <v>122</v>
      </c>
      <c r="AT376" s="212" t="s">
        <v>117</v>
      </c>
      <c r="AU376" s="212" t="s">
        <v>82</v>
      </c>
      <c r="AY376" s="18" t="s">
        <v>115</v>
      </c>
      <c r="BE376" s="213">
        <f>IF(N376="základní",J376,0)</f>
        <v>0</v>
      </c>
      <c r="BF376" s="213">
        <f>IF(N376="snížená",J376,0)</f>
        <v>0</v>
      </c>
      <c r="BG376" s="213">
        <f>IF(N376="zákl. přenesená",J376,0)</f>
        <v>0</v>
      </c>
      <c r="BH376" s="213">
        <f>IF(N376="sníž. přenesená",J376,0)</f>
        <v>0</v>
      </c>
      <c r="BI376" s="213">
        <f>IF(N376="nulová",J376,0)</f>
        <v>0</v>
      </c>
      <c r="BJ376" s="18" t="s">
        <v>80</v>
      </c>
      <c r="BK376" s="213">
        <f>ROUND(I376*H376,2)</f>
        <v>0</v>
      </c>
      <c r="BL376" s="18" t="s">
        <v>122</v>
      </c>
      <c r="BM376" s="212" t="s">
        <v>477</v>
      </c>
    </row>
    <row r="377" s="2" customFormat="1" ht="24.15" customHeight="1">
      <c r="A377" s="39"/>
      <c r="B377" s="40"/>
      <c r="C377" s="201" t="s">
        <v>478</v>
      </c>
      <c r="D377" s="201" t="s">
        <v>117</v>
      </c>
      <c r="E377" s="202" t="s">
        <v>479</v>
      </c>
      <c r="F377" s="203" t="s">
        <v>480</v>
      </c>
      <c r="G377" s="204" t="s">
        <v>481</v>
      </c>
      <c r="H377" s="205">
        <v>1</v>
      </c>
      <c r="I377" s="206"/>
      <c r="J377" s="207">
        <f>ROUND(I377*H377,2)</f>
        <v>0</v>
      </c>
      <c r="K377" s="203" t="s">
        <v>19</v>
      </c>
      <c r="L377" s="45"/>
      <c r="M377" s="208" t="s">
        <v>19</v>
      </c>
      <c r="N377" s="209" t="s">
        <v>43</v>
      </c>
      <c r="O377" s="85"/>
      <c r="P377" s="210">
        <f>O377*H377</f>
        <v>0</v>
      </c>
      <c r="Q377" s="210">
        <v>10</v>
      </c>
      <c r="R377" s="210">
        <f>Q377*H377</f>
        <v>10</v>
      </c>
      <c r="S377" s="210">
        <v>0</v>
      </c>
      <c r="T377" s="211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12" t="s">
        <v>122</v>
      </c>
      <c r="AT377" s="212" t="s">
        <v>117</v>
      </c>
      <c r="AU377" s="212" t="s">
        <v>82</v>
      </c>
      <c r="AY377" s="18" t="s">
        <v>115</v>
      </c>
      <c r="BE377" s="213">
        <f>IF(N377="základní",J377,0)</f>
        <v>0</v>
      </c>
      <c r="BF377" s="213">
        <f>IF(N377="snížená",J377,0)</f>
        <v>0</v>
      </c>
      <c r="BG377" s="213">
        <f>IF(N377="zákl. přenesená",J377,0)</f>
        <v>0</v>
      </c>
      <c r="BH377" s="213">
        <f>IF(N377="sníž. přenesená",J377,0)</f>
        <v>0</v>
      </c>
      <c r="BI377" s="213">
        <f>IF(N377="nulová",J377,0)</f>
        <v>0</v>
      </c>
      <c r="BJ377" s="18" t="s">
        <v>80</v>
      </c>
      <c r="BK377" s="213">
        <f>ROUND(I377*H377,2)</f>
        <v>0</v>
      </c>
      <c r="BL377" s="18" t="s">
        <v>122</v>
      </c>
      <c r="BM377" s="212" t="s">
        <v>482</v>
      </c>
    </row>
    <row r="378" s="12" customFormat="1" ht="22.8" customHeight="1">
      <c r="A378" s="12"/>
      <c r="B378" s="185"/>
      <c r="C378" s="186"/>
      <c r="D378" s="187" t="s">
        <v>71</v>
      </c>
      <c r="E378" s="199" t="s">
        <v>483</v>
      </c>
      <c r="F378" s="199" t="s">
        <v>484</v>
      </c>
      <c r="G378" s="186"/>
      <c r="H378" s="186"/>
      <c r="I378" s="189"/>
      <c r="J378" s="200">
        <f>BK378</f>
        <v>0</v>
      </c>
      <c r="K378" s="186"/>
      <c r="L378" s="191"/>
      <c r="M378" s="192"/>
      <c r="N378" s="193"/>
      <c r="O378" s="193"/>
      <c r="P378" s="194">
        <f>SUM(P379:P384)</f>
        <v>0</v>
      </c>
      <c r="Q378" s="193"/>
      <c r="R378" s="194">
        <f>SUM(R379:R384)</f>
        <v>0</v>
      </c>
      <c r="S378" s="193"/>
      <c r="T378" s="195">
        <f>SUM(T379:T384)</f>
        <v>0</v>
      </c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R378" s="196" t="s">
        <v>80</v>
      </c>
      <c r="AT378" s="197" t="s">
        <v>71</v>
      </c>
      <c r="AU378" s="197" t="s">
        <v>80</v>
      </c>
      <c r="AY378" s="196" t="s">
        <v>115</v>
      </c>
      <c r="BK378" s="198">
        <f>SUM(BK379:BK384)</f>
        <v>0</v>
      </c>
    </row>
    <row r="379" s="2" customFormat="1" ht="24.15" customHeight="1">
      <c r="A379" s="39"/>
      <c r="B379" s="40"/>
      <c r="C379" s="201" t="s">
        <v>485</v>
      </c>
      <c r="D379" s="201" t="s">
        <v>117</v>
      </c>
      <c r="E379" s="202" t="s">
        <v>486</v>
      </c>
      <c r="F379" s="203" t="s">
        <v>487</v>
      </c>
      <c r="G379" s="204" t="s">
        <v>177</v>
      </c>
      <c r="H379" s="205">
        <v>1585.5940000000001</v>
      </c>
      <c r="I379" s="206"/>
      <c r="J379" s="207">
        <f>ROUND(I379*H379,2)</f>
        <v>0</v>
      </c>
      <c r="K379" s="203" t="s">
        <v>121</v>
      </c>
      <c r="L379" s="45"/>
      <c r="M379" s="208" t="s">
        <v>19</v>
      </c>
      <c r="N379" s="209" t="s">
        <v>43</v>
      </c>
      <c r="O379" s="85"/>
      <c r="P379" s="210">
        <f>O379*H379</f>
        <v>0</v>
      </c>
      <c r="Q379" s="210">
        <v>0</v>
      </c>
      <c r="R379" s="210">
        <f>Q379*H379</f>
        <v>0</v>
      </c>
      <c r="S379" s="210">
        <v>0</v>
      </c>
      <c r="T379" s="211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12" t="s">
        <v>122</v>
      </c>
      <c r="AT379" s="212" t="s">
        <v>117</v>
      </c>
      <c r="AU379" s="212" t="s">
        <v>82</v>
      </c>
      <c r="AY379" s="18" t="s">
        <v>115</v>
      </c>
      <c r="BE379" s="213">
        <f>IF(N379="základní",J379,0)</f>
        <v>0</v>
      </c>
      <c r="BF379" s="213">
        <f>IF(N379="snížená",J379,0)</f>
        <v>0</v>
      </c>
      <c r="BG379" s="213">
        <f>IF(N379="zákl. přenesená",J379,0)</f>
        <v>0</v>
      </c>
      <c r="BH379" s="213">
        <f>IF(N379="sníž. přenesená",J379,0)</f>
        <v>0</v>
      </c>
      <c r="BI379" s="213">
        <f>IF(N379="nulová",J379,0)</f>
        <v>0</v>
      </c>
      <c r="BJ379" s="18" t="s">
        <v>80</v>
      </c>
      <c r="BK379" s="213">
        <f>ROUND(I379*H379,2)</f>
        <v>0</v>
      </c>
      <c r="BL379" s="18" t="s">
        <v>122</v>
      </c>
      <c r="BM379" s="212" t="s">
        <v>488</v>
      </c>
    </row>
    <row r="380" s="2" customFormat="1">
      <c r="A380" s="39"/>
      <c r="B380" s="40"/>
      <c r="C380" s="41"/>
      <c r="D380" s="214" t="s">
        <v>124</v>
      </c>
      <c r="E380" s="41"/>
      <c r="F380" s="215" t="s">
        <v>489</v>
      </c>
      <c r="G380" s="41"/>
      <c r="H380" s="41"/>
      <c r="I380" s="216"/>
      <c r="J380" s="41"/>
      <c r="K380" s="41"/>
      <c r="L380" s="45"/>
      <c r="M380" s="217"/>
      <c r="N380" s="218"/>
      <c r="O380" s="85"/>
      <c r="P380" s="85"/>
      <c r="Q380" s="85"/>
      <c r="R380" s="85"/>
      <c r="S380" s="85"/>
      <c r="T380" s="86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T380" s="18" t="s">
        <v>124</v>
      </c>
      <c r="AU380" s="18" t="s">
        <v>82</v>
      </c>
    </row>
    <row r="381" s="2" customFormat="1" ht="16.5" customHeight="1">
      <c r="A381" s="39"/>
      <c r="B381" s="40"/>
      <c r="C381" s="201" t="s">
        <v>490</v>
      </c>
      <c r="D381" s="201" t="s">
        <v>117</v>
      </c>
      <c r="E381" s="202" t="s">
        <v>491</v>
      </c>
      <c r="F381" s="203" t="s">
        <v>492</v>
      </c>
      <c r="G381" s="204" t="s">
        <v>177</v>
      </c>
      <c r="H381" s="205">
        <v>251.69300000000001</v>
      </c>
      <c r="I381" s="206"/>
      <c r="J381" s="207">
        <f>ROUND(I381*H381,2)</f>
        <v>0</v>
      </c>
      <c r="K381" s="203" t="s">
        <v>121</v>
      </c>
      <c r="L381" s="45"/>
      <c r="M381" s="208" t="s">
        <v>19</v>
      </c>
      <c r="N381" s="209" t="s">
        <v>43</v>
      </c>
      <c r="O381" s="85"/>
      <c r="P381" s="210">
        <f>O381*H381</f>
        <v>0</v>
      </c>
      <c r="Q381" s="210">
        <v>0</v>
      </c>
      <c r="R381" s="210">
        <f>Q381*H381</f>
        <v>0</v>
      </c>
      <c r="S381" s="210">
        <v>0</v>
      </c>
      <c r="T381" s="211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12" t="s">
        <v>122</v>
      </c>
      <c r="AT381" s="212" t="s">
        <v>117</v>
      </c>
      <c r="AU381" s="212" t="s">
        <v>82</v>
      </c>
      <c r="AY381" s="18" t="s">
        <v>115</v>
      </c>
      <c r="BE381" s="213">
        <f>IF(N381="základní",J381,0)</f>
        <v>0</v>
      </c>
      <c r="BF381" s="213">
        <f>IF(N381="snížená",J381,0)</f>
        <v>0</v>
      </c>
      <c r="BG381" s="213">
        <f>IF(N381="zákl. přenesená",J381,0)</f>
        <v>0</v>
      </c>
      <c r="BH381" s="213">
        <f>IF(N381="sníž. přenesená",J381,0)</f>
        <v>0</v>
      </c>
      <c r="BI381" s="213">
        <f>IF(N381="nulová",J381,0)</f>
        <v>0</v>
      </c>
      <c r="BJ381" s="18" t="s">
        <v>80</v>
      </c>
      <c r="BK381" s="213">
        <f>ROUND(I381*H381,2)</f>
        <v>0</v>
      </c>
      <c r="BL381" s="18" t="s">
        <v>122</v>
      </c>
      <c r="BM381" s="212" t="s">
        <v>493</v>
      </c>
    </row>
    <row r="382" s="2" customFormat="1">
      <c r="A382" s="39"/>
      <c r="B382" s="40"/>
      <c r="C382" s="41"/>
      <c r="D382" s="214" t="s">
        <v>124</v>
      </c>
      <c r="E382" s="41"/>
      <c r="F382" s="215" t="s">
        <v>494</v>
      </c>
      <c r="G382" s="41"/>
      <c r="H382" s="41"/>
      <c r="I382" s="216"/>
      <c r="J382" s="41"/>
      <c r="K382" s="41"/>
      <c r="L382" s="45"/>
      <c r="M382" s="217"/>
      <c r="N382" s="218"/>
      <c r="O382" s="85"/>
      <c r="P382" s="85"/>
      <c r="Q382" s="85"/>
      <c r="R382" s="85"/>
      <c r="S382" s="85"/>
      <c r="T382" s="86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124</v>
      </c>
      <c r="AU382" s="18" t="s">
        <v>82</v>
      </c>
    </row>
    <row r="383" s="14" customFormat="1">
      <c r="A383" s="14"/>
      <c r="B383" s="231"/>
      <c r="C383" s="232"/>
      <c r="D383" s="221" t="s">
        <v>126</v>
      </c>
      <c r="E383" s="233" t="s">
        <v>19</v>
      </c>
      <c r="F383" s="234" t="s">
        <v>495</v>
      </c>
      <c r="G383" s="232"/>
      <c r="H383" s="233" t="s">
        <v>19</v>
      </c>
      <c r="I383" s="235"/>
      <c r="J383" s="232"/>
      <c r="K383" s="232"/>
      <c r="L383" s="236"/>
      <c r="M383" s="237"/>
      <c r="N383" s="238"/>
      <c r="O383" s="238"/>
      <c r="P383" s="238"/>
      <c r="Q383" s="238"/>
      <c r="R383" s="238"/>
      <c r="S383" s="238"/>
      <c r="T383" s="239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40" t="s">
        <v>126</v>
      </c>
      <c r="AU383" s="240" t="s">
        <v>82</v>
      </c>
      <c r="AV383" s="14" t="s">
        <v>80</v>
      </c>
      <c r="AW383" s="14" t="s">
        <v>33</v>
      </c>
      <c r="AX383" s="14" t="s">
        <v>72</v>
      </c>
      <c r="AY383" s="240" t="s">
        <v>115</v>
      </c>
    </row>
    <row r="384" s="13" customFormat="1">
      <c r="A384" s="13"/>
      <c r="B384" s="219"/>
      <c r="C384" s="220"/>
      <c r="D384" s="221" t="s">
        <v>126</v>
      </c>
      <c r="E384" s="222" t="s">
        <v>19</v>
      </c>
      <c r="F384" s="223" t="s">
        <v>496</v>
      </c>
      <c r="G384" s="220"/>
      <c r="H384" s="224">
        <v>251.69300000000001</v>
      </c>
      <c r="I384" s="225"/>
      <c r="J384" s="220"/>
      <c r="K384" s="220"/>
      <c r="L384" s="226"/>
      <c r="M384" s="227"/>
      <c r="N384" s="228"/>
      <c r="O384" s="228"/>
      <c r="P384" s="228"/>
      <c r="Q384" s="228"/>
      <c r="R384" s="228"/>
      <c r="S384" s="228"/>
      <c r="T384" s="229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0" t="s">
        <v>126</v>
      </c>
      <c r="AU384" s="230" t="s">
        <v>82</v>
      </c>
      <c r="AV384" s="13" t="s">
        <v>82</v>
      </c>
      <c r="AW384" s="13" t="s">
        <v>33</v>
      </c>
      <c r="AX384" s="13" t="s">
        <v>80</v>
      </c>
      <c r="AY384" s="230" t="s">
        <v>115</v>
      </c>
    </row>
    <row r="385" s="12" customFormat="1" ht="25.92" customHeight="1">
      <c r="A385" s="12"/>
      <c r="B385" s="185"/>
      <c r="C385" s="186"/>
      <c r="D385" s="187" t="s">
        <v>71</v>
      </c>
      <c r="E385" s="188" t="s">
        <v>497</v>
      </c>
      <c r="F385" s="188" t="s">
        <v>498</v>
      </c>
      <c r="G385" s="186"/>
      <c r="H385" s="186"/>
      <c r="I385" s="189"/>
      <c r="J385" s="190">
        <f>BK385</f>
        <v>0</v>
      </c>
      <c r="K385" s="186"/>
      <c r="L385" s="191"/>
      <c r="M385" s="192"/>
      <c r="N385" s="193"/>
      <c r="O385" s="193"/>
      <c r="P385" s="194">
        <f>P386+P394</f>
        <v>0</v>
      </c>
      <c r="Q385" s="193"/>
      <c r="R385" s="194">
        <f>R386+R394</f>
        <v>0</v>
      </c>
      <c r="S385" s="193"/>
      <c r="T385" s="195">
        <f>T386+T394</f>
        <v>0</v>
      </c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R385" s="196" t="s">
        <v>158</v>
      </c>
      <c r="AT385" s="197" t="s">
        <v>71</v>
      </c>
      <c r="AU385" s="197" t="s">
        <v>72</v>
      </c>
      <c r="AY385" s="196" t="s">
        <v>115</v>
      </c>
      <c r="BK385" s="198">
        <f>BK386+BK394</f>
        <v>0</v>
      </c>
    </row>
    <row r="386" s="12" customFormat="1" ht="22.8" customHeight="1">
      <c r="A386" s="12"/>
      <c r="B386" s="185"/>
      <c r="C386" s="186"/>
      <c r="D386" s="187" t="s">
        <v>71</v>
      </c>
      <c r="E386" s="199" t="s">
        <v>499</v>
      </c>
      <c r="F386" s="199" t="s">
        <v>500</v>
      </c>
      <c r="G386" s="186"/>
      <c r="H386" s="186"/>
      <c r="I386" s="189"/>
      <c r="J386" s="200">
        <f>BK386</f>
        <v>0</v>
      </c>
      <c r="K386" s="186"/>
      <c r="L386" s="191"/>
      <c r="M386" s="192"/>
      <c r="N386" s="193"/>
      <c r="O386" s="193"/>
      <c r="P386" s="194">
        <f>SUM(P387:P393)</f>
        <v>0</v>
      </c>
      <c r="Q386" s="193"/>
      <c r="R386" s="194">
        <f>SUM(R387:R393)</f>
        <v>0</v>
      </c>
      <c r="S386" s="193"/>
      <c r="T386" s="195">
        <f>SUM(T387:T393)</f>
        <v>0</v>
      </c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R386" s="196" t="s">
        <v>158</v>
      </c>
      <c r="AT386" s="197" t="s">
        <v>71</v>
      </c>
      <c r="AU386" s="197" t="s">
        <v>80</v>
      </c>
      <c r="AY386" s="196" t="s">
        <v>115</v>
      </c>
      <c r="BK386" s="198">
        <f>SUM(BK387:BK393)</f>
        <v>0</v>
      </c>
    </row>
    <row r="387" s="2" customFormat="1" ht="16.5" customHeight="1">
      <c r="A387" s="39"/>
      <c r="B387" s="40"/>
      <c r="C387" s="201" t="s">
        <v>501</v>
      </c>
      <c r="D387" s="201" t="s">
        <v>117</v>
      </c>
      <c r="E387" s="202" t="s">
        <v>502</v>
      </c>
      <c r="F387" s="203" t="s">
        <v>503</v>
      </c>
      <c r="G387" s="204" t="s">
        <v>472</v>
      </c>
      <c r="H387" s="205">
        <v>1</v>
      </c>
      <c r="I387" s="206"/>
      <c r="J387" s="207">
        <f>ROUND(I387*H387,2)</f>
        <v>0</v>
      </c>
      <c r="K387" s="203" t="s">
        <v>121</v>
      </c>
      <c r="L387" s="45"/>
      <c r="M387" s="208" t="s">
        <v>19</v>
      </c>
      <c r="N387" s="209" t="s">
        <v>43</v>
      </c>
      <c r="O387" s="85"/>
      <c r="P387" s="210">
        <f>O387*H387</f>
        <v>0</v>
      </c>
      <c r="Q387" s="210">
        <v>0</v>
      </c>
      <c r="R387" s="210">
        <f>Q387*H387</f>
        <v>0</v>
      </c>
      <c r="S387" s="210">
        <v>0</v>
      </c>
      <c r="T387" s="211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12" t="s">
        <v>504</v>
      </c>
      <c r="AT387" s="212" t="s">
        <v>117</v>
      </c>
      <c r="AU387" s="212" t="s">
        <v>82</v>
      </c>
      <c r="AY387" s="18" t="s">
        <v>115</v>
      </c>
      <c r="BE387" s="213">
        <f>IF(N387="základní",J387,0)</f>
        <v>0</v>
      </c>
      <c r="BF387" s="213">
        <f>IF(N387="snížená",J387,0)</f>
        <v>0</v>
      </c>
      <c r="BG387" s="213">
        <f>IF(N387="zákl. přenesená",J387,0)</f>
        <v>0</v>
      </c>
      <c r="BH387" s="213">
        <f>IF(N387="sníž. přenesená",J387,0)</f>
        <v>0</v>
      </c>
      <c r="BI387" s="213">
        <f>IF(N387="nulová",J387,0)</f>
        <v>0</v>
      </c>
      <c r="BJ387" s="18" t="s">
        <v>80</v>
      </c>
      <c r="BK387" s="213">
        <f>ROUND(I387*H387,2)</f>
        <v>0</v>
      </c>
      <c r="BL387" s="18" t="s">
        <v>504</v>
      </c>
      <c r="BM387" s="212" t="s">
        <v>505</v>
      </c>
    </row>
    <row r="388" s="2" customFormat="1">
      <c r="A388" s="39"/>
      <c r="B388" s="40"/>
      <c r="C388" s="41"/>
      <c r="D388" s="214" t="s">
        <v>124</v>
      </c>
      <c r="E388" s="41"/>
      <c r="F388" s="215" t="s">
        <v>506</v>
      </c>
      <c r="G388" s="41"/>
      <c r="H388" s="41"/>
      <c r="I388" s="216"/>
      <c r="J388" s="41"/>
      <c r="K388" s="41"/>
      <c r="L388" s="45"/>
      <c r="M388" s="217"/>
      <c r="N388" s="218"/>
      <c r="O388" s="85"/>
      <c r="P388" s="85"/>
      <c r="Q388" s="85"/>
      <c r="R388" s="85"/>
      <c r="S388" s="85"/>
      <c r="T388" s="86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124</v>
      </c>
      <c r="AU388" s="18" t="s">
        <v>82</v>
      </c>
    </row>
    <row r="389" s="2" customFormat="1">
      <c r="A389" s="39"/>
      <c r="B389" s="40"/>
      <c r="C389" s="41"/>
      <c r="D389" s="221" t="s">
        <v>186</v>
      </c>
      <c r="E389" s="41"/>
      <c r="F389" s="262" t="s">
        <v>507</v>
      </c>
      <c r="G389" s="41"/>
      <c r="H389" s="41"/>
      <c r="I389" s="216"/>
      <c r="J389" s="41"/>
      <c r="K389" s="41"/>
      <c r="L389" s="45"/>
      <c r="M389" s="217"/>
      <c r="N389" s="218"/>
      <c r="O389" s="85"/>
      <c r="P389" s="85"/>
      <c r="Q389" s="85"/>
      <c r="R389" s="85"/>
      <c r="S389" s="85"/>
      <c r="T389" s="86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T389" s="18" t="s">
        <v>186</v>
      </c>
      <c r="AU389" s="18" t="s">
        <v>82</v>
      </c>
    </row>
    <row r="390" s="2" customFormat="1" ht="16.5" customHeight="1">
      <c r="A390" s="39"/>
      <c r="B390" s="40"/>
      <c r="C390" s="201" t="s">
        <v>508</v>
      </c>
      <c r="D390" s="201" t="s">
        <v>117</v>
      </c>
      <c r="E390" s="202" t="s">
        <v>509</v>
      </c>
      <c r="F390" s="203" t="s">
        <v>510</v>
      </c>
      <c r="G390" s="204" t="s">
        <v>472</v>
      </c>
      <c r="H390" s="205">
        <v>1</v>
      </c>
      <c r="I390" s="206"/>
      <c r="J390" s="207">
        <f>ROUND(I390*H390,2)</f>
        <v>0</v>
      </c>
      <c r="K390" s="203" t="s">
        <v>121</v>
      </c>
      <c r="L390" s="45"/>
      <c r="M390" s="208" t="s">
        <v>19</v>
      </c>
      <c r="N390" s="209" t="s">
        <v>43</v>
      </c>
      <c r="O390" s="85"/>
      <c r="P390" s="210">
        <f>O390*H390</f>
        <v>0</v>
      </c>
      <c r="Q390" s="210">
        <v>0</v>
      </c>
      <c r="R390" s="210">
        <f>Q390*H390</f>
        <v>0</v>
      </c>
      <c r="S390" s="210">
        <v>0</v>
      </c>
      <c r="T390" s="211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12" t="s">
        <v>504</v>
      </c>
      <c r="AT390" s="212" t="s">
        <v>117</v>
      </c>
      <c r="AU390" s="212" t="s">
        <v>82</v>
      </c>
      <c r="AY390" s="18" t="s">
        <v>115</v>
      </c>
      <c r="BE390" s="213">
        <f>IF(N390="základní",J390,0)</f>
        <v>0</v>
      </c>
      <c r="BF390" s="213">
        <f>IF(N390="snížená",J390,0)</f>
        <v>0</v>
      </c>
      <c r="BG390" s="213">
        <f>IF(N390="zákl. přenesená",J390,0)</f>
        <v>0</v>
      </c>
      <c r="BH390" s="213">
        <f>IF(N390="sníž. přenesená",J390,0)</f>
        <v>0</v>
      </c>
      <c r="BI390" s="213">
        <f>IF(N390="nulová",J390,0)</f>
        <v>0</v>
      </c>
      <c r="BJ390" s="18" t="s">
        <v>80</v>
      </c>
      <c r="BK390" s="213">
        <f>ROUND(I390*H390,2)</f>
        <v>0</v>
      </c>
      <c r="BL390" s="18" t="s">
        <v>504</v>
      </c>
      <c r="BM390" s="212" t="s">
        <v>511</v>
      </c>
    </row>
    <row r="391" s="2" customFormat="1">
      <c r="A391" s="39"/>
      <c r="B391" s="40"/>
      <c r="C391" s="41"/>
      <c r="D391" s="214" t="s">
        <v>124</v>
      </c>
      <c r="E391" s="41"/>
      <c r="F391" s="215" t="s">
        <v>512</v>
      </c>
      <c r="G391" s="41"/>
      <c r="H391" s="41"/>
      <c r="I391" s="216"/>
      <c r="J391" s="41"/>
      <c r="K391" s="41"/>
      <c r="L391" s="45"/>
      <c r="M391" s="217"/>
      <c r="N391" s="218"/>
      <c r="O391" s="85"/>
      <c r="P391" s="85"/>
      <c r="Q391" s="85"/>
      <c r="R391" s="85"/>
      <c r="S391" s="85"/>
      <c r="T391" s="86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124</v>
      </c>
      <c r="AU391" s="18" t="s">
        <v>82</v>
      </c>
    </row>
    <row r="392" s="2" customFormat="1" ht="16.5" customHeight="1">
      <c r="A392" s="39"/>
      <c r="B392" s="40"/>
      <c r="C392" s="201" t="s">
        <v>513</v>
      </c>
      <c r="D392" s="201" t="s">
        <v>117</v>
      </c>
      <c r="E392" s="202" t="s">
        <v>514</v>
      </c>
      <c r="F392" s="203" t="s">
        <v>515</v>
      </c>
      <c r="G392" s="204" t="s">
        <v>516</v>
      </c>
      <c r="H392" s="205">
        <v>1</v>
      </c>
      <c r="I392" s="206"/>
      <c r="J392" s="207">
        <f>ROUND(I392*H392,2)</f>
        <v>0</v>
      </c>
      <c r="K392" s="203" t="s">
        <v>121</v>
      </c>
      <c r="L392" s="45"/>
      <c r="M392" s="208" t="s">
        <v>19</v>
      </c>
      <c r="N392" s="209" t="s">
        <v>43</v>
      </c>
      <c r="O392" s="85"/>
      <c r="P392" s="210">
        <f>O392*H392</f>
        <v>0</v>
      </c>
      <c r="Q392" s="210">
        <v>0</v>
      </c>
      <c r="R392" s="210">
        <f>Q392*H392</f>
        <v>0</v>
      </c>
      <c r="S392" s="210">
        <v>0</v>
      </c>
      <c r="T392" s="211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12" t="s">
        <v>504</v>
      </c>
      <c r="AT392" s="212" t="s">
        <v>117</v>
      </c>
      <c r="AU392" s="212" t="s">
        <v>82</v>
      </c>
      <c r="AY392" s="18" t="s">
        <v>115</v>
      </c>
      <c r="BE392" s="213">
        <f>IF(N392="základní",J392,0)</f>
        <v>0</v>
      </c>
      <c r="BF392" s="213">
        <f>IF(N392="snížená",J392,0)</f>
        <v>0</v>
      </c>
      <c r="BG392" s="213">
        <f>IF(N392="zákl. přenesená",J392,0)</f>
        <v>0</v>
      </c>
      <c r="BH392" s="213">
        <f>IF(N392="sníž. přenesená",J392,0)</f>
        <v>0</v>
      </c>
      <c r="BI392" s="213">
        <f>IF(N392="nulová",J392,0)</f>
        <v>0</v>
      </c>
      <c r="BJ392" s="18" t="s">
        <v>80</v>
      </c>
      <c r="BK392" s="213">
        <f>ROUND(I392*H392,2)</f>
        <v>0</v>
      </c>
      <c r="BL392" s="18" t="s">
        <v>504</v>
      </c>
      <c r="BM392" s="212" t="s">
        <v>517</v>
      </c>
    </row>
    <row r="393" s="2" customFormat="1">
      <c r="A393" s="39"/>
      <c r="B393" s="40"/>
      <c r="C393" s="41"/>
      <c r="D393" s="214" t="s">
        <v>124</v>
      </c>
      <c r="E393" s="41"/>
      <c r="F393" s="215" t="s">
        <v>518</v>
      </c>
      <c r="G393" s="41"/>
      <c r="H393" s="41"/>
      <c r="I393" s="216"/>
      <c r="J393" s="41"/>
      <c r="K393" s="41"/>
      <c r="L393" s="45"/>
      <c r="M393" s="217"/>
      <c r="N393" s="218"/>
      <c r="O393" s="85"/>
      <c r="P393" s="85"/>
      <c r="Q393" s="85"/>
      <c r="R393" s="85"/>
      <c r="S393" s="85"/>
      <c r="T393" s="86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8" t="s">
        <v>124</v>
      </c>
      <c r="AU393" s="18" t="s">
        <v>82</v>
      </c>
    </row>
    <row r="394" s="12" customFormat="1" ht="22.8" customHeight="1">
      <c r="A394" s="12"/>
      <c r="B394" s="185"/>
      <c r="C394" s="186"/>
      <c r="D394" s="187" t="s">
        <v>71</v>
      </c>
      <c r="E394" s="199" t="s">
        <v>519</v>
      </c>
      <c r="F394" s="199" t="s">
        <v>520</v>
      </c>
      <c r="G394" s="186"/>
      <c r="H394" s="186"/>
      <c r="I394" s="189"/>
      <c r="J394" s="200">
        <f>BK394</f>
        <v>0</v>
      </c>
      <c r="K394" s="186"/>
      <c r="L394" s="191"/>
      <c r="M394" s="192"/>
      <c r="N394" s="193"/>
      <c r="O394" s="193"/>
      <c r="P394" s="194">
        <f>SUM(P395:P397)</f>
        <v>0</v>
      </c>
      <c r="Q394" s="193"/>
      <c r="R394" s="194">
        <f>SUM(R395:R397)</f>
        <v>0</v>
      </c>
      <c r="S394" s="193"/>
      <c r="T394" s="195">
        <f>SUM(T395:T397)</f>
        <v>0</v>
      </c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R394" s="196" t="s">
        <v>158</v>
      </c>
      <c r="AT394" s="197" t="s">
        <v>71</v>
      </c>
      <c r="AU394" s="197" t="s">
        <v>80</v>
      </c>
      <c r="AY394" s="196" t="s">
        <v>115</v>
      </c>
      <c r="BK394" s="198">
        <f>SUM(BK395:BK397)</f>
        <v>0</v>
      </c>
    </row>
    <row r="395" s="2" customFormat="1" ht="16.5" customHeight="1">
      <c r="A395" s="39"/>
      <c r="B395" s="40"/>
      <c r="C395" s="201" t="s">
        <v>521</v>
      </c>
      <c r="D395" s="201" t="s">
        <v>117</v>
      </c>
      <c r="E395" s="202" t="s">
        <v>522</v>
      </c>
      <c r="F395" s="203" t="s">
        <v>520</v>
      </c>
      <c r="G395" s="204" t="s">
        <v>472</v>
      </c>
      <c r="H395" s="205">
        <v>1</v>
      </c>
      <c r="I395" s="206"/>
      <c r="J395" s="207">
        <f>ROUND(I395*H395,2)</f>
        <v>0</v>
      </c>
      <c r="K395" s="203" t="s">
        <v>121</v>
      </c>
      <c r="L395" s="45"/>
      <c r="M395" s="208" t="s">
        <v>19</v>
      </c>
      <c r="N395" s="209" t="s">
        <v>43</v>
      </c>
      <c r="O395" s="85"/>
      <c r="P395" s="210">
        <f>O395*H395</f>
        <v>0</v>
      </c>
      <c r="Q395" s="210">
        <v>0</v>
      </c>
      <c r="R395" s="210">
        <f>Q395*H395</f>
        <v>0</v>
      </c>
      <c r="S395" s="210">
        <v>0</v>
      </c>
      <c r="T395" s="211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12" t="s">
        <v>504</v>
      </c>
      <c r="AT395" s="212" t="s">
        <v>117</v>
      </c>
      <c r="AU395" s="212" t="s">
        <v>82</v>
      </c>
      <c r="AY395" s="18" t="s">
        <v>115</v>
      </c>
      <c r="BE395" s="213">
        <f>IF(N395="základní",J395,0)</f>
        <v>0</v>
      </c>
      <c r="BF395" s="213">
        <f>IF(N395="snížená",J395,0)</f>
        <v>0</v>
      </c>
      <c r="BG395" s="213">
        <f>IF(N395="zákl. přenesená",J395,0)</f>
        <v>0</v>
      </c>
      <c r="BH395" s="213">
        <f>IF(N395="sníž. přenesená",J395,0)</f>
        <v>0</v>
      </c>
      <c r="BI395" s="213">
        <f>IF(N395="nulová",J395,0)</f>
        <v>0</v>
      </c>
      <c r="BJ395" s="18" t="s">
        <v>80</v>
      </c>
      <c r="BK395" s="213">
        <f>ROUND(I395*H395,2)</f>
        <v>0</v>
      </c>
      <c r="BL395" s="18" t="s">
        <v>504</v>
      </c>
      <c r="BM395" s="212" t="s">
        <v>523</v>
      </c>
    </row>
    <row r="396" s="2" customFormat="1">
      <c r="A396" s="39"/>
      <c r="B396" s="40"/>
      <c r="C396" s="41"/>
      <c r="D396" s="214" t="s">
        <v>124</v>
      </c>
      <c r="E396" s="41"/>
      <c r="F396" s="215" t="s">
        <v>524</v>
      </c>
      <c r="G396" s="41"/>
      <c r="H396" s="41"/>
      <c r="I396" s="216"/>
      <c r="J396" s="41"/>
      <c r="K396" s="41"/>
      <c r="L396" s="45"/>
      <c r="M396" s="217"/>
      <c r="N396" s="218"/>
      <c r="O396" s="85"/>
      <c r="P396" s="85"/>
      <c r="Q396" s="85"/>
      <c r="R396" s="85"/>
      <c r="S396" s="85"/>
      <c r="T396" s="86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124</v>
      </c>
      <c r="AU396" s="18" t="s">
        <v>82</v>
      </c>
    </row>
    <row r="397" s="2" customFormat="1">
      <c r="A397" s="39"/>
      <c r="B397" s="40"/>
      <c r="C397" s="41"/>
      <c r="D397" s="221" t="s">
        <v>186</v>
      </c>
      <c r="E397" s="41"/>
      <c r="F397" s="262" t="s">
        <v>525</v>
      </c>
      <c r="G397" s="41"/>
      <c r="H397" s="41"/>
      <c r="I397" s="216"/>
      <c r="J397" s="41"/>
      <c r="K397" s="41"/>
      <c r="L397" s="45"/>
      <c r="M397" s="274"/>
      <c r="N397" s="275"/>
      <c r="O397" s="276"/>
      <c r="P397" s="276"/>
      <c r="Q397" s="276"/>
      <c r="R397" s="276"/>
      <c r="S397" s="276"/>
      <c r="T397" s="277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T397" s="18" t="s">
        <v>186</v>
      </c>
      <c r="AU397" s="18" t="s">
        <v>82</v>
      </c>
    </row>
    <row r="398" s="2" customFormat="1" ht="6.96" customHeight="1">
      <c r="A398" s="39"/>
      <c r="B398" s="60"/>
      <c r="C398" s="61"/>
      <c r="D398" s="61"/>
      <c r="E398" s="61"/>
      <c r="F398" s="61"/>
      <c r="G398" s="61"/>
      <c r="H398" s="61"/>
      <c r="I398" s="61"/>
      <c r="J398" s="61"/>
      <c r="K398" s="61"/>
      <c r="L398" s="45"/>
      <c r="M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</row>
  </sheetData>
  <sheetProtection sheet="1" autoFilter="0" formatColumns="0" formatRows="0" objects="1" scenarios="1" spinCount="100000" saltValue="B260+8UpiRp1dZ2c46rz4Sl6x6t3nBpVEHSeuHfEirSKH9uBfIhaYKygUGKdrIjbnkEWB35DYjBy3PaV2oUOfg==" hashValue="RwATa2DygfPUGRsot48IQDlKGbacfZh0uUGo49lsROuNiCVNzi9PFLtBeShPFRdwxyjx0Cxuk5/qt6Su8QoTFg==" algorithmName="SHA-512" password="C68C"/>
  <autoFilter ref="C89:K397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4" r:id="rId1" display="https://podminky.urs.cz/item/CS_URS_2024_02/121151123"/>
    <hyperlink ref="F97" r:id="rId2" display="https://podminky.urs.cz/item/CS_URS_2024_02/162251102"/>
    <hyperlink ref="F104" r:id="rId3" display="https://podminky.urs.cz/item/CS_URS_2024_02/131213711"/>
    <hyperlink ref="F108" r:id="rId4" display="https://podminky.urs.cz/item/CS_URS_2024_02/131251100"/>
    <hyperlink ref="F121" r:id="rId5" display="https://podminky.urs.cz/item/CS_URS_2024_02/132251101"/>
    <hyperlink ref="F125" r:id="rId6" display="https://podminky.urs.cz/item/CS_URS_2024_02/171251201"/>
    <hyperlink ref="F133" r:id="rId7" display="https://podminky.urs.cz/item/CS_URS_2024_02/122251102"/>
    <hyperlink ref="F138" r:id="rId8" display="https://podminky.urs.cz/item/CS_URS_2024_02/162251102"/>
    <hyperlink ref="F145" r:id="rId9" display="https://podminky.urs.cz/item/CS_URS_2024_02/167151111"/>
    <hyperlink ref="F149" r:id="rId10" display="https://podminky.urs.cz/item/CS_URS_2024_02/171151103"/>
    <hyperlink ref="F195" r:id="rId11" display="https://podminky.urs.cz/item/CS_URS_2024_02/171151101"/>
    <hyperlink ref="F213" r:id="rId12" display="https://podminky.urs.cz/item/CS_URS_2024_02/171151101"/>
    <hyperlink ref="F242" r:id="rId13" display="https://podminky.urs.cz/item/CS_URS_2024_02/116951101"/>
    <hyperlink ref="F245" r:id="rId14" display="https://podminky.urs.cz/item/CS_URS_2024_02/181912112"/>
    <hyperlink ref="F255" r:id="rId15" display="https://podminky.urs.cz/item/CS_URS_2024_02/181111123"/>
    <hyperlink ref="F265" r:id="rId16" display="https://podminky.urs.cz/item/CS_URS_2024_02/181311103"/>
    <hyperlink ref="F270" r:id="rId17" display="https://podminky.urs.cz/item/CS_URS_2024_02/181411133"/>
    <hyperlink ref="F275" r:id="rId18" display="https://podminky.urs.cz/item/CS_URS_2024_02/181912112"/>
    <hyperlink ref="F279" r:id="rId19" display="https://podminky.urs.cz/item/CS_URS_2024_02/183403153"/>
    <hyperlink ref="F282" r:id="rId20" display="https://podminky.urs.cz/item/CS_URS_2024_02/183403253"/>
    <hyperlink ref="F284" r:id="rId21" display="https://podminky.urs.cz/item/CS_URS_2024_02/185804312"/>
    <hyperlink ref="F287" r:id="rId22" display="https://podminky.urs.cz/item/CS_URS_2024_02/185851121"/>
    <hyperlink ref="F290" r:id="rId23" display="https://podminky.urs.cz/item/CS_URS_2024_02/211531111"/>
    <hyperlink ref="F305" r:id="rId24" display="https://podminky.urs.cz/item/CS_URS_2024_02/211971121"/>
    <hyperlink ref="F319" r:id="rId25" display="https://podminky.urs.cz/item/CS_URS_2024_02/212532111"/>
    <hyperlink ref="F323" r:id="rId26" display="https://podminky.urs.cz/item/CS_URS_2024_02/212755214"/>
    <hyperlink ref="F326" r:id="rId27" display="https://podminky.urs.cz/item/CS_URS_2024_02/275313611"/>
    <hyperlink ref="F331" r:id="rId28" display="https://podminky.urs.cz/item/CS_URS_2024_02/564710002"/>
    <hyperlink ref="F335" r:id="rId29" display="https://podminky.urs.cz/item/CS_URS_2024_02/564730101"/>
    <hyperlink ref="F337" r:id="rId30" display="https://podminky.urs.cz/item/CS_URS_2024_02/564801012"/>
    <hyperlink ref="F341" r:id="rId31" display="https://podminky.urs.cz/item/CS_URS_2024_02/564861011"/>
    <hyperlink ref="F347" r:id="rId32" display="https://podminky.urs.cz/item/CS_URS_2024_02/637121111"/>
    <hyperlink ref="F362" r:id="rId33" display="https://podminky.urs.cz/item/CS_URS_2024_02/897171111"/>
    <hyperlink ref="F367" r:id="rId34" display="https://podminky.urs.cz/item/CS_URS_2024_02/916111123"/>
    <hyperlink ref="F373" r:id="rId35" display="https://podminky.urs.cz/item/CS_URS_2024_02/916991121"/>
    <hyperlink ref="F380" r:id="rId36" display="https://podminky.urs.cz/item/CS_URS_2024_02/998222012"/>
    <hyperlink ref="F382" r:id="rId37" display="https://podminky.urs.cz/item/CS_URS_2024_02/998231411"/>
    <hyperlink ref="F388" r:id="rId38" display="https://podminky.urs.cz/item/CS_URS_2024_02/010001000"/>
    <hyperlink ref="F391" r:id="rId39" display="https://podminky.urs.cz/item/CS_URS_2024_02/012414000"/>
    <hyperlink ref="F393" r:id="rId40" display="https://podminky.urs.cz/item/CS_URS_2024_02/012444000"/>
    <hyperlink ref="F396" r:id="rId41" display="https://podminky.urs.cz/item/CS_URS_2024_02/030001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2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DESKTOP-GN17150\Ivana</dc:creator>
  <cp:lastModifiedBy>DESKTOP-GN17150\Ivana</cp:lastModifiedBy>
  <dcterms:created xsi:type="dcterms:W3CDTF">2024-11-13T05:49:46Z</dcterms:created>
  <dcterms:modified xsi:type="dcterms:W3CDTF">2024-11-13T05:49:48Z</dcterms:modified>
</cp:coreProperties>
</file>