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01 - ZÁKLADOVÉ DESKY PRO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ZÁKLADOVÉ DESKY PRO ...'!$C$126:$L$300</definedName>
    <definedName name="_xlnm.Print_Area" localSheetId="1">'01 - ZÁKLADOVÉ DESKY PRO ...'!$C$4:$K$76,'01 - ZÁKLADOVÉ DESKY PRO ...'!$C$82:$K$108,'01 - ZÁKLADOVÉ DESKY PRO ...'!$C$114:$L$300</definedName>
    <definedName name="_xlnm.Print_Titles" localSheetId="1">'01 - ZÁKLADOVÉ DESKY PRO ...'!$126:$126</definedName>
  </definedNames>
  <calcPr/>
</workbook>
</file>

<file path=xl/calcChain.xml><?xml version="1.0" encoding="utf-8"?>
<calcChain xmlns="http://schemas.openxmlformats.org/spreadsheetml/2006/main">
  <c i="2" l="1" r="K39"/>
  <c r="K38"/>
  <c i="1" r="BA95"/>
  <c i="2" r="K37"/>
  <c i="1" r="AZ95"/>
  <c i="2" r="BI300"/>
  <c r="BH300"/>
  <c r="BG300"/>
  <c r="BF300"/>
  <c r="X300"/>
  <c r="V300"/>
  <c r="T300"/>
  <c r="P300"/>
  <c r="BI298"/>
  <c r="BH298"/>
  <c r="BG298"/>
  <c r="BF298"/>
  <c r="X298"/>
  <c r="V298"/>
  <c r="T298"/>
  <c r="P298"/>
  <c r="BI292"/>
  <c r="BH292"/>
  <c r="BG292"/>
  <c r="BF292"/>
  <c r="X292"/>
  <c r="V292"/>
  <c r="T292"/>
  <c r="P292"/>
  <c r="BI290"/>
  <c r="BH290"/>
  <c r="BG290"/>
  <c r="BF290"/>
  <c r="X290"/>
  <c r="V290"/>
  <c r="T290"/>
  <c r="P290"/>
  <c r="BI286"/>
  <c r="BH286"/>
  <c r="BG286"/>
  <c r="BF286"/>
  <c r="X286"/>
  <c r="V286"/>
  <c r="T286"/>
  <c r="P286"/>
  <c r="BI283"/>
  <c r="BH283"/>
  <c r="BG283"/>
  <c r="BF283"/>
  <c r="X283"/>
  <c r="X282"/>
  <c r="V283"/>
  <c r="V282"/>
  <c r="T283"/>
  <c r="T282"/>
  <c r="P283"/>
  <c r="BI281"/>
  <c r="BH281"/>
  <c r="BG281"/>
  <c r="BF281"/>
  <c r="X281"/>
  <c r="V281"/>
  <c r="T281"/>
  <c r="P281"/>
  <c r="BI279"/>
  <c r="BH279"/>
  <c r="BG279"/>
  <c r="BF279"/>
  <c r="X279"/>
  <c r="V279"/>
  <c r="T279"/>
  <c r="P279"/>
  <c r="BI275"/>
  <c r="BH275"/>
  <c r="BG275"/>
  <c r="BF275"/>
  <c r="X275"/>
  <c r="V275"/>
  <c r="T275"/>
  <c r="P275"/>
  <c r="BI274"/>
  <c r="BH274"/>
  <c r="BG274"/>
  <c r="BF274"/>
  <c r="X274"/>
  <c r="V274"/>
  <c r="T274"/>
  <c r="P274"/>
  <c r="BI273"/>
  <c r="BH273"/>
  <c r="BG273"/>
  <c r="BF273"/>
  <c r="X273"/>
  <c r="V273"/>
  <c r="T273"/>
  <c r="P273"/>
  <c r="BI272"/>
  <c r="BH272"/>
  <c r="BG272"/>
  <c r="BF272"/>
  <c r="X272"/>
  <c r="V272"/>
  <c r="T272"/>
  <c r="P272"/>
  <c r="BI269"/>
  <c r="BH269"/>
  <c r="BG269"/>
  <c r="BF269"/>
  <c r="X269"/>
  <c r="V269"/>
  <c r="T269"/>
  <c r="P269"/>
  <c r="BI268"/>
  <c r="BH268"/>
  <c r="BG268"/>
  <c r="BF268"/>
  <c r="X268"/>
  <c r="V268"/>
  <c r="T268"/>
  <c r="P268"/>
  <c r="BI267"/>
  <c r="BH267"/>
  <c r="BG267"/>
  <c r="BF267"/>
  <c r="X267"/>
  <c r="V267"/>
  <c r="T267"/>
  <c r="P267"/>
  <c r="BI265"/>
  <c r="BH265"/>
  <c r="BG265"/>
  <c r="BF265"/>
  <c r="X265"/>
  <c r="V265"/>
  <c r="T265"/>
  <c r="P265"/>
  <c r="BI262"/>
  <c r="BH262"/>
  <c r="BG262"/>
  <c r="BF262"/>
  <c r="X262"/>
  <c r="V262"/>
  <c r="T262"/>
  <c r="P262"/>
  <c r="BI260"/>
  <c r="BH260"/>
  <c r="BG260"/>
  <c r="BF260"/>
  <c r="X260"/>
  <c r="V260"/>
  <c r="T260"/>
  <c r="P260"/>
  <c r="BI257"/>
  <c r="BH257"/>
  <c r="BG257"/>
  <c r="BF257"/>
  <c r="X257"/>
  <c r="V257"/>
  <c r="T257"/>
  <c r="P257"/>
  <c r="BI253"/>
  <c r="BH253"/>
  <c r="BG253"/>
  <c r="BF253"/>
  <c r="X253"/>
  <c r="V253"/>
  <c r="T253"/>
  <c r="P253"/>
  <c r="BI251"/>
  <c r="BH251"/>
  <c r="BG251"/>
  <c r="BF251"/>
  <c r="X251"/>
  <c r="V251"/>
  <c r="T251"/>
  <c r="P251"/>
  <c r="BI249"/>
  <c r="BH249"/>
  <c r="BG249"/>
  <c r="BF249"/>
  <c r="X249"/>
  <c r="V249"/>
  <c r="T249"/>
  <c r="P249"/>
  <c r="BI247"/>
  <c r="BH247"/>
  <c r="BG247"/>
  <c r="BF247"/>
  <c r="X247"/>
  <c r="V247"/>
  <c r="T247"/>
  <c r="P247"/>
  <c r="BI245"/>
  <c r="BH245"/>
  <c r="BG245"/>
  <c r="BF245"/>
  <c r="X245"/>
  <c r="V245"/>
  <c r="T245"/>
  <c r="P245"/>
  <c r="BI238"/>
  <c r="BH238"/>
  <c r="BG238"/>
  <c r="BF238"/>
  <c r="X238"/>
  <c r="V238"/>
  <c r="T238"/>
  <c r="P238"/>
  <c r="BI235"/>
  <c r="BH235"/>
  <c r="BG235"/>
  <c r="BF235"/>
  <c r="X235"/>
  <c r="V235"/>
  <c r="T235"/>
  <c r="P235"/>
  <c r="BI230"/>
  <c r="BH230"/>
  <c r="BG230"/>
  <c r="BF230"/>
  <c r="X230"/>
  <c r="V230"/>
  <c r="T230"/>
  <c r="P230"/>
  <c r="BI229"/>
  <c r="BH229"/>
  <c r="BG229"/>
  <c r="BF229"/>
  <c r="X229"/>
  <c r="V229"/>
  <c r="T229"/>
  <c r="P229"/>
  <c r="BI223"/>
  <c r="BH223"/>
  <c r="BG223"/>
  <c r="BF223"/>
  <c r="X223"/>
  <c r="V223"/>
  <c r="T223"/>
  <c r="P223"/>
  <c r="BI216"/>
  <c r="BH216"/>
  <c r="BG216"/>
  <c r="BF216"/>
  <c r="X216"/>
  <c r="V216"/>
  <c r="T216"/>
  <c r="P216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0"/>
  <c r="BH210"/>
  <c r="BG210"/>
  <c r="BF210"/>
  <c r="X210"/>
  <c r="V210"/>
  <c r="T210"/>
  <c r="P210"/>
  <c r="BI208"/>
  <c r="BH208"/>
  <c r="BG208"/>
  <c r="BF208"/>
  <c r="X208"/>
  <c r="V208"/>
  <c r="T208"/>
  <c r="P208"/>
  <c r="BI203"/>
  <c r="BH203"/>
  <c r="BG203"/>
  <c r="BF203"/>
  <c r="X203"/>
  <c r="V203"/>
  <c r="T203"/>
  <c r="P203"/>
  <c r="BI199"/>
  <c r="BH199"/>
  <c r="BG199"/>
  <c r="BF199"/>
  <c r="X199"/>
  <c r="V199"/>
  <c r="T199"/>
  <c r="P199"/>
  <c r="BI197"/>
  <c r="BH197"/>
  <c r="BG197"/>
  <c r="BF197"/>
  <c r="X197"/>
  <c r="V197"/>
  <c r="T197"/>
  <c r="P197"/>
  <c r="BI195"/>
  <c r="BH195"/>
  <c r="BG195"/>
  <c r="BF195"/>
  <c r="X195"/>
  <c r="V195"/>
  <c r="T195"/>
  <c r="P195"/>
  <c r="BI193"/>
  <c r="BH193"/>
  <c r="BG193"/>
  <c r="BF193"/>
  <c r="X193"/>
  <c r="V193"/>
  <c r="T193"/>
  <c r="P193"/>
  <c r="BI191"/>
  <c r="BH191"/>
  <c r="BG191"/>
  <c r="BF191"/>
  <c r="X191"/>
  <c r="V191"/>
  <c r="T191"/>
  <c r="P191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1"/>
  <c r="BH181"/>
  <c r="BG181"/>
  <c r="BF181"/>
  <c r="X181"/>
  <c r="V181"/>
  <c r="T181"/>
  <c r="P181"/>
  <c r="BI162"/>
  <c r="BH162"/>
  <c r="BG162"/>
  <c r="BF162"/>
  <c r="X162"/>
  <c r="V162"/>
  <c r="T162"/>
  <c r="P162"/>
  <c r="BI161"/>
  <c r="BH161"/>
  <c r="BG161"/>
  <c r="BF161"/>
  <c r="X161"/>
  <c r="V161"/>
  <c r="T161"/>
  <c r="P161"/>
  <c r="BI150"/>
  <c r="BH150"/>
  <c r="BG150"/>
  <c r="BF150"/>
  <c r="X150"/>
  <c r="V150"/>
  <c r="T150"/>
  <c r="P150"/>
  <c r="BI142"/>
  <c r="BH142"/>
  <c r="BG142"/>
  <c r="BF142"/>
  <c r="X142"/>
  <c r="V142"/>
  <c r="T142"/>
  <c r="P142"/>
  <c r="BI134"/>
  <c r="BH134"/>
  <c r="BG134"/>
  <c r="BF134"/>
  <c r="X134"/>
  <c r="V134"/>
  <c r="T134"/>
  <c r="P134"/>
  <c r="BI130"/>
  <c r="BH130"/>
  <c r="BG130"/>
  <c r="BF130"/>
  <c r="X130"/>
  <c r="V130"/>
  <c r="T130"/>
  <c r="P130"/>
  <c r="J123"/>
  <c r="F123"/>
  <c r="F121"/>
  <c r="E119"/>
  <c r="J91"/>
  <c r="F91"/>
  <c r="F89"/>
  <c r="E87"/>
  <c r="J24"/>
  <c r="E24"/>
  <c r="J124"/>
  <c r="J23"/>
  <c r="J18"/>
  <c r="E18"/>
  <c r="F124"/>
  <c r="J17"/>
  <c r="J12"/>
  <c r="J121"/>
  <c r="E7"/>
  <c r="E117"/>
  <c i="1" r="L90"/>
  <c r="AM90"/>
  <c r="AM89"/>
  <c r="L89"/>
  <c r="AM87"/>
  <c r="L87"/>
  <c r="L85"/>
  <c r="L84"/>
  <c i="2" r="Q273"/>
  <c r="R257"/>
  <c r="R273"/>
  <c r="Q251"/>
  <c r="Q142"/>
  <c r="Q292"/>
  <c r="R249"/>
  <c r="Q279"/>
  <c r="Q235"/>
  <c r="Q212"/>
  <c r="R184"/>
  <c r="R229"/>
  <c r="R197"/>
  <c r="Q223"/>
  <c r="R212"/>
  <c r="Q181"/>
  <c r="Q150"/>
  <c r="Q193"/>
  <c r="BK298"/>
  <c r="BK272"/>
  <c r="K251"/>
  <c r="BE251"/>
  <c r="BK216"/>
  <c r="K191"/>
  <c r="BE191"/>
  <c r="K290"/>
  <c r="BE290"/>
  <c r="K260"/>
  <c r="BE260"/>
  <c r="K203"/>
  <c r="BE203"/>
  <c r="BK195"/>
  <c r="K142"/>
  <c r="BE142"/>
  <c r="R290"/>
  <c r="R268"/>
  <c r="Q229"/>
  <c r="Q195"/>
  <c r="R286"/>
  <c r="Q260"/>
  <c r="Q245"/>
  <c r="R186"/>
  <c r="Q298"/>
  <c r="R251"/>
  <c r="Q286"/>
  <c r="Q267"/>
  <c r="Q257"/>
  <c r="R223"/>
  <c r="Q275"/>
  <c r="Q134"/>
  <c r="Q203"/>
  <c r="R213"/>
  <c r="R216"/>
  <c r="R193"/>
  <c r="K283"/>
  <c r="BE283"/>
  <c r="K262"/>
  <c r="BE262"/>
  <c r="BK238"/>
  <c r="K186"/>
  <c r="BE186"/>
  <c r="BK275"/>
  <c r="BK235"/>
  <c r="K197"/>
  <c r="BE197"/>
  <c r="BK130"/>
  <c r="Q272"/>
  <c r="Q253"/>
  <c r="R210"/>
  <c r="R300"/>
  <c r="Q290"/>
  <c r="R267"/>
  <c r="Q249"/>
  <c r="K208"/>
  <c i="1" r="AU94"/>
  <c i="2" r="R279"/>
  <c r="R238"/>
  <c r="R272"/>
  <c r="Q265"/>
  <c r="R247"/>
  <c r="Q281"/>
  <c r="R191"/>
  <c r="Q197"/>
  <c r="R134"/>
  <c r="R142"/>
  <c r="R208"/>
  <c r="R130"/>
  <c r="R181"/>
  <c r="BK292"/>
  <c r="BK265"/>
  <c r="BK247"/>
  <c r="BK208"/>
  <c r="BK134"/>
  <c r="BK268"/>
  <c r="BK229"/>
  <c r="BK162"/>
  <c r="Q269"/>
  <c r="R235"/>
  <c r="Q162"/>
  <c r="K292"/>
  <c r="R275"/>
  <c r="R269"/>
  <c r="R281"/>
  <c r="Q262"/>
  <c r="Q274"/>
  <c r="R203"/>
  <c r="R260"/>
  <c r="Q208"/>
  <c r="R162"/>
  <c r="Q210"/>
  <c r="K238"/>
  <c r="BK230"/>
  <c r="K195"/>
  <c r="K281"/>
  <c r="BE281"/>
  <c r="K267"/>
  <c r="BE267"/>
  <c r="K249"/>
  <c r="BE249"/>
  <c r="BK210"/>
  <c r="K279"/>
  <c r="BE279"/>
  <c r="BK223"/>
  <c r="BK161"/>
  <c r="R274"/>
  <c r="R262"/>
  <c r="R245"/>
  <c r="R199"/>
  <c r="R298"/>
  <c r="Q247"/>
  <c r="Q199"/>
  <c r="Q300"/>
  <c r="R265"/>
  <c r="R292"/>
  <c r="Q268"/>
  <c r="R253"/>
  <c r="Q216"/>
  <c r="R230"/>
  <c r="Q186"/>
  <c r="BK253"/>
  <c r="Q238"/>
  <c r="R161"/>
  <c r="BK249"/>
  <c r="Q130"/>
  <c r="Q184"/>
  <c r="K300"/>
  <c r="BE300"/>
  <c r="K273"/>
  <c r="BE273"/>
  <c r="K253"/>
  <c r="BE253"/>
  <c r="K212"/>
  <c r="BE212"/>
  <c r="BK193"/>
  <c r="K286"/>
  <c r="BE286"/>
  <c r="BK245"/>
  <c r="BK199"/>
  <c r="BK150"/>
  <c r="R283"/>
  <c r="Q283"/>
  <c r="Q213"/>
  <c r="Q191"/>
  <c r="R195"/>
  <c r="R150"/>
  <c r="Q230"/>
  <c r="Q161"/>
  <c r="K274"/>
  <c r="BE274"/>
  <c r="K257"/>
  <c r="BE257"/>
  <c r="K230"/>
  <c r="BE230"/>
  <c r="BK184"/>
  <c r="BK269"/>
  <c r="BK213"/>
  <c r="BK181"/>
  <c l="1" r="T129"/>
  <c r="Q129"/>
  <c r="Q194"/>
  <c r="I99"/>
  <c r="V129"/>
  <c r="R129"/>
  <c r="T194"/>
  <c r="X194"/>
  <c r="Q244"/>
  <c r="I100"/>
  <c r="X129"/>
  <c r="V194"/>
  <c r="R194"/>
  <c r="J99"/>
  <c r="BK244"/>
  <c r="K244"/>
  <c r="K100"/>
  <c r="T244"/>
  <c r="V244"/>
  <c r="X244"/>
  <c r="R244"/>
  <c r="J100"/>
  <c r="T250"/>
  <c r="V250"/>
  <c r="X250"/>
  <c r="Q250"/>
  <c r="I101"/>
  <c r="R250"/>
  <c r="J101"/>
  <c r="T256"/>
  <c r="V256"/>
  <c r="X256"/>
  <c r="Q256"/>
  <c r="I102"/>
  <c r="R256"/>
  <c r="J102"/>
  <c r="T278"/>
  <c r="V278"/>
  <c r="X278"/>
  <c r="Q278"/>
  <c r="I103"/>
  <c r="R278"/>
  <c r="J103"/>
  <c r="T285"/>
  <c r="V285"/>
  <c r="X285"/>
  <c r="Q285"/>
  <c r="R285"/>
  <c r="T291"/>
  <c r="V291"/>
  <c r="X291"/>
  <c r="Q291"/>
  <c r="I107"/>
  <c r="R291"/>
  <c r="J107"/>
  <c r="Q282"/>
  <c r="I104"/>
  <c r="R282"/>
  <c r="J104"/>
  <c r="J89"/>
  <c r="BE238"/>
  <c r="BE195"/>
  <c r="BE208"/>
  <c r="J92"/>
  <c r="F92"/>
  <c r="E85"/>
  <c r="BE292"/>
  <c r="K181"/>
  <c r="BE181"/>
  <c r="K184"/>
  <c r="BE184"/>
  <c r="BK191"/>
  <c r="K199"/>
  <c r="BE199"/>
  <c r="BK212"/>
  <c r="K210"/>
  <c r="BE210"/>
  <c r="K216"/>
  <c r="BE216"/>
  <c r="K134"/>
  <c r="BE134"/>
  <c r="BK273"/>
  <c r="BK281"/>
  <c r="K247"/>
  <c r="BE247"/>
  <c r="BK267"/>
  <c r="BK286"/>
  <c r="K268"/>
  <c r="BE268"/>
  <c r="F37"/>
  <c i="1" r="BD95"/>
  <c r="BD94"/>
  <c r="AZ94"/>
  <c i="2" r="K265"/>
  <c r="BE265"/>
  <c r="K223"/>
  <c r="BE223"/>
  <c r="K213"/>
  <c r="BE213"/>
  <c r="BK274"/>
  <c r="BK260"/>
  <c r="K298"/>
  <c r="BE298"/>
  <c r="F36"/>
  <c i="1" r="BC95"/>
  <c r="BC94"/>
  <c r="W30"/>
  <c i="2" r="K130"/>
  <c r="BE130"/>
  <c r="K235"/>
  <c r="BE235"/>
  <c r="K150"/>
  <c r="BE150"/>
  <c r="K229"/>
  <c r="BE229"/>
  <c r="BK279"/>
  <c r="BK257"/>
  <c r="K161"/>
  <c r="BE161"/>
  <c r="K193"/>
  <c r="BE193"/>
  <c r="K272"/>
  <c r="BE272"/>
  <c r="K245"/>
  <c r="BE245"/>
  <c r="K275"/>
  <c r="BE275"/>
  <c r="F38"/>
  <c i="1" r="BE95"/>
  <c r="BE94"/>
  <c r="BA94"/>
  <c i="2" r="BK197"/>
  <c r="BK142"/>
  <c r="K162"/>
  <c r="BE162"/>
  <c r="BK262"/>
  <c r="BK290"/>
  <c r="F39"/>
  <c i="1" r="BF95"/>
  <c r="BF94"/>
  <c r="W33"/>
  <c i="2" r="K36"/>
  <c i="1" r="AY95"/>
  <c i="2" r="BK251"/>
  <c r="BK250"/>
  <c r="K250"/>
  <c r="K101"/>
  <c r="BK300"/>
  <c r="BK291"/>
  <c r="K291"/>
  <c r="K107"/>
  <c r="BK283"/>
  <c r="BK282"/>
  <c r="K282"/>
  <c r="K104"/>
  <c r="BK186"/>
  <c r="BK203"/>
  <c r="K269"/>
  <c r="BE269"/>
  <c l="1" r="Q284"/>
  <c r="I105"/>
  <c r="T284"/>
  <c r="R284"/>
  <c r="J105"/>
  <c r="X284"/>
  <c r="V284"/>
  <c r="X128"/>
  <c r="X127"/>
  <c r="R128"/>
  <c r="J97"/>
  <c r="V128"/>
  <c r="V127"/>
  <c r="Q128"/>
  <c r="Q127"/>
  <c r="I96"/>
  <c r="K30"/>
  <c i="1" r="AS95"/>
  <c i="2" r="T128"/>
  <c r="T127"/>
  <c i="1" r="AW95"/>
  <c i="2" r="I98"/>
  <c r="J98"/>
  <c r="J106"/>
  <c r="I106"/>
  <c r="BK129"/>
  <c r="K129"/>
  <c r="K98"/>
  <c r="BK194"/>
  <c r="K194"/>
  <c r="K99"/>
  <c r="BK256"/>
  <c r="K256"/>
  <c r="K102"/>
  <c r="BK278"/>
  <c r="K278"/>
  <c r="K103"/>
  <c r="BK285"/>
  <c r="K285"/>
  <c r="K106"/>
  <c i="1" r="AS94"/>
  <c r="AW94"/>
  <c r="W32"/>
  <c r="W31"/>
  <c i="2" r="F35"/>
  <c i="1" r="BB95"/>
  <c r="BB94"/>
  <c r="W29"/>
  <c r="AY94"/>
  <c r="AK30"/>
  <c i="2" r="K35"/>
  <c i="1" r="AX95"/>
  <c r="AV95"/>
  <c i="2" l="1" r="R127"/>
  <c r="J96"/>
  <c r="K31"/>
  <c i="1" r="AT95"/>
  <c i="2" r="I97"/>
  <c r="BK128"/>
  <c r="K128"/>
  <c r="K97"/>
  <c r="BK284"/>
  <c r="K284"/>
  <c r="K105"/>
  <c i="1" r="AT94"/>
  <c r="AX94"/>
  <c r="AK29"/>
  <c i="2" l="1" r="BK127"/>
  <c r="K127"/>
  <c r="K96"/>
  <c i="1" r="AV94"/>
  <c i="2" l="1" r="K32"/>
  <c i="1" r="AG95"/>
  <c r="AG94"/>
  <c r="AK26"/>
  <c r="AK35"/>
  <c l="1" r="AN94"/>
  <c i="2" r="K41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<sst xmlns="http://schemas.openxmlformats.org/spreadsheetml/2006/main">
  <si>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</si>
  <si>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</si>
  <si>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</si>
  <si>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</si>
  <si>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</si>
  <si>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</si>
  <si>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{62383aea-7cd0-405b-bdcc-6a189c281ac2}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</si>
  <si>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</si>
  <si>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</si>
  <si>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</si>
  <si>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</si>
  <si>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</si>
  <si>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</si>
  <si>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</si>
  <si>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</si>
  <si>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</si>
  <si>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</si>
  <si>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</si>
  <si>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základových desek s opěrnou zídkou parc.č. 2433/1, k.ú. Kopřivnice</t>
  </si>
  <si>
    <t>KSO:</t>
  </si>
  <si>
    <t>CC-CZ:</t>
  </si>
  <si>
    <t>Místo:</t>
  </si>
  <si>
    <t xml:space="preserve"> </t>
  </si>
  <si>
    <t>Datum:</t>
  </si>
  <si>
    <t>24. 9. 2024</t>
  </si>
  <si>
    <t>Zadavatel:</t>
  </si>
  <si>
    <t>IČ:</t>
  </si>
  <si>
    <t>Město Kopřivnice, Štefánikova 1163/12, Kopřivnice</t>
  </si>
  <si>
    <t>DIČ:</t>
  </si>
  <si>
    <t>Uchazeč:</t>
  </si>
  <si>
    <t>Vyplň údaj</t>
  </si>
  <si>
    <t>Projektant:</t>
  </si>
  <si>
    <t>KOSMOprojekt s.r.o.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</si>
  <si>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</si>
  <si>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</si>
  <si>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</si>
  <si>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</si>
  <si>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</si>
  <si>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</si>
  <si>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</si>
  <si>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</si>
  <si>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</si>
  <si>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</si>
  <si>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</si>
  <si>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</si>
  <si>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</si>
  <si>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</si>
  <si>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</si>
  <si>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</si>
  <si>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</si>
  <si>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</si>
  <si>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</si>
  <si>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</si>
  <si>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</si>
  <si>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</si>
  <si>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</si>
  <si>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</si>
  <si>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</si>
  <si>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</si>
  <si>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</si>
  <si>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</si>
  <si>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</si>
  <si>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</si>
  <si>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</si>
  <si>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</si>
  <si>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</si>
  <si>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</si>
  <si>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</si>
  <si>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</si>
  <si>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</si>
  <si>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</si>
  <si>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</si>
  <si>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</si>
  <si>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</si>
  <si>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</si>
  <si>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</si>
  <si>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</si>
  <si>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</si>
  <si>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</si>
  <si>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</si>
  <si>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</si>
  <si>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</si>
  <si>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</si>
  <si>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ZÁKLADOVÉ DESKY PRO PADELOVÉ KURTY</t>
  </si>
  <si>
    <t>STA</t>
  </si>
  <si>
    <t>1</t>
  </si>
  <si>
    <t>{c8bdd707-7b2d-4066-bc23-a258b490b9d5}</t>
  </si>
  <si>
    <t>2</t>
  </si>
  <si>
    <t>KRYCÍ LIST SOUPISU PRACÍ</t>
  </si>
  <si>
    <t>Objekt:</t>
  </si>
  <si>
    <t>01 - ZÁKLADOVÉ DESKY PRO PADELOVÉ KURTY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</si>
  <si>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</si>
  <si>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</si>
  <si>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</si>
  <si>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</si>
  <si>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</si>
  <si>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</si>
  <si>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</si>
  <si>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</si>
  <si>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</si>
  <si>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</si>
  <si>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</si>
  <si>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</si>
  <si>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</si>
  <si>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</si>
  <si>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</si>
  <si>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</si>
  <si>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</si>
  <si>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</si>
  <si>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</si>
  <si>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</si>
  <si>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</si>
  <si>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</si>
  <si>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</si>
  <si>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</si>
  <si>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</si>
  <si>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</si>
  <si>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</si>
  <si>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</si>
  <si>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</si>
  <si>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</si>
  <si>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</si>
  <si>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</si>
  <si>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</si>
  <si>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</si>
  <si>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</si>
  <si>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</si>
  <si>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</si>
  <si>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</si>
  <si>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</si>
  <si>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</si>
  <si>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</si>
  <si>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</si>
  <si>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121151116</t>
  </si>
  <si>
    <t>Sejmutí ornice plochy do 500 m2 tl vrstvy přes 300 do 400 mm strojně</t>
  </si>
  <si>
    <t>m2</t>
  </si>
  <si>
    <t>CS ÚRS 2024 02</t>
  </si>
  <si>
    <t>4</t>
  </si>
  <si>
    <t>413165789</t>
  </si>
  <si>
    <t>VV</t>
  </si>
  <si>
    <t>2*23,15*12,0</t>
  </si>
  <si>
    <t>4*2,5*1,5</t>
  </si>
  <si>
    <t>Součet</t>
  </si>
  <si>
    <t>131251121</t>
  </si>
  <si>
    <t>Hloubení jam do 15 m3 nezapažených v hornině třídy těžitelnosti I skupiny 3 při překopech inženýrských sítí strojně</t>
  </si>
  <si>
    <t>m3</t>
  </si>
  <si>
    <t>-1427897683</t>
  </si>
  <si>
    <t>zápich. jáma protlaku</t>
  </si>
  <si>
    <t>2,5*1,5*1,5</t>
  </si>
  <si>
    <t>koncová jáma</t>
  </si>
  <si>
    <t>1,5*1,5*1,5</t>
  </si>
  <si>
    <t>RN</t>
  </si>
  <si>
    <t>10,0</t>
  </si>
  <si>
    <t>3</t>
  </si>
  <si>
    <t>132251102</t>
  </si>
  <si>
    <t>Hloubení rýh nezapažených š do 800 mm v hornině třídy těžitelnosti I skupiny 3 objem do 50 m3 strojně</t>
  </si>
  <si>
    <t>-1851226380</t>
  </si>
  <si>
    <t>potr. kanalizace dešťové</t>
  </si>
  <si>
    <t>(43,0+3,0)*0,8*1,2</t>
  </si>
  <si>
    <t>palisáda</t>
  </si>
  <si>
    <t>(4,2+3,3)*0,8*0,8</t>
  </si>
  <si>
    <t>cráničky elektro</t>
  </si>
  <si>
    <t>(2,0+9,0)*0,6*0,6</t>
  </si>
  <si>
    <t>132251253</t>
  </si>
  <si>
    <t>Hloubení rýh nezapažených š do 2000 mm v hornině třídy těžitelnosti I skupiny 3 objem do 100 m3 strojně</t>
  </si>
  <si>
    <t>-547911013</t>
  </si>
  <si>
    <t>základové pásy</t>
  </si>
  <si>
    <t>4*10,0*1,0*0,95</t>
  </si>
  <si>
    <t>základové pásy a drenáž</t>
  </si>
  <si>
    <t>4*21,65*1,0*0,95</t>
  </si>
  <si>
    <t>2*10,0*1,0*0,95</t>
  </si>
  <si>
    <t>opěrná zeď a drenáž</t>
  </si>
  <si>
    <t>2*(13,6+1,0*2)*1,0*0,95</t>
  </si>
  <si>
    <t>opěrná zeď - odkop nad úrovní terénu</t>
  </si>
  <si>
    <t>2*14,0*1,0*0,8</t>
  </si>
  <si>
    <t>5</t>
  </si>
  <si>
    <t>141720017.R00</t>
  </si>
  <si>
    <t>Neřízený zemní protlak strojně průměru 250 mm v hornině třídy těžitelnosti I a II skupiny 3 a 4</t>
  </si>
  <si>
    <t>m</t>
  </si>
  <si>
    <t>460155565</t>
  </si>
  <si>
    <t>6</t>
  </si>
  <si>
    <t>174151101</t>
  </si>
  <si>
    <t>Zásyp jam, šachet rýh nebo kolem objektů sypaninou se zhutněním</t>
  </si>
  <si>
    <t>1561956605</t>
  </si>
  <si>
    <t>4*10,0*0,5*0,95</t>
  </si>
  <si>
    <t>drenáž</t>
  </si>
  <si>
    <t>(4*21,85+2*11,0)*0,5*0,95</t>
  </si>
  <si>
    <t>2*14,0*0,7*2,0</t>
  </si>
  <si>
    <t>dešťová kan.</t>
  </si>
  <si>
    <t>(43,0+3,0)*0,8*0,75</t>
  </si>
  <si>
    <t>(4,2+3,3)*0,8*0,5</t>
  </si>
  <si>
    <t>4,0</t>
  </si>
  <si>
    <t>chráničky eklektro</t>
  </si>
  <si>
    <t>7</t>
  </si>
  <si>
    <t>175151101</t>
  </si>
  <si>
    <t>Obsypání potrubí strojně sypaninou bez prohození, uloženou do 3 m</t>
  </si>
  <si>
    <t>943955747</t>
  </si>
  <si>
    <t>(43,0+3,0)*0,8*0,35</t>
  </si>
  <si>
    <t>8</t>
  </si>
  <si>
    <t>M</t>
  </si>
  <si>
    <t>58331200</t>
  </si>
  <si>
    <t>štěrkopísek netříděný</t>
  </si>
  <si>
    <t>t</t>
  </si>
  <si>
    <t>1070987864</t>
  </si>
  <si>
    <t>12,88*2 'Přepočtené koeficientem množství</t>
  </si>
  <si>
    <t>9</t>
  </si>
  <si>
    <t>181411131</t>
  </si>
  <si>
    <t>Založení parkového trávníku výsevem pl do 1000 m2 v rovině a ve svahu do 1:5</t>
  </si>
  <si>
    <t>-768261419</t>
  </si>
  <si>
    <t>po výkopech</t>
  </si>
  <si>
    <t>(4*21,85+2*11,0)*1,0</t>
  </si>
  <si>
    <t>2*14,0*1,0</t>
  </si>
  <si>
    <t>10</t>
  </si>
  <si>
    <t>00572420</t>
  </si>
  <si>
    <t>osivo směs travní parková okrasná</t>
  </si>
  <si>
    <t>kg</t>
  </si>
  <si>
    <t>1732989577</t>
  </si>
  <si>
    <t>137,4*0,02 'Přepočtené koeficientem množství</t>
  </si>
  <si>
    <t>11</t>
  </si>
  <si>
    <t>181951114</t>
  </si>
  <si>
    <t>Úprava pláně v hornině třídy těžitelnosti II skupiny 4 a 5 se zhutněním strojně</t>
  </si>
  <si>
    <t>-377447259</t>
  </si>
  <si>
    <t>Zakládání</t>
  </si>
  <si>
    <t>211971121</t>
  </si>
  <si>
    <t>Zřízení opláštění žeber nebo trativodů geotextilií v rýze nebo zářezu sklonu přes 1:2 š do 2,5 m</t>
  </si>
  <si>
    <t>789332446</t>
  </si>
  <si>
    <t>143,0*0,5</t>
  </si>
  <si>
    <t>13</t>
  </si>
  <si>
    <t>69311081</t>
  </si>
  <si>
    <t>geotextilie netkaná separační, ochranná, filtrační, drenážní PES 300g/m2</t>
  </si>
  <si>
    <t>-914778981</t>
  </si>
  <si>
    <t>71,5*1,1845 'Přepočtené koeficientem množství</t>
  </si>
  <si>
    <t>14</t>
  </si>
  <si>
    <t>212755215</t>
  </si>
  <si>
    <t>Trativody z drenážních trubek plastových flexibilních D 125 mm bez lože</t>
  </si>
  <si>
    <t>1738963180</t>
  </si>
  <si>
    <t>4*21,85+2*11,0</t>
  </si>
  <si>
    <t>2*16,8</t>
  </si>
  <si>
    <t>15</t>
  </si>
  <si>
    <t>271542211</t>
  </si>
  <si>
    <t>Podsyp pod základové konstrukce se zhutněním z netříděné štěrkodrtě</t>
  </si>
  <si>
    <t>-1347869480</t>
  </si>
  <si>
    <t>2*6,133*10,0*0,15</t>
  </si>
  <si>
    <t>2*6,733*10,0*0,15</t>
  </si>
  <si>
    <t>2*7,283*10,0*0,15</t>
  </si>
  <si>
    <t>16</t>
  </si>
  <si>
    <t>273321411</t>
  </si>
  <si>
    <t>Základové desky ze ŽB bez zvýšených nároků na prostředí tř. C 20/25</t>
  </si>
  <si>
    <t>603024968</t>
  </si>
  <si>
    <t>2*21,85*11,0*0,15</t>
  </si>
  <si>
    <t>17</t>
  </si>
  <si>
    <t>273351121</t>
  </si>
  <si>
    <t>Zřízení bednění základových desek</t>
  </si>
  <si>
    <t>-562412352</t>
  </si>
  <si>
    <t>2*(21,85+11,0)*2*0,15</t>
  </si>
  <si>
    <t>18</t>
  </si>
  <si>
    <t>273351122</t>
  </si>
  <si>
    <t>Odstranění bednění základových desek</t>
  </si>
  <si>
    <t>1794926740</t>
  </si>
  <si>
    <t>19</t>
  </si>
  <si>
    <t>273362021</t>
  </si>
  <si>
    <t>Výztuž základových desek svařovanými sítěmi Kari</t>
  </si>
  <si>
    <t>1956445488</t>
  </si>
  <si>
    <t>KARI 8x100 - 5,4kg/m2</t>
  </si>
  <si>
    <t>2*21,85*11,0*5,4/1000*1,1</t>
  </si>
  <si>
    <t>20</t>
  </si>
  <si>
    <t>274313711</t>
  </si>
  <si>
    <t>Základové pásy z betonu tř. C 20/25</t>
  </si>
  <si>
    <t>844126010</t>
  </si>
  <si>
    <t>podkladní pásy pod ztracené bednění</t>
  </si>
  <si>
    <t>4*22,15*0,5*0,1</t>
  </si>
  <si>
    <t>6*10,0*0,5*0,1</t>
  </si>
  <si>
    <t>opěrná zeď</t>
  </si>
  <si>
    <t>2*(13,6+1,0*2)*0,5*0,1</t>
  </si>
  <si>
    <t>274351121</t>
  </si>
  <si>
    <t>Zřízení bednění základových pasů rovného</t>
  </si>
  <si>
    <t>-1172606251</t>
  </si>
  <si>
    <t>podkladní beton ze strany u drenáže</t>
  </si>
  <si>
    <t>(4*21,85+2*11,0)*0,1</t>
  </si>
  <si>
    <t>2*(13,6+1,3*2)*0,1</t>
  </si>
  <si>
    <t>22</t>
  </si>
  <si>
    <t>274351122</t>
  </si>
  <si>
    <t>Odstranění bednění základových pasů rovného</t>
  </si>
  <si>
    <t>232654355</t>
  </si>
  <si>
    <t>23</t>
  </si>
  <si>
    <t>279113136</t>
  </si>
  <si>
    <t>Základová zeď tl přes 400 do 500 mm z tvárnic ztraceného bednění včetně výplně z betonu tř. C 16/20</t>
  </si>
  <si>
    <t>-1602184752</t>
  </si>
  <si>
    <t>4*21,85*1,0</t>
  </si>
  <si>
    <t>6*10,0*1,0</t>
  </si>
  <si>
    <t>2*(13,6+1,0*2)*1,0</t>
  </si>
  <si>
    <t>24</t>
  </si>
  <si>
    <t>279113154</t>
  </si>
  <si>
    <t>Základová zeď tl přes 250 do 300 mm z tvárnic ztraceného bednění včetně výplně z betonu tř. C 25/30</t>
  </si>
  <si>
    <t>1094881295</t>
  </si>
  <si>
    <t>2*(13,6+1,0*2)*0,75</t>
  </si>
  <si>
    <t>25</t>
  </si>
  <si>
    <t>279361821</t>
  </si>
  <si>
    <t>Výztuž základových zdí nosných betonářskou ocelí 10 505</t>
  </si>
  <si>
    <t>1442856750</t>
  </si>
  <si>
    <t>odhad pro základy 6kg/m2</t>
  </si>
  <si>
    <t>178,6*6/1000</t>
  </si>
  <si>
    <t>odhad pro opěrnou zeď 8kg/m2</t>
  </si>
  <si>
    <t>23,4*8/1000</t>
  </si>
  <si>
    <t>Svislé a kompletní konstrukce</t>
  </si>
  <si>
    <t>26</t>
  </si>
  <si>
    <t>339921132</t>
  </si>
  <si>
    <t>Osazování betonových palisád do betonového základu v řadě výšky prvku přes 0,5 do 1 m</t>
  </si>
  <si>
    <t>-506497290</t>
  </si>
  <si>
    <t>4,2+3,3</t>
  </si>
  <si>
    <t>27</t>
  </si>
  <si>
    <t>59229005</t>
  </si>
  <si>
    <t>palisáda hranatá betonová 160x160mm v 1000mm přírodní</t>
  </si>
  <si>
    <t>kus</t>
  </si>
  <si>
    <t>-306850712</t>
  </si>
  <si>
    <t>7,5*6,25 'Přepočtené koeficientem množství</t>
  </si>
  <si>
    <t>28</t>
  </si>
  <si>
    <t>382411115.R00</t>
  </si>
  <si>
    <t>Zemní nádrž objemu 6500 l z PE na dešťovou a splaškovou vodu samonosná pro běžné zatížení vč. zemních prací</t>
  </si>
  <si>
    <t>511860752</t>
  </si>
  <si>
    <t>Vodorovné konstrukce</t>
  </si>
  <si>
    <t>29</t>
  </si>
  <si>
    <t>434313115</t>
  </si>
  <si>
    <t>Schody z vibrolisovaných prefabrikátů se zřízením podkladních stupňů z betonu C 20/25</t>
  </si>
  <si>
    <t>-1783880383</t>
  </si>
  <si>
    <t>5*1,2</t>
  </si>
  <si>
    <t>30</t>
  </si>
  <si>
    <t>451573111</t>
  </si>
  <si>
    <t>Lože pod potrubí otevřený výkop ze štěrkopísku</t>
  </si>
  <si>
    <t>38300891</t>
  </si>
  <si>
    <t>(43,0+13,5)*0,8*0,1</t>
  </si>
  <si>
    <t>Trubní vedení</t>
  </si>
  <si>
    <t>31</t>
  </si>
  <si>
    <t>871273120</t>
  </si>
  <si>
    <t>Montáž kanalizačního potrubí hladkého plnostěnného SN 4 z PVC-U DN 125</t>
  </si>
  <si>
    <t>-1680032872</t>
  </si>
  <si>
    <t>43,0</t>
  </si>
  <si>
    <t>32</t>
  </si>
  <si>
    <t>28611129</t>
  </si>
  <si>
    <t>trubka kanalizační PVC DN 125x5000mm SN4</t>
  </si>
  <si>
    <t>-171685260</t>
  </si>
  <si>
    <t>43*1,03 'Přepočtené koeficientem množství</t>
  </si>
  <si>
    <t>33</t>
  </si>
  <si>
    <t>871313120</t>
  </si>
  <si>
    <t>Montáž kanalizačního potrubí hladkého plnostěnného SN 4 z PVC-U DN 160</t>
  </si>
  <si>
    <t>2057090275</t>
  </si>
  <si>
    <t>přípojka kanalizace</t>
  </si>
  <si>
    <t>13,5</t>
  </si>
  <si>
    <t>34</t>
  </si>
  <si>
    <t>28611134</t>
  </si>
  <si>
    <t>trubka kanalizační PVC DN 160x5000mm SN4</t>
  </si>
  <si>
    <t>2034628154</t>
  </si>
  <si>
    <t>13,5*1,03 'Přepočtené koeficientem množství</t>
  </si>
  <si>
    <t>35</t>
  </si>
  <si>
    <t>877260341</t>
  </si>
  <si>
    <t>Montáž lapačů střešních splavenin na kanalizačním potrubí z PP nebo tvrdého PVC-U trub hladkých plnostěnných DN 100</t>
  </si>
  <si>
    <t>-2123696114</t>
  </si>
  <si>
    <t>36</t>
  </si>
  <si>
    <t>56231163</t>
  </si>
  <si>
    <t>lapač střešních splavenin se zápachovou klapkou a lapacím košem DN 125/110</t>
  </si>
  <si>
    <t>1697012698</t>
  </si>
  <si>
    <t>37</t>
  </si>
  <si>
    <t>877270310</t>
  </si>
  <si>
    <t>Montáž kolen na kanalizačním potrubí z PP nebo tvrdého PVC-U trub hladkých plnostěnných DN 125</t>
  </si>
  <si>
    <t>-1725846285</t>
  </si>
  <si>
    <t>koleno</t>
  </si>
  <si>
    <t>38</t>
  </si>
  <si>
    <t>28611356</t>
  </si>
  <si>
    <t>koleno kanalizační PVC KG 125x45°</t>
  </si>
  <si>
    <t>1684785981</t>
  </si>
  <si>
    <t>39</t>
  </si>
  <si>
    <t>877270320</t>
  </si>
  <si>
    <t>Montáž odboček na kanalizačním potrubí z PP nebo tvrdého PVC-U trub hladkých plnostěnných DN 125</t>
  </si>
  <si>
    <t>-568285719</t>
  </si>
  <si>
    <t>40</t>
  </si>
  <si>
    <t>28611910</t>
  </si>
  <si>
    <t>odbočka kanalizační plastová PP s hrdlem KG 125/125/45°</t>
  </si>
  <si>
    <t>-960144734</t>
  </si>
  <si>
    <t>41</t>
  </si>
  <si>
    <t>894811113</t>
  </si>
  <si>
    <t>Revizní šachta z PVC typ přímý, DN 315/160 hl od 1360 do 1730 mm</t>
  </si>
  <si>
    <t>-1746311351</t>
  </si>
  <si>
    <t>ŠP1</t>
  </si>
  <si>
    <t>Ostatní konstrukce a práce, bourání</t>
  </si>
  <si>
    <t>42</t>
  </si>
  <si>
    <t>935111111</t>
  </si>
  <si>
    <t>Osazení příkopového žlabu do štěrkopísku tl 100 mm z betonových tvárnic š 500 mm</t>
  </si>
  <si>
    <t>-1714651776</t>
  </si>
  <si>
    <t>16,8*2</t>
  </si>
  <si>
    <t>43</t>
  </si>
  <si>
    <t>59227054</t>
  </si>
  <si>
    <t>žlabovka příkopová betonová 500x500x130mm</t>
  </si>
  <si>
    <t>-272594377</t>
  </si>
  <si>
    <t>998</t>
  </si>
  <si>
    <t>Přesun hmot</t>
  </si>
  <si>
    <t>44</t>
  </si>
  <si>
    <t>998222012</t>
  </si>
  <si>
    <t>Přesun hmot pro tělovýchovné plochy</t>
  </si>
  <si>
    <t>-337770132</t>
  </si>
  <si>
    <t>PSV</t>
  </si>
  <si>
    <t>Práce a dodávky PSV</t>
  </si>
  <si>
    <t>711</t>
  </si>
  <si>
    <t>Izolace proti vodě, vlhkosti a plynům</t>
  </si>
  <si>
    <t>45</t>
  </si>
  <si>
    <t>711161215</t>
  </si>
  <si>
    <t>Izolace proti zemní vlhkosti nopovou fólií svislá, nopek v 20,0 mm, tl do 1,0 mm</t>
  </si>
  <si>
    <t>-215861079</t>
  </si>
  <si>
    <t>(4*21,85+2*11,0)*1,5</t>
  </si>
  <si>
    <t>2*15,6*2,0</t>
  </si>
  <si>
    <t>46</t>
  </si>
  <si>
    <t>998711201</t>
  </si>
  <si>
    <t>Přesun hmot procentní pro izolace proti vodě, vlhkosti a plynům v objektech v do 6 m</t>
  </si>
  <si>
    <t>%</t>
  </si>
  <si>
    <t>354721994</t>
  </si>
  <si>
    <t>741</t>
  </si>
  <si>
    <t>Elektroinstalace - silnoproud</t>
  </si>
  <si>
    <t>47</t>
  </si>
  <si>
    <t>741110052</t>
  </si>
  <si>
    <t>Montáž trubka plastová ohebná D přes 23 do 35 mm uložená volně</t>
  </si>
  <si>
    <t>1612726671</t>
  </si>
  <si>
    <t>chránička (1)</t>
  </si>
  <si>
    <t>11,0*4+3,0</t>
  </si>
  <si>
    <t>chránička (2)</t>
  </si>
  <si>
    <t>11,0*4+9,0+11,0+1,0</t>
  </si>
  <si>
    <t>48</t>
  </si>
  <si>
    <t>34571156</t>
  </si>
  <si>
    <t>trubka elektroinstalační ohebná z PH, D 28,4/34,5mm</t>
  </si>
  <si>
    <t>-2044393034</t>
  </si>
  <si>
    <t>112*1,05 'Přepočtené koeficientem množství</t>
  </si>
  <si>
    <t>49</t>
  </si>
  <si>
    <t>998741201</t>
  </si>
  <si>
    <t>Přesun hmot procentní pro silnoproud v objektech v do 6 m</t>
  </si>
  <si>
    <t>-1680920841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</si>
</sst>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4" fontId="23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ROUND(AX94,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ROUND(AY94,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G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G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G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G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G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G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G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G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G83" s="38"/>
    </row>
    <row r="84" s="4" customFormat="1" ht="12" customHeight="1">
      <c r="A84" s="4"/>
      <c r="B84" s="70"/>
      <c r="C84" s="32" t="s">
        <v>14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02/2024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G84" s="4"/>
    </row>
    <row r="85" s="5" customFormat="1" ht="36.96" customHeight="1">
      <c r="A85" s="5"/>
      <c r="B85" s="73"/>
      <c r="C85" s="74" t="s">
        <v>17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Novostavba základových desek s opěrnou zídkou parc.č. 2433/1, k.ú. Kopřivnice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G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G86" s="38"/>
    </row>
    <row r="87" s="2" customFormat="1" ht="12" customHeight="1">
      <c r="A87" s="38"/>
      <c r="B87" s="39"/>
      <c r="C87" s="32" t="s">
        <v>21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23</v>
      </c>
      <c r="AJ87" s="40"/>
      <c r="AK87" s="40"/>
      <c r="AL87" s="40"/>
      <c r="AM87" s="79" t="str">
        <f>IF(AN8= "","",AN8)</f>
        <v>24. 9. 2024</v>
      </c>
      <c r="AN87" s="79"/>
      <c r="AO87" s="40"/>
      <c r="AP87" s="40"/>
      <c r="AQ87" s="40"/>
      <c r="AR87" s="44"/>
      <c r="BG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G88" s="38"/>
    </row>
    <row r="89" s="2" customFormat="1" ht="15.15" customHeight="1">
      <c r="A89" s="38"/>
      <c r="B89" s="39"/>
      <c r="C89" s="32" t="s">
        <v>25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Kopřivnice, Štefánikova 1163/12, Kopřivnice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KOSMOprojekt s.r.o.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4"/>
      <c r="BG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8"/>
      <c r="BG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2"/>
      <c r="BG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1" t="s">
        <v>72</v>
      </c>
      <c r="BE92" s="101" t="s">
        <v>73</v>
      </c>
      <c r="BF92" s="102" t="s">
        <v>74</v>
      </c>
      <c r="BG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5"/>
      <c r="BG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SUM(AG94,AV94)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ROUND(AT95,2)</f>
        <v>0</v>
      </c>
      <c r="AU94" s="115">
        <f>ROUND(AU95,2)</f>
        <v>0</v>
      </c>
      <c r="AV94" s="115">
        <f>ROUND(SUM(AX94:AY94),2)</f>
        <v>0</v>
      </c>
      <c r="AW94" s="116">
        <f>ROUND(AW95,5)</f>
        <v>0</v>
      </c>
      <c r="AX94" s="115">
        <f>ROUND(BB94*L29,2)</f>
        <v>0</v>
      </c>
      <c r="AY94" s="115">
        <f>ROUND(BC94*L30,2)</f>
        <v>0</v>
      </c>
      <c r="AZ94" s="115">
        <f>ROUND(BD94*L29,2)</f>
        <v>0</v>
      </c>
      <c r="BA94" s="115">
        <f>ROUND(BE94*L30,2)</f>
        <v>0</v>
      </c>
      <c r="BB94" s="115">
        <f>ROUND(BB95,2)</f>
        <v>0</v>
      </c>
      <c r="BC94" s="115">
        <f>ROUND(BC95,2)</f>
        <v>0</v>
      </c>
      <c r="BD94" s="115">
        <f>ROUND(BD95,2)</f>
        <v>0</v>
      </c>
      <c r="BE94" s="115">
        <f>ROUND(BE95,2)</f>
        <v>0</v>
      </c>
      <c r="BF94" s="117">
        <f>ROUND(BF95,2)</f>
        <v>0</v>
      </c>
      <c r="BG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6</v>
      </c>
      <c r="BX94" s="118" t="s">
        <v>80</v>
      </c>
      <c r="CL94" s="118" t="s">
        <v>1</v>
      </c>
    </row>
    <row r="95" s="7" customFormat="1" ht="24.7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ZÁKLADOVÉ DESKY PRO ...'!K32</f>
        <v>0</v>
      </c>
      <c r="AH95" s="124"/>
      <c r="AI95" s="124"/>
      <c r="AJ95" s="124"/>
      <c r="AK95" s="124"/>
      <c r="AL95" s="124"/>
      <c r="AM95" s="124"/>
      <c r="AN95" s="125">
        <f>SUM(AG95,AV95)</f>
        <v>0</v>
      </c>
      <c r="AO95" s="124"/>
      <c r="AP95" s="124"/>
      <c r="AQ95" s="126" t="s">
        <v>84</v>
      </c>
      <c r="AR95" s="127"/>
      <c r="AS95" s="128">
        <f>'01 - ZÁKLADOVÉ DESKY PRO ...'!K30</f>
        <v>0</v>
      </c>
      <c r="AT95" s="129">
        <f>'01 - ZÁKLADOVÉ DESKY PRO ...'!K31</f>
        <v>0</v>
      </c>
      <c r="AU95" s="129">
        <v>0</v>
      </c>
      <c r="AV95" s="129">
        <f>ROUND(SUM(AX95:AY95),2)</f>
        <v>0</v>
      </c>
      <c r="AW95" s="130">
        <f>'01 - ZÁKLADOVÉ DESKY PRO ...'!T127</f>
        <v>0</v>
      </c>
      <c r="AX95" s="129">
        <f>'01 - ZÁKLADOVÉ DESKY PRO ...'!K35</f>
        <v>0</v>
      </c>
      <c r="AY95" s="129">
        <f>'01 - ZÁKLADOVÉ DESKY PRO ...'!K36</f>
        <v>0</v>
      </c>
      <c r="AZ95" s="129">
        <f>'01 - ZÁKLADOVÉ DESKY PRO ...'!K37</f>
        <v>0</v>
      </c>
      <c r="BA95" s="129">
        <f>'01 - ZÁKLADOVÉ DESKY PRO ...'!K38</f>
        <v>0</v>
      </c>
      <c r="BB95" s="129">
        <f>'01 - ZÁKLADOVÉ DESKY PRO ...'!F35</f>
        <v>0</v>
      </c>
      <c r="BC95" s="129">
        <f>'01 - ZÁKLADOVÉ DESKY PRO ...'!F36</f>
        <v>0</v>
      </c>
      <c r="BD95" s="129">
        <f>'01 - ZÁKLADOVÉ DESKY PRO ...'!F37</f>
        <v>0</v>
      </c>
      <c r="BE95" s="129">
        <f>'01 - ZÁKLADOVÉ DESKY PRO ...'!F38</f>
        <v>0</v>
      </c>
      <c r="BF95" s="131">
        <f>'01 - ZÁKLADOVÉ DESKY PRO ...'!F39</f>
        <v>0</v>
      </c>
      <c r="BG95" s="7"/>
      <c r="BT95" s="132" t="s">
        <v>85</v>
      </c>
      <c r="BV95" s="132" t="s">
        <v>79</v>
      </c>
      <c r="BW95" s="132" t="s">
        <v>86</v>
      </c>
      <c r="BX95" s="132" t="s">
        <v>6</v>
      </c>
      <c r="CL95" s="132" t="s">
        <v>1</v>
      </c>
      <c r="CM95" s="132" t="s">
        <v>87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</row>
  </sheetData>
  <sheetProtection sheet="1" formatColumns="0" formatRows="0" objects="1" scenarios="1" spinCount="100000" saltValue="3o454p+GN+9/qlPyj6729T1/n/nJ0ugPofarGZ4noCSqLGhsFpUltG/vPM//s11t2b0VfzRysSr01rJ22FmpHQ==" hashValue="7ybG8S4ZkA/rPdlGcEDWTUb1c7y7pjNes58NXwLQCeWqM3Ha4ZrnQWzG1Ihmlq7sxdxLwvD3Dgtp5uY+GZQtFA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01 - ZÁKLADOVÉ DESKY PRO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20"/>
      <c r="AT3" s="17" t="s">
        <v>87</v>
      </c>
    </row>
    <row r="4" s="1" customFormat="1" ht="24.96" customHeight="1">
      <c r="B4" s="20"/>
      <c r="D4" s="135" t="s">
        <v>88</v>
      </c>
      <c r="M4" s="20"/>
      <c r="N4" s="136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7" t="s">
        <v>17</v>
      </c>
      <c r="M6" s="20"/>
    </row>
    <row r="7" s="1" customFormat="1" ht="26.25" customHeight="1">
      <c r="B7" s="20"/>
      <c r="E7" s="138" t="str">
        <f>'Rekapitulace stavby'!K6</f>
        <v>Novostavba základových desek s opěrnou zídkou parc.č. 2433/1, k.ú. Kopřivnice</v>
      </c>
      <c r="F7" s="137"/>
      <c r="G7" s="137"/>
      <c r="H7" s="137"/>
      <c r="M7" s="20"/>
    </row>
    <row r="8" s="2" customFormat="1" ht="12" customHeight="1">
      <c r="A8" s="38"/>
      <c r="B8" s="44"/>
      <c r="C8" s="38"/>
      <c r="D8" s="137" t="s">
        <v>89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9" t="s">
        <v>90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7" t="s">
        <v>19</v>
      </c>
      <c r="E11" s="38"/>
      <c r="F11" s="140" t="s">
        <v>1</v>
      </c>
      <c r="G11" s="38"/>
      <c r="H11" s="38"/>
      <c r="I11" s="137" t="s">
        <v>20</v>
      </c>
      <c r="J11" s="140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7" t="s">
        <v>21</v>
      </c>
      <c r="E12" s="38"/>
      <c r="F12" s="140" t="s">
        <v>22</v>
      </c>
      <c r="G12" s="38"/>
      <c r="H12" s="38"/>
      <c r="I12" s="137" t="s">
        <v>23</v>
      </c>
      <c r="J12" s="141" t="str">
        <f>'Rekapitulace stavby'!AN8</f>
        <v>24. 9. 2024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7" t="s">
        <v>25</v>
      </c>
      <c r="E14" s="38"/>
      <c r="F14" s="38"/>
      <c r="G14" s="38"/>
      <c r="H14" s="38"/>
      <c r="I14" s="137" t="s">
        <v>26</v>
      </c>
      <c r="J14" s="140" t="s">
        <v>1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0" t="s">
        <v>27</v>
      </c>
      <c r="F15" s="38"/>
      <c r="G15" s="38"/>
      <c r="H15" s="38"/>
      <c r="I15" s="137" t="s">
        <v>28</v>
      </c>
      <c r="J15" s="140" t="s">
        <v>1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7" t="s">
        <v>29</v>
      </c>
      <c r="E17" s="38"/>
      <c r="F17" s="38"/>
      <c r="G17" s="38"/>
      <c r="H17" s="38"/>
      <c r="I17" s="137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0"/>
      <c r="G18" s="140"/>
      <c r="H18" s="140"/>
      <c r="I18" s="137" t="s">
        <v>28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7" t="s">
        <v>31</v>
      </c>
      <c r="E20" s="38"/>
      <c r="F20" s="38"/>
      <c r="G20" s="38"/>
      <c r="H20" s="38"/>
      <c r="I20" s="137" t="s">
        <v>26</v>
      </c>
      <c r="J20" s="140" t="s">
        <v>1</v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0" t="s">
        <v>32</v>
      </c>
      <c r="F21" s="38"/>
      <c r="G21" s="38"/>
      <c r="H21" s="38"/>
      <c r="I21" s="137" t="s">
        <v>28</v>
      </c>
      <c r="J21" s="140" t="s">
        <v>1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7" t="s">
        <v>33</v>
      </c>
      <c r="E23" s="38"/>
      <c r="F23" s="38"/>
      <c r="G23" s="38"/>
      <c r="H23" s="38"/>
      <c r="I23" s="137" t="s">
        <v>26</v>
      </c>
      <c r="J23" s="140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0" t="str">
        <f>IF('Rekapitulace stavby'!E20="","",'Rekapitulace stavby'!E20)</f>
        <v xml:space="preserve"> </v>
      </c>
      <c r="F24" s="38"/>
      <c r="G24" s="38"/>
      <c r="H24" s="38"/>
      <c r="I24" s="137" t="s">
        <v>28</v>
      </c>
      <c r="J24" s="140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7" t="s">
        <v>34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2"/>
      <c r="M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6"/>
      <c r="E29" s="146"/>
      <c r="F29" s="146"/>
      <c r="G29" s="146"/>
      <c r="H29" s="146"/>
      <c r="I29" s="146"/>
      <c r="J29" s="146"/>
      <c r="K29" s="146"/>
      <c r="L29" s="146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7" t="s">
        <v>91</v>
      </c>
      <c r="F30" s="38"/>
      <c r="G30" s="38"/>
      <c r="H30" s="38"/>
      <c r="I30" s="38"/>
      <c r="J30" s="38"/>
      <c r="K30" s="147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7" t="s">
        <v>92</v>
      </c>
      <c r="F31" s="38"/>
      <c r="G31" s="38"/>
      <c r="H31" s="38"/>
      <c r="I31" s="38"/>
      <c r="J31" s="38"/>
      <c r="K31" s="147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8" t="s">
        <v>35</v>
      </c>
      <c r="E32" s="38"/>
      <c r="F32" s="38"/>
      <c r="G32" s="38"/>
      <c r="H32" s="38"/>
      <c r="I32" s="38"/>
      <c r="J32" s="38"/>
      <c r="K32" s="149">
        <f>ROUND(K127,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6"/>
      <c r="E33" s="146"/>
      <c r="F33" s="146"/>
      <c r="G33" s="146"/>
      <c r="H33" s="146"/>
      <c r="I33" s="146"/>
      <c r="J33" s="146"/>
      <c r="K33" s="146"/>
      <c r="L33" s="146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0" t="s">
        <v>37</v>
      </c>
      <c r="G34" s="38"/>
      <c r="H34" s="38"/>
      <c r="I34" s="150" t="s">
        <v>36</v>
      </c>
      <c r="J34" s="38"/>
      <c r="K34" s="150" t="s">
        <v>38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1" t="s">
        <v>39</v>
      </c>
      <c r="E35" s="137" t="s">
        <v>40</v>
      </c>
      <c r="F35" s="147">
        <f>ROUND((SUM(BE127:BE300)),  2)</f>
        <v>0</v>
      </c>
      <c r="G35" s="38"/>
      <c r="H35" s="38"/>
      <c r="I35" s="152">
        <v>0.20999999999999999</v>
      </c>
      <c r="J35" s="38"/>
      <c r="K35" s="147">
        <f>ROUND(((SUM(BE127:BE300))*I35),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7" t="s">
        <v>41</v>
      </c>
      <c r="F36" s="147">
        <f>ROUND((SUM(BF127:BF300)),  2)</f>
        <v>0</v>
      </c>
      <c r="G36" s="38"/>
      <c r="H36" s="38"/>
      <c r="I36" s="152">
        <v>0.12</v>
      </c>
      <c r="J36" s="38"/>
      <c r="K36" s="147">
        <f>ROUND(((SUM(BF127:BF300))*I36),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7" t="s">
        <v>42</v>
      </c>
      <c r="F37" s="147">
        <f>ROUND((SUM(BG127:BG300)),  2)</f>
        <v>0</v>
      </c>
      <c r="G37" s="38"/>
      <c r="H37" s="38"/>
      <c r="I37" s="152">
        <v>0.20999999999999999</v>
      </c>
      <c r="J37" s="38"/>
      <c r="K37" s="147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7" t="s">
        <v>43</v>
      </c>
      <c r="F38" s="147">
        <f>ROUND((SUM(BH127:BH300)),  2)</f>
        <v>0</v>
      </c>
      <c r="G38" s="38"/>
      <c r="H38" s="38"/>
      <c r="I38" s="152">
        <v>0.12</v>
      </c>
      <c r="J38" s="38"/>
      <c r="K38" s="147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7" t="s">
        <v>44</v>
      </c>
      <c r="F39" s="147">
        <f>ROUND((SUM(BI127:BI300)),  2)</f>
        <v>0</v>
      </c>
      <c r="G39" s="38"/>
      <c r="H39" s="38"/>
      <c r="I39" s="152">
        <v>0</v>
      </c>
      <c r="J39" s="38"/>
      <c r="K39" s="147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3"/>
      <c r="D41" s="154" t="s">
        <v>45</v>
      </c>
      <c r="E41" s="155"/>
      <c r="F41" s="155"/>
      <c r="G41" s="156" t="s">
        <v>46</v>
      </c>
      <c r="H41" s="157" t="s">
        <v>47</v>
      </c>
      <c r="I41" s="155"/>
      <c r="J41" s="155"/>
      <c r="K41" s="158">
        <f>SUM(K32:K39)</f>
        <v>0</v>
      </c>
      <c r="L41" s="159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0" t="s">
        <v>48</v>
      </c>
      <c r="E50" s="161"/>
      <c r="F50" s="161"/>
      <c r="G50" s="160" t="s">
        <v>49</v>
      </c>
      <c r="H50" s="161"/>
      <c r="I50" s="161"/>
      <c r="J50" s="161"/>
      <c r="K50" s="161"/>
      <c r="L50" s="161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2" t="s">
        <v>50</v>
      </c>
      <c r="E61" s="163"/>
      <c r="F61" s="164" t="s">
        <v>51</v>
      </c>
      <c r="G61" s="162" t="s">
        <v>50</v>
      </c>
      <c r="H61" s="163"/>
      <c r="I61" s="163"/>
      <c r="J61" s="165" t="s">
        <v>51</v>
      </c>
      <c r="K61" s="163"/>
      <c r="L61" s="163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0" t="s">
        <v>52</v>
      </c>
      <c r="E65" s="166"/>
      <c r="F65" s="166"/>
      <c r="G65" s="160" t="s">
        <v>53</v>
      </c>
      <c r="H65" s="166"/>
      <c r="I65" s="166"/>
      <c r="J65" s="166"/>
      <c r="K65" s="166"/>
      <c r="L65" s="166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2" t="s">
        <v>50</v>
      </c>
      <c r="E76" s="163"/>
      <c r="F76" s="164" t="s">
        <v>51</v>
      </c>
      <c r="G76" s="162" t="s">
        <v>50</v>
      </c>
      <c r="H76" s="163"/>
      <c r="I76" s="163"/>
      <c r="J76" s="165" t="s">
        <v>51</v>
      </c>
      <c r="K76" s="163"/>
      <c r="L76" s="163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1" t="str">
        <f>E7</f>
        <v>Novostavba základových desek s opěrnou zídkou parc.č. 2433/1, k.ú. Kopřivnice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ZÁKLADOVÉ DESKY PRO PADELOVÉ KURTY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24. 9. 2024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>Město Kopřivnice, Štefánikova 1163/12, Kopřivnice</v>
      </c>
      <c r="G91" s="40"/>
      <c r="H91" s="40"/>
      <c r="I91" s="32" t="s">
        <v>31</v>
      </c>
      <c r="J91" s="36" t="str">
        <f>E21</f>
        <v>KOSMOprojekt s.r.o.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2" t="s">
        <v>94</v>
      </c>
      <c r="D94" s="173"/>
      <c r="E94" s="173"/>
      <c r="F94" s="173"/>
      <c r="G94" s="173"/>
      <c r="H94" s="173"/>
      <c r="I94" s="174" t="s">
        <v>95</v>
      </c>
      <c r="J94" s="174" t="s">
        <v>96</v>
      </c>
      <c r="K94" s="174" t="s">
        <v>97</v>
      </c>
      <c r="L94" s="173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5" t="s">
        <v>98</v>
      </c>
      <c r="D96" s="40"/>
      <c r="E96" s="40"/>
      <c r="F96" s="40"/>
      <c r="G96" s="40"/>
      <c r="H96" s="40"/>
      <c r="I96" s="110">
        <f>Q127</f>
        <v>0</v>
      </c>
      <c r="J96" s="110">
        <f>R127</f>
        <v>0</v>
      </c>
      <c r="K96" s="110">
        <f>K127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76"/>
      <c r="C97" s="177"/>
      <c r="D97" s="178" t="s">
        <v>100</v>
      </c>
      <c r="E97" s="179"/>
      <c r="F97" s="179"/>
      <c r="G97" s="179"/>
      <c r="H97" s="179"/>
      <c r="I97" s="180">
        <f>Q128</f>
        <v>0</v>
      </c>
      <c r="J97" s="180">
        <f>R128</f>
        <v>0</v>
      </c>
      <c r="K97" s="180">
        <f>K128</f>
        <v>0</v>
      </c>
      <c r="L97" s="177"/>
      <c r="M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101</v>
      </c>
      <c r="E98" s="185"/>
      <c r="F98" s="185"/>
      <c r="G98" s="185"/>
      <c r="H98" s="185"/>
      <c r="I98" s="186">
        <f>Q129</f>
        <v>0</v>
      </c>
      <c r="J98" s="186">
        <f>R129</f>
        <v>0</v>
      </c>
      <c r="K98" s="186">
        <f>K129</f>
        <v>0</v>
      </c>
      <c r="L98" s="183"/>
      <c r="M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102</v>
      </c>
      <c r="E99" s="185"/>
      <c r="F99" s="185"/>
      <c r="G99" s="185"/>
      <c r="H99" s="185"/>
      <c r="I99" s="186">
        <f>Q194</f>
        <v>0</v>
      </c>
      <c r="J99" s="186">
        <f>R194</f>
        <v>0</v>
      </c>
      <c r="K99" s="186">
        <f>K194</f>
        <v>0</v>
      </c>
      <c r="L99" s="183"/>
      <c r="M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103</v>
      </c>
      <c r="E100" s="185"/>
      <c r="F100" s="185"/>
      <c r="G100" s="185"/>
      <c r="H100" s="185"/>
      <c r="I100" s="186">
        <f>Q244</f>
        <v>0</v>
      </c>
      <c r="J100" s="186">
        <f>R244</f>
        <v>0</v>
      </c>
      <c r="K100" s="186">
        <f>K244</f>
        <v>0</v>
      </c>
      <c r="L100" s="183"/>
      <c r="M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104</v>
      </c>
      <c r="E101" s="185"/>
      <c r="F101" s="185"/>
      <c r="G101" s="185"/>
      <c r="H101" s="185"/>
      <c r="I101" s="186">
        <f>Q250</f>
        <v>0</v>
      </c>
      <c r="J101" s="186">
        <f>R250</f>
        <v>0</v>
      </c>
      <c r="K101" s="186">
        <f>K250</f>
        <v>0</v>
      </c>
      <c r="L101" s="183"/>
      <c r="M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105</v>
      </c>
      <c r="E102" s="185"/>
      <c r="F102" s="185"/>
      <c r="G102" s="185"/>
      <c r="H102" s="185"/>
      <c r="I102" s="186">
        <f>Q256</f>
        <v>0</v>
      </c>
      <c r="J102" s="186">
        <f>R256</f>
        <v>0</v>
      </c>
      <c r="K102" s="186">
        <f>K256</f>
        <v>0</v>
      </c>
      <c r="L102" s="183"/>
      <c r="M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106</v>
      </c>
      <c r="E103" s="185"/>
      <c r="F103" s="185"/>
      <c r="G103" s="185"/>
      <c r="H103" s="185"/>
      <c r="I103" s="186">
        <f>Q278</f>
        <v>0</v>
      </c>
      <c r="J103" s="186">
        <f>R278</f>
        <v>0</v>
      </c>
      <c r="K103" s="186">
        <f>K278</f>
        <v>0</v>
      </c>
      <c r="L103" s="183"/>
      <c r="M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107</v>
      </c>
      <c r="E104" s="185"/>
      <c r="F104" s="185"/>
      <c r="G104" s="185"/>
      <c r="H104" s="185"/>
      <c r="I104" s="186">
        <f>Q282</f>
        <v>0</v>
      </c>
      <c r="J104" s="186">
        <f>R282</f>
        <v>0</v>
      </c>
      <c r="K104" s="186">
        <f>K282</f>
        <v>0</v>
      </c>
      <c r="L104" s="183"/>
      <c r="M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6"/>
      <c r="C105" s="177"/>
      <c r="D105" s="178" t="s">
        <v>108</v>
      </c>
      <c r="E105" s="179"/>
      <c r="F105" s="179"/>
      <c r="G105" s="179"/>
      <c r="H105" s="179"/>
      <c r="I105" s="180">
        <f>Q284</f>
        <v>0</v>
      </c>
      <c r="J105" s="180">
        <f>R284</f>
        <v>0</v>
      </c>
      <c r="K105" s="180">
        <f>K284</f>
        <v>0</v>
      </c>
      <c r="L105" s="177"/>
      <c r="M105" s="18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2"/>
      <c r="C106" s="183"/>
      <c r="D106" s="184" t="s">
        <v>109</v>
      </c>
      <c r="E106" s="185"/>
      <c r="F106" s="185"/>
      <c r="G106" s="185"/>
      <c r="H106" s="185"/>
      <c r="I106" s="186">
        <f>Q285</f>
        <v>0</v>
      </c>
      <c r="J106" s="186">
        <f>R285</f>
        <v>0</v>
      </c>
      <c r="K106" s="186">
        <f>K285</f>
        <v>0</v>
      </c>
      <c r="L106" s="183"/>
      <c r="M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110</v>
      </c>
      <c r="E107" s="185"/>
      <c r="F107" s="185"/>
      <c r="G107" s="185"/>
      <c r="H107" s="185"/>
      <c r="I107" s="186">
        <f>Q291</f>
        <v>0</v>
      </c>
      <c r="J107" s="186">
        <f>R291</f>
        <v>0</v>
      </c>
      <c r="K107" s="186">
        <f>K291</f>
        <v>0</v>
      </c>
      <c r="L107" s="183"/>
      <c r="M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111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17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40"/>
      <c r="D117" s="40"/>
      <c r="E117" s="171" t="str">
        <f>E7</f>
        <v>Novostavba základových desek s opěrnou zídkou parc.č. 2433/1, k.ú. Kopřivnice</v>
      </c>
      <c r="F117" s="32"/>
      <c r="G117" s="32"/>
      <c r="H117" s="32"/>
      <c r="I117" s="40"/>
      <c r="J117" s="40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89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01 - ZÁKLADOVÉ DESKY PRO PADELOVÉ KURTY</v>
      </c>
      <c r="F119" s="40"/>
      <c r="G119" s="40"/>
      <c r="H119" s="40"/>
      <c r="I119" s="40"/>
      <c r="J119" s="40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21</v>
      </c>
      <c r="D121" s="40"/>
      <c r="E121" s="40"/>
      <c r="F121" s="27" t="str">
        <f>F12</f>
        <v xml:space="preserve"> </v>
      </c>
      <c r="G121" s="40"/>
      <c r="H121" s="40"/>
      <c r="I121" s="32" t="s">
        <v>23</v>
      </c>
      <c r="J121" s="79" t="str">
        <f>IF(J12="","",J12)</f>
        <v>24. 9. 2024</v>
      </c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25</v>
      </c>
      <c r="D123" s="40"/>
      <c r="E123" s="40"/>
      <c r="F123" s="27" t="str">
        <f>E15</f>
        <v>Město Kopřivnice, Štefánikova 1163/12, Kopřivnice</v>
      </c>
      <c r="G123" s="40"/>
      <c r="H123" s="40"/>
      <c r="I123" s="32" t="s">
        <v>31</v>
      </c>
      <c r="J123" s="36" t="str">
        <f>E21</f>
        <v>KOSMOprojekt s.r.o.</v>
      </c>
      <c r="K123" s="40"/>
      <c r="L123" s="40"/>
      <c r="M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 xml:space="preserve"> </v>
      </c>
      <c r="K124" s="40"/>
      <c r="L124" s="40"/>
      <c r="M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8"/>
      <c r="B126" s="189"/>
      <c r="C126" s="190" t="s">
        <v>112</v>
      </c>
      <c r="D126" s="191" t="s">
        <v>60</v>
      </c>
      <c r="E126" s="191" t="s">
        <v>56</v>
      </c>
      <c r="F126" s="191" t="s">
        <v>57</v>
      </c>
      <c r="G126" s="191" t="s">
        <v>113</v>
      </c>
      <c r="H126" s="191" t="s">
        <v>114</v>
      </c>
      <c r="I126" s="191" t="s">
        <v>115</v>
      </c>
      <c r="J126" s="191" t="s">
        <v>116</v>
      </c>
      <c r="K126" s="191" t="s">
        <v>97</v>
      </c>
      <c r="L126" s="192" t="s">
        <v>117</v>
      </c>
      <c r="M126" s="193"/>
      <c r="N126" s="100" t="s">
        <v>1</v>
      </c>
      <c r="O126" s="101" t="s">
        <v>39</v>
      </c>
      <c r="P126" s="101" t="s">
        <v>118</v>
      </c>
      <c r="Q126" s="101" t="s">
        <v>119</v>
      </c>
      <c r="R126" s="101" t="s">
        <v>120</v>
      </c>
      <c r="S126" s="101" t="s">
        <v>121</v>
      </c>
      <c r="T126" s="101" t="s">
        <v>122</v>
      </c>
      <c r="U126" s="101" t="s">
        <v>123</v>
      </c>
      <c r="V126" s="101" t="s">
        <v>124</v>
      </c>
      <c r="W126" s="101" t="s">
        <v>125</v>
      </c>
      <c r="X126" s="102" t="s">
        <v>126</v>
      </c>
      <c r="Y126" s="188"/>
      <c r="Z126" s="188"/>
      <c r="AA126" s="188"/>
      <c r="AB126" s="188"/>
      <c r="AC126" s="188"/>
      <c r="AD126" s="188"/>
      <c r="AE126" s="188"/>
    </row>
    <row r="127" s="2" customFormat="1" ht="22.8" customHeight="1">
      <c r="A127" s="38"/>
      <c r="B127" s="39"/>
      <c r="C127" s="107" t="s">
        <v>127</v>
      </c>
      <c r="D127" s="40"/>
      <c r="E127" s="40"/>
      <c r="F127" s="40"/>
      <c r="G127" s="40"/>
      <c r="H127" s="40"/>
      <c r="I127" s="40"/>
      <c r="J127" s="40"/>
      <c r="K127" s="194">
        <f>BK127</f>
        <v>0</v>
      </c>
      <c r="L127" s="40"/>
      <c r="M127" s="44"/>
      <c r="N127" s="103"/>
      <c r="O127" s="195"/>
      <c r="P127" s="104"/>
      <c r="Q127" s="196">
        <f>Q128+Q284</f>
        <v>0</v>
      </c>
      <c r="R127" s="196">
        <f>R128+R284</f>
        <v>0</v>
      </c>
      <c r="S127" s="104"/>
      <c r="T127" s="197">
        <f>T128+T284</f>
        <v>0</v>
      </c>
      <c r="U127" s="104"/>
      <c r="V127" s="197">
        <f>V128+V284</f>
        <v>611.09855037599993</v>
      </c>
      <c r="W127" s="104"/>
      <c r="X127" s="198">
        <f>X128+X284</f>
        <v>0</v>
      </c>
      <c r="Y127" s="38"/>
      <c r="Z127" s="38"/>
      <c r="AA127" s="38"/>
      <c r="AB127" s="38"/>
      <c r="AC127" s="38"/>
      <c r="AD127" s="38"/>
      <c r="AE127" s="38"/>
      <c r="AT127" s="17" t="s">
        <v>76</v>
      </c>
      <c r="AU127" s="17" t="s">
        <v>99</v>
      </c>
      <c r="BK127" s="199">
        <f>BK128+BK284</f>
        <v>0</v>
      </c>
    </row>
    <row r="128" s="12" customFormat="1" ht="25.92" customHeight="1">
      <c r="A128" s="12"/>
      <c r="B128" s="200"/>
      <c r="C128" s="201"/>
      <c r="D128" s="202" t="s">
        <v>76</v>
      </c>
      <c r="E128" s="203" t="s">
        <v>128</v>
      </c>
      <c r="F128" s="203" t="s">
        <v>129</v>
      </c>
      <c r="G128" s="201"/>
      <c r="H128" s="201"/>
      <c r="I128" s="204"/>
      <c r="J128" s="204"/>
      <c r="K128" s="205">
        <f>BK128</f>
        <v>0</v>
      </c>
      <c r="L128" s="201"/>
      <c r="M128" s="206"/>
      <c r="N128" s="207"/>
      <c r="O128" s="208"/>
      <c r="P128" s="208"/>
      <c r="Q128" s="209">
        <f>Q129+Q194+Q244+Q250+Q256+Q278+Q282</f>
        <v>0</v>
      </c>
      <c r="R128" s="209">
        <f>R129+R194+R244+R250+R256+R278+R282</f>
        <v>0</v>
      </c>
      <c r="S128" s="208"/>
      <c r="T128" s="210">
        <f>T129+T194+T244+T250+T256+T278+T282</f>
        <v>0</v>
      </c>
      <c r="U128" s="208"/>
      <c r="V128" s="210">
        <f>V129+V194+V244+V250+V256+V278+V282</f>
        <v>610.89383037599998</v>
      </c>
      <c r="W128" s="208"/>
      <c r="X128" s="211">
        <f>X129+X194+X244+X250+X256+X278+X282</f>
        <v>0</v>
      </c>
      <c r="Y128" s="12"/>
      <c r="Z128" s="12"/>
      <c r="AA128" s="12"/>
      <c r="AB128" s="12"/>
      <c r="AC128" s="12"/>
      <c r="AD128" s="12"/>
      <c r="AE128" s="12"/>
      <c r="AR128" s="212" t="s">
        <v>85</v>
      </c>
      <c r="AT128" s="213" t="s">
        <v>76</v>
      </c>
      <c r="AU128" s="213" t="s">
        <v>77</v>
      </c>
      <c r="AY128" s="212" t="s">
        <v>130</v>
      </c>
      <c r="BK128" s="214">
        <f>BK129+BK194+BK244+BK250+BK256+BK278+BK282</f>
        <v>0</v>
      </c>
    </row>
    <row r="129" s="12" customFormat="1" ht="22.8" customHeight="1">
      <c r="A129" s="12"/>
      <c r="B129" s="200"/>
      <c r="C129" s="201"/>
      <c r="D129" s="202" t="s">
        <v>76</v>
      </c>
      <c r="E129" s="215" t="s">
        <v>85</v>
      </c>
      <c r="F129" s="215" t="s">
        <v>131</v>
      </c>
      <c r="G129" s="201"/>
      <c r="H129" s="201"/>
      <c r="I129" s="204"/>
      <c r="J129" s="204"/>
      <c r="K129" s="216">
        <f>BK129</f>
        <v>0</v>
      </c>
      <c r="L129" s="201"/>
      <c r="M129" s="206"/>
      <c r="N129" s="207"/>
      <c r="O129" s="208"/>
      <c r="P129" s="208"/>
      <c r="Q129" s="209">
        <f>SUM(Q130:Q193)</f>
        <v>0</v>
      </c>
      <c r="R129" s="209">
        <f>SUM(R130:R193)</f>
        <v>0</v>
      </c>
      <c r="S129" s="208"/>
      <c r="T129" s="210">
        <f>SUM(T130:T193)</f>
        <v>0</v>
      </c>
      <c r="U129" s="208"/>
      <c r="V129" s="210">
        <f>SUM(V130:V193)</f>
        <v>25.762748000000002</v>
      </c>
      <c r="W129" s="208"/>
      <c r="X129" s="211">
        <f>SUM(X130:X193)</f>
        <v>0</v>
      </c>
      <c r="Y129" s="12"/>
      <c r="Z129" s="12"/>
      <c r="AA129" s="12"/>
      <c r="AB129" s="12"/>
      <c r="AC129" s="12"/>
      <c r="AD129" s="12"/>
      <c r="AE129" s="12"/>
      <c r="AR129" s="212" t="s">
        <v>85</v>
      </c>
      <c r="AT129" s="213" t="s">
        <v>76</v>
      </c>
      <c r="AU129" s="213" t="s">
        <v>85</v>
      </c>
      <c r="AY129" s="212" t="s">
        <v>130</v>
      </c>
      <c r="BK129" s="214">
        <f>SUM(BK130:BK193)</f>
        <v>0</v>
      </c>
    </row>
    <row r="130" s="2" customFormat="1" ht="24.15" customHeight="1">
      <c r="A130" s="38"/>
      <c r="B130" s="39"/>
      <c r="C130" s="217" t="s">
        <v>85</v>
      </c>
      <c r="D130" s="217" t="s">
        <v>132</v>
      </c>
      <c r="E130" s="218" t="s">
        <v>133</v>
      </c>
      <c r="F130" s="219" t="s">
        <v>134</v>
      </c>
      <c r="G130" s="220" t="s">
        <v>135</v>
      </c>
      <c r="H130" s="221">
        <v>570.60000000000002</v>
      </c>
      <c r="I130" s="222"/>
      <c r="J130" s="222"/>
      <c r="K130" s="223">
        <f>ROUND(P130*H130,2)</f>
        <v>0</v>
      </c>
      <c r="L130" s="219" t="s">
        <v>136</v>
      </c>
      <c r="M130" s="44"/>
      <c r="N130" s="224" t="s">
        <v>1</v>
      </c>
      <c r="O130" s="225" t="s">
        <v>40</v>
      </c>
      <c r="P130" s="226">
        <f>I130+J130</f>
        <v>0</v>
      </c>
      <c r="Q130" s="226">
        <f>ROUND(I130*H130,2)</f>
        <v>0</v>
      </c>
      <c r="R130" s="226">
        <f>ROUND(J130*H130,2)</f>
        <v>0</v>
      </c>
      <c r="S130" s="91"/>
      <c r="T130" s="227">
        <f>S130*H130</f>
        <v>0</v>
      </c>
      <c r="U130" s="227">
        <v>0</v>
      </c>
      <c r="V130" s="227">
        <f>U130*H130</f>
        <v>0</v>
      </c>
      <c r="W130" s="227">
        <v>0</v>
      </c>
      <c r="X130" s="228">
        <f>W130*H130</f>
        <v>0</v>
      </c>
      <c r="Y130" s="38"/>
      <c r="Z130" s="38"/>
      <c r="AA130" s="38"/>
      <c r="AB130" s="38"/>
      <c r="AC130" s="38"/>
      <c r="AD130" s="38"/>
      <c r="AE130" s="38"/>
      <c r="AR130" s="229" t="s">
        <v>137</v>
      </c>
      <c r="AT130" s="229" t="s">
        <v>132</v>
      </c>
      <c r="AU130" s="229" t="s">
        <v>87</v>
      </c>
      <c r="AY130" s="17" t="s">
        <v>130</v>
      </c>
      <c r="BE130" s="230">
        <f>IF(O130="základní",K130,0)</f>
        <v>0</v>
      </c>
      <c r="BF130" s="230">
        <f>IF(O130="snížená",K130,0)</f>
        <v>0</v>
      </c>
      <c r="BG130" s="230">
        <f>IF(O130="zákl. přenesená",K130,0)</f>
        <v>0</v>
      </c>
      <c r="BH130" s="230">
        <f>IF(O130="sníž. přenesená",K130,0)</f>
        <v>0</v>
      </c>
      <c r="BI130" s="230">
        <f>IF(O130="nulová",K130,0)</f>
        <v>0</v>
      </c>
      <c r="BJ130" s="17" t="s">
        <v>85</v>
      </c>
      <c r="BK130" s="230">
        <f>ROUND(P130*H130,2)</f>
        <v>0</v>
      </c>
      <c r="BL130" s="17" t="s">
        <v>137</v>
      </c>
      <c r="BM130" s="229" t="s">
        <v>138</v>
      </c>
    </row>
    <row r="131" s="13" customFormat="1">
      <c r="A131" s="13"/>
      <c r="B131" s="231"/>
      <c r="C131" s="232"/>
      <c r="D131" s="233" t="s">
        <v>139</v>
      </c>
      <c r="E131" s="234" t="s">
        <v>1</v>
      </c>
      <c r="F131" s="235" t="s">
        <v>140</v>
      </c>
      <c r="G131" s="232"/>
      <c r="H131" s="236">
        <v>555.60000000000002</v>
      </c>
      <c r="I131" s="237"/>
      <c r="J131" s="237"/>
      <c r="K131" s="232"/>
      <c r="L131" s="232"/>
      <c r="M131" s="238"/>
      <c r="N131" s="239"/>
      <c r="O131" s="240"/>
      <c r="P131" s="240"/>
      <c r="Q131" s="240"/>
      <c r="R131" s="240"/>
      <c r="S131" s="240"/>
      <c r="T131" s="240"/>
      <c r="U131" s="240"/>
      <c r="V131" s="240"/>
      <c r="W131" s="240"/>
      <c r="X131" s="241"/>
      <c r="Y131" s="13"/>
      <c r="Z131" s="13"/>
      <c r="AA131" s="13"/>
      <c r="AB131" s="13"/>
      <c r="AC131" s="13"/>
      <c r="AD131" s="13"/>
      <c r="AE131" s="13"/>
      <c r="AT131" s="242" t="s">
        <v>139</v>
      </c>
      <c r="AU131" s="242" t="s">
        <v>87</v>
      </c>
      <c r="AV131" s="13" t="s">
        <v>87</v>
      </c>
      <c r="AW131" s="13" t="s">
        <v>5</v>
      </c>
      <c r="AX131" s="13" t="s">
        <v>77</v>
      </c>
      <c r="AY131" s="242" t="s">
        <v>130</v>
      </c>
    </row>
    <row r="132" s="13" customFormat="1">
      <c r="A132" s="13"/>
      <c r="B132" s="231"/>
      <c r="C132" s="232"/>
      <c r="D132" s="233" t="s">
        <v>139</v>
      </c>
      <c r="E132" s="234" t="s">
        <v>1</v>
      </c>
      <c r="F132" s="235" t="s">
        <v>141</v>
      </c>
      <c r="G132" s="232"/>
      <c r="H132" s="236">
        <v>15</v>
      </c>
      <c r="I132" s="237"/>
      <c r="J132" s="237"/>
      <c r="K132" s="232"/>
      <c r="L132" s="232"/>
      <c r="M132" s="238"/>
      <c r="N132" s="239"/>
      <c r="O132" s="240"/>
      <c r="P132" s="240"/>
      <c r="Q132" s="240"/>
      <c r="R132" s="240"/>
      <c r="S132" s="240"/>
      <c r="T132" s="240"/>
      <c r="U132" s="240"/>
      <c r="V132" s="240"/>
      <c r="W132" s="240"/>
      <c r="X132" s="241"/>
      <c r="Y132" s="13"/>
      <c r="Z132" s="13"/>
      <c r="AA132" s="13"/>
      <c r="AB132" s="13"/>
      <c r="AC132" s="13"/>
      <c r="AD132" s="13"/>
      <c r="AE132" s="13"/>
      <c r="AT132" s="242" t="s">
        <v>139</v>
      </c>
      <c r="AU132" s="242" t="s">
        <v>87</v>
      </c>
      <c r="AV132" s="13" t="s">
        <v>87</v>
      </c>
      <c r="AW132" s="13" t="s">
        <v>5</v>
      </c>
      <c r="AX132" s="13" t="s">
        <v>77</v>
      </c>
      <c r="AY132" s="242" t="s">
        <v>130</v>
      </c>
    </row>
    <row r="133" s="14" customFormat="1">
      <c r="A133" s="14"/>
      <c r="B133" s="243"/>
      <c r="C133" s="244"/>
      <c r="D133" s="233" t="s">
        <v>139</v>
      </c>
      <c r="E133" s="245" t="s">
        <v>1</v>
      </c>
      <c r="F133" s="246" t="s">
        <v>142</v>
      </c>
      <c r="G133" s="244"/>
      <c r="H133" s="247">
        <v>570.60000000000002</v>
      </c>
      <c r="I133" s="248"/>
      <c r="J133" s="248"/>
      <c r="K133" s="244"/>
      <c r="L133" s="244"/>
      <c r="M133" s="249"/>
      <c r="N133" s="250"/>
      <c r="O133" s="251"/>
      <c r="P133" s="251"/>
      <c r="Q133" s="251"/>
      <c r="R133" s="251"/>
      <c r="S133" s="251"/>
      <c r="T133" s="251"/>
      <c r="U133" s="251"/>
      <c r="V133" s="251"/>
      <c r="W133" s="251"/>
      <c r="X133" s="252"/>
      <c r="Y133" s="14"/>
      <c r="Z133" s="14"/>
      <c r="AA133" s="14"/>
      <c r="AB133" s="14"/>
      <c r="AC133" s="14"/>
      <c r="AD133" s="14"/>
      <c r="AE133" s="14"/>
      <c r="AT133" s="253" t="s">
        <v>139</v>
      </c>
      <c r="AU133" s="253" t="s">
        <v>87</v>
      </c>
      <c r="AV133" s="14" t="s">
        <v>137</v>
      </c>
      <c r="AW133" s="14" t="s">
        <v>5</v>
      </c>
      <c r="AX133" s="14" t="s">
        <v>85</v>
      </c>
      <c r="AY133" s="253" t="s">
        <v>130</v>
      </c>
    </row>
    <row r="134" s="2" customFormat="1" ht="37.8" customHeight="1">
      <c r="A134" s="38"/>
      <c r="B134" s="39"/>
      <c r="C134" s="217" t="s">
        <v>87</v>
      </c>
      <c r="D134" s="217" t="s">
        <v>132</v>
      </c>
      <c r="E134" s="218" t="s">
        <v>143</v>
      </c>
      <c r="F134" s="219" t="s">
        <v>144</v>
      </c>
      <c r="G134" s="220" t="s">
        <v>145</v>
      </c>
      <c r="H134" s="221">
        <v>19</v>
      </c>
      <c r="I134" s="222"/>
      <c r="J134" s="222"/>
      <c r="K134" s="223">
        <f>ROUND(P134*H134,2)</f>
        <v>0</v>
      </c>
      <c r="L134" s="219" t="s">
        <v>136</v>
      </c>
      <c r="M134" s="44"/>
      <c r="N134" s="224" t="s">
        <v>1</v>
      </c>
      <c r="O134" s="225" t="s">
        <v>40</v>
      </c>
      <c r="P134" s="226">
        <f>I134+J134</f>
        <v>0</v>
      </c>
      <c r="Q134" s="226">
        <f>ROUND(I134*H134,2)</f>
        <v>0</v>
      </c>
      <c r="R134" s="226">
        <f>ROUND(J134*H134,2)</f>
        <v>0</v>
      </c>
      <c r="S134" s="91"/>
      <c r="T134" s="227">
        <f>S134*H134</f>
        <v>0</v>
      </c>
      <c r="U134" s="227">
        <v>0</v>
      </c>
      <c r="V134" s="227">
        <f>U134*H134</f>
        <v>0</v>
      </c>
      <c r="W134" s="227">
        <v>0</v>
      </c>
      <c r="X134" s="228">
        <f>W134*H134</f>
        <v>0</v>
      </c>
      <c r="Y134" s="38"/>
      <c r="Z134" s="38"/>
      <c r="AA134" s="38"/>
      <c r="AB134" s="38"/>
      <c r="AC134" s="38"/>
      <c r="AD134" s="38"/>
      <c r="AE134" s="38"/>
      <c r="AR134" s="229" t="s">
        <v>137</v>
      </c>
      <c r="AT134" s="229" t="s">
        <v>132</v>
      </c>
      <c r="AU134" s="229" t="s">
        <v>87</v>
      </c>
      <c r="AY134" s="17" t="s">
        <v>130</v>
      </c>
      <c r="BE134" s="230">
        <f>IF(O134="základní",K134,0)</f>
        <v>0</v>
      </c>
      <c r="BF134" s="230">
        <f>IF(O134="snížená",K134,0)</f>
        <v>0</v>
      </c>
      <c r="BG134" s="230">
        <f>IF(O134="zákl. přenesená",K134,0)</f>
        <v>0</v>
      </c>
      <c r="BH134" s="230">
        <f>IF(O134="sníž. přenesená",K134,0)</f>
        <v>0</v>
      </c>
      <c r="BI134" s="230">
        <f>IF(O134="nulová",K134,0)</f>
        <v>0</v>
      </c>
      <c r="BJ134" s="17" t="s">
        <v>85</v>
      </c>
      <c r="BK134" s="230">
        <f>ROUND(P134*H134,2)</f>
        <v>0</v>
      </c>
      <c r="BL134" s="17" t="s">
        <v>137</v>
      </c>
      <c r="BM134" s="229" t="s">
        <v>146</v>
      </c>
    </row>
    <row r="135" s="15" customFormat="1">
      <c r="A135" s="15"/>
      <c r="B135" s="254"/>
      <c r="C135" s="255"/>
      <c r="D135" s="233" t="s">
        <v>139</v>
      </c>
      <c r="E135" s="256" t="s">
        <v>1</v>
      </c>
      <c r="F135" s="257" t="s">
        <v>147</v>
      </c>
      <c r="G135" s="255"/>
      <c r="H135" s="256" t="s">
        <v>1</v>
      </c>
      <c r="I135" s="258"/>
      <c r="J135" s="258"/>
      <c r="K135" s="255"/>
      <c r="L135" s="255"/>
      <c r="M135" s="259"/>
      <c r="N135" s="260"/>
      <c r="O135" s="261"/>
      <c r="P135" s="261"/>
      <c r="Q135" s="261"/>
      <c r="R135" s="261"/>
      <c r="S135" s="261"/>
      <c r="T135" s="261"/>
      <c r="U135" s="261"/>
      <c r="V135" s="261"/>
      <c r="W135" s="261"/>
      <c r="X135" s="262"/>
      <c r="Y135" s="15"/>
      <c r="Z135" s="15"/>
      <c r="AA135" s="15"/>
      <c r="AB135" s="15"/>
      <c r="AC135" s="15"/>
      <c r="AD135" s="15"/>
      <c r="AE135" s="15"/>
      <c r="AT135" s="263" t="s">
        <v>139</v>
      </c>
      <c r="AU135" s="263" t="s">
        <v>87</v>
      </c>
      <c r="AV135" s="15" t="s">
        <v>85</v>
      </c>
      <c r="AW135" s="15" t="s">
        <v>5</v>
      </c>
      <c r="AX135" s="15" t="s">
        <v>77</v>
      </c>
      <c r="AY135" s="263" t="s">
        <v>130</v>
      </c>
    </row>
    <row r="136" s="13" customFormat="1">
      <c r="A136" s="13"/>
      <c r="B136" s="231"/>
      <c r="C136" s="232"/>
      <c r="D136" s="233" t="s">
        <v>139</v>
      </c>
      <c r="E136" s="234" t="s">
        <v>1</v>
      </c>
      <c r="F136" s="235" t="s">
        <v>148</v>
      </c>
      <c r="G136" s="232"/>
      <c r="H136" s="236">
        <v>5.625</v>
      </c>
      <c r="I136" s="237"/>
      <c r="J136" s="237"/>
      <c r="K136" s="232"/>
      <c r="L136" s="232"/>
      <c r="M136" s="238"/>
      <c r="N136" s="239"/>
      <c r="O136" s="240"/>
      <c r="P136" s="240"/>
      <c r="Q136" s="240"/>
      <c r="R136" s="240"/>
      <c r="S136" s="240"/>
      <c r="T136" s="240"/>
      <c r="U136" s="240"/>
      <c r="V136" s="240"/>
      <c r="W136" s="240"/>
      <c r="X136" s="241"/>
      <c r="Y136" s="13"/>
      <c r="Z136" s="13"/>
      <c r="AA136" s="13"/>
      <c r="AB136" s="13"/>
      <c r="AC136" s="13"/>
      <c r="AD136" s="13"/>
      <c r="AE136" s="13"/>
      <c r="AT136" s="242" t="s">
        <v>139</v>
      </c>
      <c r="AU136" s="242" t="s">
        <v>87</v>
      </c>
      <c r="AV136" s="13" t="s">
        <v>87</v>
      </c>
      <c r="AW136" s="13" t="s">
        <v>5</v>
      </c>
      <c r="AX136" s="13" t="s">
        <v>77</v>
      </c>
      <c r="AY136" s="242" t="s">
        <v>130</v>
      </c>
    </row>
    <row r="137" s="15" customFormat="1">
      <c r="A137" s="15"/>
      <c r="B137" s="254"/>
      <c r="C137" s="255"/>
      <c r="D137" s="233" t="s">
        <v>139</v>
      </c>
      <c r="E137" s="256" t="s">
        <v>1</v>
      </c>
      <c r="F137" s="257" t="s">
        <v>149</v>
      </c>
      <c r="G137" s="255"/>
      <c r="H137" s="256" t="s">
        <v>1</v>
      </c>
      <c r="I137" s="258"/>
      <c r="J137" s="258"/>
      <c r="K137" s="255"/>
      <c r="L137" s="255"/>
      <c r="M137" s="259"/>
      <c r="N137" s="260"/>
      <c r="O137" s="261"/>
      <c r="P137" s="261"/>
      <c r="Q137" s="261"/>
      <c r="R137" s="261"/>
      <c r="S137" s="261"/>
      <c r="T137" s="261"/>
      <c r="U137" s="261"/>
      <c r="V137" s="261"/>
      <c r="W137" s="261"/>
      <c r="X137" s="262"/>
      <c r="Y137" s="15"/>
      <c r="Z137" s="15"/>
      <c r="AA137" s="15"/>
      <c r="AB137" s="15"/>
      <c r="AC137" s="15"/>
      <c r="AD137" s="15"/>
      <c r="AE137" s="15"/>
      <c r="AT137" s="263" t="s">
        <v>139</v>
      </c>
      <c r="AU137" s="263" t="s">
        <v>87</v>
      </c>
      <c r="AV137" s="15" t="s">
        <v>85</v>
      </c>
      <c r="AW137" s="15" t="s">
        <v>5</v>
      </c>
      <c r="AX137" s="15" t="s">
        <v>77</v>
      </c>
      <c r="AY137" s="263" t="s">
        <v>130</v>
      </c>
    </row>
    <row r="138" s="13" customFormat="1">
      <c r="A138" s="13"/>
      <c r="B138" s="231"/>
      <c r="C138" s="232"/>
      <c r="D138" s="233" t="s">
        <v>139</v>
      </c>
      <c r="E138" s="234" t="s">
        <v>1</v>
      </c>
      <c r="F138" s="235" t="s">
        <v>150</v>
      </c>
      <c r="G138" s="232"/>
      <c r="H138" s="236">
        <v>3.375</v>
      </c>
      <c r="I138" s="237"/>
      <c r="J138" s="237"/>
      <c r="K138" s="232"/>
      <c r="L138" s="232"/>
      <c r="M138" s="238"/>
      <c r="N138" s="239"/>
      <c r="O138" s="240"/>
      <c r="P138" s="240"/>
      <c r="Q138" s="240"/>
      <c r="R138" s="240"/>
      <c r="S138" s="240"/>
      <c r="T138" s="240"/>
      <c r="U138" s="240"/>
      <c r="V138" s="240"/>
      <c r="W138" s="240"/>
      <c r="X138" s="241"/>
      <c r="Y138" s="13"/>
      <c r="Z138" s="13"/>
      <c r="AA138" s="13"/>
      <c r="AB138" s="13"/>
      <c r="AC138" s="13"/>
      <c r="AD138" s="13"/>
      <c r="AE138" s="13"/>
      <c r="AT138" s="242" t="s">
        <v>139</v>
      </c>
      <c r="AU138" s="242" t="s">
        <v>87</v>
      </c>
      <c r="AV138" s="13" t="s">
        <v>87</v>
      </c>
      <c r="AW138" s="13" t="s">
        <v>5</v>
      </c>
      <c r="AX138" s="13" t="s">
        <v>77</v>
      </c>
      <c r="AY138" s="242" t="s">
        <v>130</v>
      </c>
    </row>
    <row r="139" s="15" customFormat="1">
      <c r="A139" s="15"/>
      <c r="B139" s="254"/>
      <c r="C139" s="255"/>
      <c r="D139" s="233" t="s">
        <v>139</v>
      </c>
      <c r="E139" s="256" t="s">
        <v>1</v>
      </c>
      <c r="F139" s="257" t="s">
        <v>151</v>
      </c>
      <c r="G139" s="255"/>
      <c r="H139" s="256" t="s">
        <v>1</v>
      </c>
      <c r="I139" s="258"/>
      <c r="J139" s="258"/>
      <c r="K139" s="255"/>
      <c r="L139" s="255"/>
      <c r="M139" s="259"/>
      <c r="N139" s="260"/>
      <c r="O139" s="261"/>
      <c r="P139" s="261"/>
      <c r="Q139" s="261"/>
      <c r="R139" s="261"/>
      <c r="S139" s="261"/>
      <c r="T139" s="261"/>
      <c r="U139" s="261"/>
      <c r="V139" s="261"/>
      <c r="W139" s="261"/>
      <c r="X139" s="262"/>
      <c r="Y139" s="15"/>
      <c r="Z139" s="15"/>
      <c r="AA139" s="15"/>
      <c r="AB139" s="15"/>
      <c r="AC139" s="15"/>
      <c r="AD139" s="15"/>
      <c r="AE139" s="15"/>
      <c r="AT139" s="263" t="s">
        <v>139</v>
      </c>
      <c r="AU139" s="263" t="s">
        <v>87</v>
      </c>
      <c r="AV139" s="15" t="s">
        <v>85</v>
      </c>
      <c r="AW139" s="15" t="s">
        <v>5</v>
      </c>
      <c r="AX139" s="15" t="s">
        <v>77</v>
      </c>
      <c r="AY139" s="263" t="s">
        <v>130</v>
      </c>
    </row>
    <row r="140" s="13" customFormat="1">
      <c r="A140" s="13"/>
      <c r="B140" s="231"/>
      <c r="C140" s="232"/>
      <c r="D140" s="233" t="s">
        <v>139</v>
      </c>
      <c r="E140" s="234" t="s">
        <v>1</v>
      </c>
      <c r="F140" s="235" t="s">
        <v>152</v>
      </c>
      <c r="G140" s="232"/>
      <c r="H140" s="236">
        <v>10</v>
      </c>
      <c r="I140" s="237"/>
      <c r="J140" s="237"/>
      <c r="K140" s="232"/>
      <c r="L140" s="232"/>
      <c r="M140" s="238"/>
      <c r="N140" s="239"/>
      <c r="O140" s="240"/>
      <c r="P140" s="240"/>
      <c r="Q140" s="240"/>
      <c r="R140" s="240"/>
      <c r="S140" s="240"/>
      <c r="T140" s="240"/>
      <c r="U140" s="240"/>
      <c r="V140" s="240"/>
      <c r="W140" s="240"/>
      <c r="X140" s="241"/>
      <c r="Y140" s="13"/>
      <c r="Z140" s="13"/>
      <c r="AA140" s="13"/>
      <c r="AB140" s="13"/>
      <c r="AC140" s="13"/>
      <c r="AD140" s="13"/>
      <c r="AE140" s="13"/>
      <c r="AT140" s="242" t="s">
        <v>139</v>
      </c>
      <c r="AU140" s="242" t="s">
        <v>87</v>
      </c>
      <c r="AV140" s="13" t="s">
        <v>87</v>
      </c>
      <c r="AW140" s="13" t="s">
        <v>5</v>
      </c>
      <c r="AX140" s="13" t="s">
        <v>77</v>
      </c>
      <c r="AY140" s="242" t="s">
        <v>130</v>
      </c>
    </row>
    <row r="141" s="14" customFormat="1">
      <c r="A141" s="14"/>
      <c r="B141" s="243"/>
      <c r="C141" s="244"/>
      <c r="D141" s="233" t="s">
        <v>139</v>
      </c>
      <c r="E141" s="245" t="s">
        <v>1</v>
      </c>
      <c r="F141" s="246" t="s">
        <v>142</v>
      </c>
      <c r="G141" s="244"/>
      <c r="H141" s="247">
        <v>19</v>
      </c>
      <c r="I141" s="248"/>
      <c r="J141" s="248"/>
      <c r="K141" s="244"/>
      <c r="L141" s="244"/>
      <c r="M141" s="249"/>
      <c r="N141" s="250"/>
      <c r="O141" s="251"/>
      <c r="P141" s="251"/>
      <c r="Q141" s="251"/>
      <c r="R141" s="251"/>
      <c r="S141" s="251"/>
      <c r="T141" s="251"/>
      <c r="U141" s="251"/>
      <c r="V141" s="251"/>
      <c r="W141" s="251"/>
      <c r="X141" s="252"/>
      <c r="Y141" s="14"/>
      <c r="Z141" s="14"/>
      <c r="AA141" s="14"/>
      <c r="AB141" s="14"/>
      <c r="AC141" s="14"/>
      <c r="AD141" s="14"/>
      <c r="AE141" s="14"/>
      <c r="AT141" s="253" t="s">
        <v>139</v>
      </c>
      <c r="AU141" s="253" t="s">
        <v>87</v>
      </c>
      <c r="AV141" s="14" t="s">
        <v>137</v>
      </c>
      <c r="AW141" s="14" t="s">
        <v>5</v>
      </c>
      <c r="AX141" s="14" t="s">
        <v>85</v>
      </c>
      <c r="AY141" s="253" t="s">
        <v>130</v>
      </c>
    </row>
    <row r="142" s="2" customFormat="1" ht="33" customHeight="1">
      <c r="A142" s="38"/>
      <c r="B142" s="39"/>
      <c r="C142" s="217" t="s">
        <v>153</v>
      </c>
      <c r="D142" s="217" t="s">
        <v>132</v>
      </c>
      <c r="E142" s="218" t="s">
        <v>154</v>
      </c>
      <c r="F142" s="219" t="s">
        <v>155</v>
      </c>
      <c r="G142" s="220" t="s">
        <v>145</v>
      </c>
      <c r="H142" s="221">
        <v>52.920000000000002</v>
      </c>
      <c r="I142" s="222"/>
      <c r="J142" s="222"/>
      <c r="K142" s="223">
        <f>ROUND(P142*H142,2)</f>
        <v>0</v>
      </c>
      <c r="L142" s="219" t="s">
        <v>136</v>
      </c>
      <c r="M142" s="44"/>
      <c r="N142" s="224" t="s">
        <v>1</v>
      </c>
      <c r="O142" s="225" t="s">
        <v>40</v>
      </c>
      <c r="P142" s="226">
        <f>I142+J142</f>
        <v>0</v>
      </c>
      <c r="Q142" s="226">
        <f>ROUND(I142*H142,2)</f>
        <v>0</v>
      </c>
      <c r="R142" s="226">
        <f>ROUND(J142*H142,2)</f>
        <v>0</v>
      </c>
      <c r="S142" s="91"/>
      <c r="T142" s="227">
        <f>S142*H142</f>
        <v>0</v>
      </c>
      <c r="U142" s="227">
        <v>0</v>
      </c>
      <c r="V142" s="227">
        <f>U142*H142</f>
        <v>0</v>
      </c>
      <c r="W142" s="227">
        <v>0</v>
      </c>
      <c r="X142" s="228">
        <f>W142*H142</f>
        <v>0</v>
      </c>
      <c r="Y142" s="38"/>
      <c r="Z142" s="38"/>
      <c r="AA142" s="38"/>
      <c r="AB142" s="38"/>
      <c r="AC142" s="38"/>
      <c r="AD142" s="38"/>
      <c r="AE142" s="38"/>
      <c r="AR142" s="229" t="s">
        <v>137</v>
      </c>
      <c r="AT142" s="229" t="s">
        <v>132</v>
      </c>
      <c r="AU142" s="229" t="s">
        <v>87</v>
      </c>
      <c r="AY142" s="17" t="s">
        <v>130</v>
      </c>
      <c r="BE142" s="230">
        <f>IF(O142="základní",K142,0)</f>
        <v>0</v>
      </c>
      <c r="BF142" s="230">
        <f>IF(O142="snížená",K142,0)</f>
        <v>0</v>
      </c>
      <c r="BG142" s="230">
        <f>IF(O142="zákl. přenesená",K142,0)</f>
        <v>0</v>
      </c>
      <c r="BH142" s="230">
        <f>IF(O142="sníž. přenesená",K142,0)</f>
        <v>0</v>
      </c>
      <c r="BI142" s="230">
        <f>IF(O142="nulová",K142,0)</f>
        <v>0</v>
      </c>
      <c r="BJ142" s="17" t="s">
        <v>85</v>
      </c>
      <c r="BK142" s="230">
        <f>ROUND(P142*H142,2)</f>
        <v>0</v>
      </c>
      <c r="BL142" s="17" t="s">
        <v>137</v>
      </c>
      <c r="BM142" s="229" t="s">
        <v>156</v>
      </c>
    </row>
    <row r="143" s="15" customFormat="1">
      <c r="A143" s="15"/>
      <c r="B143" s="254"/>
      <c r="C143" s="255"/>
      <c r="D143" s="233" t="s">
        <v>139</v>
      </c>
      <c r="E143" s="256" t="s">
        <v>1</v>
      </c>
      <c r="F143" s="257" t="s">
        <v>157</v>
      </c>
      <c r="G143" s="255"/>
      <c r="H143" s="256" t="s">
        <v>1</v>
      </c>
      <c r="I143" s="258"/>
      <c r="J143" s="258"/>
      <c r="K143" s="255"/>
      <c r="L143" s="255"/>
      <c r="M143" s="259"/>
      <c r="N143" s="260"/>
      <c r="O143" s="261"/>
      <c r="P143" s="261"/>
      <c r="Q143" s="261"/>
      <c r="R143" s="261"/>
      <c r="S143" s="261"/>
      <c r="T143" s="261"/>
      <c r="U143" s="261"/>
      <c r="V143" s="261"/>
      <c r="W143" s="261"/>
      <c r="X143" s="262"/>
      <c r="Y143" s="15"/>
      <c r="Z143" s="15"/>
      <c r="AA143" s="15"/>
      <c r="AB143" s="15"/>
      <c r="AC143" s="15"/>
      <c r="AD143" s="15"/>
      <c r="AE143" s="15"/>
      <c r="AT143" s="263" t="s">
        <v>139</v>
      </c>
      <c r="AU143" s="263" t="s">
        <v>87</v>
      </c>
      <c r="AV143" s="15" t="s">
        <v>85</v>
      </c>
      <c r="AW143" s="15" t="s">
        <v>5</v>
      </c>
      <c r="AX143" s="15" t="s">
        <v>77</v>
      </c>
      <c r="AY143" s="263" t="s">
        <v>130</v>
      </c>
    </row>
    <row r="144" s="13" customFormat="1">
      <c r="A144" s="13"/>
      <c r="B144" s="231"/>
      <c r="C144" s="232"/>
      <c r="D144" s="233" t="s">
        <v>139</v>
      </c>
      <c r="E144" s="234" t="s">
        <v>1</v>
      </c>
      <c r="F144" s="235" t="s">
        <v>158</v>
      </c>
      <c r="G144" s="232"/>
      <c r="H144" s="236">
        <v>44.159999999999997</v>
      </c>
      <c r="I144" s="237"/>
      <c r="J144" s="237"/>
      <c r="K144" s="232"/>
      <c r="L144" s="232"/>
      <c r="M144" s="238"/>
      <c r="N144" s="239"/>
      <c r="O144" s="240"/>
      <c r="P144" s="240"/>
      <c r="Q144" s="240"/>
      <c r="R144" s="240"/>
      <c r="S144" s="240"/>
      <c r="T144" s="240"/>
      <c r="U144" s="240"/>
      <c r="V144" s="240"/>
      <c r="W144" s="240"/>
      <c r="X144" s="241"/>
      <c r="Y144" s="13"/>
      <c r="Z144" s="13"/>
      <c r="AA144" s="13"/>
      <c r="AB144" s="13"/>
      <c r="AC144" s="13"/>
      <c r="AD144" s="13"/>
      <c r="AE144" s="13"/>
      <c r="AT144" s="242" t="s">
        <v>139</v>
      </c>
      <c r="AU144" s="242" t="s">
        <v>87</v>
      </c>
      <c r="AV144" s="13" t="s">
        <v>87</v>
      </c>
      <c r="AW144" s="13" t="s">
        <v>5</v>
      </c>
      <c r="AX144" s="13" t="s">
        <v>77</v>
      </c>
      <c r="AY144" s="242" t="s">
        <v>130</v>
      </c>
    </row>
    <row r="145" s="15" customFormat="1">
      <c r="A145" s="15"/>
      <c r="B145" s="254"/>
      <c r="C145" s="255"/>
      <c r="D145" s="233" t="s">
        <v>139</v>
      </c>
      <c r="E145" s="256" t="s">
        <v>1</v>
      </c>
      <c r="F145" s="257" t="s">
        <v>159</v>
      </c>
      <c r="G145" s="255"/>
      <c r="H145" s="256" t="s">
        <v>1</v>
      </c>
      <c r="I145" s="258"/>
      <c r="J145" s="258"/>
      <c r="K145" s="255"/>
      <c r="L145" s="255"/>
      <c r="M145" s="259"/>
      <c r="N145" s="260"/>
      <c r="O145" s="261"/>
      <c r="P145" s="261"/>
      <c r="Q145" s="261"/>
      <c r="R145" s="261"/>
      <c r="S145" s="261"/>
      <c r="T145" s="261"/>
      <c r="U145" s="261"/>
      <c r="V145" s="261"/>
      <c r="W145" s="261"/>
      <c r="X145" s="262"/>
      <c r="Y145" s="15"/>
      <c r="Z145" s="15"/>
      <c r="AA145" s="15"/>
      <c r="AB145" s="15"/>
      <c r="AC145" s="15"/>
      <c r="AD145" s="15"/>
      <c r="AE145" s="15"/>
      <c r="AT145" s="263" t="s">
        <v>139</v>
      </c>
      <c r="AU145" s="263" t="s">
        <v>87</v>
      </c>
      <c r="AV145" s="15" t="s">
        <v>85</v>
      </c>
      <c r="AW145" s="15" t="s">
        <v>5</v>
      </c>
      <c r="AX145" s="15" t="s">
        <v>77</v>
      </c>
      <c r="AY145" s="263" t="s">
        <v>130</v>
      </c>
    </row>
    <row r="146" s="13" customFormat="1">
      <c r="A146" s="13"/>
      <c r="B146" s="231"/>
      <c r="C146" s="232"/>
      <c r="D146" s="233" t="s">
        <v>139</v>
      </c>
      <c r="E146" s="234" t="s">
        <v>1</v>
      </c>
      <c r="F146" s="235" t="s">
        <v>160</v>
      </c>
      <c r="G146" s="232"/>
      <c r="H146" s="236">
        <v>4.7999999999999998</v>
      </c>
      <c r="I146" s="237"/>
      <c r="J146" s="237"/>
      <c r="K146" s="232"/>
      <c r="L146" s="232"/>
      <c r="M146" s="238"/>
      <c r="N146" s="239"/>
      <c r="O146" s="240"/>
      <c r="P146" s="240"/>
      <c r="Q146" s="240"/>
      <c r="R146" s="240"/>
      <c r="S146" s="240"/>
      <c r="T146" s="240"/>
      <c r="U146" s="240"/>
      <c r="V146" s="240"/>
      <c r="W146" s="240"/>
      <c r="X146" s="241"/>
      <c r="Y146" s="13"/>
      <c r="Z146" s="13"/>
      <c r="AA146" s="13"/>
      <c r="AB146" s="13"/>
      <c r="AC146" s="13"/>
      <c r="AD146" s="13"/>
      <c r="AE146" s="13"/>
      <c r="AT146" s="242" t="s">
        <v>139</v>
      </c>
      <c r="AU146" s="242" t="s">
        <v>87</v>
      </c>
      <c r="AV146" s="13" t="s">
        <v>87</v>
      </c>
      <c r="AW146" s="13" t="s">
        <v>5</v>
      </c>
      <c r="AX146" s="13" t="s">
        <v>77</v>
      </c>
      <c r="AY146" s="242" t="s">
        <v>130</v>
      </c>
    </row>
    <row r="147" s="15" customFormat="1">
      <c r="A147" s="15"/>
      <c r="B147" s="254"/>
      <c r="C147" s="255"/>
      <c r="D147" s="233" t="s">
        <v>139</v>
      </c>
      <c r="E147" s="256" t="s">
        <v>1</v>
      </c>
      <c r="F147" s="257" t="s">
        <v>161</v>
      </c>
      <c r="G147" s="255"/>
      <c r="H147" s="256" t="s">
        <v>1</v>
      </c>
      <c r="I147" s="258"/>
      <c r="J147" s="258"/>
      <c r="K147" s="255"/>
      <c r="L147" s="255"/>
      <c r="M147" s="259"/>
      <c r="N147" s="260"/>
      <c r="O147" s="261"/>
      <c r="P147" s="261"/>
      <c r="Q147" s="261"/>
      <c r="R147" s="261"/>
      <c r="S147" s="261"/>
      <c r="T147" s="261"/>
      <c r="U147" s="261"/>
      <c r="V147" s="261"/>
      <c r="W147" s="261"/>
      <c r="X147" s="262"/>
      <c r="Y147" s="15"/>
      <c r="Z147" s="15"/>
      <c r="AA147" s="15"/>
      <c r="AB147" s="15"/>
      <c r="AC147" s="15"/>
      <c r="AD147" s="15"/>
      <c r="AE147" s="15"/>
      <c r="AT147" s="263" t="s">
        <v>139</v>
      </c>
      <c r="AU147" s="263" t="s">
        <v>87</v>
      </c>
      <c r="AV147" s="15" t="s">
        <v>85</v>
      </c>
      <c r="AW147" s="15" t="s">
        <v>5</v>
      </c>
      <c r="AX147" s="15" t="s">
        <v>77</v>
      </c>
      <c r="AY147" s="263" t="s">
        <v>130</v>
      </c>
    </row>
    <row r="148" s="13" customFormat="1">
      <c r="A148" s="13"/>
      <c r="B148" s="231"/>
      <c r="C148" s="232"/>
      <c r="D148" s="233" t="s">
        <v>139</v>
      </c>
      <c r="E148" s="234" t="s">
        <v>1</v>
      </c>
      <c r="F148" s="235" t="s">
        <v>162</v>
      </c>
      <c r="G148" s="232"/>
      <c r="H148" s="236">
        <v>3.96</v>
      </c>
      <c r="I148" s="237"/>
      <c r="J148" s="237"/>
      <c r="K148" s="232"/>
      <c r="L148" s="232"/>
      <c r="M148" s="238"/>
      <c r="N148" s="239"/>
      <c r="O148" s="240"/>
      <c r="P148" s="240"/>
      <c r="Q148" s="240"/>
      <c r="R148" s="240"/>
      <c r="S148" s="240"/>
      <c r="T148" s="240"/>
      <c r="U148" s="240"/>
      <c r="V148" s="240"/>
      <c r="W148" s="240"/>
      <c r="X148" s="241"/>
      <c r="Y148" s="13"/>
      <c r="Z148" s="13"/>
      <c r="AA148" s="13"/>
      <c r="AB148" s="13"/>
      <c r="AC148" s="13"/>
      <c r="AD148" s="13"/>
      <c r="AE148" s="13"/>
      <c r="AT148" s="242" t="s">
        <v>139</v>
      </c>
      <c r="AU148" s="242" t="s">
        <v>87</v>
      </c>
      <c r="AV148" s="13" t="s">
        <v>87</v>
      </c>
      <c r="AW148" s="13" t="s">
        <v>5</v>
      </c>
      <c r="AX148" s="13" t="s">
        <v>77</v>
      </c>
      <c r="AY148" s="242" t="s">
        <v>130</v>
      </c>
    </row>
    <row r="149" s="14" customFormat="1">
      <c r="A149" s="14"/>
      <c r="B149" s="243"/>
      <c r="C149" s="244"/>
      <c r="D149" s="233" t="s">
        <v>139</v>
      </c>
      <c r="E149" s="245" t="s">
        <v>1</v>
      </c>
      <c r="F149" s="246" t="s">
        <v>142</v>
      </c>
      <c r="G149" s="244"/>
      <c r="H149" s="247">
        <v>52.920000000000002</v>
      </c>
      <c r="I149" s="248"/>
      <c r="J149" s="248"/>
      <c r="K149" s="244"/>
      <c r="L149" s="244"/>
      <c r="M149" s="249"/>
      <c r="N149" s="250"/>
      <c r="O149" s="251"/>
      <c r="P149" s="251"/>
      <c r="Q149" s="251"/>
      <c r="R149" s="251"/>
      <c r="S149" s="251"/>
      <c r="T149" s="251"/>
      <c r="U149" s="251"/>
      <c r="V149" s="251"/>
      <c r="W149" s="251"/>
      <c r="X149" s="252"/>
      <c r="Y149" s="14"/>
      <c r="Z149" s="14"/>
      <c r="AA149" s="14"/>
      <c r="AB149" s="14"/>
      <c r="AC149" s="14"/>
      <c r="AD149" s="14"/>
      <c r="AE149" s="14"/>
      <c r="AT149" s="253" t="s">
        <v>139</v>
      </c>
      <c r="AU149" s="253" t="s">
        <v>87</v>
      </c>
      <c r="AV149" s="14" t="s">
        <v>137</v>
      </c>
      <c r="AW149" s="14" t="s">
        <v>5</v>
      </c>
      <c r="AX149" s="14" t="s">
        <v>85</v>
      </c>
      <c r="AY149" s="253" t="s">
        <v>130</v>
      </c>
    </row>
    <row r="150" s="2" customFormat="1" ht="33" customHeight="1">
      <c r="A150" s="38"/>
      <c r="B150" s="39"/>
      <c r="C150" s="217" t="s">
        <v>137</v>
      </c>
      <c r="D150" s="217" t="s">
        <v>132</v>
      </c>
      <c r="E150" s="218" t="s">
        <v>163</v>
      </c>
      <c r="F150" s="219" t="s">
        <v>164</v>
      </c>
      <c r="G150" s="220" t="s">
        <v>145</v>
      </c>
      <c r="H150" s="221">
        <v>191.31</v>
      </c>
      <c r="I150" s="222"/>
      <c r="J150" s="222"/>
      <c r="K150" s="223">
        <f>ROUND(P150*H150,2)</f>
        <v>0</v>
      </c>
      <c r="L150" s="219" t="s">
        <v>136</v>
      </c>
      <c r="M150" s="44"/>
      <c r="N150" s="224" t="s">
        <v>1</v>
      </c>
      <c r="O150" s="225" t="s">
        <v>40</v>
      </c>
      <c r="P150" s="226">
        <f>I150+J150</f>
        <v>0</v>
      </c>
      <c r="Q150" s="226">
        <f>ROUND(I150*H150,2)</f>
        <v>0</v>
      </c>
      <c r="R150" s="226">
        <f>ROUND(J150*H150,2)</f>
        <v>0</v>
      </c>
      <c r="S150" s="91"/>
      <c r="T150" s="227">
        <f>S150*H150</f>
        <v>0</v>
      </c>
      <c r="U150" s="227">
        <v>0</v>
      </c>
      <c r="V150" s="227">
        <f>U150*H150</f>
        <v>0</v>
      </c>
      <c r="W150" s="227">
        <v>0</v>
      </c>
      <c r="X150" s="228">
        <f>W150*H150</f>
        <v>0</v>
      </c>
      <c r="Y150" s="38"/>
      <c r="Z150" s="38"/>
      <c r="AA150" s="38"/>
      <c r="AB150" s="38"/>
      <c r="AC150" s="38"/>
      <c r="AD150" s="38"/>
      <c r="AE150" s="38"/>
      <c r="AR150" s="229" t="s">
        <v>137</v>
      </c>
      <c r="AT150" s="229" t="s">
        <v>132</v>
      </c>
      <c r="AU150" s="229" t="s">
        <v>87</v>
      </c>
      <c r="AY150" s="17" t="s">
        <v>130</v>
      </c>
      <c r="BE150" s="230">
        <f>IF(O150="základní",K150,0)</f>
        <v>0</v>
      </c>
      <c r="BF150" s="230">
        <f>IF(O150="snížená",K150,0)</f>
        <v>0</v>
      </c>
      <c r="BG150" s="230">
        <f>IF(O150="zákl. přenesená",K150,0)</f>
        <v>0</v>
      </c>
      <c r="BH150" s="230">
        <f>IF(O150="sníž. přenesená",K150,0)</f>
        <v>0</v>
      </c>
      <c r="BI150" s="230">
        <f>IF(O150="nulová",K150,0)</f>
        <v>0</v>
      </c>
      <c r="BJ150" s="17" t="s">
        <v>85</v>
      </c>
      <c r="BK150" s="230">
        <f>ROUND(P150*H150,2)</f>
        <v>0</v>
      </c>
      <c r="BL150" s="17" t="s">
        <v>137</v>
      </c>
      <c r="BM150" s="229" t="s">
        <v>165</v>
      </c>
    </row>
    <row r="151" s="15" customFormat="1">
      <c r="A151" s="15"/>
      <c r="B151" s="254"/>
      <c r="C151" s="255"/>
      <c r="D151" s="233" t="s">
        <v>139</v>
      </c>
      <c r="E151" s="256" t="s">
        <v>1</v>
      </c>
      <c r="F151" s="257" t="s">
        <v>166</v>
      </c>
      <c r="G151" s="255"/>
      <c r="H151" s="256" t="s">
        <v>1</v>
      </c>
      <c r="I151" s="258"/>
      <c r="J151" s="258"/>
      <c r="K151" s="255"/>
      <c r="L151" s="255"/>
      <c r="M151" s="259"/>
      <c r="N151" s="260"/>
      <c r="O151" s="261"/>
      <c r="P151" s="261"/>
      <c r="Q151" s="261"/>
      <c r="R151" s="261"/>
      <c r="S151" s="261"/>
      <c r="T151" s="261"/>
      <c r="U151" s="261"/>
      <c r="V151" s="261"/>
      <c r="W151" s="261"/>
      <c r="X151" s="262"/>
      <c r="Y151" s="15"/>
      <c r="Z151" s="15"/>
      <c r="AA151" s="15"/>
      <c r="AB151" s="15"/>
      <c r="AC151" s="15"/>
      <c r="AD151" s="15"/>
      <c r="AE151" s="15"/>
      <c r="AT151" s="263" t="s">
        <v>139</v>
      </c>
      <c r="AU151" s="263" t="s">
        <v>87</v>
      </c>
      <c r="AV151" s="15" t="s">
        <v>85</v>
      </c>
      <c r="AW151" s="15" t="s">
        <v>5</v>
      </c>
      <c r="AX151" s="15" t="s">
        <v>77</v>
      </c>
      <c r="AY151" s="263" t="s">
        <v>130</v>
      </c>
    </row>
    <row r="152" s="13" customFormat="1">
      <c r="A152" s="13"/>
      <c r="B152" s="231"/>
      <c r="C152" s="232"/>
      <c r="D152" s="233" t="s">
        <v>139</v>
      </c>
      <c r="E152" s="234" t="s">
        <v>1</v>
      </c>
      <c r="F152" s="235" t="s">
        <v>167</v>
      </c>
      <c r="G152" s="232"/>
      <c r="H152" s="236">
        <v>38</v>
      </c>
      <c r="I152" s="237"/>
      <c r="J152" s="237"/>
      <c r="K152" s="232"/>
      <c r="L152" s="232"/>
      <c r="M152" s="238"/>
      <c r="N152" s="239"/>
      <c r="O152" s="240"/>
      <c r="P152" s="240"/>
      <c r="Q152" s="240"/>
      <c r="R152" s="240"/>
      <c r="S152" s="240"/>
      <c r="T152" s="240"/>
      <c r="U152" s="240"/>
      <c r="V152" s="240"/>
      <c r="W152" s="240"/>
      <c r="X152" s="241"/>
      <c r="Y152" s="13"/>
      <c r="Z152" s="13"/>
      <c r="AA152" s="13"/>
      <c r="AB152" s="13"/>
      <c r="AC152" s="13"/>
      <c r="AD152" s="13"/>
      <c r="AE152" s="13"/>
      <c r="AT152" s="242" t="s">
        <v>139</v>
      </c>
      <c r="AU152" s="242" t="s">
        <v>87</v>
      </c>
      <c r="AV152" s="13" t="s">
        <v>87</v>
      </c>
      <c r="AW152" s="13" t="s">
        <v>5</v>
      </c>
      <c r="AX152" s="13" t="s">
        <v>77</v>
      </c>
      <c r="AY152" s="242" t="s">
        <v>130</v>
      </c>
    </row>
    <row r="153" s="15" customFormat="1">
      <c r="A153" s="15"/>
      <c r="B153" s="254"/>
      <c r="C153" s="255"/>
      <c r="D153" s="233" t="s">
        <v>139</v>
      </c>
      <c r="E153" s="256" t="s">
        <v>1</v>
      </c>
      <c r="F153" s="257" t="s">
        <v>168</v>
      </c>
      <c r="G153" s="255"/>
      <c r="H153" s="256" t="s">
        <v>1</v>
      </c>
      <c r="I153" s="258"/>
      <c r="J153" s="258"/>
      <c r="K153" s="255"/>
      <c r="L153" s="255"/>
      <c r="M153" s="259"/>
      <c r="N153" s="260"/>
      <c r="O153" s="261"/>
      <c r="P153" s="261"/>
      <c r="Q153" s="261"/>
      <c r="R153" s="261"/>
      <c r="S153" s="261"/>
      <c r="T153" s="261"/>
      <c r="U153" s="261"/>
      <c r="V153" s="261"/>
      <c r="W153" s="261"/>
      <c r="X153" s="262"/>
      <c r="Y153" s="15"/>
      <c r="Z153" s="15"/>
      <c r="AA153" s="15"/>
      <c r="AB153" s="15"/>
      <c r="AC153" s="15"/>
      <c r="AD153" s="15"/>
      <c r="AE153" s="15"/>
      <c r="AT153" s="263" t="s">
        <v>139</v>
      </c>
      <c r="AU153" s="263" t="s">
        <v>87</v>
      </c>
      <c r="AV153" s="15" t="s">
        <v>85</v>
      </c>
      <c r="AW153" s="15" t="s">
        <v>5</v>
      </c>
      <c r="AX153" s="15" t="s">
        <v>77</v>
      </c>
      <c r="AY153" s="263" t="s">
        <v>130</v>
      </c>
    </row>
    <row r="154" s="13" customFormat="1">
      <c r="A154" s="13"/>
      <c r="B154" s="231"/>
      <c r="C154" s="232"/>
      <c r="D154" s="233" t="s">
        <v>139</v>
      </c>
      <c r="E154" s="234" t="s">
        <v>1</v>
      </c>
      <c r="F154" s="235" t="s">
        <v>169</v>
      </c>
      <c r="G154" s="232"/>
      <c r="H154" s="236">
        <v>82.269999999999996</v>
      </c>
      <c r="I154" s="237"/>
      <c r="J154" s="237"/>
      <c r="K154" s="232"/>
      <c r="L154" s="232"/>
      <c r="M154" s="238"/>
      <c r="N154" s="239"/>
      <c r="O154" s="240"/>
      <c r="P154" s="240"/>
      <c r="Q154" s="240"/>
      <c r="R154" s="240"/>
      <c r="S154" s="240"/>
      <c r="T154" s="240"/>
      <c r="U154" s="240"/>
      <c r="V154" s="240"/>
      <c r="W154" s="240"/>
      <c r="X154" s="241"/>
      <c r="Y154" s="13"/>
      <c r="Z154" s="13"/>
      <c r="AA154" s="13"/>
      <c r="AB154" s="13"/>
      <c r="AC154" s="13"/>
      <c r="AD154" s="13"/>
      <c r="AE154" s="13"/>
      <c r="AT154" s="242" t="s">
        <v>139</v>
      </c>
      <c r="AU154" s="242" t="s">
        <v>87</v>
      </c>
      <c r="AV154" s="13" t="s">
        <v>87</v>
      </c>
      <c r="AW154" s="13" t="s">
        <v>5</v>
      </c>
      <c r="AX154" s="13" t="s">
        <v>77</v>
      </c>
      <c r="AY154" s="242" t="s">
        <v>130</v>
      </c>
    </row>
    <row r="155" s="13" customFormat="1">
      <c r="A155" s="13"/>
      <c r="B155" s="231"/>
      <c r="C155" s="232"/>
      <c r="D155" s="233" t="s">
        <v>139</v>
      </c>
      <c r="E155" s="234" t="s">
        <v>1</v>
      </c>
      <c r="F155" s="235" t="s">
        <v>170</v>
      </c>
      <c r="G155" s="232"/>
      <c r="H155" s="236">
        <v>19</v>
      </c>
      <c r="I155" s="237"/>
      <c r="J155" s="237"/>
      <c r="K155" s="232"/>
      <c r="L155" s="232"/>
      <c r="M155" s="238"/>
      <c r="N155" s="239"/>
      <c r="O155" s="240"/>
      <c r="P155" s="240"/>
      <c r="Q155" s="240"/>
      <c r="R155" s="240"/>
      <c r="S155" s="240"/>
      <c r="T155" s="240"/>
      <c r="U155" s="240"/>
      <c r="V155" s="240"/>
      <c r="W155" s="240"/>
      <c r="X155" s="241"/>
      <c r="Y155" s="13"/>
      <c r="Z155" s="13"/>
      <c r="AA155" s="13"/>
      <c r="AB155" s="13"/>
      <c r="AC155" s="13"/>
      <c r="AD155" s="13"/>
      <c r="AE155" s="13"/>
      <c r="AT155" s="242" t="s">
        <v>139</v>
      </c>
      <c r="AU155" s="242" t="s">
        <v>87</v>
      </c>
      <c r="AV155" s="13" t="s">
        <v>87</v>
      </c>
      <c r="AW155" s="13" t="s">
        <v>5</v>
      </c>
      <c r="AX155" s="13" t="s">
        <v>77</v>
      </c>
      <c r="AY155" s="242" t="s">
        <v>130</v>
      </c>
    </row>
    <row r="156" s="15" customFormat="1">
      <c r="A156" s="15"/>
      <c r="B156" s="254"/>
      <c r="C156" s="255"/>
      <c r="D156" s="233" t="s">
        <v>139</v>
      </c>
      <c r="E156" s="256" t="s">
        <v>1</v>
      </c>
      <c r="F156" s="257" t="s">
        <v>171</v>
      </c>
      <c r="G156" s="255"/>
      <c r="H156" s="256" t="s">
        <v>1</v>
      </c>
      <c r="I156" s="258"/>
      <c r="J156" s="258"/>
      <c r="K156" s="255"/>
      <c r="L156" s="255"/>
      <c r="M156" s="259"/>
      <c r="N156" s="260"/>
      <c r="O156" s="261"/>
      <c r="P156" s="261"/>
      <c r="Q156" s="261"/>
      <c r="R156" s="261"/>
      <c r="S156" s="261"/>
      <c r="T156" s="261"/>
      <c r="U156" s="261"/>
      <c r="V156" s="261"/>
      <c r="W156" s="261"/>
      <c r="X156" s="262"/>
      <c r="Y156" s="15"/>
      <c r="Z156" s="15"/>
      <c r="AA156" s="15"/>
      <c r="AB156" s="15"/>
      <c r="AC156" s="15"/>
      <c r="AD156" s="15"/>
      <c r="AE156" s="15"/>
      <c r="AT156" s="263" t="s">
        <v>139</v>
      </c>
      <c r="AU156" s="263" t="s">
        <v>87</v>
      </c>
      <c r="AV156" s="15" t="s">
        <v>85</v>
      </c>
      <c r="AW156" s="15" t="s">
        <v>5</v>
      </c>
      <c r="AX156" s="15" t="s">
        <v>77</v>
      </c>
      <c r="AY156" s="263" t="s">
        <v>130</v>
      </c>
    </row>
    <row r="157" s="13" customFormat="1">
      <c r="A157" s="13"/>
      <c r="B157" s="231"/>
      <c r="C157" s="232"/>
      <c r="D157" s="233" t="s">
        <v>139</v>
      </c>
      <c r="E157" s="234" t="s">
        <v>1</v>
      </c>
      <c r="F157" s="235" t="s">
        <v>172</v>
      </c>
      <c r="G157" s="232"/>
      <c r="H157" s="236">
        <v>29.640000000000001</v>
      </c>
      <c r="I157" s="237"/>
      <c r="J157" s="237"/>
      <c r="K157" s="232"/>
      <c r="L157" s="232"/>
      <c r="M157" s="238"/>
      <c r="N157" s="239"/>
      <c r="O157" s="240"/>
      <c r="P157" s="240"/>
      <c r="Q157" s="240"/>
      <c r="R157" s="240"/>
      <c r="S157" s="240"/>
      <c r="T157" s="240"/>
      <c r="U157" s="240"/>
      <c r="V157" s="240"/>
      <c r="W157" s="240"/>
      <c r="X157" s="241"/>
      <c r="Y157" s="13"/>
      <c r="Z157" s="13"/>
      <c r="AA157" s="13"/>
      <c r="AB157" s="13"/>
      <c r="AC157" s="13"/>
      <c r="AD157" s="13"/>
      <c r="AE157" s="13"/>
      <c r="AT157" s="242" t="s">
        <v>139</v>
      </c>
      <c r="AU157" s="242" t="s">
        <v>87</v>
      </c>
      <c r="AV157" s="13" t="s">
        <v>87</v>
      </c>
      <c r="AW157" s="13" t="s">
        <v>5</v>
      </c>
      <c r="AX157" s="13" t="s">
        <v>77</v>
      </c>
      <c r="AY157" s="242" t="s">
        <v>130</v>
      </c>
    </row>
    <row r="158" s="15" customFormat="1">
      <c r="A158" s="15"/>
      <c r="B158" s="254"/>
      <c r="C158" s="255"/>
      <c r="D158" s="233" t="s">
        <v>139</v>
      </c>
      <c r="E158" s="256" t="s">
        <v>1</v>
      </c>
      <c r="F158" s="257" t="s">
        <v>173</v>
      </c>
      <c r="G158" s="255"/>
      <c r="H158" s="256" t="s">
        <v>1</v>
      </c>
      <c r="I158" s="258"/>
      <c r="J158" s="258"/>
      <c r="K158" s="255"/>
      <c r="L158" s="255"/>
      <c r="M158" s="259"/>
      <c r="N158" s="260"/>
      <c r="O158" s="261"/>
      <c r="P158" s="261"/>
      <c r="Q158" s="261"/>
      <c r="R158" s="261"/>
      <c r="S158" s="261"/>
      <c r="T158" s="261"/>
      <c r="U158" s="261"/>
      <c r="V158" s="261"/>
      <c r="W158" s="261"/>
      <c r="X158" s="262"/>
      <c r="Y158" s="15"/>
      <c r="Z158" s="15"/>
      <c r="AA158" s="15"/>
      <c r="AB158" s="15"/>
      <c r="AC158" s="15"/>
      <c r="AD158" s="15"/>
      <c r="AE158" s="15"/>
      <c r="AT158" s="263" t="s">
        <v>139</v>
      </c>
      <c r="AU158" s="263" t="s">
        <v>87</v>
      </c>
      <c r="AV158" s="15" t="s">
        <v>85</v>
      </c>
      <c r="AW158" s="15" t="s">
        <v>5</v>
      </c>
      <c r="AX158" s="15" t="s">
        <v>77</v>
      </c>
      <c r="AY158" s="263" t="s">
        <v>130</v>
      </c>
    </row>
    <row r="159" s="13" customFormat="1">
      <c r="A159" s="13"/>
      <c r="B159" s="231"/>
      <c r="C159" s="232"/>
      <c r="D159" s="233" t="s">
        <v>139</v>
      </c>
      <c r="E159" s="234" t="s">
        <v>1</v>
      </c>
      <c r="F159" s="235" t="s">
        <v>174</v>
      </c>
      <c r="G159" s="232"/>
      <c r="H159" s="236">
        <v>22.399999999999999</v>
      </c>
      <c r="I159" s="237"/>
      <c r="J159" s="237"/>
      <c r="K159" s="232"/>
      <c r="L159" s="232"/>
      <c r="M159" s="238"/>
      <c r="N159" s="239"/>
      <c r="O159" s="240"/>
      <c r="P159" s="240"/>
      <c r="Q159" s="240"/>
      <c r="R159" s="240"/>
      <c r="S159" s="240"/>
      <c r="T159" s="240"/>
      <c r="U159" s="240"/>
      <c r="V159" s="240"/>
      <c r="W159" s="240"/>
      <c r="X159" s="241"/>
      <c r="Y159" s="13"/>
      <c r="Z159" s="13"/>
      <c r="AA159" s="13"/>
      <c r="AB159" s="13"/>
      <c r="AC159" s="13"/>
      <c r="AD159" s="13"/>
      <c r="AE159" s="13"/>
      <c r="AT159" s="242" t="s">
        <v>139</v>
      </c>
      <c r="AU159" s="242" t="s">
        <v>87</v>
      </c>
      <c r="AV159" s="13" t="s">
        <v>87</v>
      </c>
      <c r="AW159" s="13" t="s">
        <v>5</v>
      </c>
      <c r="AX159" s="13" t="s">
        <v>77</v>
      </c>
      <c r="AY159" s="242" t="s">
        <v>130</v>
      </c>
    </row>
    <row r="160" s="14" customFormat="1">
      <c r="A160" s="14"/>
      <c r="B160" s="243"/>
      <c r="C160" s="244"/>
      <c r="D160" s="233" t="s">
        <v>139</v>
      </c>
      <c r="E160" s="245" t="s">
        <v>1</v>
      </c>
      <c r="F160" s="246" t="s">
        <v>142</v>
      </c>
      <c r="G160" s="244"/>
      <c r="H160" s="247">
        <v>191.31</v>
      </c>
      <c r="I160" s="248"/>
      <c r="J160" s="248"/>
      <c r="K160" s="244"/>
      <c r="L160" s="244"/>
      <c r="M160" s="249"/>
      <c r="N160" s="250"/>
      <c r="O160" s="251"/>
      <c r="P160" s="251"/>
      <c r="Q160" s="251"/>
      <c r="R160" s="251"/>
      <c r="S160" s="251"/>
      <c r="T160" s="251"/>
      <c r="U160" s="251"/>
      <c r="V160" s="251"/>
      <c r="W160" s="251"/>
      <c r="X160" s="252"/>
      <c r="Y160" s="14"/>
      <c r="Z160" s="14"/>
      <c r="AA160" s="14"/>
      <c r="AB160" s="14"/>
      <c r="AC160" s="14"/>
      <c r="AD160" s="14"/>
      <c r="AE160" s="14"/>
      <c r="AT160" s="253" t="s">
        <v>139</v>
      </c>
      <c r="AU160" s="253" t="s">
        <v>87</v>
      </c>
      <c r="AV160" s="14" t="s">
        <v>137</v>
      </c>
      <c r="AW160" s="14" t="s">
        <v>5</v>
      </c>
      <c r="AX160" s="14" t="s">
        <v>85</v>
      </c>
      <c r="AY160" s="253" t="s">
        <v>130</v>
      </c>
    </row>
    <row r="161" s="2" customFormat="1" ht="33" customHeight="1">
      <c r="A161" s="38"/>
      <c r="B161" s="39"/>
      <c r="C161" s="217" t="s">
        <v>175</v>
      </c>
      <c r="D161" s="217" t="s">
        <v>132</v>
      </c>
      <c r="E161" s="218" t="s">
        <v>176</v>
      </c>
      <c r="F161" s="219" t="s">
        <v>177</v>
      </c>
      <c r="G161" s="220" t="s">
        <v>178</v>
      </c>
      <c r="H161" s="221">
        <v>9.8000000000000007</v>
      </c>
      <c r="I161" s="222"/>
      <c r="J161" s="222"/>
      <c r="K161" s="223">
        <f>ROUND(P161*H161,2)</f>
        <v>0</v>
      </c>
      <c r="L161" s="219" t="s">
        <v>1</v>
      </c>
      <c r="M161" s="44"/>
      <c r="N161" s="224" t="s">
        <v>1</v>
      </c>
      <c r="O161" s="225" t="s">
        <v>40</v>
      </c>
      <c r="P161" s="226">
        <f>I161+J161</f>
        <v>0</v>
      </c>
      <c r="Q161" s="226">
        <f>ROUND(I161*H161,2)</f>
        <v>0</v>
      </c>
      <c r="R161" s="226">
        <f>ROUND(J161*H161,2)</f>
        <v>0</v>
      </c>
      <c r="S161" s="91"/>
      <c r="T161" s="227">
        <f>S161*H161</f>
        <v>0</v>
      </c>
      <c r="U161" s="227">
        <v>0</v>
      </c>
      <c r="V161" s="227">
        <f>U161*H161</f>
        <v>0</v>
      </c>
      <c r="W161" s="227">
        <v>0</v>
      </c>
      <c r="X161" s="228">
        <f>W161*H161</f>
        <v>0</v>
      </c>
      <c r="Y161" s="38"/>
      <c r="Z161" s="38"/>
      <c r="AA161" s="38"/>
      <c r="AB161" s="38"/>
      <c r="AC161" s="38"/>
      <c r="AD161" s="38"/>
      <c r="AE161" s="38"/>
      <c r="AR161" s="229" t="s">
        <v>137</v>
      </c>
      <c r="AT161" s="229" t="s">
        <v>132</v>
      </c>
      <c r="AU161" s="229" t="s">
        <v>87</v>
      </c>
      <c r="AY161" s="17" t="s">
        <v>130</v>
      </c>
      <c r="BE161" s="230">
        <f>IF(O161="základní",K161,0)</f>
        <v>0</v>
      </c>
      <c r="BF161" s="230">
        <f>IF(O161="snížená",K161,0)</f>
        <v>0</v>
      </c>
      <c r="BG161" s="230">
        <f>IF(O161="zákl. přenesená",K161,0)</f>
        <v>0</v>
      </c>
      <c r="BH161" s="230">
        <f>IF(O161="sníž. přenesená",K161,0)</f>
        <v>0</v>
      </c>
      <c r="BI161" s="230">
        <f>IF(O161="nulová",K161,0)</f>
        <v>0</v>
      </c>
      <c r="BJ161" s="17" t="s">
        <v>85</v>
      </c>
      <c r="BK161" s="230">
        <f>ROUND(P161*H161,2)</f>
        <v>0</v>
      </c>
      <c r="BL161" s="17" t="s">
        <v>137</v>
      </c>
      <c r="BM161" s="229" t="s">
        <v>179</v>
      </c>
    </row>
    <row r="162" s="2" customFormat="1" ht="24.15" customHeight="1">
      <c r="A162" s="38"/>
      <c r="B162" s="39"/>
      <c r="C162" s="217" t="s">
        <v>180</v>
      </c>
      <c r="D162" s="217" t="s">
        <v>132</v>
      </c>
      <c r="E162" s="218" t="s">
        <v>181</v>
      </c>
      <c r="F162" s="219" t="s">
        <v>182</v>
      </c>
      <c r="G162" s="220" t="s">
        <v>145</v>
      </c>
      <c r="H162" s="221">
        <v>157.72499999999999</v>
      </c>
      <c r="I162" s="222"/>
      <c r="J162" s="222"/>
      <c r="K162" s="223">
        <f>ROUND(P162*H162,2)</f>
        <v>0</v>
      </c>
      <c r="L162" s="219" t="s">
        <v>136</v>
      </c>
      <c r="M162" s="44"/>
      <c r="N162" s="224" t="s">
        <v>1</v>
      </c>
      <c r="O162" s="225" t="s">
        <v>40</v>
      </c>
      <c r="P162" s="226">
        <f>I162+J162</f>
        <v>0</v>
      </c>
      <c r="Q162" s="226">
        <f>ROUND(I162*H162,2)</f>
        <v>0</v>
      </c>
      <c r="R162" s="226">
        <f>ROUND(J162*H162,2)</f>
        <v>0</v>
      </c>
      <c r="S162" s="91"/>
      <c r="T162" s="227">
        <f>S162*H162</f>
        <v>0</v>
      </c>
      <c r="U162" s="227">
        <v>0</v>
      </c>
      <c r="V162" s="227">
        <f>U162*H162</f>
        <v>0</v>
      </c>
      <c r="W162" s="227">
        <v>0</v>
      </c>
      <c r="X162" s="228">
        <f>W162*H162</f>
        <v>0</v>
      </c>
      <c r="Y162" s="38"/>
      <c r="Z162" s="38"/>
      <c r="AA162" s="38"/>
      <c r="AB162" s="38"/>
      <c r="AC162" s="38"/>
      <c r="AD162" s="38"/>
      <c r="AE162" s="38"/>
      <c r="AR162" s="229" t="s">
        <v>137</v>
      </c>
      <c r="AT162" s="229" t="s">
        <v>132</v>
      </c>
      <c r="AU162" s="229" t="s">
        <v>87</v>
      </c>
      <c r="AY162" s="17" t="s">
        <v>130</v>
      </c>
      <c r="BE162" s="230">
        <f>IF(O162="základní",K162,0)</f>
        <v>0</v>
      </c>
      <c r="BF162" s="230">
        <f>IF(O162="snížená",K162,0)</f>
        <v>0</v>
      </c>
      <c r="BG162" s="230">
        <f>IF(O162="zákl. přenesená",K162,0)</f>
        <v>0</v>
      </c>
      <c r="BH162" s="230">
        <f>IF(O162="sníž. přenesená",K162,0)</f>
        <v>0</v>
      </c>
      <c r="BI162" s="230">
        <f>IF(O162="nulová",K162,0)</f>
        <v>0</v>
      </c>
      <c r="BJ162" s="17" t="s">
        <v>85</v>
      </c>
      <c r="BK162" s="230">
        <f>ROUND(P162*H162,2)</f>
        <v>0</v>
      </c>
      <c r="BL162" s="17" t="s">
        <v>137</v>
      </c>
      <c r="BM162" s="229" t="s">
        <v>183</v>
      </c>
    </row>
    <row r="163" s="15" customFormat="1">
      <c r="A163" s="15"/>
      <c r="B163" s="254"/>
      <c r="C163" s="255"/>
      <c r="D163" s="233" t="s">
        <v>139</v>
      </c>
      <c r="E163" s="256" t="s">
        <v>1</v>
      </c>
      <c r="F163" s="257" t="s">
        <v>166</v>
      </c>
      <c r="G163" s="255"/>
      <c r="H163" s="256" t="s">
        <v>1</v>
      </c>
      <c r="I163" s="258"/>
      <c r="J163" s="258"/>
      <c r="K163" s="255"/>
      <c r="L163" s="255"/>
      <c r="M163" s="259"/>
      <c r="N163" s="260"/>
      <c r="O163" s="261"/>
      <c r="P163" s="261"/>
      <c r="Q163" s="261"/>
      <c r="R163" s="261"/>
      <c r="S163" s="261"/>
      <c r="T163" s="261"/>
      <c r="U163" s="261"/>
      <c r="V163" s="261"/>
      <c r="W163" s="261"/>
      <c r="X163" s="262"/>
      <c r="Y163" s="15"/>
      <c r="Z163" s="15"/>
      <c r="AA163" s="15"/>
      <c r="AB163" s="15"/>
      <c r="AC163" s="15"/>
      <c r="AD163" s="15"/>
      <c r="AE163" s="15"/>
      <c r="AT163" s="263" t="s">
        <v>139</v>
      </c>
      <c r="AU163" s="263" t="s">
        <v>87</v>
      </c>
      <c r="AV163" s="15" t="s">
        <v>85</v>
      </c>
      <c r="AW163" s="15" t="s">
        <v>5</v>
      </c>
      <c r="AX163" s="15" t="s">
        <v>77</v>
      </c>
      <c r="AY163" s="263" t="s">
        <v>130</v>
      </c>
    </row>
    <row r="164" s="13" customFormat="1">
      <c r="A164" s="13"/>
      <c r="B164" s="231"/>
      <c r="C164" s="232"/>
      <c r="D164" s="233" t="s">
        <v>139</v>
      </c>
      <c r="E164" s="234" t="s">
        <v>1</v>
      </c>
      <c r="F164" s="235" t="s">
        <v>184</v>
      </c>
      <c r="G164" s="232"/>
      <c r="H164" s="236">
        <v>19</v>
      </c>
      <c r="I164" s="237"/>
      <c r="J164" s="237"/>
      <c r="K164" s="232"/>
      <c r="L164" s="232"/>
      <c r="M164" s="238"/>
      <c r="N164" s="239"/>
      <c r="O164" s="240"/>
      <c r="P164" s="240"/>
      <c r="Q164" s="240"/>
      <c r="R164" s="240"/>
      <c r="S164" s="240"/>
      <c r="T164" s="240"/>
      <c r="U164" s="240"/>
      <c r="V164" s="240"/>
      <c r="W164" s="240"/>
      <c r="X164" s="241"/>
      <c r="Y164" s="13"/>
      <c r="Z164" s="13"/>
      <c r="AA164" s="13"/>
      <c r="AB164" s="13"/>
      <c r="AC164" s="13"/>
      <c r="AD164" s="13"/>
      <c r="AE164" s="13"/>
      <c r="AT164" s="242" t="s">
        <v>139</v>
      </c>
      <c r="AU164" s="242" t="s">
        <v>87</v>
      </c>
      <c r="AV164" s="13" t="s">
        <v>87</v>
      </c>
      <c r="AW164" s="13" t="s">
        <v>5</v>
      </c>
      <c r="AX164" s="13" t="s">
        <v>77</v>
      </c>
      <c r="AY164" s="242" t="s">
        <v>130</v>
      </c>
    </row>
    <row r="165" s="15" customFormat="1">
      <c r="A165" s="15"/>
      <c r="B165" s="254"/>
      <c r="C165" s="255"/>
      <c r="D165" s="233" t="s">
        <v>139</v>
      </c>
      <c r="E165" s="256" t="s">
        <v>1</v>
      </c>
      <c r="F165" s="257" t="s">
        <v>185</v>
      </c>
      <c r="G165" s="255"/>
      <c r="H165" s="256" t="s">
        <v>1</v>
      </c>
      <c r="I165" s="258"/>
      <c r="J165" s="258"/>
      <c r="K165" s="255"/>
      <c r="L165" s="255"/>
      <c r="M165" s="259"/>
      <c r="N165" s="260"/>
      <c r="O165" s="261"/>
      <c r="P165" s="261"/>
      <c r="Q165" s="261"/>
      <c r="R165" s="261"/>
      <c r="S165" s="261"/>
      <c r="T165" s="261"/>
      <c r="U165" s="261"/>
      <c r="V165" s="261"/>
      <c r="W165" s="261"/>
      <c r="X165" s="262"/>
      <c r="Y165" s="15"/>
      <c r="Z165" s="15"/>
      <c r="AA165" s="15"/>
      <c r="AB165" s="15"/>
      <c r="AC165" s="15"/>
      <c r="AD165" s="15"/>
      <c r="AE165" s="15"/>
      <c r="AT165" s="263" t="s">
        <v>139</v>
      </c>
      <c r="AU165" s="263" t="s">
        <v>87</v>
      </c>
      <c r="AV165" s="15" t="s">
        <v>85</v>
      </c>
      <c r="AW165" s="15" t="s">
        <v>5</v>
      </c>
      <c r="AX165" s="15" t="s">
        <v>77</v>
      </c>
      <c r="AY165" s="263" t="s">
        <v>130</v>
      </c>
    </row>
    <row r="166" s="13" customFormat="1">
      <c r="A166" s="13"/>
      <c r="B166" s="231"/>
      <c r="C166" s="232"/>
      <c r="D166" s="233" t="s">
        <v>139</v>
      </c>
      <c r="E166" s="234" t="s">
        <v>1</v>
      </c>
      <c r="F166" s="235" t="s">
        <v>186</v>
      </c>
      <c r="G166" s="232"/>
      <c r="H166" s="236">
        <v>51.965000000000003</v>
      </c>
      <c r="I166" s="237"/>
      <c r="J166" s="237"/>
      <c r="K166" s="232"/>
      <c r="L166" s="232"/>
      <c r="M166" s="238"/>
      <c r="N166" s="239"/>
      <c r="O166" s="240"/>
      <c r="P166" s="240"/>
      <c r="Q166" s="240"/>
      <c r="R166" s="240"/>
      <c r="S166" s="240"/>
      <c r="T166" s="240"/>
      <c r="U166" s="240"/>
      <c r="V166" s="240"/>
      <c r="W166" s="240"/>
      <c r="X166" s="241"/>
      <c r="Y166" s="13"/>
      <c r="Z166" s="13"/>
      <c r="AA166" s="13"/>
      <c r="AB166" s="13"/>
      <c r="AC166" s="13"/>
      <c r="AD166" s="13"/>
      <c r="AE166" s="13"/>
      <c r="AT166" s="242" t="s">
        <v>139</v>
      </c>
      <c r="AU166" s="242" t="s">
        <v>87</v>
      </c>
      <c r="AV166" s="13" t="s">
        <v>87</v>
      </c>
      <c r="AW166" s="13" t="s">
        <v>5</v>
      </c>
      <c r="AX166" s="13" t="s">
        <v>77</v>
      </c>
      <c r="AY166" s="242" t="s">
        <v>130</v>
      </c>
    </row>
    <row r="167" s="13" customFormat="1">
      <c r="A167" s="13"/>
      <c r="B167" s="231"/>
      <c r="C167" s="232"/>
      <c r="D167" s="233" t="s">
        <v>139</v>
      </c>
      <c r="E167" s="234" t="s">
        <v>1</v>
      </c>
      <c r="F167" s="235" t="s">
        <v>187</v>
      </c>
      <c r="G167" s="232"/>
      <c r="H167" s="236">
        <v>39.200000000000003</v>
      </c>
      <c r="I167" s="237"/>
      <c r="J167" s="237"/>
      <c r="K167" s="232"/>
      <c r="L167" s="232"/>
      <c r="M167" s="238"/>
      <c r="N167" s="239"/>
      <c r="O167" s="240"/>
      <c r="P167" s="240"/>
      <c r="Q167" s="240"/>
      <c r="R167" s="240"/>
      <c r="S167" s="240"/>
      <c r="T167" s="240"/>
      <c r="U167" s="240"/>
      <c r="V167" s="240"/>
      <c r="W167" s="240"/>
      <c r="X167" s="241"/>
      <c r="Y167" s="13"/>
      <c r="Z167" s="13"/>
      <c r="AA167" s="13"/>
      <c r="AB167" s="13"/>
      <c r="AC167" s="13"/>
      <c r="AD167" s="13"/>
      <c r="AE167" s="13"/>
      <c r="AT167" s="242" t="s">
        <v>139</v>
      </c>
      <c r="AU167" s="242" t="s">
        <v>87</v>
      </c>
      <c r="AV167" s="13" t="s">
        <v>87</v>
      </c>
      <c r="AW167" s="13" t="s">
        <v>5</v>
      </c>
      <c r="AX167" s="13" t="s">
        <v>77</v>
      </c>
      <c r="AY167" s="242" t="s">
        <v>130</v>
      </c>
    </row>
    <row r="168" s="15" customFormat="1">
      <c r="A168" s="15"/>
      <c r="B168" s="254"/>
      <c r="C168" s="255"/>
      <c r="D168" s="233" t="s">
        <v>139</v>
      </c>
      <c r="E168" s="256" t="s">
        <v>1</v>
      </c>
      <c r="F168" s="257" t="s">
        <v>147</v>
      </c>
      <c r="G168" s="255"/>
      <c r="H168" s="256" t="s">
        <v>1</v>
      </c>
      <c r="I168" s="258"/>
      <c r="J168" s="258"/>
      <c r="K168" s="255"/>
      <c r="L168" s="255"/>
      <c r="M168" s="259"/>
      <c r="N168" s="260"/>
      <c r="O168" s="261"/>
      <c r="P168" s="261"/>
      <c r="Q168" s="261"/>
      <c r="R168" s="261"/>
      <c r="S168" s="261"/>
      <c r="T168" s="261"/>
      <c r="U168" s="261"/>
      <c r="V168" s="261"/>
      <c r="W168" s="261"/>
      <c r="X168" s="262"/>
      <c r="Y168" s="15"/>
      <c r="Z168" s="15"/>
      <c r="AA168" s="15"/>
      <c r="AB168" s="15"/>
      <c r="AC168" s="15"/>
      <c r="AD168" s="15"/>
      <c r="AE168" s="15"/>
      <c r="AT168" s="263" t="s">
        <v>139</v>
      </c>
      <c r="AU168" s="263" t="s">
        <v>87</v>
      </c>
      <c r="AV168" s="15" t="s">
        <v>85</v>
      </c>
      <c r="AW168" s="15" t="s">
        <v>5</v>
      </c>
      <c r="AX168" s="15" t="s">
        <v>77</v>
      </c>
      <c r="AY168" s="263" t="s">
        <v>130</v>
      </c>
    </row>
    <row r="169" s="13" customFormat="1">
      <c r="A169" s="13"/>
      <c r="B169" s="231"/>
      <c r="C169" s="232"/>
      <c r="D169" s="233" t="s">
        <v>139</v>
      </c>
      <c r="E169" s="234" t="s">
        <v>1</v>
      </c>
      <c r="F169" s="235" t="s">
        <v>148</v>
      </c>
      <c r="G169" s="232"/>
      <c r="H169" s="236">
        <v>5.625</v>
      </c>
      <c r="I169" s="237"/>
      <c r="J169" s="237"/>
      <c r="K169" s="232"/>
      <c r="L169" s="232"/>
      <c r="M169" s="238"/>
      <c r="N169" s="239"/>
      <c r="O169" s="240"/>
      <c r="P169" s="240"/>
      <c r="Q169" s="240"/>
      <c r="R169" s="240"/>
      <c r="S169" s="240"/>
      <c r="T169" s="240"/>
      <c r="U169" s="240"/>
      <c r="V169" s="240"/>
      <c r="W169" s="240"/>
      <c r="X169" s="241"/>
      <c r="Y169" s="13"/>
      <c r="Z169" s="13"/>
      <c r="AA169" s="13"/>
      <c r="AB169" s="13"/>
      <c r="AC169" s="13"/>
      <c r="AD169" s="13"/>
      <c r="AE169" s="13"/>
      <c r="AT169" s="242" t="s">
        <v>139</v>
      </c>
      <c r="AU169" s="242" t="s">
        <v>87</v>
      </c>
      <c r="AV169" s="13" t="s">
        <v>87</v>
      </c>
      <c r="AW169" s="13" t="s">
        <v>5</v>
      </c>
      <c r="AX169" s="13" t="s">
        <v>77</v>
      </c>
      <c r="AY169" s="242" t="s">
        <v>130</v>
      </c>
    </row>
    <row r="170" s="15" customFormat="1">
      <c r="A170" s="15"/>
      <c r="B170" s="254"/>
      <c r="C170" s="255"/>
      <c r="D170" s="233" t="s">
        <v>139</v>
      </c>
      <c r="E170" s="256" t="s">
        <v>1</v>
      </c>
      <c r="F170" s="257" t="s">
        <v>149</v>
      </c>
      <c r="G170" s="255"/>
      <c r="H170" s="256" t="s">
        <v>1</v>
      </c>
      <c r="I170" s="258"/>
      <c r="J170" s="258"/>
      <c r="K170" s="255"/>
      <c r="L170" s="255"/>
      <c r="M170" s="259"/>
      <c r="N170" s="260"/>
      <c r="O170" s="261"/>
      <c r="P170" s="261"/>
      <c r="Q170" s="261"/>
      <c r="R170" s="261"/>
      <c r="S170" s="261"/>
      <c r="T170" s="261"/>
      <c r="U170" s="261"/>
      <c r="V170" s="261"/>
      <c r="W170" s="261"/>
      <c r="X170" s="262"/>
      <c r="Y170" s="15"/>
      <c r="Z170" s="15"/>
      <c r="AA170" s="15"/>
      <c r="AB170" s="15"/>
      <c r="AC170" s="15"/>
      <c r="AD170" s="15"/>
      <c r="AE170" s="15"/>
      <c r="AT170" s="263" t="s">
        <v>139</v>
      </c>
      <c r="AU170" s="263" t="s">
        <v>87</v>
      </c>
      <c r="AV170" s="15" t="s">
        <v>85</v>
      </c>
      <c r="AW170" s="15" t="s">
        <v>5</v>
      </c>
      <c r="AX170" s="15" t="s">
        <v>77</v>
      </c>
      <c r="AY170" s="263" t="s">
        <v>130</v>
      </c>
    </row>
    <row r="171" s="13" customFormat="1">
      <c r="A171" s="13"/>
      <c r="B171" s="231"/>
      <c r="C171" s="232"/>
      <c r="D171" s="233" t="s">
        <v>139</v>
      </c>
      <c r="E171" s="234" t="s">
        <v>1</v>
      </c>
      <c r="F171" s="235" t="s">
        <v>150</v>
      </c>
      <c r="G171" s="232"/>
      <c r="H171" s="236">
        <v>3.375</v>
      </c>
      <c r="I171" s="237"/>
      <c r="J171" s="237"/>
      <c r="K171" s="232"/>
      <c r="L171" s="232"/>
      <c r="M171" s="238"/>
      <c r="N171" s="239"/>
      <c r="O171" s="240"/>
      <c r="P171" s="240"/>
      <c r="Q171" s="240"/>
      <c r="R171" s="240"/>
      <c r="S171" s="240"/>
      <c r="T171" s="240"/>
      <c r="U171" s="240"/>
      <c r="V171" s="240"/>
      <c r="W171" s="240"/>
      <c r="X171" s="241"/>
      <c r="Y171" s="13"/>
      <c r="Z171" s="13"/>
      <c r="AA171" s="13"/>
      <c r="AB171" s="13"/>
      <c r="AC171" s="13"/>
      <c r="AD171" s="13"/>
      <c r="AE171" s="13"/>
      <c r="AT171" s="242" t="s">
        <v>139</v>
      </c>
      <c r="AU171" s="242" t="s">
        <v>87</v>
      </c>
      <c r="AV171" s="13" t="s">
        <v>87</v>
      </c>
      <c r="AW171" s="13" t="s">
        <v>5</v>
      </c>
      <c r="AX171" s="13" t="s">
        <v>77</v>
      </c>
      <c r="AY171" s="242" t="s">
        <v>130</v>
      </c>
    </row>
    <row r="172" s="15" customFormat="1">
      <c r="A172" s="15"/>
      <c r="B172" s="254"/>
      <c r="C172" s="255"/>
      <c r="D172" s="233" t="s">
        <v>139</v>
      </c>
      <c r="E172" s="256" t="s">
        <v>1</v>
      </c>
      <c r="F172" s="257" t="s">
        <v>188</v>
      </c>
      <c r="G172" s="255"/>
      <c r="H172" s="256" t="s">
        <v>1</v>
      </c>
      <c r="I172" s="258"/>
      <c r="J172" s="258"/>
      <c r="K172" s="255"/>
      <c r="L172" s="255"/>
      <c r="M172" s="259"/>
      <c r="N172" s="260"/>
      <c r="O172" s="261"/>
      <c r="P172" s="261"/>
      <c r="Q172" s="261"/>
      <c r="R172" s="261"/>
      <c r="S172" s="261"/>
      <c r="T172" s="261"/>
      <c r="U172" s="261"/>
      <c r="V172" s="261"/>
      <c r="W172" s="261"/>
      <c r="X172" s="262"/>
      <c r="Y172" s="15"/>
      <c r="Z172" s="15"/>
      <c r="AA172" s="15"/>
      <c r="AB172" s="15"/>
      <c r="AC172" s="15"/>
      <c r="AD172" s="15"/>
      <c r="AE172" s="15"/>
      <c r="AT172" s="263" t="s">
        <v>139</v>
      </c>
      <c r="AU172" s="263" t="s">
        <v>87</v>
      </c>
      <c r="AV172" s="15" t="s">
        <v>85</v>
      </c>
      <c r="AW172" s="15" t="s">
        <v>5</v>
      </c>
      <c r="AX172" s="15" t="s">
        <v>77</v>
      </c>
      <c r="AY172" s="263" t="s">
        <v>130</v>
      </c>
    </row>
    <row r="173" s="13" customFormat="1">
      <c r="A173" s="13"/>
      <c r="B173" s="231"/>
      <c r="C173" s="232"/>
      <c r="D173" s="233" t="s">
        <v>139</v>
      </c>
      <c r="E173" s="234" t="s">
        <v>1</v>
      </c>
      <c r="F173" s="235" t="s">
        <v>189</v>
      </c>
      <c r="G173" s="232"/>
      <c r="H173" s="236">
        <v>27.600000000000001</v>
      </c>
      <c r="I173" s="237"/>
      <c r="J173" s="237"/>
      <c r="K173" s="232"/>
      <c r="L173" s="232"/>
      <c r="M173" s="238"/>
      <c r="N173" s="239"/>
      <c r="O173" s="240"/>
      <c r="P173" s="240"/>
      <c r="Q173" s="240"/>
      <c r="R173" s="240"/>
      <c r="S173" s="240"/>
      <c r="T173" s="240"/>
      <c r="U173" s="240"/>
      <c r="V173" s="240"/>
      <c r="W173" s="240"/>
      <c r="X173" s="241"/>
      <c r="Y173" s="13"/>
      <c r="Z173" s="13"/>
      <c r="AA173" s="13"/>
      <c r="AB173" s="13"/>
      <c r="AC173" s="13"/>
      <c r="AD173" s="13"/>
      <c r="AE173" s="13"/>
      <c r="AT173" s="242" t="s">
        <v>139</v>
      </c>
      <c r="AU173" s="242" t="s">
        <v>87</v>
      </c>
      <c r="AV173" s="13" t="s">
        <v>87</v>
      </c>
      <c r="AW173" s="13" t="s">
        <v>5</v>
      </c>
      <c r="AX173" s="13" t="s">
        <v>77</v>
      </c>
      <c r="AY173" s="242" t="s">
        <v>130</v>
      </c>
    </row>
    <row r="174" s="15" customFormat="1">
      <c r="A174" s="15"/>
      <c r="B174" s="254"/>
      <c r="C174" s="255"/>
      <c r="D174" s="233" t="s">
        <v>139</v>
      </c>
      <c r="E174" s="256" t="s">
        <v>1</v>
      </c>
      <c r="F174" s="257" t="s">
        <v>159</v>
      </c>
      <c r="G174" s="255"/>
      <c r="H174" s="256" t="s">
        <v>1</v>
      </c>
      <c r="I174" s="258"/>
      <c r="J174" s="258"/>
      <c r="K174" s="255"/>
      <c r="L174" s="255"/>
      <c r="M174" s="259"/>
      <c r="N174" s="260"/>
      <c r="O174" s="261"/>
      <c r="P174" s="261"/>
      <c r="Q174" s="261"/>
      <c r="R174" s="261"/>
      <c r="S174" s="261"/>
      <c r="T174" s="261"/>
      <c r="U174" s="261"/>
      <c r="V174" s="261"/>
      <c r="W174" s="261"/>
      <c r="X174" s="262"/>
      <c r="Y174" s="15"/>
      <c r="Z174" s="15"/>
      <c r="AA174" s="15"/>
      <c r="AB174" s="15"/>
      <c r="AC174" s="15"/>
      <c r="AD174" s="15"/>
      <c r="AE174" s="15"/>
      <c r="AT174" s="263" t="s">
        <v>139</v>
      </c>
      <c r="AU174" s="263" t="s">
        <v>87</v>
      </c>
      <c r="AV174" s="15" t="s">
        <v>85</v>
      </c>
      <c r="AW174" s="15" t="s">
        <v>5</v>
      </c>
      <c r="AX174" s="15" t="s">
        <v>77</v>
      </c>
      <c r="AY174" s="263" t="s">
        <v>130</v>
      </c>
    </row>
    <row r="175" s="13" customFormat="1">
      <c r="A175" s="13"/>
      <c r="B175" s="231"/>
      <c r="C175" s="232"/>
      <c r="D175" s="233" t="s">
        <v>139</v>
      </c>
      <c r="E175" s="234" t="s">
        <v>1</v>
      </c>
      <c r="F175" s="235" t="s">
        <v>190</v>
      </c>
      <c r="G175" s="232"/>
      <c r="H175" s="236">
        <v>3</v>
      </c>
      <c r="I175" s="237"/>
      <c r="J175" s="237"/>
      <c r="K175" s="232"/>
      <c r="L175" s="232"/>
      <c r="M175" s="238"/>
      <c r="N175" s="239"/>
      <c r="O175" s="240"/>
      <c r="P175" s="240"/>
      <c r="Q175" s="240"/>
      <c r="R175" s="240"/>
      <c r="S175" s="240"/>
      <c r="T175" s="240"/>
      <c r="U175" s="240"/>
      <c r="V175" s="240"/>
      <c r="W175" s="240"/>
      <c r="X175" s="241"/>
      <c r="Y175" s="13"/>
      <c r="Z175" s="13"/>
      <c r="AA175" s="13"/>
      <c r="AB175" s="13"/>
      <c r="AC175" s="13"/>
      <c r="AD175" s="13"/>
      <c r="AE175" s="13"/>
      <c r="AT175" s="242" t="s">
        <v>139</v>
      </c>
      <c r="AU175" s="242" t="s">
        <v>87</v>
      </c>
      <c r="AV175" s="13" t="s">
        <v>87</v>
      </c>
      <c r="AW175" s="13" t="s">
        <v>5</v>
      </c>
      <c r="AX175" s="13" t="s">
        <v>77</v>
      </c>
      <c r="AY175" s="242" t="s">
        <v>130</v>
      </c>
    </row>
    <row r="176" s="15" customFormat="1">
      <c r="A176" s="15"/>
      <c r="B176" s="254"/>
      <c r="C176" s="255"/>
      <c r="D176" s="233" t="s">
        <v>139</v>
      </c>
      <c r="E176" s="256" t="s">
        <v>1</v>
      </c>
      <c r="F176" s="257" t="s">
        <v>151</v>
      </c>
      <c r="G176" s="255"/>
      <c r="H176" s="256" t="s">
        <v>1</v>
      </c>
      <c r="I176" s="258"/>
      <c r="J176" s="258"/>
      <c r="K176" s="255"/>
      <c r="L176" s="255"/>
      <c r="M176" s="259"/>
      <c r="N176" s="260"/>
      <c r="O176" s="261"/>
      <c r="P176" s="261"/>
      <c r="Q176" s="261"/>
      <c r="R176" s="261"/>
      <c r="S176" s="261"/>
      <c r="T176" s="261"/>
      <c r="U176" s="261"/>
      <c r="V176" s="261"/>
      <c r="W176" s="261"/>
      <c r="X176" s="262"/>
      <c r="Y176" s="15"/>
      <c r="Z176" s="15"/>
      <c r="AA176" s="15"/>
      <c r="AB176" s="15"/>
      <c r="AC176" s="15"/>
      <c r="AD176" s="15"/>
      <c r="AE176" s="15"/>
      <c r="AT176" s="263" t="s">
        <v>139</v>
      </c>
      <c r="AU176" s="263" t="s">
        <v>87</v>
      </c>
      <c r="AV176" s="15" t="s">
        <v>85</v>
      </c>
      <c r="AW176" s="15" t="s">
        <v>5</v>
      </c>
      <c r="AX176" s="15" t="s">
        <v>77</v>
      </c>
      <c r="AY176" s="263" t="s">
        <v>130</v>
      </c>
    </row>
    <row r="177" s="13" customFormat="1">
      <c r="A177" s="13"/>
      <c r="B177" s="231"/>
      <c r="C177" s="232"/>
      <c r="D177" s="233" t="s">
        <v>139</v>
      </c>
      <c r="E177" s="234" t="s">
        <v>1</v>
      </c>
      <c r="F177" s="235" t="s">
        <v>191</v>
      </c>
      <c r="G177" s="232"/>
      <c r="H177" s="236">
        <v>4</v>
      </c>
      <c r="I177" s="237"/>
      <c r="J177" s="237"/>
      <c r="K177" s="232"/>
      <c r="L177" s="232"/>
      <c r="M177" s="238"/>
      <c r="N177" s="239"/>
      <c r="O177" s="240"/>
      <c r="P177" s="240"/>
      <c r="Q177" s="240"/>
      <c r="R177" s="240"/>
      <c r="S177" s="240"/>
      <c r="T177" s="240"/>
      <c r="U177" s="240"/>
      <c r="V177" s="240"/>
      <c r="W177" s="240"/>
      <c r="X177" s="241"/>
      <c r="Y177" s="13"/>
      <c r="Z177" s="13"/>
      <c r="AA177" s="13"/>
      <c r="AB177" s="13"/>
      <c r="AC177" s="13"/>
      <c r="AD177" s="13"/>
      <c r="AE177" s="13"/>
      <c r="AT177" s="242" t="s">
        <v>139</v>
      </c>
      <c r="AU177" s="242" t="s">
        <v>87</v>
      </c>
      <c r="AV177" s="13" t="s">
        <v>87</v>
      </c>
      <c r="AW177" s="13" t="s">
        <v>5</v>
      </c>
      <c r="AX177" s="13" t="s">
        <v>77</v>
      </c>
      <c r="AY177" s="242" t="s">
        <v>130</v>
      </c>
    </row>
    <row r="178" s="15" customFormat="1">
      <c r="A178" s="15"/>
      <c r="B178" s="254"/>
      <c r="C178" s="255"/>
      <c r="D178" s="233" t="s">
        <v>139</v>
      </c>
      <c r="E178" s="256" t="s">
        <v>1</v>
      </c>
      <c r="F178" s="257" t="s">
        <v>192</v>
      </c>
      <c r="G178" s="255"/>
      <c r="H178" s="256" t="s">
        <v>1</v>
      </c>
      <c r="I178" s="258"/>
      <c r="J178" s="258"/>
      <c r="K178" s="255"/>
      <c r="L178" s="255"/>
      <c r="M178" s="259"/>
      <c r="N178" s="260"/>
      <c r="O178" s="261"/>
      <c r="P178" s="261"/>
      <c r="Q178" s="261"/>
      <c r="R178" s="261"/>
      <c r="S178" s="261"/>
      <c r="T178" s="261"/>
      <c r="U178" s="261"/>
      <c r="V178" s="261"/>
      <c r="W178" s="261"/>
      <c r="X178" s="262"/>
      <c r="Y178" s="15"/>
      <c r="Z178" s="15"/>
      <c r="AA178" s="15"/>
      <c r="AB178" s="15"/>
      <c r="AC178" s="15"/>
      <c r="AD178" s="15"/>
      <c r="AE178" s="15"/>
      <c r="AT178" s="263" t="s">
        <v>139</v>
      </c>
      <c r="AU178" s="263" t="s">
        <v>87</v>
      </c>
      <c r="AV178" s="15" t="s">
        <v>85</v>
      </c>
      <c r="AW178" s="15" t="s">
        <v>5</v>
      </c>
      <c r="AX178" s="15" t="s">
        <v>77</v>
      </c>
      <c r="AY178" s="263" t="s">
        <v>130</v>
      </c>
    </row>
    <row r="179" s="13" customFormat="1">
      <c r="A179" s="13"/>
      <c r="B179" s="231"/>
      <c r="C179" s="232"/>
      <c r="D179" s="233" t="s">
        <v>139</v>
      </c>
      <c r="E179" s="234" t="s">
        <v>1</v>
      </c>
      <c r="F179" s="235" t="s">
        <v>162</v>
      </c>
      <c r="G179" s="232"/>
      <c r="H179" s="236">
        <v>3.96</v>
      </c>
      <c r="I179" s="237"/>
      <c r="J179" s="237"/>
      <c r="K179" s="232"/>
      <c r="L179" s="232"/>
      <c r="M179" s="238"/>
      <c r="N179" s="239"/>
      <c r="O179" s="240"/>
      <c r="P179" s="240"/>
      <c r="Q179" s="240"/>
      <c r="R179" s="240"/>
      <c r="S179" s="240"/>
      <c r="T179" s="240"/>
      <c r="U179" s="240"/>
      <c r="V179" s="240"/>
      <c r="W179" s="240"/>
      <c r="X179" s="241"/>
      <c r="Y179" s="13"/>
      <c r="Z179" s="13"/>
      <c r="AA179" s="13"/>
      <c r="AB179" s="13"/>
      <c r="AC179" s="13"/>
      <c r="AD179" s="13"/>
      <c r="AE179" s="13"/>
      <c r="AT179" s="242" t="s">
        <v>139</v>
      </c>
      <c r="AU179" s="242" t="s">
        <v>87</v>
      </c>
      <c r="AV179" s="13" t="s">
        <v>87</v>
      </c>
      <c r="AW179" s="13" t="s">
        <v>5</v>
      </c>
      <c r="AX179" s="13" t="s">
        <v>77</v>
      </c>
      <c r="AY179" s="242" t="s">
        <v>130</v>
      </c>
    </row>
    <row r="180" s="14" customFormat="1">
      <c r="A180" s="14"/>
      <c r="B180" s="243"/>
      <c r="C180" s="244"/>
      <c r="D180" s="233" t="s">
        <v>139</v>
      </c>
      <c r="E180" s="245" t="s">
        <v>1</v>
      </c>
      <c r="F180" s="246" t="s">
        <v>142</v>
      </c>
      <c r="G180" s="244"/>
      <c r="H180" s="247">
        <v>157.72499999999999</v>
      </c>
      <c r="I180" s="248"/>
      <c r="J180" s="248"/>
      <c r="K180" s="244"/>
      <c r="L180" s="244"/>
      <c r="M180" s="249"/>
      <c r="N180" s="250"/>
      <c r="O180" s="251"/>
      <c r="P180" s="251"/>
      <c r="Q180" s="251"/>
      <c r="R180" s="251"/>
      <c r="S180" s="251"/>
      <c r="T180" s="251"/>
      <c r="U180" s="251"/>
      <c r="V180" s="251"/>
      <c r="W180" s="251"/>
      <c r="X180" s="252"/>
      <c r="Y180" s="14"/>
      <c r="Z180" s="14"/>
      <c r="AA180" s="14"/>
      <c r="AB180" s="14"/>
      <c r="AC180" s="14"/>
      <c r="AD180" s="14"/>
      <c r="AE180" s="14"/>
      <c r="AT180" s="253" t="s">
        <v>139</v>
      </c>
      <c r="AU180" s="253" t="s">
        <v>87</v>
      </c>
      <c r="AV180" s="14" t="s">
        <v>137</v>
      </c>
      <c r="AW180" s="14" t="s">
        <v>5</v>
      </c>
      <c r="AX180" s="14" t="s">
        <v>85</v>
      </c>
      <c r="AY180" s="253" t="s">
        <v>130</v>
      </c>
    </row>
    <row r="181" s="2" customFormat="1" ht="24.15" customHeight="1">
      <c r="A181" s="38"/>
      <c r="B181" s="39"/>
      <c r="C181" s="217" t="s">
        <v>193</v>
      </c>
      <c r="D181" s="217" t="s">
        <v>132</v>
      </c>
      <c r="E181" s="218" t="s">
        <v>194</v>
      </c>
      <c r="F181" s="219" t="s">
        <v>195</v>
      </c>
      <c r="G181" s="220" t="s">
        <v>145</v>
      </c>
      <c r="H181" s="221">
        <v>12.880000000000001</v>
      </c>
      <c r="I181" s="222"/>
      <c r="J181" s="222"/>
      <c r="K181" s="223">
        <f>ROUND(P181*H181,2)</f>
        <v>0</v>
      </c>
      <c r="L181" s="219" t="s">
        <v>136</v>
      </c>
      <c r="M181" s="44"/>
      <c r="N181" s="224" t="s">
        <v>1</v>
      </c>
      <c r="O181" s="225" t="s">
        <v>40</v>
      </c>
      <c r="P181" s="226">
        <f>I181+J181</f>
        <v>0</v>
      </c>
      <c r="Q181" s="226">
        <f>ROUND(I181*H181,2)</f>
        <v>0</v>
      </c>
      <c r="R181" s="226">
        <f>ROUND(J181*H181,2)</f>
        <v>0</v>
      </c>
      <c r="S181" s="91"/>
      <c r="T181" s="227">
        <f>S181*H181</f>
        <v>0</v>
      </c>
      <c r="U181" s="227">
        <v>0</v>
      </c>
      <c r="V181" s="227">
        <f>U181*H181</f>
        <v>0</v>
      </c>
      <c r="W181" s="227">
        <v>0</v>
      </c>
      <c r="X181" s="228">
        <f>W181*H181</f>
        <v>0</v>
      </c>
      <c r="Y181" s="38"/>
      <c r="Z181" s="38"/>
      <c r="AA181" s="38"/>
      <c r="AB181" s="38"/>
      <c r="AC181" s="38"/>
      <c r="AD181" s="38"/>
      <c r="AE181" s="38"/>
      <c r="AR181" s="229" t="s">
        <v>137</v>
      </c>
      <c r="AT181" s="229" t="s">
        <v>132</v>
      </c>
      <c r="AU181" s="229" t="s">
        <v>87</v>
      </c>
      <c r="AY181" s="17" t="s">
        <v>130</v>
      </c>
      <c r="BE181" s="230">
        <f>IF(O181="základní",K181,0)</f>
        <v>0</v>
      </c>
      <c r="BF181" s="230">
        <f>IF(O181="snížená",K181,0)</f>
        <v>0</v>
      </c>
      <c r="BG181" s="230">
        <f>IF(O181="zákl. přenesená",K181,0)</f>
        <v>0</v>
      </c>
      <c r="BH181" s="230">
        <f>IF(O181="sníž. přenesená",K181,0)</f>
        <v>0</v>
      </c>
      <c r="BI181" s="230">
        <f>IF(O181="nulová",K181,0)</f>
        <v>0</v>
      </c>
      <c r="BJ181" s="17" t="s">
        <v>85</v>
      </c>
      <c r="BK181" s="230">
        <f>ROUND(P181*H181,2)</f>
        <v>0</v>
      </c>
      <c r="BL181" s="17" t="s">
        <v>137</v>
      </c>
      <c r="BM181" s="229" t="s">
        <v>196</v>
      </c>
    </row>
    <row r="182" s="15" customFormat="1">
      <c r="A182" s="15"/>
      <c r="B182" s="254"/>
      <c r="C182" s="255"/>
      <c r="D182" s="233" t="s">
        <v>139</v>
      </c>
      <c r="E182" s="256" t="s">
        <v>1</v>
      </c>
      <c r="F182" s="257" t="s">
        <v>157</v>
      </c>
      <c r="G182" s="255"/>
      <c r="H182" s="256" t="s">
        <v>1</v>
      </c>
      <c r="I182" s="258"/>
      <c r="J182" s="258"/>
      <c r="K182" s="255"/>
      <c r="L182" s="255"/>
      <c r="M182" s="259"/>
      <c r="N182" s="260"/>
      <c r="O182" s="261"/>
      <c r="P182" s="261"/>
      <c r="Q182" s="261"/>
      <c r="R182" s="261"/>
      <c r="S182" s="261"/>
      <c r="T182" s="261"/>
      <c r="U182" s="261"/>
      <c r="V182" s="261"/>
      <c r="W182" s="261"/>
      <c r="X182" s="262"/>
      <c r="Y182" s="15"/>
      <c r="Z182" s="15"/>
      <c r="AA182" s="15"/>
      <c r="AB182" s="15"/>
      <c r="AC182" s="15"/>
      <c r="AD182" s="15"/>
      <c r="AE182" s="15"/>
      <c r="AT182" s="263" t="s">
        <v>139</v>
      </c>
      <c r="AU182" s="263" t="s">
        <v>87</v>
      </c>
      <c r="AV182" s="15" t="s">
        <v>85</v>
      </c>
      <c r="AW182" s="15" t="s">
        <v>5</v>
      </c>
      <c r="AX182" s="15" t="s">
        <v>77</v>
      </c>
      <c r="AY182" s="263" t="s">
        <v>130</v>
      </c>
    </row>
    <row r="183" s="13" customFormat="1">
      <c r="A183" s="13"/>
      <c r="B183" s="231"/>
      <c r="C183" s="232"/>
      <c r="D183" s="233" t="s">
        <v>139</v>
      </c>
      <c r="E183" s="234" t="s">
        <v>1</v>
      </c>
      <c r="F183" s="235" t="s">
        <v>197</v>
      </c>
      <c r="G183" s="232"/>
      <c r="H183" s="236">
        <v>12.880000000000001</v>
      </c>
      <c r="I183" s="237"/>
      <c r="J183" s="237"/>
      <c r="K183" s="232"/>
      <c r="L183" s="232"/>
      <c r="M183" s="238"/>
      <c r="N183" s="239"/>
      <c r="O183" s="240"/>
      <c r="P183" s="240"/>
      <c r="Q183" s="240"/>
      <c r="R183" s="240"/>
      <c r="S183" s="240"/>
      <c r="T183" s="240"/>
      <c r="U183" s="240"/>
      <c r="V183" s="240"/>
      <c r="W183" s="240"/>
      <c r="X183" s="241"/>
      <c r="Y183" s="13"/>
      <c r="Z183" s="13"/>
      <c r="AA183" s="13"/>
      <c r="AB183" s="13"/>
      <c r="AC183" s="13"/>
      <c r="AD183" s="13"/>
      <c r="AE183" s="13"/>
      <c r="AT183" s="242" t="s">
        <v>139</v>
      </c>
      <c r="AU183" s="242" t="s">
        <v>87</v>
      </c>
      <c r="AV183" s="13" t="s">
        <v>87</v>
      </c>
      <c r="AW183" s="13" t="s">
        <v>5</v>
      </c>
      <c r="AX183" s="13" t="s">
        <v>85</v>
      </c>
      <c r="AY183" s="242" t="s">
        <v>130</v>
      </c>
    </row>
    <row r="184" s="2" customFormat="1" ht="24.15" customHeight="1">
      <c r="A184" s="38"/>
      <c r="B184" s="39"/>
      <c r="C184" s="264" t="s">
        <v>198</v>
      </c>
      <c r="D184" s="264" t="s">
        <v>199</v>
      </c>
      <c r="E184" s="265" t="s">
        <v>200</v>
      </c>
      <c r="F184" s="266" t="s">
        <v>201</v>
      </c>
      <c r="G184" s="267" t="s">
        <v>202</v>
      </c>
      <c r="H184" s="268">
        <v>25.760000000000002</v>
      </c>
      <c r="I184" s="269"/>
      <c r="J184" s="270"/>
      <c r="K184" s="271">
        <f>ROUND(P184*H184,2)</f>
        <v>0</v>
      </c>
      <c r="L184" s="266" t="s">
        <v>136</v>
      </c>
      <c r="M184" s="272"/>
      <c r="N184" s="273" t="s">
        <v>1</v>
      </c>
      <c r="O184" s="225" t="s">
        <v>40</v>
      </c>
      <c r="P184" s="226">
        <f>I184+J184</f>
        <v>0</v>
      </c>
      <c r="Q184" s="226">
        <f>ROUND(I184*H184,2)</f>
        <v>0</v>
      </c>
      <c r="R184" s="226">
        <f>ROUND(J184*H184,2)</f>
        <v>0</v>
      </c>
      <c r="S184" s="91"/>
      <c r="T184" s="227">
        <f>S184*H184</f>
        <v>0</v>
      </c>
      <c r="U184" s="227">
        <v>1</v>
      </c>
      <c r="V184" s="227">
        <f>U184*H184</f>
        <v>25.760000000000002</v>
      </c>
      <c r="W184" s="227">
        <v>0</v>
      </c>
      <c r="X184" s="228">
        <f>W184*H184</f>
        <v>0</v>
      </c>
      <c r="Y184" s="38"/>
      <c r="Z184" s="38"/>
      <c r="AA184" s="38"/>
      <c r="AB184" s="38"/>
      <c r="AC184" s="38"/>
      <c r="AD184" s="38"/>
      <c r="AE184" s="38"/>
      <c r="AR184" s="229" t="s">
        <v>198</v>
      </c>
      <c r="AT184" s="229" t="s">
        <v>199</v>
      </c>
      <c r="AU184" s="229" t="s">
        <v>87</v>
      </c>
      <c r="AY184" s="17" t="s">
        <v>130</v>
      </c>
      <c r="BE184" s="230">
        <f>IF(O184="základní",K184,0)</f>
        <v>0</v>
      </c>
      <c r="BF184" s="230">
        <f>IF(O184="snížená",K184,0)</f>
        <v>0</v>
      </c>
      <c r="BG184" s="230">
        <f>IF(O184="zákl. přenesená",K184,0)</f>
        <v>0</v>
      </c>
      <c r="BH184" s="230">
        <f>IF(O184="sníž. přenesená",K184,0)</f>
        <v>0</v>
      </c>
      <c r="BI184" s="230">
        <f>IF(O184="nulová",K184,0)</f>
        <v>0</v>
      </c>
      <c r="BJ184" s="17" t="s">
        <v>85</v>
      </c>
      <c r="BK184" s="230">
        <f>ROUND(P184*H184,2)</f>
        <v>0</v>
      </c>
      <c r="BL184" s="17" t="s">
        <v>137</v>
      </c>
      <c r="BM184" s="229" t="s">
        <v>203</v>
      </c>
    </row>
    <row r="185" s="13" customFormat="1">
      <c r="A185" s="13"/>
      <c r="B185" s="231"/>
      <c r="C185" s="232"/>
      <c r="D185" s="233" t="s">
        <v>139</v>
      </c>
      <c r="E185" s="232"/>
      <c r="F185" s="235" t="s">
        <v>204</v>
      </c>
      <c r="G185" s="232"/>
      <c r="H185" s="236">
        <v>25.760000000000002</v>
      </c>
      <c r="I185" s="237"/>
      <c r="J185" s="237"/>
      <c r="K185" s="232"/>
      <c r="L185" s="232"/>
      <c r="M185" s="238"/>
      <c r="N185" s="239"/>
      <c r="O185" s="240"/>
      <c r="P185" s="240"/>
      <c r="Q185" s="240"/>
      <c r="R185" s="240"/>
      <c r="S185" s="240"/>
      <c r="T185" s="240"/>
      <c r="U185" s="240"/>
      <c r="V185" s="240"/>
      <c r="W185" s="240"/>
      <c r="X185" s="241"/>
      <c r="Y185" s="13"/>
      <c r="Z185" s="13"/>
      <c r="AA185" s="13"/>
      <c r="AB185" s="13"/>
      <c r="AC185" s="13"/>
      <c r="AD185" s="13"/>
      <c r="AE185" s="13"/>
      <c r="AT185" s="242" t="s">
        <v>139</v>
      </c>
      <c r="AU185" s="242" t="s">
        <v>87</v>
      </c>
      <c r="AV185" s="13" t="s">
        <v>87</v>
      </c>
      <c r="AW185" s="13" t="s">
        <v>4</v>
      </c>
      <c r="AX185" s="13" t="s">
        <v>85</v>
      </c>
      <c r="AY185" s="242" t="s">
        <v>130</v>
      </c>
    </row>
    <row r="186" s="2" customFormat="1" ht="24.15" customHeight="1">
      <c r="A186" s="38"/>
      <c r="B186" s="39"/>
      <c r="C186" s="217" t="s">
        <v>205</v>
      </c>
      <c r="D186" s="217" t="s">
        <v>132</v>
      </c>
      <c r="E186" s="218" t="s">
        <v>206</v>
      </c>
      <c r="F186" s="219" t="s">
        <v>207</v>
      </c>
      <c r="G186" s="220" t="s">
        <v>135</v>
      </c>
      <c r="H186" s="221">
        <v>137.40000000000001</v>
      </c>
      <c r="I186" s="222"/>
      <c r="J186" s="222"/>
      <c r="K186" s="223">
        <f>ROUND(P186*H186,2)</f>
        <v>0</v>
      </c>
      <c r="L186" s="219" t="s">
        <v>136</v>
      </c>
      <c r="M186" s="44"/>
      <c r="N186" s="224" t="s">
        <v>1</v>
      </c>
      <c r="O186" s="225" t="s">
        <v>40</v>
      </c>
      <c r="P186" s="226">
        <f>I186+J186</f>
        <v>0</v>
      </c>
      <c r="Q186" s="226">
        <f>ROUND(I186*H186,2)</f>
        <v>0</v>
      </c>
      <c r="R186" s="226">
        <f>ROUND(J186*H186,2)</f>
        <v>0</v>
      </c>
      <c r="S186" s="91"/>
      <c r="T186" s="227">
        <f>S186*H186</f>
        <v>0</v>
      </c>
      <c r="U186" s="227">
        <v>0</v>
      </c>
      <c r="V186" s="227">
        <f>U186*H186</f>
        <v>0</v>
      </c>
      <c r="W186" s="227">
        <v>0</v>
      </c>
      <c r="X186" s="228">
        <f>W186*H186</f>
        <v>0</v>
      </c>
      <c r="Y186" s="38"/>
      <c r="Z186" s="38"/>
      <c r="AA186" s="38"/>
      <c r="AB186" s="38"/>
      <c r="AC186" s="38"/>
      <c r="AD186" s="38"/>
      <c r="AE186" s="38"/>
      <c r="AR186" s="229" t="s">
        <v>137</v>
      </c>
      <c r="AT186" s="229" t="s">
        <v>132</v>
      </c>
      <c r="AU186" s="229" t="s">
        <v>87</v>
      </c>
      <c r="AY186" s="17" t="s">
        <v>130</v>
      </c>
      <c r="BE186" s="230">
        <f>IF(O186="základní",K186,0)</f>
        <v>0</v>
      </c>
      <c r="BF186" s="230">
        <f>IF(O186="snížená",K186,0)</f>
        <v>0</v>
      </c>
      <c r="BG186" s="230">
        <f>IF(O186="zákl. přenesená",K186,0)</f>
        <v>0</v>
      </c>
      <c r="BH186" s="230">
        <f>IF(O186="sníž. přenesená",K186,0)</f>
        <v>0</v>
      </c>
      <c r="BI186" s="230">
        <f>IF(O186="nulová",K186,0)</f>
        <v>0</v>
      </c>
      <c r="BJ186" s="17" t="s">
        <v>85</v>
      </c>
      <c r="BK186" s="230">
        <f>ROUND(P186*H186,2)</f>
        <v>0</v>
      </c>
      <c r="BL186" s="17" t="s">
        <v>137</v>
      </c>
      <c r="BM186" s="229" t="s">
        <v>208</v>
      </c>
    </row>
    <row r="187" s="15" customFormat="1">
      <c r="A187" s="15"/>
      <c r="B187" s="254"/>
      <c r="C187" s="255"/>
      <c r="D187" s="233" t="s">
        <v>139</v>
      </c>
      <c r="E187" s="256" t="s">
        <v>1</v>
      </c>
      <c r="F187" s="257" t="s">
        <v>209</v>
      </c>
      <c r="G187" s="255"/>
      <c r="H187" s="256" t="s">
        <v>1</v>
      </c>
      <c r="I187" s="258"/>
      <c r="J187" s="258"/>
      <c r="K187" s="255"/>
      <c r="L187" s="255"/>
      <c r="M187" s="259"/>
      <c r="N187" s="260"/>
      <c r="O187" s="261"/>
      <c r="P187" s="261"/>
      <c r="Q187" s="261"/>
      <c r="R187" s="261"/>
      <c r="S187" s="261"/>
      <c r="T187" s="261"/>
      <c r="U187" s="261"/>
      <c r="V187" s="261"/>
      <c r="W187" s="261"/>
      <c r="X187" s="262"/>
      <c r="Y187" s="15"/>
      <c r="Z187" s="15"/>
      <c r="AA187" s="15"/>
      <c r="AB187" s="15"/>
      <c r="AC187" s="15"/>
      <c r="AD187" s="15"/>
      <c r="AE187" s="15"/>
      <c r="AT187" s="263" t="s">
        <v>139</v>
      </c>
      <c r="AU187" s="263" t="s">
        <v>87</v>
      </c>
      <c r="AV187" s="15" t="s">
        <v>85</v>
      </c>
      <c r="AW187" s="15" t="s">
        <v>5</v>
      </c>
      <c r="AX187" s="15" t="s">
        <v>77</v>
      </c>
      <c r="AY187" s="263" t="s">
        <v>130</v>
      </c>
    </row>
    <row r="188" s="13" customFormat="1">
      <c r="A188" s="13"/>
      <c r="B188" s="231"/>
      <c r="C188" s="232"/>
      <c r="D188" s="233" t="s">
        <v>139</v>
      </c>
      <c r="E188" s="234" t="s">
        <v>1</v>
      </c>
      <c r="F188" s="235" t="s">
        <v>210</v>
      </c>
      <c r="G188" s="232"/>
      <c r="H188" s="236">
        <v>109.40000000000001</v>
      </c>
      <c r="I188" s="237"/>
      <c r="J188" s="237"/>
      <c r="K188" s="232"/>
      <c r="L188" s="232"/>
      <c r="M188" s="238"/>
      <c r="N188" s="239"/>
      <c r="O188" s="240"/>
      <c r="P188" s="240"/>
      <c r="Q188" s="240"/>
      <c r="R188" s="240"/>
      <c r="S188" s="240"/>
      <c r="T188" s="240"/>
      <c r="U188" s="240"/>
      <c r="V188" s="240"/>
      <c r="W188" s="240"/>
      <c r="X188" s="241"/>
      <c r="Y188" s="13"/>
      <c r="Z188" s="13"/>
      <c r="AA188" s="13"/>
      <c r="AB188" s="13"/>
      <c r="AC188" s="13"/>
      <c r="AD188" s="13"/>
      <c r="AE188" s="13"/>
      <c r="AT188" s="242" t="s">
        <v>139</v>
      </c>
      <c r="AU188" s="242" t="s">
        <v>87</v>
      </c>
      <c r="AV188" s="13" t="s">
        <v>87</v>
      </c>
      <c r="AW188" s="13" t="s">
        <v>5</v>
      </c>
      <c r="AX188" s="13" t="s">
        <v>77</v>
      </c>
      <c r="AY188" s="242" t="s">
        <v>130</v>
      </c>
    </row>
    <row r="189" s="13" customFormat="1">
      <c r="A189" s="13"/>
      <c r="B189" s="231"/>
      <c r="C189" s="232"/>
      <c r="D189" s="233" t="s">
        <v>139</v>
      </c>
      <c r="E189" s="234" t="s">
        <v>1</v>
      </c>
      <c r="F189" s="235" t="s">
        <v>211</v>
      </c>
      <c r="G189" s="232"/>
      <c r="H189" s="236">
        <v>28</v>
      </c>
      <c r="I189" s="237"/>
      <c r="J189" s="237"/>
      <c r="K189" s="232"/>
      <c r="L189" s="232"/>
      <c r="M189" s="238"/>
      <c r="N189" s="239"/>
      <c r="O189" s="240"/>
      <c r="P189" s="240"/>
      <c r="Q189" s="240"/>
      <c r="R189" s="240"/>
      <c r="S189" s="240"/>
      <c r="T189" s="240"/>
      <c r="U189" s="240"/>
      <c r="V189" s="240"/>
      <c r="W189" s="240"/>
      <c r="X189" s="241"/>
      <c r="Y189" s="13"/>
      <c r="Z189" s="13"/>
      <c r="AA189" s="13"/>
      <c r="AB189" s="13"/>
      <c r="AC189" s="13"/>
      <c r="AD189" s="13"/>
      <c r="AE189" s="13"/>
      <c r="AT189" s="242" t="s">
        <v>139</v>
      </c>
      <c r="AU189" s="242" t="s">
        <v>87</v>
      </c>
      <c r="AV189" s="13" t="s">
        <v>87</v>
      </c>
      <c r="AW189" s="13" t="s">
        <v>5</v>
      </c>
      <c r="AX189" s="13" t="s">
        <v>77</v>
      </c>
      <c r="AY189" s="242" t="s">
        <v>130</v>
      </c>
    </row>
    <row r="190" s="14" customFormat="1">
      <c r="A190" s="14"/>
      <c r="B190" s="243"/>
      <c r="C190" s="244"/>
      <c r="D190" s="233" t="s">
        <v>139</v>
      </c>
      <c r="E190" s="245" t="s">
        <v>1</v>
      </c>
      <c r="F190" s="246" t="s">
        <v>142</v>
      </c>
      <c r="G190" s="244"/>
      <c r="H190" s="247">
        <v>137.40000000000001</v>
      </c>
      <c r="I190" s="248"/>
      <c r="J190" s="248"/>
      <c r="K190" s="244"/>
      <c r="L190" s="244"/>
      <c r="M190" s="249"/>
      <c r="N190" s="250"/>
      <c r="O190" s="251"/>
      <c r="P190" s="251"/>
      <c r="Q190" s="251"/>
      <c r="R190" s="251"/>
      <c r="S190" s="251"/>
      <c r="T190" s="251"/>
      <c r="U190" s="251"/>
      <c r="V190" s="251"/>
      <c r="W190" s="251"/>
      <c r="X190" s="252"/>
      <c r="Y190" s="14"/>
      <c r="Z190" s="14"/>
      <c r="AA190" s="14"/>
      <c r="AB190" s="14"/>
      <c r="AC190" s="14"/>
      <c r="AD190" s="14"/>
      <c r="AE190" s="14"/>
      <c r="AT190" s="253" t="s">
        <v>139</v>
      </c>
      <c r="AU190" s="253" t="s">
        <v>87</v>
      </c>
      <c r="AV190" s="14" t="s">
        <v>137</v>
      </c>
      <c r="AW190" s="14" t="s">
        <v>5</v>
      </c>
      <c r="AX190" s="14" t="s">
        <v>85</v>
      </c>
      <c r="AY190" s="253" t="s">
        <v>130</v>
      </c>
    </row>
    <row r="191" s="2" customFormat="1" ht="24.15" customHeight="1">
      <c r="A191" s="38"/>
      <c r="B191" s="39"/>
      <c r="C191" s="264" t="s">
        <v>212</v>
      </c>
      <c r="D191" s="264" t="s">
        <v>199</v>
      </c>
      <c r="E191" s="265" t="s">
        <v>213</v>
      </c>
      <c r="F191" s="266" t="s">
        <v>214</v>
      </c>
      <c r="G191" s="267" t="s">
        <v>215</v>
      </c>
      <c r="H191" s="268">
        <v>2.7480000000000002</v>
      </c>
      <c r="I191" s="269"/>
      <c r="J191" s="270"/>
      <c r="K191" s="271">
        <f>ROUND(P191*H191,2)</f>
        <v>0</v>
      </c>
      <c r="L191" s="266" t="s">
        <v>136</v>
      </c>
      <c r="M191" s="272"/>
      <c r="N191" s="273" t="s">
        <v>1</v>
      </c>
      <c r="O191" s="225" t="s">
        <v>40</v>
      </c>
      <c r="P191" s="226">
        <f>I191+J191</f>
        <v>0</v>
      </c>
      <c r="Q191" s="226">
        <f>ROUND(I191*H191,2)</f>
        <v>0</v>
      </c>
      <c r="R191" s="226">
        <f>ROUND(J191*H191,2)</f>
        <v>0</v>
      </c>
      <c r="S191" s="91"/>
      <c r="T191" s="227">
        <f>S191*H191</f>
        <v>0</v>
      </c>
      <c r="U191" s="227">
        <v>0.001</v>
      </c>
      <c r="V191" s="227">
        <f>U191*H191</f>
        <v>0.0027480000000000004</v>
      </c>
      <c r="W191" s="227">
        <v>0</v>
      </c>
      <c r="X191" s="228">
        <f>W191*H191</f>
        <v>0</v>
      </c>
      <c r="Y191" s="38"/>
      <c r="Z191" s="38"/>
      <c r="AA191" s="38"/>
      <c r="AB191" s="38"/>
      <c r="AC191" s="38"/>
      <c r="AD191" s="38"/>
      <c r="AE191" s="38"/>
      <c r="AR191" s="229" t="s">
        <v>198</v>
      </c>
      <c r="AT191" s="229" t="s">
        <v>199</v>
      </c>
      <c r="AU191" s="229" t="s">
        <v>87</v>
      </c>
      <c r="AY191" s="17" t="s">
        <v>130</v>
      </c>
      <c r="BE191" s="230">
        <f>IF(O191="základní",K191,0)</f>
        <v>0</v>
      </c>
      <c r="BF191" s="230">
        <f>IF(O191="snížená",K191,0)</f>
        <v>0</v>
      </c>
      <c r="BG191" s="230">
        <f>IF(O191="zákl. přenesená",K191,0)</f>
        <v>0</v>
      </c>
      <c r="BH191" s="230">
        <f>IF(O191="sníž. přenesená",K191,0)</f>
        <v>0</v>
      </c>
      <c r="BI191" s="230">
        <f>IF(O191="nulová",K191,0)</f>
        <v>0</v>
      </c>
      <c r="BJ191" s="17" t="s">
        <v>85</v>
      </c>
      <c r="BK191" s="230">
        <f>ROUND(P191*H191,2)</f>
        <v>0</v>
      </c>
      <c r="BL191" s="17" t="s">
        <v>137</v>
      </c>
      <c r="BM191" s="229" t="s">
        <v>216</v>
      </c>
    </row>
    <row r="192" s="13" customFormat="1">
      <c r="A192" s="13"/>
      <c r="B192" s="231"/>
      <c r="C192" s="232"/>
      <c r="D192" s="233" t="s">
        <v>139</v>
      </c>
      <c r="E192" s="232"/>
      <c r="F192" s="235" t="s">
        <v>217</v>
      </c>
      <c r="G192" s="232"/>
      <c r="H192" s="236">
        <v>2.7480000000000002</v>
      </c>
      <c r="I192" s="237"/>
      <c r="J192" s="237"/>
      <c r="K192" s="232"/>
      <c r="L192" s="232"/>
      <c r="M192" s="238"/>
      <c r="N192" s="239"/>
      <c r="O192" s="240"/>
      <c r="P192" s="240"/>
      <c r="Q192" s="240"/>
      <c r="R192" s="240"/>
      <c r="S192" s="240"/>
      <c r="T192" s="240"/>
      <c r="U192" s="240"/>
      <c r="V192" s="240"/>
      <c r="W192" s="240"/>
      <c r="X192" s="241"/>
      <c r="Y192" s="13"/>
      <c r="Z192" s="13"/>
      <c r="AA192" s="13"/>
      <c r="AB192" s="13"/>
      <c r="AC192" s="13"/>
      <c r="AD192" s="13"/>
      <c r="AE192" s="13"/>
      <c r="AT192" s="242" t="s">
        <v>139</v>
      </c>
      <c r="AU192" s="242" t="s">
        <v>87</v>
      </c>
      <c r="AV192" s="13" t="s">
        <v>87</v>
      </c>
      <c r="AW192" s="13" t="s">
        <v>4</v>
      </c>
      <c r="AX192" s="13" t="s">
        <v>85</v>
      </c>
      <c r="AY192" s="242" t="s">
        <v>130</v>
      </c>
    </row>
    <row r="193" s="2" customFormat="1" ht="24.15" customHeight="1">
      <c r="A193" s="38"/>
      <c r="B193" s="39"/>
      <c r="C193" s="217" t="s">
        <v>218</v>
      </c>
      <c r="D193" s="217" t="s">
        <v>132</v>
      </c>
      <c r="E193" s="218" t="s">
        <v>219</v>
      </c>
      <c r="F193" s="219" t="s">
        <v>220</v>
      </c>
      <c r="G193" s="220" t="s">
        <v>135</v>
      </c>
      <c r="H193" s="221">
        <v>207.40000000000001</v>
      </c>
      <c r="I193" s="222"/>
      <c r="J193" s="222"/>
      <c r="K193" s="223">
        <f>ROUND(P193*H193,2)</f>
        <v>0</v>
      </c>
      <c r="L193" s="219" t="s">
        <v>136</v>
      </c>
      <c r="M193" s="44"/>
      <c r="N193" s="224" t="s">
        <v>1</v>
      </c>
      <c r="O193" s="225" t="s">
        <v>40</v>
      </c>
      <c r="P193" s="226">
        <f>I193+J193</f>
        <v>0</v>
      </c>
      <c r="Q193" s="226">
        <f>ROUND(I193*H193,2)</f>
        <v>0</v>
      </c>
      <c r="R193" s="226">
        <f>ROUND(J193*H193,2)</f>
        <v>0</v>
      </c>
      <c r="S193" s="91"/>
      <c r="T193" s="227">
        <f>S193*H193</f>
        <v>0</v>
      </c>
      <c r="U193" s="227">
        <v>0</v>
      </c>
      <c r="V193" s="227">
        <f>U193*H193</f>
        <v>0</v>
      </c>
      <c r="W193" s="227">
        <v>0</v>
      </c>
      <c r="X193" s="228">
        <f>W193*H193</f>
        <v>0</v>
      </c>
      <c r="Y193" s="38"/>
      <c r="Z193" s="38"/>
      <c r="AA193" s="38"/>
      <c r="AB193" s="38"/>
      <c r="AC193" s="38"/>
      <c r="AD193" s="38"/>
      <c r="AE193" s="38"/>
      <c r="AR193" s="229" t="s">
        <v>137</v>
      </c>
      <c r="AT193" s="229" t="s">
        <v>132</v>
      </c>
      <c r="AU193" s="229" t="s">
        <v>87</v>
      </c>
      <c r="AY193" s="17" t="s">
        <v>130</v>
      </c>
      <c r="BE193" s="230">
        <f>IF(O193="základní",K193,0)</f>
        <v>0</v>
      </c>
      <c r="BF193" s="230">
        <f>IF(O193="snížená",K193,0)</f>
        <v>0</v>
      </c>
      <c r="BG193" s="230">
        <f>IF(O193="zákl. přenesená",K193,0)</f>
        <v>0</v>
      </c>
      <c r="BH193" s="230">
        <f>IF(O193="sníž. přenesená",K193,0)</f>
        <v>0</v>
      </c>
      <c r="BI193" s="230">
        <f>IF(O193="nulová",K193,0)</f>
        <v>0</v>
      </c>
      <c r="BJ193" s="17" t="s">
        <v>85</v>
      </c>
      <c r="BK193" s="230">
        <f>ROUND(P193*H193,2)</f>
        <v>0</v>
      </c>
      <c r="BL193" s="17" t="s">
        <v>137</v>
      </c>
      <c r="BM193" s="229" t="s">
        <v>221</v>
      </c>
    </row>
    <row r="194" s="12" customFormat="1" ht="22.8" customHeight="1">
      <c r="A194" s="12"/>
      <c r="B194" s="200"/>
      <c r="C194" s="201"/>
      <c r="D194" s="202" t="s">
        <v>76</v>
      </c>
      <c r="E194" s="215" t="s">
        <v>87</v>
      </c>
      <c r="F194" s="215" t="s">
        <v>222</v>
      </c>
      <c r="G194" s="201"/>
      <c r="H194" s="201"/>
      <c r="I194" s="204"/>
      <c r="J194" s="204"/>
      <c r="K194" s="216">
        <f>BK194</f>
        <v>0</v>
      </c>
      <c r="L194" s="201"/>
      <c r="M194" s="206"/>
      <c r="N194" s="207"/>
      <c r="O194" s="208"/>
      <c r="P194" s="208"/>
      <c r="Q194" s="209">
        <f>SUM(Q195:Q243)</f>
        <v>0</v>
      </c>
      <c r="R194" s="209">
        <f>SUM(R195:R243)</f>
        <v>0</v>
      </c>
      <c r="S194" s="208"/>
      <c r="T194" s="210">
        <f>SUM(T195:T243)</f>
        <v>0</v>
      </c>
      <c r="U194" s="208"/>
      <c r="V194" s="210">
        <f>SUM(V195:V243)</f>
        <v>558.094767176</v>
      </c>
      <c r="W194" s="208"/>
      <c r="X194" s="211">
        <f>SUM(X195:X243)</f>
        <v>0</v>
      </c>
      <c r="Y194" s="12"/>
      <c r="Z194" s="12"/>
      <c r="AA194" s="12"/>
      <c r="AB194" s="12"/>
      <c r="AC194" s="12"/>
      <c r="AD194" s="12"/>
      <c r="AE194" s="12"/>
      <c r="AR194" s="212" t="s">
        <v>85</v>
      </c>
      <c r="AT194" s="213" t="s">
        <v>76</v>
      </c>
      <c r="AU194" s="213" t="s">
        <v>85</v>
      </c>
      <c r="AY194" s="212" t="s">
        <v>130</v>
      </c>
      <c r="BK194" s="214">
        <f>SUM(BK195:BK243)</f>
        <v>0</v>
      </c>
    </row>
    <row r="195" s="2" customFormat="1" ht="33" customHeight="1">
      <c r="A195" s="38"/>
      <c r="B195" s="39"/>
      <c r="C195" s="217" t="s">
        <v>9</v>
      </c>
      <c r="D195" s="217" t="s">
        <v>132</v>
      </c>
      <c r="E195" s="218" t="s">
        <v>223</v>
      </c>
      <c r="F195" s="219" t="s">
        <v>224</v>
      </c>
      <c r="G195" s="220" t="s">
        <v>135</v>
      </c>
      <c r="H195" s="221">
        <v>71.5</v>
      </c>
      <c r="I195" s="222"/>
      <c r="J195" s="222"/>
      <c r="K195" s="223">
        <f>ROUND(P195*H195,2)</f>
        <v>0</v>
      </c>
      <c r="L195" s="219" t="s">
        <v>136</v>
      </c>
      <c r="M195" s="44"/>
      <c r="N195" s="224" t="s">
        <v>1</v>
      </c>
      <c r="O195" s="225" t="s">
        <v>40</v>
      </c>
      <c r="P195" s="226">
        <f>I195+J195</f>
        <v>0</v>
      </c>
      <c r="Q195" s="226">
        <f>ROUND(I195*H195,2)</f>
        <v>0</v>
      </c>
      <c r="R195" s="226">
        <f>ROUND(J195*H195,2)</f>
        <v>0</v>
      </c>
      <c r="S195" s="91"/>
      <c r="T195" s="227">
        <f>S195*H195</f>
        <v>0</v>
      </c>
      <c r="U195" s="227">
        <v>0.00031</v>
      </c>
      <c r="V195" s="227">
        <f>U195*H195</f>
        <v>0.022165000000000001</v>
      </c>
      <c r="W195" s="227">
        <v>0</v>
      </c>
      <c r="X195" s="228">
        <f>W195*H195</f>
        <v>0</v>
      </c>
      <c r="Y195" s="38"/>
      <c r="Z195" s="38"/>
      <c r="AA195" s="38"/>
      <c r="AB195" s="38"/>
      <c r="AC195" s="38"/>
      <c r="AD195" s="38"/>
      <c r="AE195" s="38"/>
      <c r="AR195" s="229" t="s">
        <v>137</v>
      </c>
      <c r="AT195" s="229" t="s">
        <v>132</v>
      </c>
      <c r="AU195" s="229" t="s">
        <v>87</v>
      </c>
      <c r="AY195" s="17" t="s">
        <v>130</v>
      </c>
      <c r="BE195" s="230">
        <f>IF(O195="základní",K195,0)</f>
        <v>0</v>
      </c>
      <c r="BF195" s="230">
        <f>IF(O195="snížená",K195,0)</f>
        <v>0</v>
      </c>
      <c r="BG195" s="230">
        <f>IF(O195="zákl. přenesená",K195,0)</f>
        <v>0</v>
      </c>
      <c r="BH195" s="230">
        <f>IF(O195="sníž. přenesená",K195,0)</f>
        <v>0</v>
      </c>
      <c r="BI195" s="230">
        <f>IF(O195="nulová",K195,0)</f>
        <v>0</v>
      </c>
      <c r="BJ195" s="17" t="s">
        <v>85</v>
      </c>
      <c r="BK195" s="230">
        <f>ROUND(P195*H195,2)</f>
        <v>0</v>
      </c>
      <c r="BL195" s="17" t="s">
        <v>137</v>
      </c>
      <c r="BM195" s="229" t="s">
        <v>225</v>
      </c>
    </row>
    <row r="196" s="13" customFormat="1">
      <c r="A196" s="13"/>
      <c r="B196" s="231"/>
      <c r="C196" s="232"/>
      <c r="D196" s="233" t="s">
        <v>139</v>
      </c>
      <c r="E196" s="234" t="s">
        <v>1</v>
      </c>
      <c r="F196" s="235" t="s">
        <v>226</v>
      </c>
      <c r="G196" s="232"/>
      <c r="H196" s="236">
        <v>71.5</v>
      </c>
      <c r="I196" s="237"/>
      <c r="J196" s="237"/>
      <c r="K196" s="232"/>
      <c r="L196" s="232"/>
      <c r="M196" s="238"/>
      <c r="N196" s="239"/>
      <c r="O196" s="240"/>
      <c r="P196" s="240"/>
      <c r="Q196" s="240"/>
      <c r="R196" s="240"/>
      <c r="S196" s="240"/>
      <c r="T196" s="240"/>
      <c r="U196" s="240"/>
      <c r="V196" s="240"/>
      <c r="W196" s="240"/>
      <c r="X196" s="241"/>
      <c r="Y196" s="13"/>
      <c r="Z196" s="13"/>
      <c r="AA196" s="13"/>
      <c r="AB196" s="13"/>
      <c r="AC196" s="13"/>
      <c r="AD196" s="13"/>
      <c r="AE196" s="13"/>
      <c r="AT196" s="242" t="s">
        <v>139</v>
      </c>
      <c r="AU196" s="242" t="s">
        <v>87</v>
      </c>
      <c r="AV196" s="13" t="s">
        <v>87</v>
      </c>
      <c r="AW196" s="13" t="s">
        <v>5</v>
      </c>
      <c r="AX196" s="13" t="s">
        <v>85</v>
      </c>
      <c r="AY196" s="242" t="s">
        <v>130</v>
      </c>
    </row>
    <row r="197" s="2" customFormat="1" ht="24.15" customHeight="1">
      <c r="A197" s="38"/>
      <c r="B197" s="39"/>
      <c r="C197" s="264" t="s">
        <v>227</v>
      </c>
      <c r="D197" s="264" t="s">
        <v>199</v>
      </c>
      <c r="E197" s="265" t="s">
        <v>228</v>
      </c>
      <c r="F197" s="266" t="s">
        <v>229</v>
      </c>
      <c r="G197" s="267" t="s">
        <v>135</v>
      </c>
      <c r="H197" s="268">
        <v>84.691999999999993</v>
      </c>
      <c r="I197" s="269"/>
      <c r="J197" s="270"/>
      <c r="K197" s="271">
        <f>ROUND(P197*H197,2)</f>
        <v>0</v>
      </c>
      <c r="L197" s="266" t="s">
        <v>136</v>
      </c>
      <c r="M197" s="272"/>
      <c r="N197" s="273" t="s">
        <v>1</v>
      </c>
      <c r="O197" s="225" t="s">
        <v>40</v>
      </c>
      <c r="P197" s="226">
        <f>I197+J197</f>
        <v>0</v>
      </c>
      <c r="Q197" s="226">
        <f>ROUND(I197*H197,2)</f>
        <v>0</v>
      </c>
      <c r="R197" s="226">
        <f>ROUND(J197*H197,2)</f>
        <v>0</v>
      </c>
      <c r="S197" s="91"/>
      <c r="T197" s="227">
        <f>S197*H197</f>
        <v>0</v>
      </c>
      <c r="U197" s="227">
        <v>0.00029999999999999997</v>
      </c>
      <c r="V197" s="227">
        <f>U197*H197</f>
        <v>0.025407599999999995</v>
      </c>
      <c r="W197" s="227">
        <v>0</v>
      </c>
      <c r="X197" s="228">
        <f>W197*H197</f>
        <v>0</v>
      </c>
      <c r="Y197" s="38"/>
      <c r="Z197" s="38"/>
      <c r="AA197" s="38"/>
      <c r="AB197" s="38"/>
      <c r="AC197" s="38"/>
      <c r="AD197" s="38"/>
      <c r="AE197" s="38"/>
      <c r="AR197" s="229" t="s">
        <v>198</v>
      </c>
      <c r="AT197" s="229" t="s">
        <v>199</v>
      </c>
      <c r="AU197" s="229" t="s">
        <v>87</v>
      </c>
      <c r="AY197" s="17" t="s">
        <v>130</v>
      </c>
      <c r="BE197" s="230">
        <f>IF(O197="základní",K197,0)</f>
        <v>0</v>
      </c>
      <c r="BF197" s="230">
        <f>IF(O197="snížená",K197,0)</f>
        <v>0</v>
      </c>
      <c r="BG197" s="230">
        <f>IF(O197="zákl. přenesená",K197,0)</f>
        <v>0</v>
      </c>
      <c r="BH197" s="230">
        <f>IF(O197="sníž. přenesená",K197,0)</f>
        <v>0</v>
      </c>
      <c r="BI197" s="230">
        <f>IF(O197="nulová",K197,0)</f>
        <v>0</v>
      </c>
      <c r="BJ197" s="17" t="s">
        <v>85</v>
      </c>
      <c r="BK197" s="230">
        <f>ROUND(P197*H197,2)</f>
        <v>0</v>
      </c>
      <c r="BL197" s="17" t="s">
        <v>137</v>
      </c>
      <c r="BM197" s="229" t="s">
        <v>230</v>
      </c>
    </row>
    <row r="198" s="13" customFormat="1">
      <c r="A198" s="13"/>
      <c r="B198" s="231"/>
      <c r="C198" s="232"/>
      <c r="D198" s="233" t="s">
        <v>139</v>
      </c>
      <c r="E198" s="232"/>
      <c r="F198" s="235" t="s">
        <v>231</v>
      </c>
      <c r="G198" s="232"/>
      <c r="H198" s="236">
        <v>84.691999999999993</v>
      </c>
      <c r="I198" s="237"/>
      <c r="J198" s="237"/>
      <c r="K198" s="232"/>
      <c r="L198" s="232"/>
      <c r="M198" s="238"/>
      <c r="N198" s="239"/>
      <c r="O198" s="240"/>
      <c r="P198" s="240"/>
      <c r="Q198" s="240"/>
      <c r="R198" s="240"/>
      <c r="S198" s="240"/>
      <c r="T198" s="240"/>
      <c r="U198" s="240"/>
      <c r="V198" s="240"/>
      <c r="W198" s="240"/>
      <c r="X198" s="241"/>
      <c r="Y198" s="13"/>
      <c r="Z198" s="13"/>
      <c r="AA198" s="13"/>
      <c r="AB198" s="13"/>
      <c r="AC198" s="13"/>
      <c r="AD198" s="13"/>
      <c r="AE198" s="13"/>
      <c r="AT198" s="242" t="s">
        <v>139</v>
      </c>
      <c r="AU198" s="242" t="s">
        <v>87</v>
      </c>
      <c r="AV198" s="13" t="s">
        <v>87</v>
      </c>
      <c r="AW198" s="13" t="s">
        <v>4</v>
      </c>
      <c r="AX198" s="13" t="s">
        <v>85</v>
      </c>
      <c r="AY198" s="242" t="s">
        <v>130</v>
      </c>
    </row>
    <row r="199" s="2" customFormat="1" ht="24.15" customHeight="1">
      <c r="A199" s="38"/>
      <c r="B199" s="39"/>
      <c r="C199" s="217" t="s">
        <v>232</v>
      </c>
      <c r="D199" s="217" t="s">
        <v>132</v>
      </c>
      <c r="E199" s="218" t="s">
        <v>233</v>
      </c>
      <c r="F199" s="219" t="s">
        <v>234</v>
      </c>
      <c r="G199" s="220" t="s">
        <v>178</v>
      </c>
      <c r="H199" s="221">
        <v>143</v>
      </c>
      <c r="I199" s="222"/>
      <c r="J199" s="222"/>
      <c r="K199" s="223">
        <f>ROUND(P199*H199,2)</f>
        <v>0</v>
      </c>
      <c r="L199" s="219" t="s">
        <v>136</v>
      </c>
      <c r="M199" s="44"/>
      <c r="N199" s="224" t="s">
        <v>1</v>
      </c>
      <c r="O199" s="225" t="s">
        <v>40</v>
      </c>
      <c r="P199" s="226">
        <f>I199+J199</f>
        <v>0</v>
      </c>
      <c r="Q199" s="226">
        <f>ROUND(I199*H199,2)</f>
        <v>0</v>
      </c>
      <c r="R199" s="226">
        <f>ROUND(J199*H199,2)</f>
        <v>0</v>
      </c>
      <c r="S199" s="91"/>
      <c r="T199" s="227">
        <f>S199*H199</f>
        <v>0</v>
      </c>
      <c r="U199" s="227">
        <v>0.00072999999999999996</v>
      </c>
      <c r="V199" s="227">
        <f>U199*H199</f>
        <v>0.10439</v>
      </c>
      <c r="W199" s="227">
        <v>0</v>
      </c>
      <c r="X199" s="228">
        <f>W199*H199</f>
        <v>0</v>
      </c>
      <c r="Y199" s="38"/>
      <c r="Z199" s="38"/>
      <c r="AA199" s="38"/>
      <c r="AB199" s="38"/>
      <c r="AC199" s="38"/>
      <c r="AD199" s="38"/>
      <c r="AE199" s="38"/>
      <c r="AR199" s="229" t="s">
        <v>137</v>
      </c>
      <c r="AT199" s="229" t="s">
        <v>132</v>
      </c>
      <c r="AU199" s="229" t="s">
        <v>87</v>
      </c>
      <c r="AY199" s="17" t="s">
        <v>130</v>
      </c>
      <c r="BE199" s="230">
        <f>IF(O199="základní",K199,0)</f>
        <v>0</v>
      </c>
      <c r="BF199" s="230">
        <f>IF(O199="snížená",K199,0)</f>
        <v>0</v>
      </c>
      <c r="BG199" s="230">
        <f>IF(O199="zákl. přenesená",K199,0)</f>
        <v>0</v>
      </c>
      <c r="BH199" s="230">
        <f>IF(O199="sníž. přenesená",K199,0)</f>
        <v>0</v>
      </c>
      <c r="BI199" s="230">
        <f>IF(O199="nulová",K199,0)</f>
        <v>0</v>
      </c>
      <c r="BJ199" s="17" t="s">
        <v>85</v>
      </c>
      <c r="BK199" s="230">
        <f>ROUND(P199*H199,2)</f>
        <v>0</v>
      </c>
      <c r="BL199" s="17" t="s">
        <v>137</v>
      </c>
      <c r="BM199" s="229" t="s">
        <v>235</v>
      </c>
    </row>
    <row r="200" s="13" customFormat="1">
      <c r="A200" s="13"/>
      <c r="B200" s="231"/>
      <c r="C200" s="232"/>
      <c r="D200" s="233" t="s">
        <v>139</v>
      </c>
      <c r="E200" s="234" t="s">
        <v>1</v>
      </c>
      <c r="F200" s="235" t="s">
        <v>236</v>
      </c>
      <c r="G200" s="232"/>
      <c r="H200" s="236">
        <v>109.40000000000001</v>
      </c>
      <c r="I200" s="237"/>
      <c r="J200" s="237"/>
      <c r="K200" s="232"/>
      <c r="L200" s="232"/>
      <c r="M200" s="238"/>
      <c r="N200" s="239"/>
      <c r="O200" s="240"/>
      <c r="P200" s="240"/>
      <c r="Q200" s="240"/>
      <c r="R200" s="240"/>
      <c r="S200" s="240"/>
      <c r="T200" s="240"/>
      <c r="U200" s="240"/>
      <c r="V200" s="240"/>
      <c r="W200" s="240"/>
      <c r="X200" s="241"/>
      <c r="Y200" s="13"/>
      <c r="Z200" s="13"/>
      <c r="AA200" s="13"/>
      <c r="AB200" s="13"/>
      <c r="AC200" s="13"/>
      <c r="AD200" s="13"/>
      <c r="AE200" s="13"/>
      <c r="AT200" s="242" t="s">
        <v>139</v>
      </c>
      <c r="AU200" s="242" t="s">
        <v>87</v>
      </c>
      <c r="AV200" s="13" t="s">
        <v>87</v>
      </c>
      <c r="AW200" s="13" t="s">
        <v>5</v>
      </c>
      <c r="AX200" s="13" t="s">
        <v>77</v>
      </c>
      <c r="AY200" s="242" t="s">
        <v>130</v>
      </c>
    </row>
    <row r="201" s="13" customFormat="1">
      <c r="A201" s="13"/>
      <c r="B201" s="231"/>
      <c r="C201" s="232"/>
      <c r="D201" s="233" t="s">
        <v>139</v>
      </c>
      <c r="E201" s="234" t="s">
        <v>1</v>
      </c>
      <c r="F201" s="235" t="s">
        <v>237</v>
      </c>
      <c r="G201" s="232"/>
      <c r="H201" s="236">
        <v>33.600000000000001</v>
      </c>
      <c r="I201" s="237"/>
      <c r="J201" s="237"/>
      <c r="K201" s="232"/>
      <c r="L201" s="232"/>
      <c r="M201" s="238"/>
      <c r="N201" s="239"/>
      <c r="O201" s="240"/>
      <c r="P201" s="240"/>
      <c r="Q201" s="240"/>
      <c r="R201" s="240"/>
      <c r="S201" s="240"/>
      <c r="T201" s="240"/>
      <c r="U201" s="240"/>
      <c r="V201" s="240"/>
      <c r="W201" s="240"/>
      <c r="X201" s="241"/>
      <c r="Y201" s="13"/>
      <c r="Z201" s="13"/>
      <c r="AA201" s="13"/>
      <c r="AB201" s="13"/>
      <c r="AC201" s="13"/>
      <c r="AD201" s="13"/>
      <c r="AE201" s="13"/>
      <c r="AT201" s="242" t="s">
        <v>139</v>
      </c>
      <c r="AU201" s="242" t="s">
        <v>87</v>
      </c>
      <c r="AV201" s="13" t="s">
        <v>87</v>
      </c>
      <c r="AW201" s="13" t="s">
        <v>5</v>
      </c>
      <c r="AX201" s="13" t="s">
        <v>77</v>
      </c>
      <c r="AY201" s="242" t="s">
        <v>130</v>
      </c>
    </row>
    <row r="202" s="14" customFormat="1">
      <c r="A202" s="14"/>
      <c r="B202" s="243"/>
      <c r="C202" s="244"/>
      <c r="D202" s="233" t="s">
        <v>139</v>
      </c>
      <c r="E202" s="245" t="s">
        <v>1</v>
      </c>
      <c r="F202" s="246" t="s">
        <v>142</v>
      </c>
      <c r="G202" s="244"/>
      <c r="H202" s="247">
        <v>143</v>
      </c>
      <c r="I202" s="248"/>
      <c r="J202" s="248"/>
      <c r="K202" s="244"/>
      <c r="L202" s="244"/>
      <c r="M202" s="249"/>
      <c r="N202" s="250"/>
      <c r="O202" s="251"/>
      <c r="P202" s="251"/>
      <c r="Q202" s="251"/>
      <c r="R202" s="251"/>
      <c r="S202" s="251"/>
      <c r="T202" s="251"/>
      <c r="U202" s="251"/>
      <c r="V202" s="251"/>
      <c r="W202" s="251"/>
      <c r="X202" s="252"/>
      <c r="Y202" s="14"/>
      <c r="Z202" s="14"/>
      <c r="AA202" s="14"/>
      <c r="AB202" s="14"/>
      <c r="AC202" s="14"/>
      <c r="AD202" s="14"/>
      <c r="AE202" s="14"/>
      <c r="AT202" s="253" t="s">
        <v>139</v>
      </c>
      <c r="AU202" s="253" t="s">
        <v>87</v>
      </c>
      <c r="AV202" s="14" t="s">
        <v>137</v>
      </c>
      <c r="AW202" s="14" t="s">
        <v>5</v>
      </c>
      <c r="AX202" s="14" t="s">
        <v>85</v>
      </c>
      <c r="AY202" s="253" t="s">
        <v>130</v>
      </c>
    </row>
    <row r="203" s="2" customFormat="1" ht="24.15" customHeight="1">
      <c r="A203" s="38"/>
      <c r="B203" s="39"/>
      <c r="C203" s="217" t="s">
        <v>238</v>
      </c>
      <c r="D203" s="217" t="s">
        <v>132</v>
      </c>
      <c r="E203" s="218" t="s">
        <v>239</v>
      </c>
      <c r="F203" s="219" t="s">
        <v>240</v>
      </c>
      <c r="G203" s="220" t="s">
        <v>145</v>
      </c>
      <c r="H203" s="221">
        <v>60.447000000000003</v>
      </c>
      <c r="I203" s="222"/>
      <c r="J203" s="222"/>
      <c r="K203" s="223">
        <f>ROUND(P203*H203,2)</f>
        <v>0</v>
      </c>
      <c r="L203" s="219" t="s">
        <v>136</v>
      </c>
      <c r="M203" s="44"/>
      <c r="N203" s="224" t="s">
        <v>1</v>
      </c>
      <c r="O203" s="225" t="s">
        <v>40</v>
      </c>
      <c r="P203" s="226">
        <f>I203+J203</f>
        <v>0</v>
      </c>
      <c r="Q203" s="226">
        <f>ROUND(I203*H203,2)</f>
        <v>0</v>
      </c>
      <c r="R203" s="226">
        <f>ROUND(J203*H203,2)</f>
        <v>0</v>
      </c>
      <c r="S203" s="91"/>
      <c r="T203" s="227">
        <f>S203*H203</f>
        <v>0</v>
      </c>
      <c r="U203" s="227">
        <v>2.1600000000000001</v>
      </c>
      <c r="V203" s="227">
        <f>U203*H203</f>
        <v>130.56552000000002</v>
      </c>
      <c r="W203" s="227">
        <v>0</v>
      </c>
      <c r="X203" s="228">
        <f>W203*H203</f>
        <v>0</v>
      </c>
      <c r="Y203" s="38"/>
      <c r="Z203" s="38"/>
      <c r="AA203" s="38"/>
      <c r="AB203" s="38"/>
      <c r="AC203" s="38"/>
      <c r="AD203" s="38"/>
      <c r="AE203" s="38"/>
      <c r="AR203" s="229" t="s">
        <v>137</v>
      </c>
      <c r="AT203" s="229" t="s">
        <v>132</v>
      </c>
      <c r="AU203" s="229" t="s">
        <v>87</v>
      </c>
      <c r="AY203" s="17" t="s">
        <v>130</v>
      </c>
      <c r="BE203" s="230">
        <f>IF(O203="základní",K203,0)</f>
        <v>0</v>
      </c>
      <c r="BF203" s="230">
        <f>IF(O203="snížená",K203,0)</f>
        <v>0</v>
      </c>
      <c r="BG203" s="230">
        <f>IF(O203="zákl. přenesená",K203,0)</f>
        <v>0</v>
      </c>
      <c r="BH203" s="230">
        <f>IF(O203="sníž. přenesená",K203,0)</f>
        <v>0</v>
      </c>
      <c r="BI203" s="230">
        <f>IF(O203="nulová",K203,0)</f>
        <v>0</v>
      </c>
      <c r="BJ203" s="17" t="s">
        <v>85</v>
      </c>
      <c r="BK203" s="230">
        <f>ROUND(P203*H203,2)</f>
        <v>0</v>
      </c>
      <c r="BL203" s="17" t="s">
        <v>137</v>
      </c>
      <c r="BM203" s="229" t="s">
        <v>241</v>
      </c>
    </row>
    <row r="204" s="13" customFormat="1">
      <c r="A204" s="13"/>
      <c r="B204" s="231"/>
      <c r="C204" s="232"/>
      <c r="D204" s="233" t="s">
        <v>139</v>
      </c>
      <c r="E204" s="234" t="s">
        <v>1</v>
      </c>
      <c r="F204" s="235" t="s">
        <v>242</v>
      </c>
      <c r="G204" s="232"/>
      <c r="H204" s="236">
        <v>18.399000000000001</v>
      </c>
      <c r="I204" s="237"/>
      <c r="J204" s="237"/>
      <c r="K204" s="232"/>
      <c r="L204" s="232"/>
      <c r="M204" s="238"/>
      <c r="N204" s="239"/>
      <c r="O204" s="240"/>
      <c r="P204" s="240"/>
      <c r="Q204" s="240"/>
      <c r="R204" s="240"/>
      <c r="S204" s="240"/>
      <c r="T204" s="240"/>
      <c r="U204" s="240"/>
      <c r="V204" s="240"/>
      <c r="W204" s="240"/>
      <c r="X204" s="241"/>
      <c r="Y204" s="13"/>
      <c r="Z204" s="13"/>
      <c r="AA204" s="13"/>
      <c r="AB204" s="13"/>
      <c r="AC204" s="13"/>
      <c r="AD204" s="13"/>
      <c r="AE204" s="13"/>
      <c r="AT204" s="242" t="s">
        <v>139</v>
      </c>
      <c r="AU204" s="242" t="s">
        <v>87</v>
      </c>
      <c r="AV204" s="13" t="s">
        <v>87</v>
      </c>
      <c r="AW204" s="13" t="s">
        <v>5</v>
      </c>
      <c r="AX204" s="13" t="s">
        <v>77</v>
      </c>
      <c r="AY204" s="242" t="s">
        <v>130</v>
      </c>
    </row>
    <row r="205" s="13" customFormat="1">
      <c r="A205" s="13"/>
      <c r="B205" s="231"/>
      <c r="C205" s="232"/>
      <c r="D205" s="233" t="s">
        <v>139</v>
      </c>
      <c r="E205" s="234" t="s">
        <v>1</v>
      </c>
      <c r="F205" s="235" t="s">
        <v>243</v>
      </c>
      <c r="G205" s="232"/>
      <c r="H205" s="236">
        <v>20.199000000000002</v>
      </c>
      <c r="I205" s="237"/>
      <c r="J205" s="237"/>
      <c r="K205" s="232"/>
      <c r="L205" s="232"/>
      <c r="M205" s="238"/>
      <c r="N205" s="239"/>
      <c r="O205" s="240"/>
      <c r="P205" s="240"/>
      <c r="Q205" s="240"/>
      <c r="R205" s="240"/>
      <c r="S205" s="240"/>
      <c r="T205" s="240"/>
      <c r="U205" s="240"/>
      <c r="V205" s="240"/>
      <c r="W205" s="240"/>
      <c r="X205" s="241"/>
      <c r="Y205" s="13"/>
      <c r="Z205" s="13"/>
      <c r="AA205" s="13"/>
      <c r="AB205" s="13"/>
      <c r="AC205" s="13"/>
      <c r="AD205" s="13"/>
      <c r="AE205" s="13"/>
      <c r="AT205" s="242" t="s">
        <v>139</v>
      </c>
      <c r="AU205" s="242" t="s">
        <v>87</v>
      </c>
      <c r="AV205" s="13" t="s">
        <v>87</v>
      </c>
      <c r="AW205" s="13" t="s">
        <v>5</v>
      </c>
      <c r="AX205" s="13" t="s">
        <v>77</v>
      </c>
      <c r="AY205" s="242" t="s">
        <v>130</v>
      </c>
    </row>
    <row r="206" s="13" customFormat="1">
      <c r="A206" s="13"/>
      <c r="B206" s="231"/>
      <c r="C206" s="232"/>
      <c r="D206" s="233" t="s">
        <v>139</v>
      </c>
      <c r="E206" s="234" t="s">
        <v>1</v>
      </c>
      <c r="F206" s="235" t="s">
        <v>244</v>
      </c>
      <c r="G206" s="232"/>
      <c r="H206" s="236">
        <v>21.849</v>
      </c>
      <c r="I206" s="237"/>
      <c r="J206" s="237"/>
      <c r="K206" s="232"/>
      <c r="L206" s="232"/>
      <c r="M206" s="238"/>
      <c r="N206" s="239"/>
      <c r="O206" s="240"/>
      <c r="P206" s="240"/>
      <c r="Q206" s="240"/>
      <c r="R206" s="240"/>
      <c r="S206" s="240"/>
      <c r="T206" s="240"/>
      <c r="U206" s="240"/>
      <c r="V206" s="240"/>
      <c r="W206" s="240"/>
      <c r="X206" s="241"/>
      <c r="Y206" s="13"/>
      <c r="Z206" s="13"/>
      <c r="AA206" s="13"/>
      <c r="AB206" s="13"/>
      <c r="AC206" s="13"/>
      <c r="AD206" s="13"/>
      <c r="AE206" s="13"/>
      <c r="AT206" s="242" t="s">
        <v>139</v>
      </c>
      <c r="AU206" s="242" t="s">
        <v>87</v>
      </c>
      <c r="AV206" s="13" t="s">
        <v>87</v>
      </c>
      <c r="AW206" s="13" t="s">
        <v>5</v>
      </c>
      <c r="AX206" s="13" t="s">
        <v>77</v>
      </c>
      <c r="AY206" s="242" t="s">
        <v>130</v>
      </c>
    </row>
    <row r="207" s="14" customFormat="1">
      <c r="A207" s="14"/>
      <c r="B207" s="243"/>
      <c r="C207" s="244"/>
      <c r="D207" s="233" t="s">
        <v>139</v>
      </c>
      <c r="E207" s="245" t="s">
        <v>1</v>
      </c>
      <c r="F207" s="246" t="s">
        <v>142</v>
      </c>
      <c r="G207" s="244"/>
      <c r="H207" s="247">
        <v>60.447000000000003</v>
      </c>
      <c r="I207" s="248"/>
      <c r="J207" s="248"/>
      <c r="K207" s="244"/>
      <c r="L207" s="244"/>
      <c r="M207" s="249"/>
      <c r="N207" s="250"/>
      <c r="O207" s="251"/>
      <c r="P207" s="251"/>
      <c r="Q207" s="251"/>
      <c r="R207" s="251"/>
      <c r="S207" s="251"/>
      <c r="T207" s="251"/>
      <c r="U207" s="251"/>
      <c r="V207" s="251"/>
      <c r="W207" s="251"/>
      <c r="X207" s="252"/>
      <c r="Y207" s="14"/>
      <c r="Z207" s="14"/>
      <c r="AA207" s="14"/>
      <c r="AB207" s="14"/>
      <c r="AC207" s="14"/>
      <c r="AD207" s="14"/>
      <c r="AE207" s="14"/>
      <c r="AT207" s="253" t="s">
        <v>139</v>
      </c>
      <c r="AU207" s="253" t="s">
        <v>87</v>
      </c>
      <c r="AV207" s="14" t="s">
        <v>137</v>
      </c>
      <c r="AW207" s="14" t="s">
        <v>5</v>
      </c>
      <c r="AX207" s="14" t="s">
        <v>85</v>
      </c>
      <c r="AY207" s="253" t="s">
        <v>130</v>
      </c>
    </row>
    <row r="208" s="2" customFormat="1" ht="24.15" customHeight="1">
      <c r="A208" s="38"/>
      <c r="B208" s="39"/>
      <c r="C208" s="217" t="s">
        <v>245</v>
      </c>
      <c r="D208" s="217" t="s">
        <v>132</v>
      </c>
      <c r="E208" s="218" t="s">
        <v>246</v>
      </c>
      <c r="F208" s="219" t="s">
        <v>247</v>
      </c>
      <c r="G208" s="220" t="s">
        <v>145</v>
      </c>
      <c r="H208" s="221">
        <v>72.105000000000004</v>
      </c>
      <c r="I208" s="222"/>
      <c r="J208" s="222"/>
      <c r="K208" s="223">
        <f>ROUND(P208*H208,2)</f>
        <v>0</v>
      </c>
      <c r="L208" s="219" t="s">
        <v>136</v>
      </c>
      <c r="M208" s="44"/>
      <c r="N208" s="224" t="s">
        <v>1</v>
      </c>
      <c r="O208" s="225" t="s">
        <v>40</v>
      </c>
      <c r="P208" s="226">
        <f>I208+J208</f>
        <v>0</v>
      </c>
      <c r="Q208" s="226">
        <f>ROUND(I208*H208,2)</f>
        <v>0</v>
      </c>
      <c r="R208" s="226">
        <f>ROUND(J208*H208,2)</f>
        <v>0</v>
      </c>
      <c r="S208" s="91"/>
      <c r="T208" s="227">
        <f>S208*H208</f>
        <v>0</v>
      </c>
      <c r="U208" s="227">
        <v>2.5018699999999998</v>
      </c>
      <c r="V208" s="227">
        <f>U208*H208</f>
        <v>180.39733634999999</v>
      </c>
      <c r="W208" s="227">
        <v>0</v>
      </c>
      <c r="X208" s="228">
        <f>W208*H208</f>
        <v>0</v>
      </c>
      <c r="Y208" s="38"/>
      <c r="Z208" s="38"/>
      <c r="AA208" s="38"/>
      <c r="AB208" s="38"/>
      <c r="AC208" s="38"/>
      <c r="AD208" s="38"/>
      <c r="AE208" s="38"/>
      <c r="AR208" s="229" t="s">
        <v>137</v>
      </c>
      <c r="AT208" s="229" t="s">
        <v>132</v>
      </c>
      <c r="AU208" s="229" t="s">
        <v>87</v>
      </c>
      <c r="AY208" s="17" t="s">
        <v>130</v>
      </c>
      <c r="BE208" s="230">
        <f>IF(O208="základní",K208,0)</f>
        <v>0</v>
      </c>
      <c r="BF208" s="230">
        <f>IF(O208="snížená",K208,0)</f>
        <v>0</v>
      </c>
      <c r="BG208" s="230">
        <f>IF(O208="zákl. přenesená",K208,0)</f>
        <v>0</v>
      </c>
      <c r="BH208" s="230">
        <f>IF(O208="sníž. přenesená",K208,0)</f>
        <v>0</v>
      </c>
      <c r="BI208" s="230">
        <f>IF(O208="nulová",K208,0)</f>
        <v>0</v>
      </c>
      <c r="BJ208" s="17" t="s">
        <v>85</v>
      </c>
      <c r="BK208" s="230">
        <f>ROUND(P208*H208,2)</f>
        <v>0</v>
      </c>
      <c r="BL208" s="17" t="s">
        <v>137</v>
      </c>
      <c r="BM208" s="229" t="s">
        <v>248</v>
      </c>
    </row>
    <row r="209" s="13" customFormat="1">
      <c r="A209" s="13"/>
      <c r="B209" s="231"/>
      <c r="C209" s="232"/>
      <c r="D209" s="233" t="s">
        <v>139</v>
      </c>
      <c r="E209" s="234" t="s">
        <v>1</v>
      </c>
      <c r="F209" s="235" t="s">
        <v>249</v>
      </c>
      <c r="G209" s="232"/>
      <c r="H209" s="236">
        <v>72.105000000000004</v>
      </c>
      <c r="I209" s="237"/>
      <c r="J209" s="237"/>
      <c r="K209" s="232"/>
      <c r="L209" s="232"/>
      <c r="M209" s="238"/>
      <c r="N209" s="239"/>
      <c r="O209" s="240"/>
      <c r="P209" s="240"/>
      <c r="Q209" s="240"/>
      <c r="R209" s="240"/>
      <c r="S209" s="240"/>
      <c r="T209" s="240"/>
      <c r="U209" s="240"/>
      <c r="V209" s="240"/>
      <c r="W209" s="240"/>
      <c r="X209" s="241"/>
      <c r="Y209" s="13"/>
      <c r="Z209" s="13"/>
      <c r="AA209" s="13"/>
      <c r="AB209" s="13"/>
      <c r="AC209" s="13"/>
      <c r="AD209" s="13"/>
      <c r="AE209" s="13"/>
      <c r="AT209" s="242" t="s">
        <v>139</v>
      </c>
      <c r="AU209" s="242" t="s">
        <v>87</v>
      </c>
      <c r="AV209" s="13" t="s">
        <v>87</v>
      </c>
      <c r="AW209" s="13" t="s">
        <v>5</v>
      </c>
      <c r="AX209" s="13" t="s">
        <v>85</v>
      </c>
      <c r="AY209" s="242" t="s">
        <v>130</v>
      </c>
    </row>
    <row r="210" s="2" customFormat="1" ht="24.15" customHeight="1">
      <c r="A210" s="38"/>
      <c r="B210" s="39"/>
      <c r="C210" s="217" t="s">
        <v>250</v>
      </c>
      <c r="D210" s="217" t="s">
        <v>132</v>
      </c>
      <c r="E210" s="218" t="s">
        <v>251</v>
      </c>
      <c r="F210" s="219" t="s">
        <v>252</v>
      </c>
      <c r="G210" s="220" t="s">
        <v>135</v>
      </c>
      <c r="H210" s="221">
        <v>19.710000000000001</v>
      </c>
      <c r="I210" s="222"/>
      <c r="J210" s="222"/>
      <c r="K210" s="223">
        <f>ROUND(P210*H210,2)</f>
        <v>0</v>
      </c>
      <c r="L210" s="219" t="s">
        <v>136</v>
      </c>
      <c r="M210" s="44"/>
      <c r="N210" s="224" t="s">
        <v>1</v>
      </c>
      <c r="O210" s="225" t="s">
        <v>40</v>
      </c>
      <c r="P210" s="226">
        <f>I210+J210</f>
        <v>0</v>
      </c>
      <c r="Q210" s="226">
        <f>ROUND(I210*H210,2)</f>
        <v>0</v>
      </c>
      <c r="R210" s="226">
        <f>ROUND(J210*H210,2)</f>
        <v>0</v>
      </c>
      <c r="S210" s="91"/>
      <c r="T210" s="227">
        <f>S210*H210</f>
        <v>0</v>
      </c>
      <c r="U210" s="227">
        <v>0.0029399999999999999</v>
      </c>
      <c r="V210" s="227">
        <f>U210*H210</f>
        <v>0.057947400000000003</v>
      </c>
      <c r="W210" s="227">
        <v>0</v>
      </c>
      <c r="X210" s="228">
        <f>W210*H210</f>
        <v>0</v>
      </c>
      <c r="Y210" s="38"/>
      <c r="Z210" s="38"/>
      <c r="AA210" s="38"/>
      <c r="AB210" s="38"/>
      <c r="AC210" s="38"/>
      <c r="AD210" s="38"/>
      <c r="AE210" s="38"/>
      <c r="AR210" s="229" t="s">
        <v>137</v>
      </c>
      <c r="AT210" s="229" t="s">
        <v>132</v>
      </c>
      <c r="AU210" s="229" t="s">
        <v>87</v>
      </c>
      <c r="AY210" s="17" t="s">
        <v>130</v>
      </c>
      <c r="BE210" s="230">
        <f>IF(O210="základní",K210,0)</f>
        <v>0</v>
      </c>
      <c r="BF210" s="230">
        <f>IF(O210="snížená",K210,0)</f>
        <v>0</v>
      </c>
      <c r="BG210" s="230">
        <f>IF(O210="zákl. přenesená",K210,0)</f>
        <v>0</v>
      </c>
      <c r="BH210" s="230">
        <f>IF(O210="sníž. přenesená",K210,0)</f>
        <v>0</v>
      </c>
      <c r="BI210" s="230">
        <f>IF(O210="nulová",K210,0)</f>
        <v>0</v>
      </c>
      <c r="BJ210" s="17" t="s">
        <v>85</v>
      </c>
      <c r="BK210" s="230">
        <f>ROUND(P210*H210,2)</f>
        <v>0</v>
      </c>
      <c r="BL210" s="17" t="s">
        <v>137</v>
      </c>
      <c r="BM210" s="229" t="s">
        <v>253</v>
      </c>
    </row>
    <row r="211" s="13" customFormat="1">
      <c r="A211" s="13"/>
      <c r="B211" s="231"/>
      <c r="C211" s="232"/>
      <c r="D211" s="233" t="s">
        <v>139</v>
      </c>
      <c r="E211" s="234" t="s">
        <v>1</v>
      </c>
      <c r="F211" s="235" t="s">
        <v>254</v>
      </c>
      <c r="G211" s="232"/>
      <c r="H211" s="236">
        <v>19.710000000000001</v>
      </c>
      <c r="I211" s="237"/>
      <c r="J211" s="237"/>
      <c r="K211" s="232"/>
      <c r="L211" s="232"/>
      <c r="M211" s="238"/>
      <c r="N211" s="239"/>
      <c r="O211" s="240"/>
      <c r="P211" s="240"/>
      <c r="Q211" s="240"/>
      <c r="R211" s="240"/>
      <c r="S211" s="240"/>
      <c r="T211" s="240"/>
      <c r="U211" s="240"/>
      <c r="V211" s="240"/>
      <c r="W211" s="240"/>
      <c r="X211" s="241"/>
      <c r="Y211" s="13"/>
      <c r="Z211" s="13"/>
      <c r="AA211" s="13"/>
      <c r="AB211" s="13"/>
      <c r="AC211" s="13"/>
      <c r="AD211" s="13"/>
      <c r="AE211" s="13"/>
      <c r="AT211" s="242" t="s">
        <v>139</v>
      </c>
      <c r="AU211" s="242" t="s">
        <v>87</v>
      </c>
      <c r="AV211" s="13" t="s">
        <v>87</v>
      </c>
      <c r="AW211" s="13" t="s">
        <v>5</v>
      </c>
      <c r="AX211" s="13" t="s">
        <v>85</v>
      </c>
      <c r="AY211" s="242" t="s">
        <v>130</v>
      </c>
    </row>
    <row r="212" s="2" customFormat="1" ht="24.15" customHeight="1">
      <c r="A212" s="38"/>
      <c r="B212" s="39"/>
      <c r="C212" s="217" t="s">
        <v>255</v>
      </c>
      <c r="D212" s="217" t="s">
        <v>132</v>
      </c>
      <c r="E212" s="218" t="s">
        <v>256</v>
      </c>
      <c r="F212" s="219" t="s">
        <v>257</v>
      </c>
      <c r="G212" s="220" t="s">
        <v>135</v>
      </c>
      <c r="H212" s="221">
        <v>19.710000000000001</v>
      </c>
      <c r="I212" s="222"/>
      <c r="J212" s="222"/>
      <c r="K212" s="223">
        <f>ROUND(P212*H212,2)</f>
        <v>0</v>
      </c>
      <c r="L212" s="219" t="s">
        <v>136</v>
      </c>
      <c r="M212" s="44"/>
      <c r="N212" s="224" t="s">
        <v>1</v>
      </c>
      <c r="O212" s="225" t="s">
        <v>40</v>
      </c>
      <c r="P212" s="226">
        <f>I212+J212</f>
        <v>0</v>
      </c>
      <c r="Q212" s="226">
        <f>ROUND(I212*H212,2)</f>
        <v>0</v>
      </c>
      <c r="R212" s="226">
        <f>ROUND(J212*H212,2)</f>
        <v>0</v>
      </c>
      <c r="S212" s="91"/>
      <c r="T212" s="227">
        <f>S212*H212</f>
        <v>0</v>
      </c>
      <c r="U212" s="227">
        <v>0</v>
      </c>
      <c r="V212" s="227">
        <f>U212*H212</f>
        <v>0</v>
      </c>
      <c r="W212" s="227">
        <v>0</v>
      </c>
      <c r="X212" s="228">
        <f>W212*H212</f>
        <v>0</v>
      </c>
      <c r="Y212" s="38"/>
      <c r="Z212" s="38"/>
      <c r="AA212" s="38"/>
      <c r="AB212" s="38"/>
      <c r="AC212" s="38"/>
      <c r="AD212" s="38"/>
      <c r="AE212" s="38"/>
      <c r="AR212" s="229" t="s">
        <v>137</v>
      </c>
      <c r="AT212" s="229" t="s">
        <v>132</v>
      </c>
      <c r="AU212" s="229" t="s">
        <v>87</v>
      </c>
      <c r="AY212" s="17" t="s">
        <v>130</v>
      </c>
      <c r="BE212" s="230">
        <f>IF(O212="základní",K212,0)</f>
        <v>0</v>
      </c>
      <c r="BF212" s="230">
        <f>IF(O212="snížená",K212,0)</f>
        <v>0</v>
      </c>
      <c r="BG212" s="230">
        <f>IF(O212="zákl. přenesená",K212,0)</f>
        <v>0</v>
      </c>
      <c r="BH212" s="230">
        <f>IF(O212="sníž. přenesená",K212,0)</f>
        <v>0</v>
      </c>
      <c r="BI212" s="230">
        <f>IF(O212="nulová",K212,0)</f>
        <v>0</v>
      </c>
      <c r="BJ212" s="17" t="s">
        <v>85</v>
      </c>
      <c r="BK212" s="230">
        <f>ROUND(P212*H212,2)</f>
        <v>0</v>
      </c>
      <c r="BL212" s="17" t="s">
        <v>137</v>
      </c>
      <c r="BM212" s="229" t="s">
        <v>258</v>
      </c>
    </row>
    <row r="213" s="2" customFormat="1" ht="24.15" customHeight="1">
      <c r="A213" s="38"/>
      <c r="B213" s="39"/>
      <c r="C213" s="217" t="s">
        <v>259</v>
      </c>
      <c r="D213" s="217" t="s">
        <v>132</v>
      </c>
      <c r="E213" s="218" t="s">
        <v>260</v>
      </c>
      <c r="F213" s="219" t="s">
        <v>261</v>
      </c>
      <c r="G213" s="220" t="s">
        <v>202</v>
      </c>
      <c r="H213" s="221">
        <v>2.855</v>
      </c>
      <c r="I213" s="222"/>
      <c r="J213" s="222"/>
      <c r="K213" s="223">
        <f>ROUND(P213*H213,2)</f>
        <v>0</v>
      </c>
      <c r="L213" s="219" t="s">
        <v>136</v>
      </c>
      <c r="M213" s="44"/>
      <c r="N213" s="224" t="s">
        <v>1</v>
      </c>
      <c r="O213" s="225" t="s">
        <v>40</v>
      </c>
      <c r="P213" s="226">
        <f>I213+J213</f>
        <v>0</v>
      </c>
      <c r="Q213" s="226">
        <f>ROUND(I213*H213,2)</f>
        <v>0</v>
      </c>
      <c r="R213" s="226">
        <f>ROUND(J213*H213,2)</f>
        <v>0</v>
      </c>
      <c r="S213" s="91"/>
      <c r="T213" s="227">
        <f>S213*H213</f>
        <v>0</v>
      </c>
      <c r="U213" s="227">
        <v>1.06277</v>
      </c>
      <c r="V213" s="227">
        <f>U213*H213</f>
        <v>3.0342083500000001</v>
      </c>
      <c r="W213" s="227">
        <v>0</v>
      </c>
      <c r="X213" s="228">
        <f>W213*H213</f>
        <v>0</v>
      </c>
      <c r="Y213" s="38"/>
      <c r="Z213" s="38"/>
      <c r="AA213" s="38"/>
      <c r="AB213" s="38"/>
      <c r="AC213" s="38"/>
      <c r="AD213" s="38"/>
      <c r="AE213" s="38"/>
      <c r="AR213" s="229" t="s">
        <v>137</v>
      </c>
      <c r="AT213" s="229" t="s">
        <v>132</v>
      </c>
      <c r="AU213" s="229" t="s">
        <v>87</v>
      </c>
      <c r="AY213" s="17" t="s">
        <v>130</v>
      </c>
      <c r="BE213" s="230">
        <f>IF(O213="základní",K213,0)</f>
        <v>0</v>
      </c>
      <c r="BF213" s="230">
        <f>IF(O213="snížená",K213,0)</f>
        <v>0</v>
      </c>
      <c r="BG213" s="230">
        <f>IF(O213="zákl. přenesená",K213,0)</f>
        <v>0</v>
      </c>
      <c r="BH213" s="230">
        <f>IF(O213="sníž. přenesená",K213,0)</f>
        <v>0</v>
      </c>
      <c r="BI213" s="230">
        <f>IF(O213="nulová",K213,0)</f>
        <v>0</v>
      </c>
      <c r="BJ213" s="17" t="s">
        <v>85</v>
      </c>
      <c r="BK213" s="230">
        <f>ROUND(P213*H213,2)</f>
        <v>0</v>
      </c>
      <c r="BL213" s="17" t="s">
        <v>137</v>
      </c>
      <c r="BM213" s="229" t="s">
        <v>262</v>
      </c>
    </row>
    <row r="214" s="15" customFormat="1">
      <c r="A214" s="15"/>
      <c r="B214" s="254"/>
      <c r="C214" s="255"/>
      <c r="D214" s="233" t="s">
        <v>139</v>
      </c>
      <c r="E214" s="256" t="s">
        <v>1</v>
      </c>
      <c r="F214" s="257" t="s">
        <v>263</v>
      </c>
      <c r="G214" s="255"/>
      <c r="H214" s="256" t="s">
        <v>1</v>
      </c>
      <c r="I214" s="258"/>
      <c r="J214" s="258"/>
      <c r="K214" s="255"/>
      <c r="L214" s="255"/>
      <c r="M214" s="259"/>
      <c r="N214" s="260"/>
      <c r="O214" s="261"/>
      <c r="P214" s="261"/>
      <c r="Q214" s="261"/>
      <c r="R214" s="261"/>
      <c r="S214" s="261"/>
      <c r="T214" s="261"/>
      <c r="U214" s="261"/>
      <c r="V214" s="261"/>
      <c r="W214" s="261"/>
      <c r="X214" s="262"/>
      <c r="Y214" s="15"/>
      <c r="Z214" s="15"/>
      <c r="AA214" s="15"/>
      <c r="AB214" s="15"/>
      <c r="AC214" s="15"/>
      <c r="AD214" s="15"/>
      <c r="AE214" s="15"/>
      <c r="AT214" s="263" t="s">
        <v>139</v>
      </c>
      <c r="AU214" s="263" t="s">
        <v>87</v>
      </c>
      <c r="AV214" s="15" t="s">
        <v>85</v>
      </c>
      <c r="AW214" s="15" t="s">
        <v>5</v>
      </c>
      <c r="AX214" s="15" t="s">
        <v>77</v>
      </c>
      <c r="AY214" s="263" t="s">
        <v>130</v>
      </c>
    </row>
    <row r="215" s="13" customFormat="1">
      <c r="A215" s="13"/>
      <c r="B215" s="231"/>
      <c r="C215" s="232"/>
      <c r="D215" s="233" t="s">
        <v>139</v>
      </c>
      <c r="E215" s="234" t="s">
        <v>1</v>
      </c>
      <c r="F215" s="235" t="s">
        <v>264</v>
      </c>
      <c r="G215" s="232"/>
      <c r="H215" s="236">
        <v>2.855</v>
      </c>
      <c r="I215" s="237"/>
      <c r="J215" s="237"/>
      <c r="K215" s="232"/>
      <c r="L215" s="232"/>
      <c r="M215" s="238"/>
      <c r="N215" s="239"/>
      <c r="O215" s="240"/>
      <c r="P215" s="240"/>
      <c r="Q215" s="240"/>
      <c r="R215" s="240"/>
      <c r="S215" s="240"/>
      <c r="T215" s="240"/>
      <c r="U215" s="240"/>
      <c r="V215" s="240"/>
      <c r="W215" s="240"/>
      <c r="X215" s="241"/>
      <c r="Y215" s="13"/>
      <c r="Z215" s="13"/>
      <c r="AA215" s="13"/>
      <c r="AB215" s="13"/>
      <c r="AC215" s="13"/>
      <c r="AD215" s="13"/>
      <c r="AE215" s="13"/>
      <c r="AT215" s="242" t="s">
        <v>139</v>
      </c>
      <c r="AU215" s="242" t="s">
        <v>87</v>
      </c>
      <c r="AV215" s="13" t="s">
        <v>87</v>
      </c>
      <c r="AW215" s="13" t="s">
        <v>5</v>
      </c>
      <c r="AX215" s="13" t="s">
        <v>85</v>
      </c>
      <c r="AY215" s="242" t="s">
        <v>130</v>
      </c>
    </row>
    <row r="216" s="2" customFormat="1" ht="24.15" customHeight="1">
      <c r="A216" s="38"/>
      <c r="B216" s="39"/>
      <c r="C216" s="217" t="s">
        <v>265</v>
      </c>
      <c r="D216" s="217" t="s">
        <v>132</v>
      </c>
      <c r="E216" s="218" t="s">
        <v>266</v>
      </c>
      <c r="F216" s="219" t="s">
        <v>267</v>
      </c>
      <c r="G216" s="220" t="s">
        <v>145</v>
      </c>
      <c r="H216" s="221">
        <v>8.9900000000000002</v>
      </c>
      <c r="I216" s="222"/>
      <c r="J216" s="222"/>
      <c r="K216" s="223">
        <f>ROUND(P216*H216,2)</f>
        <v>0</v>
      </c>
      <c r="L216" s="219" t="s">
        <v>136</v>
      </c>
      <c r="M216" s="44"/>
      <c r="N216" s="224" t="s">
        <v>1</v>
      </c>
      <c r="O216" s="225" t="s">
        <v>40</v>
      </c>
      <c r="P216" s="226">
        <f>I216+J216</f>
        <v>0</v>
      </c>
      <c r="Q216" s="226">
        <f>ROUND(I216*H216,2)</f>
        <v>0</v>
      </c>
      <c r="R216" s="226">
        <f>ROUND(J216*H216,2)</f>
        <v>0</v>
      </c>
      <c r="S216" s="91"/>
      <c r="T216" s="227">
        <f>S216*H216</f>
        <v>0</v>
      </c>
      <c r="U216" s="227">
        <v>2.5018699999999998</v>
      </c>
      <c r="V216" s="227">
        <f>U216*H216</f>
        <v>22.491811299999998</v>
      </c>
      <c r="W216" s="227">
        <v>0</v>
      </c>
      <c r="X216" s="228">
        <f>W216*H216</f>
        <v>0</v>
      </c>
      <c r="Y216" s="38"/>
      <c r="Z216" s="38"/>
      <c r="AA216" s="38"/>
      <c r="AB216" s="38"/>
      <c r="AC216" s="38"/>
      <c r="AD216" s="38"/>
      <c r="AE216" s="38"/>
      <c r="AR216" s="229" t="s">
        <v>137</v>
      </c>
      <c r="AT216" s="229" t="s">
        <v>132</v>
      </c>
      <c r="AU216" s="229" t="s">
        <v>87</v>
      </c>
      <c r="AY216" s="17" t="s">
        <v>130</v>
      </c>
      <c r="BE216" s="230">
        <f>IF(O216="základní",K216,0)</f>
        <v>0</v>
      </c>
      <c r="BF216" s="230">
        <f>IF(O216="snížená",K216,0)</f>
        <v>0</v>
      </c>
      <c r="BG216" s="230">
        <f>IF(O216="zákl. přenesená",K216,0)</f>
        <v>0</v>
      </c>
      <c r="BH216" s="230">
        <f>IF(O216="sníž. přenesená",K216,0)</f>
        <v>0</v>
      </c>
      <c r="BI216" s="230">
        <f>IF(O216="nulová",K216,0)</f>
        <v>0</v>
      </c>
      <c r="BJ216" s="17" t="s">
        <v>85</v>
      </c>
      <c r="BK216" s="230">
        <f>ROUND(P216*H216,2)</f>
        <v>0</v>
      </c>
      <c r="BL216" s="17" t="s">
        <v>137</v>
      </c>
      <c r="BM216" s="229" t="s">
        <v>268</v>
      </c>
    </row>
    <row r="217" s="15" customFormat="1">
      <c r="A217" s="15"/>
      <c r="B217" s="254"/>
      <c r="C217" s="255"/>
      <c r="D217" s="233" t="s">
        <v>139</v>
      </c>
      <c r="E217" s="256" t="s">
        <v>1</v>
      </c>
      <c r="F217" s="257" t="s">
        <v>269</v>
      </c>
      <c r="G217" s="255"/>
      <c r="H217" s="256" t="s">
        <v>1</v>
      </c>
      <c r="I217" s="258"/>
      <c r="J217" s="258"/>
      <c r="K217" s="255"/>
      <c r="L217" s="255"/>
      <c r="M217" s="259"/>
      <c r="N217" s="260"/>
      <c r="O217" s="261"/>
      <c r="P217" s="261"/>
      <c r="Q217" s="261"/>
      <c r="R217" s="261"/>
      <c r="S217" s="261"/>
      <c r="T217" s="261"/>
      <c r="U217" s="261"/>
      <c r="V217" s="261"/>
      <c r="W217" s="261"/>
      <c r="X217" s="262"/>
      <c r="Y217" s="15"/>
      <c r="Z217" s="15"/>
      <c r="AA217" s="15"/>
      <c r="AB217" s="15"/>
      <c r="AC217" s="15"/>
      <c r="AD217" s="15"/>
      <c r="AE217" s="15"/>
      <c r="AT217" s="263" t="s">
        <v>139</v>
      </c>
      <c r="AU217" s="263" t="s">
        <v>87</v>
      </c>
      <c r="AV217" s="15" t="s">
        <v>85</v>
      </c>
      <c r="AW217" s="15" t="s">
        <v>5</v>
      </c>
      <c r="AX217" s="15" t="s">
        <v>77</v>
      </c>
      <c r="AY217" s="263" t="s">
        <v>130</v>
      </c>
    </row>
    <row r="218" s="13" customFormat="1">
      <c r="A218" s="13"/>
      <c r="B218" s="231"/>
      <c r="C218" s="232"/>
      <c r="D218" s="233" t="s">
        <v>139</v>
      </c>
      <c r="E218" s="234" t="s">
        <v>1</v>
      </c>
      <c r="F218" s="235" t="s">
        <v>270</v>
      </c>
      <c r="G218" s="232"/>
      <c r="H218" s="236">
        <v>4.4299999999999997</v>
      </c>
      <c r="I218" s="237"/>
      <c r="J218" s="237"/>
      <c r="K218" s="232"/>
      <c r="L218" s="232"/>
      <c r="M218" s="238"/>
      <c r="N218" s="239"/>
      <c r="O218" s="240"/>
      <c r="P218" s="240"/>
      <c r="Q218" s="240"/>
      <c r="R218" s="240"/>
      <c r="S218" s="240"/>
      <c r="T218" s="240"/>
      <c r="U218" s="240"/>
      <c r="V218" s="240"/>
      <c r="W218" s="240"/>
      <c r="X218" s="241"/>
      <c r="Y218" s="13"/>
      <c r="Z218" s="13"/>
      <c r="AA218" s="13"/>
      <c r="AB218" s="13"/>
      <c r="AC218" s="13"/>
      <c r="AD218" s="13"/>
      <c r="AE218" s="13"/>
      <c r="AT218" s="242" t="s">
        <v>139</v>
      </c>
      <c r="AU218" s="242" t="s">
        <v>87</v>
      </c>
      <c r="AV218" s="13" t="s">
        <v>87</v>
      </c>
      <c r="AW218" s="13" t="s">
        <v>5</v>
      </c>
      <c r="AX218" s="13" t="s">
        <v>77</v>
      </c>
      <c r="AY218" s="242" t="s">
        <v>130</v>
      </c>
    </row>
    <row r="219" s="13" customFormat="1">
      <c r="A219" s="13"/>
      <c r="B219" s="231"/>
      <c r="C219" s="232"/>
      <c r="D219" s="233" t="s">
        <v>139</v>
      </c>
      <c r="E219" s="234" t="s">
        <v>1</v>
      </c>
      <c r="F219" s="235" t="s">
        <v>271</v>
      </c>
      <c r="G219" s="232"/>
      <c r="H219" s="236">
        <v>3</v>
      </c>
      <c r="I219" s="237"/>
      <c r="J219" s="237"/>
      <c r="K219" s="232"/>
      <c r="L219" s="232"/>
      <c r="M219" s="238"/>
      <c r="N219" s="239"/>
      <c r="O219" s="240"/>
      <c r="P219" s="240"/>
      <c r="Q219" s="240"/>
      <c r="R219" s="240"/>
      <c r="S219" s="240"/>
      <c r="T219" s="240"/>
      <c r="U219" s="240"/>
      <c r="V219" s="240"/>
      <c r="W219" s="240"/>
      <c r="X219" s="241"/>
      <c r="Y219" s="13"/>
      <c r="Z219" s="13"/>
      <c r="AA219" s="13"/>
      <c r="AB219" s="13"/>
      <c r="AC219" s="13"/>
      <c r="AD219" s="13"/>
      <c r="AE219" s="13"/>
      <c r="AT219" s="242" t="s">
        <v>139</v>
      </c>
      <c r="AU219" s="242" t="s">
        <v>87</v>
      </c>
      <c r="AV219" s="13" t="s">
        <v>87</v>
      </c>
      <c r="AW219" s="13" t="s">
        <v>5</v>
      </c>
      <c r="AX219" s="13" t="s">
        <v>77</v>
      </c>
      <c r="AY219" s="242" t="s">
        <v>130</v>
      </c>
    </row>
    <row r="220" s="15" customFormat="1">
      <c r="A220" s="15"/>
      <c r="B220" s="254"/>
      <c r="C220" s="255"/>
      <c r="D220" s="233" t="s">
        <v>139</v>
      </c>
      <c r="E220" s="256" t="s">
        <v>1</v>
      </c>
      <c r="F220" s="257" t="s">
        <v>272</v>
      </c>
      <c r="G220" s="255"/>
      <c r="H220" s="256" t="s">
        <v>1</v>
      </c>
      <c r="I220" s="258"/>
      <c r="J220" s="258"/>
      <c r="K220" s="255"/>
      <c r="L220" s="255"/>
      <c r="M220" s="259"/>
      <c r="N220" s="260"/>
      <c r="O220" s="261"/>
      <c r="P220" s="261"/>
      <c r="Q220" s="261"/>
      <c r="R220" s="261"/>
      <c r="S220" s="261"/>
      <c r="T220" s="261"/>
      <c r="U220" s="261"/>
      <c r="V220" s="261"/>
      <c r="W220" s="261"/>
      <c r="X220" s="262"/>
      <c r="Y220" s="15"/>
      <c r="Z220" s="15"/>
      <c r="AA220" s="15"/>
      <c r="AB220" s="15"/>
      <c r="AC220" s="15"/>
      <c r="AD220" s="15"/>
      <c r="AE220" s="15"/>
      <c r="AT220" s="263" t="s">
        <v>139</v>
      </c>
      <c r="AU220" s="263" t="s">
        <v>87</v>
      </c>
      <c r="AV220" s="15" t="s">
        <v>85</v>
      </c>
      <c r="AW220" s="15" t="s">
        <v>5</v>
      </c>
      <c r="AX220" s="15" t="s">
        <v>77</v>
      </c>
      <c r="AY220" s="263" t="s">
        <v>130</v>
      </c>
    </row>
    <row r="221" s="13" customFormat="1">
      <c r="A221" s="13"/>
      <c r="B221" s="231"/>
      <c r="C221" s="232"/>
      <c r="D221" s="233" t="s">
        <v>139</v>
      </c>
      <c r="E221" s="234" t="s">
        <v>1</v>
      </c>
      <c r="F221" s="235" t="s">
        <v>273</v>
      </c>
      <c r="G221" s="232"/>
      <c r="H221" s="236">
        <v>1.5600000000000001</v>
      </c>
      <c r="I221" s="237"/>
      <c r="J221" s="237"/>
      <c r="K221" s="232"/>
      <c r="L221" s="232"/>
      <c r="M221" s="238"/>
      <c r="N221" s="239"/>
      <c r="O221" s="240"/>
      <c r="P221" s="240"/>
      <c r="Q221" s="240"/>
      <c r="R221" s="240"/>
      <c r="S221" s="240"/>
      <c r="T221" s="240"/>
      <c r="U221" s="240"/>
      <c r="V221" s="240"/>
      <c r="W221" s="240"/>
      <c r="X221" s="241"/>
      <c r="Y221" s="13"/>
      <c r="Z221" s="13"/>
      <c r="AA221" s="13"/>
      <c r="AB221" s="13"/>
      <c r="AC221" s="13"/>
      <c r="AD221" s="13"/>
      <c r="AE221" s="13"/>
      <c r="AT221" s="242" t="s">
        <v>139</v>
      </c>
      <c r="AU221" s="242" t="s">
        <v>87</v>
      </c>
      <c r="AV221" s="13" t="s">
        <v>87</v>
      </c>
      <c r="AW221" s="13" t="s">
        <v>5</v>
      </c>
      <c r="AX221" s="13" t="s">
        <v>77</v>
      </c>
      <c r="AY221" s="242" t="s">
        <v>130</v>
      </c>
    </row>
    <row r="222" s="14" customFormat="1">
      <c r="A222" s="14"/>
      <c r="B222" s="243"/>
      <c r="C222" s="244"/>
      <c r="D222" s="233" t="s">
        <v>139</v>
      </c>
      <c r="E222" s="245" t="s">
        <v>1</v>
      </c>
      <c r="F222" s="246" t="s">
        <v>142</v>
      </c>
      <c r="G222" s="244"/>
      <c r="H222" s="247">
        <v>8.9900000000000002</v>
      </c>
      <c r="I222" s="248"/>
      <c r="J222" s="248"/>
      <c r="K222" s="244"/>
      <c r="L222" s="244"/>
      <c r="M222" s="249"/>
      <c r="N222" s="250"/>
      <c r="O222" s="251"/>
      <c r="P222" s="251"/>
      <c r="Q222" s="251"/>
      <c r="R222" s="251"/>
      <c r="S222" s="251"/>
      <c r="T222" s="251"/>
      <c r="U222" s="251"/>
      <c r="V222" s="251"/>
      <c r="W222" s="251"/>
      <c r="X222" s="252"/>
      <c r="Y222" s="14"/>
      <c r="Z222" s="14"/>
      <c r="AA222" s="14"/>
      <c r="AB222" s="14"/>
      <c r="AC222" s="14"/>
      <c r="AD222" s="14"/>
      <c r="AE222" s="14"/>
      <c r="AT222" s="253" t="s">
        <v>139</v>
      </c>
      <c r="AU222" s="253" t="s">
        <v>87</v>
      </c>
      <c r="AV222" s="14" t="s">
        <v>137</v>
      </c>
      <c r="AW222" s="14" t="s">
        <v>5</v>
      </c>
      <c r="AX222" s="14" t="s">
        <v>85</v>
      </c>
      <c r="AY222" s="253" t="s">
        <v>130</v>
      </c>
    </row>
    <row r="223" s="2" customFormat="1" ht="24.15" customHeight="1">
      <c r="A223" s="38"/>
      <c r="B223" s="39"/>
      <c r="C223" s="217" t="s">
        <v>8</v>
      </c>
      <c r="D223" s="217" t="s">
        <v>132</v>
      </c>
      <c r="E223" s="218" t="s">
        <v>274</v>
      </c>
      <c r="F223" s="219" t="s">
        <v>275</v>
      </c>
      <c r="G223" s="220" t="s">
        <v>135</v>
      </c>
      <c r="H223" s="221">
        <v>14.18</v>
      </c>
      <c r="I223" s="222"/>
      <c r="J223" s="222"/>
      <c r="K223" s="223">
        <f>ROUND(P223*H223,2)</f>
        <v>0</v>
      </c>
      <c r="L223" s="219" t="s">
        <v>136</v>
      </c>
      <c r="M223" s="44"/>
      <c r="N223" s="224" t="s">
        <v>1</v>
      </c>
      <c r="O223" s="225" t="s">
        <v>40</v>
      </c>
      <c r="P223" s="226">
        <f>I223+J223</f>
        <v>0</v>
      </c>
      <c r="Q223" s="226">
        <f>ROUND(I223*H223,2)</f>
        <v>0</v>
      </c>
      <c r="R223" s="226">
        <f>ROUND(J223*H223,2)</f>
        <v>0</v>
      </c>
      <c r="S223" s="91"/>
      <c r="T223" s="227">
        <f>S223*H223</f>
        <v>0</v>
      </c>
      <c r="U223" s="227">
        <v>0.0026900000000000001</v>
      </c>
      <c r="V223" s="227">
        <f>U223*H223</f>
        <v>0.038144200000000003</v>
      </c>
      <c r="W223" s="227">
        <v>0</v>
      </c>
      <c r="X223" s="228">
        <f>W223*H223</f>
        <v>0</v>
      </c>
      <c r="Y223" s="38"/>
      <c r="Z223" s="38"/>
      <c r="AA223" s="38"/>
      <c r="AB223" s="38"/>
      <c r="AC223" s="38"/>
      <c r="AD223" s="38"/>
      <c r="AE223" s="38"/>
      <c r="AR223" s="229" t="s">
        <v>137</v>
      </c>
      <c r="AT223" s="229" t="s">
        <v>132</v>
      </c>
      <c r="AU223" s="229" t="s">
        <v>87</v>
      </c>
      <c r="AY223" s="17" t="s">
        <v>130</v>
      </c>
      <c r="BE223" s="230">
        <f>IF(O223="základní",K223,0)</f>
        <v>0</v>
      </c>
      <c r="BF223" s="230">
        <f>IF(O223="snížená",K223,0)</f>
        <v>0</v>
      </c>
      <c r="BG223" s="230">
        <f>IF(O223="zákl. přenesená",K223,0)</f>
        <v>0</v>
      </c>
      <c r="BH223" s="230">
        <f>IF(O223="sníž. přenesená",K223,0)</f>
        <v>0</v>
      </c>
      <c r="BI223" s="230">
        <f>IF(O223="nulová",K223,0)</f>
        <v>0</v>
      </c>
      <c r="BJ223" s="17" t="s">
        <v>85</v>
      </c>
      <c r="BK223" s="230">
        <f>ROUND(P223*H223,2)</f>
        <v>0</v>
      </c>
      <c r="BL223" s="17" t="s">
        <v>137</v>
      </c>
      <c r="BM223" s="229" t="s">
        <v>276</v>
      </c>
    </row>
    <row r="224" s="15" customFormat="1">
      <c r="A224" s="15"/>
      <c r="B224" s="254"/>
      <c r="C224" s="255"/>
      <c r="D224" s="233" t="s">
        <v>139</v>
      </c>
      <c r="E224" s="256" t="s">
        <v>1</v>
      </c>
      <c r="F224" s="257" t="s">
        <v>277</v>
      </c>
      <c r="G224" s="255"/>
      <c r="H224" s="256" t="s">
        <v>1</v>
      </c>
      <c r="I224" s="258"/>
      <c r="J224" s="258"/>
      <c r="K224" s="255"/>
      <c r="L224" s="255"/>
      <c r="M224" s="259"/>
      <c r="N224" s="260"/>
      <c r="O224" s="261"/>
      <c r="P224" s="261"/>
      <c r="Q224" s="261"/>
      <c r="R224" s="261"/>
      <c r="S224" s="261"/>
      <c r="T224" s="261"/>
      <c r="U224" s="261"/>
      <c r="V224" s="261"/>
      <c r="W224" s="261"/>
      <c r="X224" s="262"/>
      <c r="Y224" s="15"/>
      <c r="Z224" s="15"/>
      <c r="AA224" s="15"/>
      <c r="AB224" s="15"/>
      <c r="AC224" s="15"/>
      <c r="AD224" s="15"/>
      <c r="AE224" s="15"/>
      <c r="AT224" s="263" t="s">
        <v>139</v>
      </c>
      <c r="AU224" s="263" t="s">
        <v>87</v>
      </c>
      <c r="AV224" s="15" t="s">
        <v>85</v>
      </c>
      <c r="AW224" s="15" t="s">
        <v>5</v>
      </c>
      <c r="AX224" s="15" t="s">
        <v>77</v>
      </c>
      <c r="AY224" s="263" t="s">
        <v>130</v>
      </c>
    </row>
    <row r="225" s="13" customFormat="1">
      <c r="A225" s="13"/>
      <c r="B225" s="231"/>
      <c r="C225" s="232"/>
      <c r="D225" s="233" t="s">
        <v>139</v>
      </c>
      <c r="E225" s="234" t="s">
        <v>1</v>
      </c>
      <c r="F225" s="235" t="s">
        <v>278</v>
      </c>
      <c r="G225" s="232"/>
      <c r="H225" s="236">
        <v>10.94</v>
      </c>
      <c r="I225" s="237"/>
      <c r="J225" s="237"/>
      <c r="K225" s="232"/>
      <c r="L225" s="232"/>
      <c r="M225" s="238"/>
      <c r="N225" s="239"/>
      <c r="O225" s="240"/>
      <c r="P225" s="240"/>
      <c r="Q225" s="240"/>
      <c r="R225" s="240"/>
      <c r="S225" s="240"/>
      <c r="T225" s="240"/>
      <c r="U225" s="240"/>
      <c r="V225" s="240"/>
      <c r="W225" s="240"/>
      <c r="X225" s="241"/>
      <c r="Y225" s="13"/>
      <c r="Z225" s="13"/>
      <c r="AA225" s="13"/>
      <c r="AB225" s="13"/>
      <c r="AC225" s="13"/>
      <c r="AD225" s="13"/>
      <c r="AE225" s="13"/>
      <c r="AT225" s="242" t="s">
        <v>139</v>
      </c>
      <c r="AU225" s="242" t="s">
        <v>87</v>
      </c>
      <c r="AV225" s="13" t="s">
        <v>87</v>
      </c>
      <c r="AW225" s="13" t="s">
        <v>5</v>
      </c>
      <c r="AX225" s="13" t="s">
        <v>77</v>
      </c>
      <c r="AY225" s="242" t="s">
        <v>130</v>
      </c>
    </row>
    <row r="226" s="15" customFormat="1">
      <c r="A226" s="15"/>
      <c r="B226" s="254"/>
      <c r="C226" s="255"/>
      <c r="D226" s="233" t="s">
        <v>139</v>
      </c>
      <c r="E226" s="256" t="s">
        <v>1</v>
      </c>
      <c r="F226" s="257" t="s">
        <v>272</v>
      </c>
      <c r="G226" s="255"/>
      <c r="H226" s="256" t="s">
        <v>1</v>
      </c>
      <c r="I226" s="258"/>
      <c r="J226" s="258"/>
      <c r="K226" s="255"/>
      <c r="L226" s="255"/>
      <c r="M226" s="259"/>
      <c r="N226" s="260"/>
      <c r="O226" s="261"/>
      <c r="P226" s="261"/>
      <c r="Q226" s="261"/>
      <c r="R226" s="261"/>
      <c r="S226" s="261"/>
      <c r="T226" s="261"/>
      <c r="U226" s="261"/>
      <c r="V226" s="261"/>
      <c r="W226" s="261"/>
      <c r="X226" s="262"/>
      <c r="Y226" s="15"/>
      <c r="Z226" s="15"/>
      <c r="AA226" s="15"/>
      <c r="AB226" s="15"/>
      <c r="AC226" s="15"/>
      <c r="AD226" s="15"/>
      <c r="AE226" s="15"/>
      <c r="AT226" s="263" t="s">
        <v>139</v>
      </c>
      <c r="AU226" s="263" t="s">
        <v>87</v>
      </c>
      <c r="AV226" s="15" t="s">
        <v>85</v>
      </c>
      <c r="AW226" s="15" t="s">
        <v>5</v>
      </c>
      <c r="AX226" s="15" t="s">
        <v>77</v>
      </c>
      <c r="AY226" s="263" t="s">
        <v>130</v>
      </c>
    </row>
    <row r="227" s="13" customFormat="1">
      <c r="A227" s="13"/>
      <c r="B227" s="231"/>
      <c r="C227" s="232"/>
      <c r="D227" s="233" t="s">
        <v>139</v>
      </c>
      <c r="E227" s="234" t="s">
        <v>1</v>
      </c>
      <c r="F227" s="235" t="s">
        <v>279</v>
      </c>
      <c r="G227" s="232"/>
      <c r="H227" s="236">
        <v>3.2400000000000002</v>
      </c>
      <c r="I227" s="237"/>
      <c r="J227" s="237"/>
      <c r="K227" s="232"/>
      <c r="L227" s="232"/>
      <c r="M227" s="238"/>
      <c r="N227" s="239"/>
      <c r="O227" s="240"/>
      <c r="P227" s="240"/>
      <c r="Q227" s="240"/>
      <c r="R227" s="240"/>
      <c r="S227" s="240"/>
      <c r="T227" s="240"/>
      <c r="U227" s="240"/>
      <c r="V227" s="240"/>
      <c r="W227" s="240"/>
      <c r="X227" s="241"/>
      <c r="Y227" s="13"/>
      <c r="Z227" s="13"/>
      <c r="AA227" s="13"/>
      <c r="AB227" s="13"/>
      <c r="AC227" s="13"/>
      <c r="AD227" s="13"/>
      <c r="AE227" s="13"/>
      <c r="AT227" s="242" t="s">
        <v>139</v>
      </c>
      <c r="AU227" s="242" t="s">
        <v>87</v>
      </c>
      <c r="AV227" s="13" t="s">
        <v>87</v>
      </c>
      <c r="AW227" s="13" t="s">
        <v>5</v>
      </c>
      <c r="AX227" s="13" t="s">
        <v>77</v>
      </c>
      <c r="AY227" s="242" t="s">
        <v>130</v>
      </c>
    </row>
    <row r="228" s="14" customFormat="1">
      <c r="A228" s="14"/>
      <c r="B228" s="243"/>
      <c r="C228" s="244"/>
      <c r="D228" s="233" t="s">
        <v>139</v>
      </c>
      <c r="E228" s="245" t="s">
        <v>1</v>
      </c>
      <c r="F228" s="246" t="s">
        <v>142</v>
      </c>
      <c r="G228" s="244"/>
      <c r="H228" s="247">
        <v>14.18</v>
      </c>
      <c r="I228" s="248"/>
      <c r="J228" s="248"/>
      <c r="K228" s="244"/>
      <c r="L228" s="244"/>
      <c r="M228" s="249"/>
      <c r="N228" s="250"/>
      <c r="O228" s="251"/>
      <c r="P228" s="251"/>
      <c r="Q228" s="251"/>
      <c r="R228" s="251"/>
      <c r="S228" s="251"/>
      <c r="T228" s="251"/>
      <c r="U228" s="251"/>
      <c r="V228" s="251"/>
      <c r="W228" s="251"/>
      <c r="X228" s="252"/>
      <c r="Y228" s="14"/>
      <c r="Z228" s="14"/>
      <c r="AA228" s="14"/>
      <c r="AB228" s="14"/>
      <c r="AC228" s="14"/>
      <c r="AD228" s="14"/>
      <c r="AE228" s="14"/>
      <c r="AT228" s="253" t="s">
        <v>139</v>
      </c>
      <c r="AU228" s="253" t="s">
        <v>87</v>
      </c>
      <c r="AV228" s="14" t="s">
        <v>137</v>
      </c>
      <c r="AW228" s="14" t="s">
        <v>5</v>
      </c>
      <c r="AX228" s="14" t="s">
        <v>85</v>
      </c>
      <c r="AY228" s="253" t="s">
        <v>130</v>
      </c>
    </row>
    <row r="229" s="2" customFormat="1" ht="24.15" customHeight="1">
      <c r="A229" s="38"/>
      <c r="B229" s="39"/>
      <c r="C229" s="217" t="s">
        <v>280</v>
      </c>
      <c r="D229" s="217" t="s">
        <v>132</v>
      </c>
      <c r="E229" s="218" t="s">
        <v>281</v>
      </c>
      <c r="F229" s="219" t="s">
        <v>282</v>
      </c>
      <c r="G229" s="220" t="s">
        <v>135</v>
      </c>
      <c r="H229" s="221">
        <v>14.18</v>
      </c>
      <c r="I229" s="222"/>
      <c r="J229" s="222"/>
      <c r="K229" s="223">
        <f>ROUND(P229*H229,2)</f>
        <v>0</v>
      </c>
      <c r="L229" s="219" t="s">
        <v>136</v>
      </c>
      <c r="M229" s="44"/>
      <c r="N229" s="224" t="s">
        <v>1</v>
      </c>
      <c r="O229" s="225" t="s">
        <v>40</v>
      </c>
      <c r="P229" s="226">
        <f>I229+J229</f>
        <v>0</v>
      </c>
      <c r="Q229" s="226">
        <f>ROUND(I229*H229,2)</f>
        <v>0</v>
      </c>
      <c r="R229" s="226">
        <f>ROUND(J229*H229,2)</f>
        <v>0</v>
      </c>
      <c r="S229" s="91"/>
      <c r="T229" s="227">
        <f>S229*H229</f>
        <v>0</v>
      </c>
      <c r="U229" s="227">
        <v>0</v>
      </c>
      <c r="V229" s="227">
        <f>U229*H229</f>
        <v>0</v>
      </c>
      <c r="W229" s="227">
        <v>0</v>
      </c>
      <c r="X229" s="228">
        <f>W229*H229</f>
        <v>0</v>
      </c>
      <c r="Y229" s="38"/>
      <c r="Z229" s="38"/>
      <c r="AA229" s="38"/>
      <c r="AB229" s="38"/>
      <c r="AC229" s="38"/>
      <c r="AD229" s="38"/>
      <c r="AE229" s="38"/>
      <c r="AR229" s="229" t="s">
        <v>137</v>
      </c>
      <c r="AT229" s="229" t="s">
        <v>132</v>
      </c>
      <c r="AU229" s="229" t="s">
        <v>87</v>
      </c>
      <c r="AY229" s="17" t="s">
        <v>130</v>
      </c>
      <c r="BE229" s="230">
        <f>IF(O229="základní",K229,0)</f>
        <v>0</v>
      </c>
      <c r="BF229" s="230">
        <f>IF(O229="snížená",K229,0)</f>
        <v>0</v>
      </c>
      <c r="BG229" s="230">
        <f>IF(O229="zákl. přenesená",K229,0)</f>
        <v>0</v>
      </c>
      <c r="BH229" s="230">
        <f>IF(O229="sníž. přenesená",K229,0)</f>
        <v>0</v>
      </c>
      <c r="BI229" s="230">
        <f>IF(O229="nulová",K229,0)</f>
        <v>0</v>
      </c>
      <c r="BJ229" s="17" t="s">
        <v>85</v>
      </c>
      <c r="BK229" s="230">
        <f>ROUND(P229*H229,2)</f>
        <v>0</v>
      </c>
      <c r="BL229" s="17" t="s">
        <v>137</v>
      </c>
      <c r="BM229" s="229" t="s">
        <v>283</v>
      </c>
    </row>
    <row r="230" s="2" customFormat="1" ht="33" customHeight="1">
      <c r="A230" s="38"/>
      <c r="B230" s="39"/>
      <c r="C230" s="217" t="s">
        <v>284</v>
      </c>
      <c r="D230" s="217" t="s">
        <v>132</v>
      </c>
      <c r="E230" s="218" t="s">
        <v>285</v>
      </c>
      <c r="F230" s="219" t="s">
        <v>286</v>
      </c>
      <c r="G230" s="220" t="s">
        <v>135</v>
      </c>
      <c r="H230" s="221">
        <v>178.59999999999999</v>
      </c>
      <c r="I230" s="222"/>
      <c r="J230" s="222"/>
      <c r="K230" s="223">
        <f>ROUND(P230*H230,2)</f>
        <v>0</v>
      </c>
      <c r="L230" s="219" t="s">
        <v>136</v>
      </c>
      <c r="M230" s="44"/>
      <c r="N230" s="224" t="s">
        <v>1</v>
      </c>
      <c r="O230" s="225" t="s">
        <v>40</v>
      </c>
      <c r="P230" s="226">
        <f>I230+J230</f>
        <v>0</v>
      </c>
      <c r="Q230" s="226">
        <f>ROUND(I230*H230,2)</f>
        <v>0</v>
      </c>
      <c r="R230" s="226">
        <f>ROUND(J230*H230,2)</f>
        <v>0</v>
      </c>
      <c r="S230" s="91"/>
      <c r="T230" s="227">
        <f>S230*H230</f>
        <v>0</v>
      </c>
      <c r="U230" s="227">
        <v>1.1326641</v>
      </c>
      <c r="V230" s="227">
        <f>U230*H230</f>
        <v>202.29380825999999</v>
      </c>
      <c r="W230" s="227">
        <v>0</v>
      </c>
      <c r="X230" s="228">
        <f>W230*H230</f>
        <v>0</v>
      </c>
      <c r="Y230" s="38"/>
      <c r="Z230" s="38"/>
      <c r="AA230" s="38"/>
      <c r="AB230" s="38"/>
      <c r="AC230" s="38"/>
      <c r="AD230" s="38"/>
      <c r="AE230" s="38"/>
      <c r="AR230" s="229" t="s">
        <v>137</v>
      </c>
      <c r="AT230" s="229" t="s">
        <v>132</v>
      </c>
      <c r="AU230" s="229" t="s">
        <v>87</v>
      </c>
      <c r="AY230" s="17" t="s">
        <v>130</v>
      </c>
      <c r="BE230" s="230">
        <f>IF(O230="základní",K230,0)</f>
        <v>0</v>
      </c>
      <c r="BF230" s="230">
        <f>IF(O230="snížená",K230,0)</f>
        <v>0</v>
      </c>
      <c r="BG230" s="230">
        <f>IF(O230="zákl. přenesená",K230,0)</f>
        <v>0</v>
      </c>
      <c r="BH230" s="230">
        <f>IF(O230="sníž. přenesená",K230,0)</f>
        <v>0</v>
      </c>
      <c r="BI230" s="230">
        <f>IF(O230="nulová",K230,0)</f>
        <v>0</v>
      </c>
      <c r="BJ230" s="17" t="s">
        <v>85</v>
      </c>
      <c r="BK230" s="230">
        <f>ROUND(P230*H230,2)</f>
        <v>0</v>
      </c>
      <c r="BL230" s="17" t="s">
        <v>137</v>
      </c>
      <c r="BM230" s="229" t="s">
        <v>287</v>
      </c>
    </row>
    <row r="231" s="13" customFormat="1">
      <c r="A231" s="13"/>
      <c r="B231" s="231"/>
      <c r="C231" s="232"/>
      <c r="D231" s="233" t="s">
        <v>139</v>
      </c>
      <c r="E231" s="234" t="s">
        <v>1</v>
      </c>
      <c r="F231" s="235" t="s">
        <v>288</v>
      </c>
      <c r="G231" s="232"/>
      <c r="H231" s="236">
        <v>87.400000000000006</v>
      </c>
      <c r="I231" s="237"/>
      <c r="J231" s="237"/>
      <c r="K231" s="232"/>
      <c r="L231" s="232"/>
      <c r="M231" s="238"/>
      <c r="N231" s="239"/>
      <c r="O231" s="240"/>
      <c r="P231" s="240"/>
      <c r="Q231" s="240"/>
      <c r="R231" s="240"/>
      <c r="S231" s="240"/>
      <c r="T231" s="240"/>
      <c r="U231" s="240"/>
      <c r="V231" s="240"/>
      <c r="W231" s="240"/>
      <c r="X231" s="241"/>
      <c r="Y231" s="13"/>
      <c r="Z231" s="13"/>
      <c r="AA231" s="13"/>
      <c r="AB231" s="13"/>
      <c r="AC231" s="13"/>
      <c r="AD231" s="13"/>
      <c r="AE231" s="13"/>
      <c r="AT231" s="242" t="s">
        <v>139</v>
      </c>
      <c r="AU231" s="242" t="s">
        <v>87</v>
      </c>
      <c r="AV231" s="13" t="s">
        <v>87</v>
      </c>
      <c r="AW231" s="13" t="s">
        <v>5</v>
      </c>
      <c r="AX231" s="13" t="s">
        <v>77</v>
      </c>
      <c r="AY231" s="242" t="s">
        <v>130</v>
      </c>
    </row>
    <row r="232" s="13" customFormat="1">
      <c r="A232" s="13"/>
      <c r="B232" s="231"/>
      <c r="C232" s="232"/>
      <c r="D232" s="233" t="s">
        <v>139</v>
      </c>
      <c r="E232" s="234" t="s">
        <v>1</v>
      </c>
      <c r="F232" s="235" t="s">
        <v>289</v>
      </c>
      <c r="G232" s="232"/>
      <c r="H232" s="236">
        <v>60</v>
      </c>
      <c r="I232" s="237"/>
      <c r="J232" s="237"/>
      <c r="K232" s="232"/>
      <c r="L232" s="232"/>
      <c r="M232" s="238"/>
      <c r="N232" s="239"/>
      <c r="O232" s="240"/>
      <c r="P232" s="240"/>
      <c r="Q232" s="240"/>
      <c r="R232" s="240"/>
      <c r="S232" s="240"/>
      <c r="T232" s="240"/>
      <c r="U232" s="240"/>
      <c r="V232" s="240"/>
      <c r="W232" s="240"/>
      <c r="X232" s="241"/>
      <c r="Y232" s="13"/>
      <c r="Z232" s="13"/>
      <c r="AA232" s="13"/>
      <c r="AB232" s="13"/>
      <c r="AC232" s="13"/>
      <c r="AD232" s="13"/>
      <c r="AE232" s="13"/>
      <c r="AT232" s="242" t="s">
        <v>139</v>
      </c>
      <c r="AU232" s="242" t="s">
        <v>87</v>
      </c>
      <c r="AV232" s="13" t="s">
        <v>87</v>
      </c>
      <c r="AW232" s="13" t="s">
        <v>5</v>
      </c>
      <c r="AX232" s="13" t="s">
        <v>77</v>
      </c>
      <c r="AY232" s="242" t="s">
        <v>130</v>
      </c>
    </row>
    <row r="233" s="13" customFormat="1">
      <c r="A233" s="13"/>
      <c r="B233" s="231"/>
      <c r="C233" s="232"/>
      <c r="D233" s="233" t="s">
        <v>139</v>
      </c>
      <c r="E233" s="234" t="s">
        <v>1</v>
      </c>
      <c r="F233" s="235" t="s">
        <v>290</v>
      </c>
      <c r="G233" s="232"/>
      <c r="H233" s="236">
        <v>31.199999999999999</v>
      </c>
      <c r="I233" s="237"/>
      <c r="J233" s="237"/>
      <c r="K233" s="232"/>
      <c r="L233" s="232"/>
      <c r="M233" s="238"/>
      <c r="N233" s="239"/>
      <c r="O233" s="240"/>
      <c r="P233" s="240"/>
      <c r="Q233" s="240"/>
      <c r="R233" s="240"/>
      <c r="S233" s="240"/>
      <c r="T233" s="240"/>
      <c r="U233" s="240"/>
      <c r="V233" s="240"/>
      <c r="W233" s="240"/>
      <c r="X233" s="241"/>
      <c r="Y233" s="13"/>
      <c r="Z233" s="13"/>
      <c r="AA233" s="13"/>
      <c r="AB233" s="13"/>
      <c r="AC233" s="13"/>
      <c r="AD233" s="13"/>
      <c r="AE233" s="13"/>
      <c r="AT233" s="242" t="s">
        <v>139</v>
      </c>
      <c r="AU233" s="242" t="s">
        <v>87</v>
      </c>
      <c r="AV233" s="13" t="s">
        <v>87</v>
      </c>
      <c r="AW233" s="13" t="s">
        <v>5</v>
      </c>
      <c r="AX233" s="13" t="s">
        <v>77</v>
      </c>
      <c r="AY233" s="242" t="s">
        <v>130</v>
      </c>
    </row>
    <row r="234" s="14" customFormat="1">
      <c r="A234" s="14"/>
      <c r="B234" s="243"/>
      <c r="C234" s="244"/>
      <c r="D234" s="233" t="s">
        <v>139</v>
      </c>
      <c r="E234" s="245" t="s">
        <v>1</v>
      </c>
      <c r="F234" s="246" t="s">
        <v>142</v>
      </c>
      <c r="G234" s="244"/>
      <c r="H234" s="247">
        <v>178.59999999999999</v>
      </c>
      <c r="I234" s="248"/>
      <c r="J234" s="248"/>
      <c r="K234" s="244"/>
      <c r="L234" s="244"/>
      <c r="M234" s="249"/>
      <c r="N234" s="250"/>
      <c r="O234" s="251"/>
      <c r="P234" s="251"/>
      <c r="Q234" s="251"/>
      <c r="R234" s="251"/>
      <c r="S234" s="251"/>
      <c r="T234" s="251"/>
      <c r="U234" s="251"/>
      <c r="V234" s="251"/>
      <c r="W234" s="251"/>
      <c r="X234" s="252"/>
      <c r="Y234" s="14"/>
      <c r="Z234" s="14"/>
      <c r="AA234" s="14"/>
      <c r="AB234" s="14"/>
      <c r="AC234" s="14"/>
      <c r="AD234" s="14"/>
      <c r="AE234" s="14"/>
      <c r="AT234" s="253" t="s">
        <v>139</v>
      </c>
      <c r="AU234" s="253" t="s">
        <v>87</v>
      </c>
      <c r="AV234" s="14" t="s">
        <v>137</v>
      </c>
      <c r="AW234" s="14" t="s">
        <v>5</v>
      </c>
      <c r="AX234" s="14" t="s">
        <v>85</v>
      </c>
      <c r="AY234" s="253" t="s">
        <v>130</v>
      </c>
    </row>
    <row r="235" s="2" customFormat="1" ht="33" customHeight="1">
      <c r="A235" s="38"/>
      <c r="B235" s="39"/>
      <c r="C235" s="217" t="s">
        <v>291</v>
      </c>
      <c r="D235" s="217" t="s">
        <v>132</v>
      </c>
      <c r="E235" s="218" t="s">
        <v>292</v>
      </c>
      <c r="F235" s="219" t="s">
        <v>293</v>
      </c>
      <c r="G235" s="220" t="s">
        <v>135</v>
      </c>
      <c r="H235" s="221">
        <v>23.399999999999999</v>
      </c>
      <c r="I235" s="222"/>
      <c r="J235" s="222"/>
      <c r="K235" s="223">
        <f>ROUND(P235*H235,2)</f>
        <v>0</v>
      </c>
      <c r="L235" s="219" t="s">
        <v>136</v>
      </c>
      <c r="M235" s="44"/>
      <c r="N235" s="224" t="s">
        <v>1</v>
      </c>
      <c r="O235" s="225" t="s">
        <v>40</v>
      </c>
      <c r="P235" s="226">
        <f>I235+J235</f>
        <v>0</v>
      </c>
      <c r="Q235" s="226">
        <f>ROUND(I235*H235,2)</f>
        <v>0</v>
      </c>
      <c r="R235" s="226">
        <f>ROUND(J235*H235,2)</f>
        <v>0</v>
      </c>
      <c r="S235" s="91"/>
      <c r="T235" s="227">
        <f>S235*H235</f>
        <v>0</v>
      </c>
      <c r="U235" s="227">
        <v>0.75770274000000004</v>
      </c>
      <c r="V235" s="227">
        <f>U235*H235</f>
        <v>17.730244116000001</v>
      </c>
      <c r="W235" s="227">
        <v>0</v>
      </c>
      <c r="X235" s="228">
        <f>W235*H235</f>
        <v>0</v>
      </c>
      <c r="Y235" s="38"/>
      <c r="Z235" s="38"/>
      <c r="AA235" s="38"/>
      <c r="AB235" s="38"/>
      <c r="AC235" s="38"/>
      <c r="AD235" s="38"/>
      <c r="AE235" s="38"/>
      <c r="AR235" s="229" t="s">
        <v>137</v>
      </c>
      <c r="AT235" s="229" t="s">
        <v>132</v>
      </c>
      <c r="AU235" s="229" t="s">
        <v>87</v>
      </c>
      <c r="AY235" s="17" t="s">
        <v>130</v>
      </c>
      <c r="BE235" s="230">
        <f>IF(O235="základní",K235,0)</f>
        <v>0</v>
      </c>
      <c r="BF235" s="230">
        <f>IF(O235="snížená",K235,0)</f>
        <v>0</v>
      </c>
      <c r="BG235" s="230">
        <f>IF(O235="zákl. přenesená",K235,0)</f>
        <v>0</v>
      </c>
      <c r="BH235" s="230">
        <f>IF(O235="sníž. přenesená",K235,0)</f>
        <v>0</v>
      </c>
      <c r="BI235" s="230">
        <f>IF(O235="nulová",K235,0)</f>
        <v>0</v>
      </c>
      <c r="BJ235" s="17" t="s">
        <v>85</v>
      </c>
      <c r="BK235" s="230">
        <f>ROUND(P235*H235,2)</f>
        <v>0</v>
      </c>
      <c r="BL235" s="17" t="s">
        <v>137</v>
      </c>
      <c r="BM235" s="229" t="s">
        <v>294</v>
      </c>
    </row>
    <row r="236" s="15" customFormat="1">
      <c r="A236" s="15"/>
      <c r="B236" s="254"/>
      <c r="C236" s="255"/>
      <c r="D236" s="233" t="s">
        <v>139</v>
      </c>
      <c r="E236" s="256" t="s">
        <v>1</v>
      </c>
      <c r="F236" s="257" t="s">
        <v>272</v>
      </c>
      <c r="G236" s="255"/>
      <c r="H236" s="256" t="s">
        <v>1</v>
      </c>
      <c r="I236" s="258"/>
      <c r="J236" s="258"/>
      <c r="K236" s="255"/>
      <c r="L236" s="255"/>
      <c r="M236" s="259"/>
      <c r="N236" s="260"/>
      <c r="O236" s="261"/>
      <c r="P236" s="261"/>
      <c r="Q236" s="261"/>
      <c r="R236" s="261"/>
      <c r="S236" s="261"/>
      <c r="T236" s="261"/>
      <c r="U236" s="261"/>
      <c r="V236" s="261"/>
      <c r="W236" s="261"/>
      <c r="X236" s="262"/>
      <c r="Y236" s="15"/>
      <c r="Z236" s="15"/>
      <c r="AA236" s="15"/>
      <c r="AB236" s="15"/>
      <c r="AC236" s="15"/>
      <c r="AD236" s="15"/>
      <c r="AE236" s="15"/>
      <c r="AT236" s="263" t="s">
        <v>139</v>
      </c>
      <c r="AU236" s="263" t="s">
        <v>87</v>
      </c>
      <c r="AV236" s="15" t="s">
        <v>85</v>
      </c>
      <c r="AW236" s="15" t="s">
        <v>5</v>
      </c>
      <c r="AX236" s="15" t="s">
        <v>77</v>
      </c>
      <c r="AY236" s="263" t="s">
        <v>130</v>
      </c>
    </row>
    <row r="237" s="13" customFormat="1">
      <c r="A237" s="13"/>
      <c r="B237" s="231"/>
      <c r="C237" s="232"/>
      <c r="D237" s="233" t="s">
        <v>139</v>
      </c>
      <c r="E237" s="234" t="s">
        <v>1</v>
      </c>
      <c r="F237" s="235" t="s">
        <v>295</v>
      </c>
      <c r="G237" s="232"/>
      <c r="H237" s="236">
        <v>23.399999999999999</v>
      </c>
      <c r="I237" s="237"/>
      <c r="J237" s="237"/>
      <c r="K237" s="232"/>
      <c r="L237" s="232"/>
      <c r="M237" s="238"/>
      <c r="N237" s="239"/>
      <c r="O237" s="240"/>
      <c r="P237" s="240"/>
      <c r="Q237" s="240"/>
      <c r="R237" s="240"/>
      <c r="S237" s="240"/>
      <c r="T237" s="240"/>
      <c r="U237" s="240"/>
      <c r="V237" s="240"/>
      <c r="W237" s="240"/>
      <c r="X237" s="241"/>
      <c r="Y237" s="13"/>
      <c r="Z237" s="13"/>
      <c r="AA237" s="13"/>
      <c r="AB237" s="13"/>
      <c r="AC237" s="13"/>
      <c r="AD237" s="13"/>
      <c r="AE237" s="13"/>
      <c r="AT237" s="242" t="s">
        <v>139</v>
      </c>
      <c r="AU237" s="242" t="s">
        <v>87</v>
      </c>
      <c r="AV237" s="13" t="s">
        <v>87</v>
      </c>
      <c r="AW237" s="13" t="s">
        <v>5</v>
      </c>
      <c r="AX237" s="13" t="s">
        <v>85</v>
      </c>
      <c r="AY237" s="242" t="s">
        <v>130</v>
      </c>
    </row>
    <row r="238" s="2" customFormat="1" ht="24.15" customHeight="1">
      <c r="A238" s="38"/>
      <c r="B238" s="39"/>
      <c r="C238" s="217" t="s">
        <v>296</v>
      </c>
      <c r="D238" s="217" t="s">
        <v>132</v>
      </c>
      <c r="E238" s="218" t="s">
        <v>297</v>
      </c>
      <c r="F238" s="219" t="s">
        <v>298</v>
      </c>
      <c r="G238" s="220" t="s">
        <v>202</v>
      </c>
      <c r="H238" s="221">
        <v>1.2589999999999999</v>
      </c>
      <c r="I238" s="222"/>
      <c r="J238" s="222"/>
      <c r="K238" s="223">
        <f>ROUND(P238*H238,2)</f>
        <v>0</v>
      </c>
      <c r="L238" s="219" t="s">
        <v>136</v>
      </c>
      <c r="M238" s="44"/>
      <c r="N238" s="224" t="s">
        <v>1</v>
      </c>
      <c r="O238" s="225" t="s">
        <v>40</v>
      </c>
      <c r="P238" s="226">
        <f>I238+J238</f>
        <v>0</v>
      </c>
      <c r="Q238" s="226">
        <f>ROUND(I238*H238,2)</f>
        <v>0</v>
      </c>
      <c r="R238" s="226">
        <f>ROUND(J238*H238,2)</f>
        <v>0</v>
      </c>
      <c r="S238" s="91"/>
      <c r="T238" s="227">
        <f>S238*H238</f>
        <v>0</v>
      </c>
      <c r="U238" s="227">
        <v>1.0593999999999999</v>
      </c>
      <c r="V238" s="227">
        <f>U238*H238</f>
        <v>1.3337845999999998</v>
      </c>
      <c r="W238" s="227">
        <v>0</v>
      </c>
      <c r="X238" s="228">
        <f>W238*H238</f>
        <v>0</v>
      </c>
      <c r="Y238" s="38"/>
      <c r="Z238" s="38"/>
      <c r="AA238" s="38"/>
      <c r="AB238" s="38"/>
      <c r="AC238" s="38"/>
      <c r="AD238" s="38"/>
      <c r="AE238" s="38"/>
      <c r="AR238" s="229" t="s">
        <v>137</v>
      </c>
      <c r="AT238" s="229" t="s">
        <v>132</v>
      </c>
      <c r="AU238" s="229" t="s">
        <v>87</v>
      </c>
      <c r="AY238" s="17" t="s">
        <v>130</v>
      </c>
      <c r="BE238" s="230">
        <f>IF(O238="základní",K238,0)</f>
        <v>0</v>
      </c>
      <c r="BF238" s="230">
        <f>IF(O238="snížená",K238,0)</f>
        <v>0</v>
      </c>
      <c r="BG238" s="230">
        <f>IF(O238="zákl. přenesená",K238,0)</f>
        <v>0</v>
      </c>
      <c r="BH238" s="230">
        <f>IF(O238="sníž. přenesená",K238,0)</f>
        <v>0</v>
      </c>
      <c r="BI238" s="230">
        <f>IF(O238="nulová",K238,0)</f>
        <v>0</v>
      </c>
      <c r="BJ238" s="17" t="s">
        <v>85</v>
      </c>
      <c r="BK238" s="230">
        <f>ROUND(P238*H238,2)</f>
        <v>0</v>
      </c>
      <c r="BL238" s="17" t="s">
        <v>137</v>
      </c>
      <c r="BM238" s="229" t="s">
        <v>299</v>
      </c>
    </row>
    <row r="239" s="15" customFormat="1">
      <c r="A239" s="15"/>
      <c r="B239" s="254"/>
      <c r="C239" s="255"/>
      <c r="D239" s="233" t="s">
        <v>139</v>
      </c>
      <c r="E239" s="256" t="s">
        <v>1</v>
      </c>
      <c r="F239" s="257" t="s">
        <v>300</v>
      </c>
      <c r="G239" s="255"/>
      <c r="H239" s="256" t="s">
        <v>1</v>
      </c>
      <c r="I239" s="258"/>
      <c r="J239" s="258"/>
      <c r="K239" s="255"/>
      <c r="L239" s="255"/>
      <c r="M239" s="259"/>
      <c r="N239" s="260"/>
      <c r="O239" s="261"/>
      <c r="P239" s="261"/>
      <c r="Q239" s="261"/>
      <c r="R239" s="261"/>
      <c r="S239" s="261"/>
      <c r="T239" s="261"/>
      <c r="U239" s="261"/>
      <c r="V239" s="261"/>
      <c r="W239" s="261"/>
      <c r="X239" s="262"/>
      <c r="Y239" s="15"/>
      <c r="Z239" s="15"/>
      <c r="AA239" s="15"/>
      <c r="AB239" s="15"/>
      <c r="AC239" s="15"/>
      <c r="AD239" s="15"/>
      <c r="AE239" s="15"/>
      <c r="AT239" s="263" t="s">
        <v>139</v>
      </c>
      <c r="AU239" s="263" t="s">
        <v>87</v>
      </c>
      <c r="AV239" s="15" t="s">
        <v>85</v>
      </c>
      <c r="AW239" s="15" t="s">
        <v>5</v>
      </c>
      <c r="AX239" s="15" t="s">
        <v>77</v>
      </c>
      <c r="AY239" s="263" t="s">
        <v>130</v>
      </c>
    </row>
    <row r="240" s="13" customFormat="1">
      <c r="A240" s="13"/>
      <c r="B240" s="231"/>
      <c r="C240" s="232"/>
      <c r="D240" s="233" t="s">
        <v>139</v>
      </c>
      <c r="E240" s="234" t="s">
        <v>1</v>
      </c>
      <c r="F240" s="235" t="s">
        <v>301</v>
      </c>
      <c r="G240" s="232"/>
      <c r="H240" s="236">
        <v>1.0720000000000001</v>
      </c>
      <c r="I240" s="237"/>
      <c r="J240" s="237"/>
      <c r="K240" s="232"/>
      <c r="L240" s="232"/>
      <c r="M240" s="238"/>
      <c r="N240" s="239"/>
      <c r="O240" s="240"/>
      <c r="P240" s="240"/>
      <c r="Q240" s="240"/>
      <c r="R240" s="240"/>
      <c r="S240" s="240"/>
      <c r="T240" s="240"/>
      <c r="U240" s="240"/>
      <c r="V240" s="240"/>
      <c r="W240" s="240"/>
      <c r="X240" s="241"/>
      <c r="Y240" s="13"/>
      <c r="Z240" s="13"/>
      <c r="AA240" s="13"/>
      <c r="AB240" s="13"/>
      <c r="AC240" s="13"/>
      <c r="AD240" s="13"/>
      <c r="AE240" s="13"/>
      <c r="AT240" s="242" t="s">
        <v>139</v>
      </c>
      <c r="AU240" s="242" t="s">
        <v>87</v>
      </c>
      <c r="AV240" s="13" t="s">
        <v>87</v>
      </c>
      <c r="AW240" s="13" t="s">
        <v>5</v>
      </c>
      <c r="AX240" s="13" t="s">
        <v>77</v>
      </c>
      <c r="AY240" s="242" t="s">
        <v>130</v>
      </c>
    </row>
    <row r="241" s="15" customFormat="1">
      <c r="A241" s="15"/>
      <c r="B241" s="254"/>
      <c r="C241" s="255"/>
      <c r="D241" s="233" t="s">
        <v>139</v>
      </c>
      <c r="E241" s="256" t="s">
        <v>1</v>
      </c>
      <c r="F241" s="257" t="s">
        <v>302</v>
      </c>
      <c r="G241" s="255"/>
      <c r="H241" s="256" t="s">
        <v>1</v>
      </c>
      <c r="I241" s="258"/>
      <c r="J241" s="258"/>
      <c r="K241" s="255"/>
      <c r="L241" s="255"/>
      <c r="M241" s="259"/>
      <c r="N241" s="260"/>
      <c r="O241" s="261"/>
      <c r="P241" s="261"/>
      <c r="Q241" s="261"/>
      <c r="R241" s="261"/>
      <c r="S241" s="261"/>
      <c r="T241" s="261"/>
      <c r="U241" s="261"/>
      <c r="V241" s="261"/>
      <c r="W241" s="261"/>
      <c r="X241" s="262"/>
      <c r="Y241" s="15"/>
      <c r="Z241" s="15"/>
      <c r="AA241" s="15"/>
      <c r="AB241" s="15"/>
      <c r="AC241" s="15"/>
      <c r="AD241" s="15"/>
      <c r="AE241" s="15"/>
      <c r="AT241" s="263" t="s">
        <v>139</v>
      </c>
      <c r="AU241" s="263" t="s">
        <v>87</v>
      </c>
      <c r="AV241" s="15" t="s">
        <v>85</v>
      </c>
      <c r="AW241" s="15" t="s">
        <v>5</v>
      </c>
      <c r="AX241" s="15" t="s">
        <v>77</v>
      </c>
      <c r="AY241" s="263" t="s">
        <v>130</v>
      </c>
    </row>
    <row r="242" s="13" customFormat="1">
      <c r="A242" s="13"/>
      <c r="B242" s="231"/>
      <c r="C242" s="232"/>
      <c r="D242" s="233" t="s">
        <v>139</v>
      </c>
      <c r="E242" s="234" t="s">
        <v>1</v>
      </c>
      <c r="F242" s="235" t="s">
        <v>303</v>
      </c>
      <c r="G242" s="232"/>
      <c r="H242" s="236">
        <v>0.187</v>
      </c>
      <c r="I242" s="237"/>
      <c r="J242" s="237"/>
      <c r="K242" s="232"/>
      <c r="L242" s="232"/>
      <c r="M242" s="238"/>
      <c r="N242" s="239"/>
      <c r="O242" s="240"/>
      <c r="P242" s="240"/>
      <c r="Q242" s="240"/>
      <c r="R242" s="240"/>
      <c r="S242" s="240"/>
      <c r="T242" s="240"/>
      <c r="U242" s="240"/>
      <c r="V242" s="240"/>
      <c r="W242" s="240"/>
      <c r="X242" s="241"/>
      <c r="Y242" s="13"/>
      <c r="Z242" s="13"/>
      <c r="AA242" s="13"/>
      <c r="AB242" s="13"/>
      <c r="AC242" s="13"/>
      <c r="AD242" s="13"/>
      <c r="AE242" s="13"/>
      <c r="AT242" s="242" t="s">
        <v>139</v>
      </c>
      <c r="AU242" s="242" t="s">
        <v>87</v>
      </c>
      <c r="AV242" s="13" t="s">
        <v>87</v>
      </c>
      <c r="AW242" s="13" t="s">
        <v>5</v>
      </c>
      <c r="AX242" s="13" t="s">
        <v>77</v>
      </c>
      <c r="AY242" s="242" t="s">
        <v>130</v>
      </c>
    </row>
    <row r="243" s="14" customFormat="1">
      <c r="A243" s="14"/>
      <c r="B243" s="243"/>
      <c r="C243" s="244"/>
      <c r="D243" s="233" t="s">
        <v>139</v>
      </c>
      <c r="E243" s="245" t="s">
        <v>1</v>
      </c>
      <c r="F243" s="246" t="s">
        <v>142</v>
      </c>
      <c r="G243" s="244"/>
      <c r="H243" s="247">
        <v>1.2589999999999999</v>
      </c>
      <c r="I243" s="248"/>
      <c r="J243" s="248"/>
      <c r="K243" s="244"/>
      <c r="L243" s="244"/>
      <c r="M243" s="249"/>
      <c r="N243" s="250"/>
      <c r="O243" s="251"/>
      <c r="P243" s="251"/>
      <c r="Q243" s="251"/>
      <c r="R243" s="251"/>
      <c r="S243" s="251"/>
      <c r="T243" s="251"/>
      <c r="U243" s="251"/>
      <c r="V243" s="251"/>
      <c r="W243" s="251"/>
      <c r="X243" s="252"/>
      <c r="Y243" s="14"/>
      <c r="Z243" s="14"/>
      <c r="AA243" s="14"/>
      <c r="AB243" s="14"/>
      <c r="AC243" s="14"/>
      <c r="AD243" s="14"/>
      <c r="AE243" s="14"/>
      <c r="AT243" s="253" t="s">
        <v>139</v>
      </c>
      <c r="AU243" s="253" t="s">
        <v>87</v>
      </c>
      <c r="AV243" s="14" t="s">
        <v>137</v>
      </c>
      <c r="AW243" s="14" t="s">
        <v>5</v>
      </c>
      <c r="AX243" s="14" t="s">
        <v>85</v>
      </c>
      <c r="AY243" s="253" t="s">
        <v>130</v>
      </c>
    </row>
    <row r="244" s="12" customFormat="1" ht="22.8" customHeight="1">
      <c r="A244" s="12"/>
      <c r="B244" s="200"/>
      <c r="C244" s="201"/>
      <c r="D244" s="202" t="s">
        <v>76</v>
      </c>
      <c r="E244" s="215" t="s">
        <v>153</v>
      </c>
      <c r="F244" s="215" t="s">
        <v>304</v>
      </c>
      <c r="G244" s="201"/>
      <c r="H244" s="201"/>
      <c r="I244" s="204"/>
      <c r="J244" s="204"/>
      <c r="K244" s="216">
        <f>BK244</f>
        <v>0</v>
      </c>
      <c r="L244" s="201"/>
      <c r="M244" s="206"/>
      <c r="N244" s="207"/>
      <c r="O244" s="208"/>
      <c r="P244" s="208"/>
      <c r="Q244" s="209">
        <f>SUM(Q245:Q249)</f>
        <v>0</v>
      </c>
      <c r="R244" s="209">
        <f>SUM(R245:R249)</f>
        <v>0</v>
      </c>
      <c r="S244" s="208"/>
      <c r="T244" s="210">
        <f>SUM(T245:T249)</f>
        <v>0</v>
      </c>
      <c r="U244" s="208"/>
      <c r="V244" s="210">
        <f>SUM(V245:V249)</f>
        <v>7.7722350000000002</v>
      </c>
      <c r="W244" s="208"/>
      <c r="X244" s="211">
        <f>SUM(X245:X249)</f>
        <v>0</v>
      </c>
      <c r="Y244" s="12"/>
      <c r="Z244" s="12"/>
      <c r="AA244" s="12"/>
      <c r="AB244" s="12"/>
      <c r="AC244" s="12"/>
      <c r="AD244" s="12"/>
      <c r="AE244" s="12"/>
      <c r="AR244" s="212" t="s">
        <v>85</v>
      </c>
      <c r="AT244" s="213" t="s">
        <v>76</v>
      </c>
      <c r="AU244" s="213" t="s">
        <v>85</v>
      </c>
      <c r="AY244" s="212" t="s">
        <v>130</v>
      </c>
      <c r="BK244" s="214">
        <f>SUM(BK245:BK249)</f>
        <v>0</v>
      </c>
    </row>
    <row r="245" s="2" customFormat="1" ht="24.15" customHeight="1">
      <c r="A245" s="38"/>
      <c r="B245" s="39"/>
      <c r="C245" s="217" t="s">
        <v>305</v>
      </c>
      <c r="D245" s="217" t="s">
        <v>132</v>
      </c>
      <c r="E245" s="218" t="s">
        <v>306</v>
      </c>
      <c r="F245" s="219" t="s">
        <v>307</v>
      </c>
      <c r="G245" s="220" t="s">
        <v>178</v>
      </c>
      <c r="H245" s="221">
        <v>7.5</v>
      </c>
      <c r="I245" s="222"/>
      <c r="J245" s="222"/>
      <c r="K245" s="223">
        <f>ROUND(P245*H245,2)</f>
        <v>0</v>
      </c>
      <c r="L245" s="219" t="s">
        <v>136</v>
      </c>
      <c r="M245" s="44"/>
      <c r="N245" s="224" t="s">
        <v>1</v>
      </c>
      <c r="O245" s="225" t="s">
        <v>40</v>
      </c>
      <c r="P245" s="226">
        <f>I245+J245</f>
        <v>0</v>
      </c>
      <c r="Q245" s="226">
        <f>ROUND(I245*H245,2)</f>
        <v>0</v>
      </c>
      <c r="R245" s="226">
        <f>ROUND(J245*H245,2)</f>
        <v>0</v>
      </c>
      <c r="S245" s="91"/>
      <c r="T245" s="227">
        <f>S245*H245</f>
        <v>0</v>
      </c>
      <c r="U245" s="227">
        <v>0.24127000000000001</v>
      </c>
      <c r="V245" s="227">
        <f>U245*H245</f>
        <v>1.8095250000000001</v>
      </c>
      <c r="W245" s="227">
        <v>0</v>
      </c>
      <c r="X245" s="228">
        <f>W245*H245</f>
        <v>0</v>
      </c>
      <c r="Y245" s="38"/>
      <c r="Z245" s="38"/>
      <c r="AA245" s="38"/>
      <c r="AB245" s="38"/>
      <c r="AC245" s="38"/>
      <c r="AD245" s="38"/>
      <c r="AE245" s="38"/>
      <c r="AR245" s="229" t="s">
        <v>137</v>
      </c>
      <c r="AT245" s="229" t="s">
        <v>132</v>
      </c>
      <c r="AU245" s="229" t="s">
        <v>87</v>
      </c>
      <c r="AY245" s="17" t="s">
        <v>130</v>
      </c>
      <c r="BE245" s="230">
        <f>IF(O245="základní",K245,0)</f>
        <v>0</v>
      </c>
      <c r="BF245" s="230">
        <f>IF(O245="snížená",K245,0)</f>
        <v>0</v>
      </c>
      <c r="BG245" s="230">
        <f>IF(O245="zákl. přenesená",K245,0)</f>
        <v>0</v>
      </c>
      <c r="BH245" s="230">
        <f>IF(O245="sníž. přenesená",K245,0)</f>
        <v>0</v>
      </c>
      <c r="BI245" s="230">
        <f>IF(O245="nulová",K245,0)</f>
        <v>0</v>
      </c>
      <c r="BJ245" s="17" t="s">
        <v>85</v>
      </c>
      <c r="BK245" s="230">
        <f>ROUND(P245*H245,2)</f>
        <v>0</v>
      </c>
      <c r="BL245" s="17" t="s">
        <v>137</v>
      </c>
      <c r="BM245" s="229" t="s">
        <v>308</v>
      </c>
    </row>
    <row r="246" s="13" customFormat="1">
      <c r="A246" s="13"/>
      <c r="B246" s="231"/>
      <c r="C246" s="232"/>
      <c r="D246" s="233" t="s">
        <v>139</v>
      </c>
      <c r="E246" s="234" t="s">
        <v>1</v>
      </c>
      <c r="F246" s="235" t="s">
        <v>309</v>
      </c>
      <c r="G246" s="232"/>
      <c r="H246" s="236">
        <v>7.5</v>
      </c>
      <c r="I246" s="237"/>
      <c r="J246" s="237"/>
      <c r="K246" s="232"/>
      <c r="L246" s="232"/>
      <c r="M246" s="238"/>
      <c r="N246" s="239"/>
      <c r="O246" s="240"/>
      <c r="P246" s="240"/>
      <c r="Q246" s="240"/>
      <c r="R246" s="240"/>
      <c r="S246" s="240"/>
      <c r="T246" s="240"/>
      <c r="U246" s="240"/>
      <c r="V246" s="240"/>
      <c r="W246" s="240"/>
      <c r="X246" s="241"/>
      <c r="Y246" s="13"/>
      <c r="Z246" s="13"/>
      <c r="AA246" s="13"/>
      <c r="AB246" s="13"/>
      <c r="AC246" s="13"/>
      <c r="AD246" s="13"/>
      <c r="AE246" s="13"/>
      <c r="AT246" s="242" t="s">
        <v>139</v>
      </c>
      <c r="AU246" s="242" t="s">
        <v>87</v>
      </c>
      <c r="AV246" s="13" t="s">
        <v>87</v>
      </c>
      <c r="AW246" s="13" t="s">
        <v>5</v>
      </c>
      <c r="AX246" s="13" t="s">
        <v>85</v>
      </c>
      <c r="AY246" s="242" t="s">
        <v>130</v>
      </c>
    </row>
    <row r="247" s="2" customFormat="1" ht="24.15" customHeight="1">
      <c r="A247" s="38"/>
      <c r="B247" s="39"/>
      <c r="C247" s="264" t="s">
        <v>310</v>
      </c>
      <c r="D247" s="264" t="s">
        <v>199</v>
      </c>
      <c r="E247" s="265" t="s">
        <v>311</v>
      </c>
      <c r="F247" s="266" t="s">
        <v>312</v>
      </c>
      <c r="G247" s="267" t="s">
        <v>313</v>
      </c>
      <c r="H247" s="268">
        <v>46.875</v>
      </c>
      <c r="I247" s="269"/>
      <c r="J247" s="270"/>
      <c r="K247" s="271">
        <f>ROUND(P247*H247,2)</f>
        <v>0</v>
      </c>
      <c r="L247" s="266" t="s">
        <v>136</v>
      </c>
      <c r="M247" s="272"/>
      <c r="N247" s="273" t="s">
        <v>1</v>
      </c>
      <c r="O247" s="225" t="s">
        <v>40</v>
      </c>
      <c r="P247" s="226">
        <f>I247+J247</f>
        <v>0</v>
      </c>
      <c r="Q247" s="226">
        <f>ROUND(I247*H247,2)</f>
        <v>0</v>
      </c>
      <c r="R247" s="226">
        <f>ROUND(J247*H247,2)</f>
        <v>0</v>
      </c>
      <c r="S247" s="91"/>
      <c r="T247" s="227">
        <f>S247*H247</f>
        <v>0</v>
      </c>
      <c r="U247" s="227">
        <v>0.050000000000000003</v>
      </c>
      <c r="V247" s="227">
        <f>U247*H247</f>
        <v>2.34375</v>
      </c>
      <c r="W247" s="227">
        <v>0</v>
      </c>
      <c r="X247" s="228">
        <f>W247*H247</f>
        <v>0</v>
      </c>
      <c r="Y247" s="38"/>
      <c r="Z247" s="38"/>
      <c r="AA247" s="38"/>
      <c r="AB247" s="38"/>
      <c r="AC247" s="38"/>
      <c r="AD247" s="38"/>
      <c r="AE247" s="38"/>
      <c r="AR247" s="229" t="s">
        <v>198</v>
      </c>
      <c r="AT247" s="229" t="s">
        <v>199</v>
      </c>
      <c r="AU247" s="229" t="s">
        <v>87</v>
      </c>
      <c r="AY247" s="17" t="s">
        <v>130</v>
      </c>
      <c r="BE247" s="230">
        <f>IF(O247="základní",K247,0)</f>
        <v>0</v>
      </c>
      <c r="BF247" s="230">
        <f>IF(O247="snížená",K247,0)</f>
        <v>0</v>
      </c>
      <c r="BG247" s="230">
        <f>IF(O247="zákl. přenesená",K247,0)</f>
        <v>0</v>
      </c>
      <c r="BH247" s="230">
        <f>IF(O247="sníž. přenesená",K247,0)</f>
        <v>0</v>
      </c>
      <c r="BI247" s="230">
        <f>IF(O247="nulová",K247,0)</f>
        <v>0</v>
      </c>
      <c r="BJ247" s="17" t="s">
        <v>85</v>
      </c>
      <c r="BK247" s="230">
        <f>ROUND(P247*H247,2)</f>
        <v>0</v>
      </c>
      <c r="BL247" s="17" t="s">
        <v>137</v>
      </c>
      <c r="BM247" s="229" t="s">
        <v>314</v>
      </c>
    </row>
    <row r="248" s="13" customFormat="1">
      <c r="A248" s="13"/>
      <c r="B248" s="231"/>
      <c r="C248" s="232"/>
      <c r="D248" s="233" t="s">
        <v>139</v>
      </c>
      <c r="E248" s="232"/>
      <c r="F248" s="235" t="s">
        <v>315</v>
      </c>
      <c r="G248" s="232"/>
      <c r="H248" s="236">
        <v>46.875</v>
      </c>
      <c r="I248" s="237"/>
      <c r="J248" s="237"/>
      <c r="K248" s="232"/>
      <c r="L248" s="232"/>
      <c r="M248" s="238"/>
      <c r="N248" s="239"/>
      <c r="O248" s="240"/>
      <c r="P248" s="240"/>
      <c r="Q248" s="240"/>
      <c r="R248" s="240"/>
      <c r="S248" s="240"/>
      <c r="T248" s="240"/>
      <c r="U248" s="240"/>
      <c r="V248" s="240"/>
      <c r="W248" s="240"/>
      <c r="X248" s="241"/>
      <c r="Y248" s="13"/>
      <c r="Z248" s="13"/>
      <c r="AA248" s="13"/>
      <c r="AB248" s="13"/>
      <c r="AC248" s="13"/>
      <c r="AD248" s="13"/>
      <c r="AE248" s="13"/>
      <c r="AT248" s="242" t="s">
        <v>139</v>
      </c>
      <c r="AU248" s="242" t="s">
        <v>87</v>
      </c>
      <c r="AV248" s="13" t="s">
        <v>87</v>
      </c>
      <c r="AW248" s="13" t="s">
        <v>4</v>
      </c>
      <c r="AX248" s="13" t="s">
        <v>85</v>
      </c>
      <c r="AY248" s="242" t="s">
        <v>130</v>
      </c>
    </row>
    <row r="249" s="2" customFormat="1" ht="37.8" customHeight="1">
      <c r="A249" s="38"/>
      <c r="B249" s="39"/>
      <c r="C249" s="217" t="s">
        <v>316</v>
      </c>
      <c r="D249" s="217" t="s">
        <v>132</v>
      </c>
      <c r="E249" s="218" t="s">
        <v>317</v>
      </c>
      <c r="F249" s="219" t="s">
        <v>318</v>
      </c>
      <c r="G249" s="220" t="s">
        <v>313</v>
      </c>
      <c r="H249" s="221">
        <v>1</v>
      </c>
      <c r="I249" s="222"/>
      <c r="J249" s="222"/>
      <c r="K249" s="223">
        <f>ROUND(P249*H249,2)</f>
        <v>0</v>
      </c>
      <c r="L249" s="219" t="s">
        <v>1</v>
      </c>
      <c r="M249" s="44"/>
      <c r="N249" s="224" t="s">
        <v>1</v>
      </c>
      <c r="O249" s="225" t="s">
        <v>40</v>
      </c>
      <c r="P249" s="226">
        <f>I249+J249</f>
        <v>0</v>
      </c>
      <c r="Q249" s="226">
        <f>ROUND(I249*H249,2)</f>
        <v>0</v>
      </c>
      <c r="R249" s="226">
        <f>ROUND(J249*H249,2)</f>
        <v>0</v>
      </c>
      <c r="S249" s="91"/>
      <c r="T249" s="227">
        <f>S249*H249</f>
        <v>0</v>
      </c>
      <c r="U249" s="227">
        <v>3.61896</v>
      </c>
      <c r="V249" s="227">
        <f>U249*H249</f>
        <v>3.61896</v>
      </c>
      <c r="W249" s="227">
        <v>0</v>
      </c>
      <c r="X249" s="228">
        <f>W249*H249</f>
        <v>0</v>
      </c>
      <c r="Y249" s="38"/>
      <c r="Z249" s="38"/>
      <c r="AA249" s="38"/>
      <c r="AB249" s="38"/>
      <c r="AC249" s="38"/>
      <c r="AD249" s="38"/>
      <c r="AE249" s="38"/>
      <c r="AR249" s="229" t="s">
        <v>137</v>
      </c>
      <c r="AT249" s="229" t="s">
        <v>132</v>
      </c>
      <c r="AU249" s="229" t="s">
        <v>87</v>
      </c>
      <c r="AY249" s="17" t="s">
        <v>130</v>
      </c>
      <c r="BE249" s="230">
        <f>IF(O249="základní",K249,0)</f>
        <v>0</v>
      </c>
      <c r="BF249" s="230">
        <f>IF(O249="snížená",K249,0)</f>
        <v>0</v>
      </c>
      <c r="BG249" s="230">
        <f>IF(O249="zákl. přenesená",K249,0)</f>
        <v>0</v>
      </c>
      <c r="BH249" s="230">
        <f>IF(O249="sníž. přenesená",K249,0)</f>
        <v>0</v>
      </c>
      <c r="BI249" s="230">
        <f>IF(O249="nulová",K249,0)</f>
        <v>0</v>
      </c>
      <c r="BJ249" s="17" t="s">
        <v>85</v>
      </c>
      <c r="BK249" s="230">
        <f>ROUND(P249*H249,2)</f>
        <v>0</v>
      </c>
      <c r="BL249" s="17" t="s">
        <v>137</v>
      </c>
      <c r="BM249" s="229" t="s">
        <v>319</v>
      </c>
    </row>
    <row r="250" s="12" customFormat="1" ht="22.8" customHeight="1">
      <c r="A250" s="12"/>
      <c r="B250" s="200"/>
      <c r="C250" s="201"/>
      <c r="D250" s="202" t="s">
        <v>76</v>
      </c>
      <c r="E250" s="215" t="s">
        <v>137</v>
      </c>
      <c r="F250" s="215" t="s">
        <v>320</v>
      </c>
      <c r="G250" s="201"/>
      <c r="H250" s="201"/>
      <c r="I250" s="204"/>
      <c r="J250" s="204"/>
      <c r="K250" s="216">
        <f>BK250</f>
        <v>0</v>
      </c>
      <c r="L250" s="201"/>
      <c r="M250" s="206"/>
      <c r="N250" s="207"/>
      <c r="O250" s="208"/>
      <c r="P250" s="208"/>
      <c r="Q250" s="209">
        <f>SUM(Q251:Q255)</f>
        <v>0</v>
      </c>
      <c r="R250" s="209">
        <f>SUM(R251:R255)</f>
        <v>0</v>
      </c>
      <c r="S250" s="208"/>
      <c r="T250" s="210">
        <f>SUM(T251:T255)</f>
        <v>0</v>
      </c>
      <c r="U250" s="208"/>
      <c r="V250" s="210">
        <f>SUM(V251:V255)</f>
        <v>11.068680399999998</v>
      </c>
      <c r="W250" s="208"/>
      <c r="X250" s="211">
        <f>SUM(X251:X255)</f>
        <v>0</v>
      </c>
      <c r="Y250" s="12"/>
      <c r="Z250" s="12"/>
      <c r="AA250" s="12"/>
      <c r="AB250" s="12"/>
      <c r="AC250" s="12"/>
      <c r="AD250" s="12"/>
      <c r="AE250" s="12"/>
      <c r="AR250" s="212" t="s">
        <v>85</v>
      </c>
      <c r="AT250" s="213" t="s">
        <v>76</v>
      </c>
      <c r="AU250" s="213" t="s">
        <v>85</v>
      </c>
      <c r="AY250" s="212" t="s">
        <v>130</v>
      </c>
      <c r="BK250" s="214">
        <f>SUM(BK251:BK255)</f>
        <v>0</v>
      </c>
    </row>
    <row r="251" s="2" customFormat="1" ht="24.15" customHeight="1">
      <c r="A251" s="38"/>
      <c r="B251" s="39"/>
      <c r="C251" s="217" t="s">
        <v>321</v>
      </c>
      <c r="D251" s="217" t="s">
        <v>132</v>
      </c>
      <c r="E251" s="218" t="s">
        <v>322</v>
      </c>
      <c r="F251" s="219" t="s">
        <v>323</v>
      </c>
      <c r="G251" s="220" t="s">
        <v>178</v>
      </c>
      <c r="H251" s="221">
        <v>6</v>
      </c>
      <c r="I251" s="222"/>
      <c r="J251" s="222"/>
      <c r="K251" s="223">
        <f>ROUND(P251*H251,2)</f>
        <v>0</v>
      </c>
      <c r="L251" s="219" t="s">
        <v>136</v>
      </c>
      <c r="M251" s="44"/>
      <c r="N251" s="224" t="s">
        <v>1</v>
      </c>
      <c r="O251" s="225" t="s">
        <v>40</v>
      </c>
      <c r="P251" s="226">
        <f>I251+J251</f>
        <v>0</v>
      </c>
      <c r="Q251" s="226">
        <f>ROUND(I251*H251,2)</f>
        <v>0</v>
      </c>
      <c r="R251" s="226">
        <f>ROUND(J251*H251,2)</f>
        <v>0</v>
      </c>
      <c r="S251" s="91"/>
      <c r="T251" s="227">
        <f>S251*H251</f>
        <v>0</v>
      </c>
      <c r="U251" s="227">
        <v>0.4204</v>
      </c>
      <c r="V251" s="227">
        <f>U251*H251</f>
        <v>2.5224000000000002</v>
      </c>
      <c r="W251" s="227">
        <v>0</v>
      </c>
      <c r="X251" s="228">
        <f>W251*H251</f>
        <v>0</v>
      </c>
      <c r="Y251" s="38"/>
      <c r="Z251" s="38"/>
      <c r="AA251" s="38"/>
      <c r="AB251" s="38"/>
      <c r="AC251" s="38"/>
      <c r="AD251" s="38"/>
      <c r="AE251" s="38"/>
      <c r="AR251" s="229" t="s">
        <v>137</v>
      </c>
      <c r="AT251" s="229" t="s">
        <v>132</v>
      </c>
      <c r="AU251" s="229" t="s">
        <v>87</v>
      </c>
      <c r="AY251" s="17" t="s">
        <v>130</v>
      </c>
      <c r="BE251" s="230">
        <f>IF(O251="základní",K251,0)</f>
        <v>0</v>
      </c>
      <c r="BF251" s="230">
        <f>IF(O251="snížená",K251,0)</f>
        <v>0</v>
      </c>
      <c r="BG251" s="230">
        <f>IF(O251="zákl. přenesená",K251,0)</f>
        <v>0</v>
      </c>
      <c r="BH251" s="230">
        <f>IF(O251="sníž. přenesená",K251,0)</f>
        <v>0</v>
      </c>
      <c r="BI251" s="230">
        <f>IF(O251="nulová",K251,0)</f>
        <v>0</v>
      </c>
      <c r="BJ251" s="17" t="s">
        <v>85</v>
      </c>
      <c r="BK251" s="230">
        <f>ROUND(P251*H251,2)</f>
        <v>0</v>
      </c>
      <c r="BL251" s="17" t="s">
        <v>137</v>
      </c>
      <c r="BM251" s="229" t="s">
        <v>324</v>
      </c>
    </row>
    <row r="252" s="13" customFormat="1">
      <c r="A252" s="13"/>
      <c r="B252" s="231"/>
      <c r="C252" s="232"/>
      <c r="D252" s="233" t="s">
        <v>139</v>
      </c>
      <c r="E252" s="234" t="s">
        <v>1</v>
      </c>
      <c r="F252" s="235" t="s">
        <v>325</v>
      </c>
      <c r="G252" s="232"/>
      <c r="H252" s="236">
        <v>6</v>
      </c>
      <c r="I252" s="237"/>
      <c r="J252" s="237"/>
      <c r="K252" s="232"/>
      <c r="L252" s="232"/>
      <c r="M252" s="238"/>
      <c r="N252" s="239"/>
      <c r="O252" s="240"/>
      <c r="P252" s="240"/>
      <c r="Q252" s="240"/>
      <c r="R252" s="240"/>
      <c r="S252" s="240"/>
      <c r="T252" s="240"/>
      <c r="U252" s="240"/>
      <c r="V252" s="240"/>
      <c r="W252" s="240"/>
      <c r="X252" s="241"/>
      <c r="Y252" s="13"/>
      <c r="Z252" s="13"/>
      <c r="AA252" s="13"/>
      <c r="AB252" s="13"/>
      <c r="AC252" s="13"/>
      <c r="AD252" s="13"/>
      <c r="AE252" s="13"/>
      <c r="AT252" s="242" t="s">
        <v>139</v>
      </c>
      <c r="AU252" s="242" t="s">
        <v>87</v>
      </c>
      <c r="AV252" s="13" t="s">
        <v>87</v>
      </c>
      <c r="AW252" s="13" t="s">
        <v>5</v>
      </c>
      <c r="AX252" s="13" t="s">
        <v>85</v>
      </c>
      <c r="AY252" s="242" t="s">
        <v>130</v>
      </c>
    </row>
    <row r="253" s="2" customFormat="1" ht="24.15" customHeight="1">
      <c r="A253" s="38"/>
      <c r="B253" s="39"/>
      <c r="C253" s="217" t="s">
        <v>326</v>
      </c>
      <c r="D253" s="217" t="s">
        <v>132</v>
      </c>
      <c r="E253" s="218" t="s">
        <v>327</v>
      </c>
      <c r="F253" s="219" t="s">
        <v>328</v>
      </c>
      <c r="G253" s="220" t="s">
        <v>145</v>
      </c>
      <c r="H253" s="221">
        <v>4.5199999999999996</v>
      </c>
      <c r="I253" s="222"/>
      <c r="J253" s="222"/>
      <c r="K253" s="223">
        <f>ROUND(P253*H253,2)</f>
        <v>0</v>
      </c>
      <c r="L253" s="219" t="s">
        <v>136</v>
      </c>
      <c r="M253" s="44"/>
      <c r="N253" s="224" t="s">
        <v>1</v>
      </c>
      <c r="O253" s="225" t="s">
        <v>40</v>
      </c>
      <c r="P253" s="226">
        <f>I253+J253</f>
        <v>0</v>
      </c>
      <c r="Q253" s="226">
        <f>ROUND(I253*H253,2)</f>
        <v>0</v>
      </c>
      <c r="R253" s="226">
        <f>ROUND(J253*H253,2)</f>
        <v>0</v>
      </c>
      <c r="S253" s="91"/>
      <c r="T253" s="227">
        <f>S253*H253</f>
        <v>0</v>
      </c>
      <c r="U253" s="227">
        <v>1.8907700000000001</v>
      </c>
      <c r="V253" s="227">
        <f>U253*H253</f>
        <v>8.5462803999999988</v>
      </c>
      <c r="W253" s="227">
        <v>0</v>
      </c>
      <c r="X253" s="228">
        <f>W253*H253</f>
        <v>0</v>
      </c>
      <c r="Y253" s="38"/>
      <c r="Z253" s="38"/>
      <c r="AA253" s="38"/>
      <c r="AB253" s="38"/>
      <c r="AC253" s="38"/>
      <c r="AD253" s="38"/>
      <c r="AE253" s="38"/>
      <c r="AR253" s="229" t="s">
        <v>137</v>
      </c>
      <c r="AT253" s="229" t="s">
        <v>132</v>
      </c>
      <c r="AU253" s="229" t="s">
        <v>87</v>
      </c>
      <c r="AY253" s="17" t="s">
        <v>130</v>
      </c>
      <c r="BE253" s="230">
        <f>IF(O253="základní",K253,0)</f>
        <v>0</v>
      </c>
      <c r="BF253" s="230">
        <f>IF(O253="snížená",K253,0)</f>
        <v>0</v>
      </c>
      <c r="BG253" s="230">
        <f>IF(O253="zákl. přenesená",K253,0)</f>
        <v>0</v>
      </c>
      <c r="BH253" s="230">
        <f>IF(O253="sníž. přenesená",K253,0)</f>
        <v>0</v>
      </c>
      <c r="BI253" s="230">
        <f>IF(O253="nulová",K253,0)</f>
        <v>0</v>
      </c>
      <c r="BJ253" s="17" t="s">
        <v>85</v>
      </c>
      <c r="BK253" s="230">
        <f>ROUND(P253*H253,2)</f>
        <v>0</v>
      </c>
      <c r="BL253" s="17" t="s">
        <v>137</v>
      </c>
      <c r="BM253" s="229" t="s">
        <v>329</v>
      </c>
    </row>
    <row r="254" s="15" customFormat="1">
      <c r="A254" s="15"/>
      <c r="B254" s="254"/>
      <c r="C254" s="255"/>
      <c r="D254" s="233" t="s">
        <v>139</v>
      </c>
      <c r="E254" s="256" t="s">
        <v>1</v>
      </c>
      <c r="F254" s="257" t="s">
        <v>157</v>
      </c>
      <c r="G254" s="255"/>
      <c r="H254" s="256" t="s">
        <v>1</v>
      </c>
      <c r="I254" s="258"/>
      <c r="J254" s="258"/>
      <c r="K254" s="255"/>
      <c r="L254" s="255"/>
      <c r="M254" s="259"/>
      <c r="N254" s="260"/>
      <c r="O254" s="261"/>
      <c r="P254" s="261"/>
      <c r="Q254" s="261"/>
      <c r="R254" s="261"/>
      <c r="S254" s="261"/>
      <c r="T254" s="261"/>
      <c r="U254" s="261"/>
      <c r="V254" s="261"/>
      <c r="W254" s="261"/>
      <c r="X254" s="262"/>
      <c r="Y254" s="15"/>
      <c r="Z254" s="15"/>
      <c r="AA254" s="15"/>
      <c r="AB254" s="15"/>
      <c r="AC254" s="15"/>
      <c r="AD254" s="15"/>
      <c r="AE254" s="15"/>
      <c r="AT254" s="263" t="s">
        <v>139</v>
      </c>
      <c r="AU254" s="263" t="s">
        <v>87</v>
      </c>
      <c r="AV254" s="15" t="s">
        <v>85</v>
      </c>
      <c r="AW254" s="15" t="s">
        <v>5</v>
      </c>
      <c r="AX254" s="15" t="s">
        <v>77</v>
      </c>
      <c r="AY254" s="263" t="s">
        <v>130</v>
      </c>
    </row>
    <row r="255" s="13" customFormat="1">
      <c r="A255" s="13"/>
      <c r="B255" s="231"/>
      <c r="C255" s="232"/>
      <c r="D255" s="233" t="s">
        <v>139</v>
      </c>
      <c r="E255" s="234" t="s">
        <v>1</v>
      </c>
      <c r="F255" s="235" t="s">
        <v>330</v>
      </c>
      <c r="G255" s="232"/>
      <c r="H255" s="236">
        <v>4.5199999999999996</v>
      </c>
      <c r="I255" s="237"/>
      <c r="J255" s="237"/>
      <c r="K255" s="232"/>
      <c r="L255" s="232"/>
      <c r="M255" s="238"/>
      <c r="N255" s="239"/>
      <c r="O255" s="240"/>
      <c r="P255" s="240"/>
      <c r="Q255" s="240"/>
      <c r="R255" s="240"/>
      <c r="S255" s="240"/>
      <c r="T255" s="240"/>
      <c r="U255" s="240"/>
      <c r="V255" s="240"/>
      <c r="W255" s="240"/>
      <c r="X255" s="241"/>
      <c r="Y255" s="13"/>
      <c r="Z255" s="13"/>
      <c r="AA255" s="13"/>
      <c r="AB255" s="13"/>
      <c r="AC255" s="13"/>
      <c r="AD255" s="13"/>
      <c r="AE255" s="13"/>
      <c r="AT255" s="242" t="s">
        <v>139</v>
      </c>
      <c r="AU255" s="242" t="s">
        <v>87</v>
      </c>
      <c r="AV255" s="13" t="s">
        <v>87</v>
      </c>
      <c r="AW255" s="13" t="s">
        <v>5</v>
      </c>
      <c r="AX255" s="13" t="s">
        <v>85</v>
      </c>
      <c r="AY255" s="242" t="s">
        <v>130</v>
      </c>
    </row>
    <row r="256" s="12" customFormat="1" ht="22.8" customHeight="1">
      <c r="A256" s="12"/>
      <c r="B256" s="200"/>
      <c r="C256" s="201"/>
      <c r="D256" s="202" t="s">
        <v>76</v>
      </c>
      <c r="E256" s="215" t="s">
        <v>198</v>
      </c>
      <c r="F256" s="215" t="s">
        <v>331</v>
      </c>
      <c r="G256" s="201"/>
      <c r="H256" s="201"/>
      <c r="I256" s="204"/>
      <c r="J256" s="204"/>
      <c r="K256" s="216">
        <f>BK256</f>
        <v>0</v>
      </c>
      <c r="L256" s="201"/>
      <c r="M256" s="206"/>
      <c r="N256" s="207"/>
      <c r="O256" s="208"/>
      <c r="P256" s="208"/>
      <c r="Q256" s="209">
        <f>SUM(Q257:Q277)</f>
        <v>0</v>
      </c>
      <c r="R256" s="209">
        <f>SUM(R257:R277)</f>
        <v>0</v>
      </c>
      <c r="S256" s="208"/>
      <c r="T256" s="210">
        <f>SUM(T257:T277)</f>
        <v>0</v>
      </c>
      <c r="U256" s="208"/>
      <c r="V256" s="210">
        <f>SUM(V257:V277)</f>
        <v>0.14791180000000001</v>
      </c>
      <c r="W256" s="208"/>
      <c r="X256" s="211">
        <f>SUM(X257:X277)</f>
        <v>0</v>
      </c>
      <c r="Y256" s="12"/>
      <c r="Z256" s="12"/>
      <c r="AA256" s="12"/>
      <c r="AB256" s="12"/>
      <c r="AC256" s="12"/>
      <c r="AD256" s="12"/>
      <c r="AE256" s="12"/>
      <c r="AR256" s="212" t="s">
        <v>85</v>
      </c>
      <c r="AT256" s="213" t="s">
        <v>76</v>
      </c>
      <c r="AU256" s="213" t="s">
        <v>85</v>
      </c>
      <c r="AY256" s="212" t="s">
        <v>130</v>
      </c>
      <c r="BK256" s="214">
        <f>SUM(BK257:BK277)</f>
        <v>0</v>
      </c>
    </row>
    <row r="257" s="2" customFormat="1" ht="24.15" customHeight="1">
      <c r="A257" s="38"/>
      <c r="B257" s="39"/>
      <c r="C257" s="217" t="s">
        <v>332</v>
      </c>
      <c r="D257" s="217" t="s">
        <v>132</v>
      </c>
      <c r="E257" s="218" t="s">
        <v>333</v>
      </c>
      <c r="F257" s="219" t="s">
        <v>334</v>
      </c>
      <c r="G257" s="220" t="s">
        <v>178</v>
      </c>
      <c r="H257" s="221">
        <v>43</v>
      </c>
      <c r="I257" s="222"/>
      <c r="J257" s="222"/>
      <c r="K257" s="223">
        <f>ROUND(P257*H257,2)</f>
        <v>0</v>
      </c>
      <c r="L257" s="219" t="s">
        <v>136</v>
      </c>
      <c r="M257" s="44"/>
      <c r="N257" s="224" t="s">
        <v>1</v>
      </c>
      <c r="O257" s="225" t="s">
        <v>40</v>
      </c>
      <c r="P257" s="226">
        <f>I257+J257</f>
        <v>0</v>
      </c>
      <c r="Q257" s="226">
        <f>ROUND(I257*H257,2)</f>
        <v>0</v>
      </c>
      <c r="R257" s="226">
        <f>ROUND(J257*H257,2)</f>
        <v>0</v>
      </c>
      <c r="S257" s="91"/>
      <c r="T257" s="227">
        <f>S257*H257</f>
        <v>0</v>
      </c>
      <c r="U257" s="227">
        <v>1.0000000000000001E-05</v>
      </c>
      <c r="V257" s="227">
        <f>U257*H257</f>
        <v>0.00043000000000000004</v>
      </c>
      <c r="W257" s="227">
        <v>0</v>
      </c>
      <c r="X257" s="228">
        <f>W257*H257</f>
        <v>0</v>
      </c>
      <c r="Y257" s="38"/>
      <c r="Z257" s="38"/>
      <c r="AA257" s="38"/>
      <c r="AB257" s="38"/>
      <c r="AC257" s="38"/>
      <c r="AD257" s="38"/>
      <c r="AE257" s="38"/>
      <c r="AR257" s="229" t="s">
        <v>137</v>
      </c>
      <c r="AT257" s="229" t="s">
        <v>132</v>
      </c>
      <c r="AU257" s="229" t="s">
        <v>87</v>
      </c>
      <c r="AY257" s="17" t="s">
        <v>130</v>
      </c>
      <c r="BE257" s="230">
        <f>IF(O257="základní",K257,0)</f>
        <v>0</v>
      </c>
      <c r="BF257" s="230">
        <f>IF(O257="snížená",K257,0)</f>
        <v>0</v>
      </c>
      <c r="BG257" s="230">
        <f>IF(O257="zákl. přenesená",K257,0)</f>
        <v>0</v>
      </c>
      <c r="BH257" s="230">
        <f>IF(O257="sníž. přenesená",K257,0)</f>
        <v>0</v>
      </c>
      <c r="BI257" s="230">
        <f>IF(O257="nulová",K257,0)</f>
        <v>0</v>
      </c>
      <c r="BJ257" s="17" t="s">
        <v>85</v>
      </c>
      <c r="BK257" s="230">
        <f>ROUND(P257*H257,2)</f>
        <v>0</v>
      </c>
      <c r="BL257" s="17" t="s">
        <v>137</v>
      </c>
      <c r="BM257" s="229" t="s">
        <v>335</v>
      </c>
    </row>
    <row r="258" s="15" customFormat="1">
      <c r="A258" s="15"/>
      <c r="B258" s="254"/>
      <c r="C258" s="255"/>
      <c r="D258" s="233" t="s">
        <v>139</v>
      </c>
      <c r="E258" s="256" t="s">
        <v>1</v>
      </c>
      <c r="F258" s="257" t="s">
        <v>157</v>
      </c>
      <c r="G258" s="255"/>
      <c r="H258" s="256" t="s">
        <v>1</v>
      </c>
      <c r="I258" s="258"/>
      <c r="J258" s="258"/>
      <c r="K258" s="255"/>
      <c r="L258" s="255"/>
      <c r="M258" s="259"/>
      <c r="N258" s="260"/>
      <c r="O258" s="261"/>
      <c r="P258" s="261"/>
      <c r="Q258" s="261"/>
      <c r="R258" s="261"/>
      <c r="S258" s="261"/>
      <c r="T258" s="261"/>
      <c r="U258" s="261"/>
      <c r="V258" s="261"/>
      <c r="W258" s="261"/>
      <c r="X258" s="262"/>
      <c r="Y258" s="15"/>
      <c r="Z258" s="15"/>
      <c r="AA258" s="15"/>
      <c r="AB258" s="15"/>
      <c r="AC258" s="15"/>
      <c r="AD258" s="15"/>
      <c r="AE258" s="15"/>
      <c r="AT258" s="263" t="s">
        <v>139</v>
      </c>
      <c r="AU258" s="263" t="s">
        <v>87</v>
      </c>
      <c r="AV258" s="15" t="s">
        <v>85</v>
      </c>
      <c r="AW258" s="15" t="s">
        <v>5</v>
      </c>
      <c r="AX258" s="15" t="s">
        <v>77</v>
      </c>
      <c r="AY258" s="263" t="s">
        <v>130</v>
      </c>
    </row>
    <row r="259" s="13" customFormat="1">
      <c r="A259" s="13"/>
      <c r="B259" s="231"/>
      <c r="C259" s="232"/>
      <c r="D259" s="233" t="s">
        <v>139</v>
      </c>
      <c r="E259" s="234" t="s">
        <v>1</v>
      </c>
      <c r="F259" s="235" t="s">
        <v>336</v>
      </c>
      <c r="G259" s="232"/>
      <c r="H259" s="236">
        <v>43</v>
      </c>
      <c r="I259" s="237"/>
      <c r="J259" s="237"/>
      <c r="K259" s="232"/>
      <c r="L259" s="232"/>
      <c r="M259" s="238"/>
      <c r="N259" s="239"/>
      <c r="O259" s="240"/>
      <c r="P259" s="240"/>
      <c r="Q259" s="240"/>
      <c r="R259" s="240"/>
      <c r="S259" s="240"/>
      <c r="T259" s="240"/>
      <c r="U259" s="240"/>
      <c r="V259" s="240"/>
      <c r="W259" s="240"/>
      <c r="X259" s="241"/>
      <c r="Y259" s="13"/>
      <c r="Z259" s="13"/>
      <c r="AA259" s="13"/>
      <c r="AB259" s="13"/>
      <c r="AC259" s="13"/>
      <c r="AD259" s="13"/>
      <c r="AE259" s="13"/>
      <c r="AT259" s="242" t="s">
        <v>139</v>
      </c>
      <c r="AU259" s="242" t="s">
        <v>87</v>
      </c>
      <c r="AV259" s="13" t="s">
        <v>87</v>
      </c>
      <c r="AW259" s="13" t="s">
        <v>5</v>
      </c>
      <c r="AX259" s="13" t="s">
        <v>85</v>
      </c>
      <c r="AY259" s="242" t="s">
        <v>130</v>
      </c>
    </row>
    <row r="260" s="2" customFormat="1" ht="24.15" customHeight="1">
      <c r="A260" s="38"/>
      <c r="B260" s="39"/>
      <c r="C260" s="264" t="s">
        <v>337</v>
      </c>
      <c r="D260" s="264" t="s">
        <v>199</v>
      </c>
      <c r="E260" s="265" t="s">
        <v>338</v>
      </c>
      <c r="F260" s="266" t="s">
        <v>339</v>
      </c>
      <c r="G260" s="267" t="s">
        <v>178</v>
      </c>
      <c r="H260" s="268">
        <v>44.289999999999999</v>
      </c>
      <c r="I260" s="269"/>
      <c r="J260" s="270"/>
      <c r="K260" s="271">
        <f>ROUND(P260*H260,2)</f>
        <v>0</v>
      </c>
      <c r="L260" s="266" t="s">
        <v>136</v>
      </c>
      <c r="M260" s="272"/>
      <c r="N260" s="273" t="s">
        <v>1</v>
      </c>
      <c r="O260" s="225" t="s">
        <v>40</v>
      </c>
      <c r="P260" s="226">
        <f>I260+J260</f>
        <v>0</v>
      </c>
      <c r="Q260" s="226">
        <f>ROUND(I260*H260,2)</f>
        <v>0</v>
      </c>
      <c r="R260" s="226">
        <f>ROUND(J260*H260,2)</f>
        <v>0</v>
      </c>
      <c r="S260" s="91"/>
      <c r="T260" s="227">
        <f>S260*H260</f>
        <v>0</v>
      </c>
      <c r="U260" s="227">
        <v>0.0017700000000000001</v>
      </c>
      <c r="V260" s="227">
        <f>U260*H260</f>
        <v>0.078393299999999999</v>
      </c>
      <c r="W260" s="227">
        <v>0</v>
      </c>
      <c r="X260" s="228">
        <f>W260*H260</f>
        <v>0</v>
      </c>
      <c r="Y260" s="38"/>
      <c r="Z260" s="38"/>
      <c r="AA260" s="38"/>
      <c r="AB260" s="38"/>
      <c r="AC260" s="38"/>
      <c r="AD260" s="38"/>
      <c r="AE260" s="38"/>
      <c r="AR260" s="229" t="s">
        <v>198</v>
      </c>
      <c r="AT260" s="229" t="s">
        <v>199</v>
      </c>
      <c r="AU260" s="229" t="s">
        <v>87</v>
      </c>
      <c r="AY260" s="17" t="s">
        <v>130</v>
      </c>
      <c r="BE260" s="230">
        <f>IF(O260="základní",K260,0)</f>
        <v>0</v>
      </c>
      <c r="BF260" s="230">
        <f>IF(O260="snížená",K260,0)</f>
        <v>0</v>
      </c>
      <c r="BG260" s="230">
        <f>IF(O260="zákl. přenesená",K260,0)</f>
        <v>0</v>
      </c>
      <c r="BH260" s="230">
        <f>IF(O260="sníž. přenesená",K260,0)</f>
        <v>0</v>
      </c>
      <c r="BI260" s="230">
        <f>IF(O260="nulová",K260,0)</f>
        <v>0</v>
      </c>
      <c r="BJ260" s="17" t="s">
        <v>85</v>
      </c>
      <c r="BK260" s="230">
        <f>ROUND(P260*H260,2)</f>
        <v>0</v>
      </c>
      <c r="BL260" s="17" t="s">
        <v>137</v>
      </c>
      <c r="BM260" s="229" t="s">
        <v>340</v>
      </c>
    </row>
    <row r="261" s="13" customFormat="1">
      <c r="A261" s="13"/>
      <c r="B261" s="231"/>
      <c r="C261" s="232"/>
      <c r="D261" s="233" t="s">
        <v>139</v>
      </c>
      <c r="E261" s="232"/>
      <c r="F261" s="235" t="s">
        <v>341</v>
      </c>
      <c r="G261" s="232"/>
      <c r="H261" s="236">
        <v>44.289999999999999</v>
      </c>
      <c r="I261" s="237"/>
      <c r="J261" s="237"/>
      <c r="K261" s="232"/>
      <c r="L261" s="232"/>
      <c r="M261" s="238"/>
      <c r="N261" s="239"/>
      <c r="O261" s="240"/>
      <c r="P261" s="240"/>
      <c r="Q261" s="240"/>
      <c r="R261" s="240"/>
      <c r="S261" s="240"/>
      <c r="T261" s="240"/>
      <c r="U261" s="240"/>
      <c r="V261" s="240"/>
      <c r="W261" s="240"/>
      <c r="X261" s="241"/>
      <c r="Y261" s="13"/>
      <c r="Z261" s="13"/>
      <c r="AA261" s="13"/>
      <c r="AB261" s="13"/>
      <c r="AC261" s="13"/>
      <c r="AD261" s="13"/>
      <c r="AE261" s="13"/>
      <c r="AT261" s="242" t="s">
        <v>139</v>
      </c>
      <c r="AU261" s="242" t="s">
        <v>87</v>
      </c>
      <c r="AV261" s="13" t="s">
        <v>87</v>
      </c>
      <c r="AW261" s="13" t="s">
        <v>4</v>
      </c>
      <c r="AX261" s="13" t="s">
        <v>85</v>
      </c>
      <c r="AY261" s="242" t="s">
        <v>130</v>
      </c>
    </row>
    <row r="262" s="2" customFormat="1" ht="24.15" customHeight="1">
      <c r="A262" s="38"/>
      <c r="B262" s="39"/>
      <c r="C262" s="217" t="s">
        <v>342</v>
      </c>
      <c r="D262" s="217" t="s">
        <v>132</v>
      </c>
      <c r="E262" s="218" t="s">
        <v>343</v>
      </c>
      <c r="F262" s="219" t="s">
        <v>344</v>
      </c>
      <c r="G262" s="220" t="s">
        <v>178</v>
      </c>
      <c r="H262" s="221">
        <v>13.5</v>
      </c>
      <c r="I262" s="222"/>
      <c r="J262" s="222"/>
      <c r="K262" s="223">
        <f>ROUND(P262*H262,2)</f>
        <v>0</v>
      </c>
      <c r="L262" s="219" t="s">
        <v>136</v>
      </c>
      <c r="M262" s="44"/>
      <c r="N262" s="224" t="s">
        <v>1</v>
      </c>
      <c r="O262" s="225" t="s">
        <v>40</v>
      </c>
      <c r="P262" s="226">
        <f>I262+J262</f>
        <v>0</v>
      </c>
      <c r="Q262" s="226">
        <f>ROUND(I262*H262,2)</f>
        <v>0</v>
      </c>
      <c r="R262" s="226">
        <f>ROUND(J262*H262,2)</f>
        <v>0</v>
      </c>
      <c r="S262" s="91"/>
      <c r="T262" s="227">
        <f>S262*H262</f>
        <v>0</v>
      </c>
      <c r="U262" s="227">
        <v>1.0000000000000001E-05</v>
      </c>
      <c r="V262" s="227">
        <f>U262*H262</f>
        <v>0.000135</v>
      </c>
      <c r="W262" s="227">
        <v>0</v>
      </c>
      <c r="X262" s="228">
        <f>W262*H262</f>
        <v>0</v>
      </c>
      <c r="Y262" s="38"/>
      <c r="Z262" s="38"/>
      <c r="AA262" s="38"/>
      <c r="AB262" s="38"/>
      <c r="AC262" s="38"/>
      <c r="AD262" s="38"/>
      <c r="AE262" s="38"/>
      <c r="AR262" s="229" t="s">
        <v>137</v>
      </c>
      <c r="AT262" s="229" t="s">
        <v>132</v>
      </c>
      <c r="AU262" s="229" t="s">
        <v>87</v>
      </c>
      <c r="AY262" s="17" t="s">
        <v>130</v>
      </c>
      <c r="BE262" s="230">
        <f>IF(O262="základní",K262,0)</f>
        <v>0</v>
      </c>
      <c r="BF262" s="230">
        <f>IF(O262="snížená",K262,0)</f>
        <v>0</v>
      </c>
      <c r="BG262" s="230">
        <f>IF(O262="zákl. přenesená",K262,0)</f>
        <v>0</v>
      </c>
      <c r="BH262" s="230">
        <f>IF(O262="sníž. přenesená",K262,0)</f>
        <v>0</v>
      </c>
      <c r="BI262" s="230">
        <f>IF(O262="nulová",K262,0)</f>
        <v>0</v>
      </c>
      <c r="BJ262" s="17" t="s">
        <v>85</v>
      </c>
      <c r="BK262" s="230">
        <f>ROUND(P262*H262,2)</f>
        <v>0</v>
      </c>
      <c r="BL262" s="17" t="s">
        <v>137</v>
      </c>
      <c r="BM262" s="229" t="s">
        <v>345</v>
      </c>
    </row>
    <row r="263" s="15" customFormat="1">
      <c r="A263" s="15"/>
      <c r="B263" s="254"/>
      <c r="C263" s="255"/>
      <c r="D263" s="233" t="s">
        <v>139</v>
      </c>
      <c r="E263" s="256" t="s">
        <v>1</v>
      </c>
      <c r="F263" s="257" t="s">
        <v>346</v>
      </c>
      <c r="G263" s="255"/>
      <c r="H263" s="256" t="s">
        <v>1</v>
      </c>
      <c r="I263" s="258"/>
      <c r="J263" s="258"/>
      <c r="K263" s="255"/>
      <c r="L263" s="255"/>
      <c r="M263" s="259"/>
      <c r="N263" s="260"/>
      <c r="O263" s="261"/>
      <c r="P263" s="261"/>
      <c r="Q263" s="261"/>
      <c r="R263" s="261"/>
      <c r="S263" s="261"/>
      <c r="T263" s="261"/>
      <c r="U263" s="261"/>
      <c r="V263" s="261"/>
      <c r="W263" s="261"/>
      <c r="X263" s="262"/>
      <c r="Y263" s="15"/>
      <c r="Z263" s="15"/>
      <c r="AA263" s="15"/>
      <c r="AB263" s="15"/>
      <c r="AC263" s="15"/>
      <c r="AD263" s="15"/>
      <c r="AE263" s="15"/>
      <c r="AT263" s="263" t="s">
        <v>139</v>
      </c>
      <c r="AU263" s="263" t="s">
        <v>87</v>
      </c>
      <c r="AV263" s="15" t="s">
        <v>85</v>
      </c>
      <c r="AW263" s="15" t="s">
        <v>5</v>
      </c>
      <c r="AX263" s="15" t="s">
        <v>77</v>
      </c>
      <c r="AY263" s="263" t="s">
        <v>130</v>
      </c>
    </row>
    <row r="264" s="13" customFormat="1">
      <c r="A264" s="13"/>
      <c r="B264" s="231"/>
      <c r="C264" s="232"/>
      <c r="D264" s="233" t="s">
        <v>139</v>
      </c>
      <c r="E264" s="234" t="s">
        <v>1</v>
      </c>
      <c r="F264" s="235" t="s">
        <v>347</v>
      </c>
      <c r="G264" s="232"/>
      <c r="H264" s="236">
        <v>13.5</v>
      </c>
      <c r="I264" s="237"/>
      <c r="J264" s="237"/>
      <c r="K264" s="232"/>
      <c r="L264" s="232"/>
      <c r="M264" s="238"/>
      <c r="N264" s="239"/>
      <c r="O264" s="240"/>
      <c r="P264" s="240"/>
      <c r="Q264" s="240"/>
      <c r="R264" s="240"/>
      <c r="S264" s="240"/>
      <c r="T264" s="240"/>
      <c r="U264" s="240"/>
      <c r="V264" s="240"/>
      <c r="W264" s="240"/>
      <c r="X264" s="241"/>
      <c r="Y264" s="13"/>
      <c r="Z264" s="13"/>
      <c r="AA264" s="13"/>
      <c r="AB264" s="13"/>
      <c r="AC264" s="13"/>
      <c r="AD264" s="13"/>
      <c r="AE264" s="13"/>
      <c r="AT264" s="242" t="s">
        <v>139</v>
      </c>
      <c r="AU264" s="242" t="s">
        <v>87</v>
      </c>
      <c r="AV264" s="13" t="s">
        <v>87</v>
      </c>
      <c r="AW264" s="13" t="s">
        <v>5</v>
      </c>
      <c r="AX264" s="13" t="s">
        <v>85</v>
      </c>
      <c r="AY264" s="242" t="s">
        <v>130</v>
      </c>
    </row>
    <row r="265" s="2" customFormat="1" ht="24.15" customHeight="1">
      <c r="A265" s="38"/>
      <c r="B265" s="39"/>
      <c r="C265" s="264" t="s">
        <v>348</v>
      </c>
      <c r="D265" s="264" t="s">
        <v>199</v>
      </c>
      <c r="E265" s="265" t="s">
        <v>349</v>
      </c>
      <c r="F265" s="266" t="s">
        <v>350</v>
      </c>
      <c r="G265" s="267" t="s">
        <v>178</v>
      </c>
      <c r="H265" s="268">
        <v>13.904999999999999</v>
      </c>
      <c r="I265" s="269"/>
      <c r="J265" s="270"/>
      <c r="K265" s="271">
        <f>ROUND(P265*H265,2)</f>
        <v>0</v>
      </c>
      <c r="L265" s="266" t="s">
        <v>136</v>
      </c>
      <c r="M265" s="272"/>
      <c r="N265" s="273" t="s">
        <v>1</v>
      </c>
      <c r="O265" s="225" t="s">
        <v>40</v>
      </c>
      <c r="P265" s="226">
        <f>I265+J265</f>
        <v>0</v>
      </c>
      <c r="Q265" s="226">
        <f>ROUND(I265*H265,2)</f>
        <v>0</v>
      </c>
      <c r="R265" s="226">
        <f>ROUND(J265*H265,2)</f>
        <v>0</v>
      </c>
      <c r="S265" s="91"/>
      <c r="T265" s="227">
        <f>S265*H265</f>
        <v>0</v>
      </c>
      <c r="U265" s="227">
        <v>0.0027000000000000001</v>
      </c>
      <c r="V265" s="227">
        <f>U265*H265</f>
        <v>0.0375435</v>
      </c>
      <c r="W265" s="227">
        <v>0</v>
      </c>
      <c r="X265" s="228">
        <f>W265*H265</f>
        <v>0</v>
      </c>
      <c r="Y265" s="38"/>
      <c r="Z265" s="38"/>
      <c r="AA265" s="38"/>
      <c r="AB265" s="38"/>
      <c r="AC265" s="38"/>
      <c r="AD265" s="38"/>
      <c r="AE265" s="38"/>
      <c r="AR265" s="229" t="s">
        <v>198</v>
      </c>
      <c r="AT265" s="229" t="s">
        <v>199</v>
      </c>
      <c r="AU265" s="229" t="s">
        <v>87</v>
      </c>
      <c r="AY265" s="17" t="s">
        <v>130</v>
      </c>
      <c r="BE265" s="230">
        <f>IF(O265="základní",K265,0)</f>
        <v>0</v>
      </c>
      <c r="BF265" s="230">
        <f>IF(O265="snížená",K265,0)</f>
        <v>0</v>
      </c>
      <c r="BG265" s="230">
        <f>IF(O265="zákl. přenesená",K265,0)</f>
        <v>0</v>
      </c>
      <c r="BH265" s="230">
        <f>IF(O265="sníž. přenesená",K265,0)</f>
        <v>0</v>
      </c>
      <c r="BI265" s="230">
        <f>IF(O265="nulová",K265,0)</f>
        <v>0</v>
      </c>
      <c r="BJ265" s="17" t="s">
        <v>85</v>
      </c>
      <c r="BK265" s="230">
        <f>ROUND(P265*H265,2)</f>
        <v>0</v>
      </c>
      <c r="BL265" s="17" t="s">
        <v>137</v>
      </c>
      <c r="BM265" s="229" t="s">
        <v>351</v>
      </c>
    </row>
    <row r="266" s="13" customFormat="1">
      <c r="A266" s="13"/>
      <c r="B266" s="231"/>
      <c r="C266" s="232"/>
      <c r="D266" s="233" t="s">
        <v>139</v>
      </c>
      <c r="E266" s="232"/>
      <c r="F266" s="235" t="s">
        <v>352</v>
      </c>
      <c r="G266" s="232"/>
      <c r="H266" s="236">
        <v>13.904999999999999</v>
      </c>
      <c r="I266" s="237"/>
      <c r="J266" s="237"/>
      <c r="K266" s="232"/>
      <c r="L266" s="232"/>
      <c r="M266" s="238"/>
      <c r="N266" s="239"/>
      <c r="O266" s="240"/>
      <c r="P266" s="240"/>
      <c r="Q266" s="240"/>
      <c r="R266" s="240"/>
      <c r="S266" s="240"/>
      <c r="T266" s="240"/>
      <c r="U266" s="240"/>
      <c r="V266" s="240"/>
      <c r="W266" s="240"/>
      <c r="X266" s="241"/>
      <c r="Y266" s="13"/>
      <c r="Z266" s="13"/>
      <c r="AA266" s="13"/>
      <c r="AB266" s="13"/>
      <c r="AC266" s="13"/>
      <c r="AD266" s="13"/>
      <c r="AE266" s="13"/>
      <c r="AT266" s="242" t="s">
        <v>139</v>
      </c>
      <c r="AU266" s="242" t="s">
        <v>87</v>
      </c>
      <c r="AV266" s="13" t="s">
        <v>87</v>
      </c>
      <c r="AW266" s="13" t="s">
        <v>4</v>
      </c>
      <c r="AX266" s="13" t="s">
        <v>85</v>
      </c>
      <c r="AY266" s="242" t="s">
        <v>130</v>
      </c>
    </row>
    <row r="267" s="2" customFormat="1" ht="37.8" customHeight="1">
      <c r="A267" s="38"/>
      <c r="B267" s="39"/>
      <c r="C267" s="217" t="s">
        <v>353</v>
      </c>
      <c r="D267" s="217" t="s">
        <v>132</v>
      </c>
      <c r="E267" s="218" t="s">
        <v>354</v>
      </c>
      <c r="F267" s="219" t="s">
        <v>355</v>
      </c>
      <c r="G267" s="220" t="s">
        <v>313</v>
      </c>
      <c r="H267" s="221">
        <v>2</v>
      </c>
      <c r="I267" s="222"/>
      <c r="J267" s="222"/>
      <c r="K267" s="223">
        <f>ROUND(P267*H267,2)</f>
        <v>0</v>
      </c>
      <c r="L267" s="219" t="s">
        <v>136</v>
      </c>
      <c r="M267" s="44"/>
      <c r="N267" s="224" t="s">
        <v>1</v>
      </c>
      <c r="O267" s="225" t="s">
        <v>40</v>
      </c>
      <c r="P267" s="226">
        <f>I267+J267</f>
        <v>0</v>
      </c>
      <c r="Q267" s="226">
        <f>ROUND(I267*H267,2)</f>
        <v>0</v>
      </c>
      <c r="R267" s="226">
        <f>ROUND(J267*H267,2)</f>
        <v>0</v>
      </c>
      <c r="S267" s="91"/>
      <c r="T267" s="227">
        <f>S267*H267</f>
        <v>0</v>
      </c>
      <c r="U267" s="227">
        <v>0</v>
      </c>
      <c r="V267" s="227">
        <f>U267*H267</f>
        <v>0</v>
      </c>
      <c r="W267" s="227">
        <v>0</v>
      </c>
      <c r="X267" s="228">
        <f>W267*H267</f>
        <v>0</v>
      </c>
      <c r="Y267" s="38"/>
      <c r="Z267" s="38"/>
      <c r="AA267" s="38"/>
      <c r="AB267" s="38"/>
      <c r="AC267" s="38"/>
      <c r="AD267" s="38"/>
      <c r="AE267" s="38"/>
      <c r="AR267" s="229" t="s">
        <v>137</v>
      </c>
      <c r="AT267" s="229" t="s">
        <v>132</v>
      </c>
      <c r="AU267" s="229" t="s">
        <v>87</v>
      </c>
      <c r="AY267" s="17" t="s">
        <v>130</v>
      </c>
      <c r="BE267" s="230">
        <f>IF(O267="základní",K267,0)</f>
        <v>0</v>
      </c>
      <c r="BF267" s="230">
        <f>IF(O267="snížená",K267,0)</f>
        <v>0</v>
      </c>
      <c r="BG267" s="230">
        <f>IF(O267="zákl. přenesená",K267,0)</f>
        <v>0</v>
      </c>
      <c r="BH267" s="230">
        <f>IF(O267="sníž. přenesená",K267,0)</f>
        <v>0</v>
      </c>
      <c r="BI267" s="230">
        <f>IF(O267="nulová",K267,0)</f>
        <v>0</v>
      </c>
      <c r="BJ267" s="17" t="s">
        <v>85</v>
      </c>
      <c r="BK267" s="230">
        <f>ROUND(P267*H267,2)</f>
        <v>0</v>
      </c>
      <c r="BL267" s="17" t="s">
        <v>137</v>
      </c>
      <c r="BM267" s="229" t="s">
        <v>356</v>
      </c>
    </row>
    <row r="268" s="2" customFormat="1" ht="24.15" customHeight="1">
      <c r="A268" s="38"/>
      <c r="B268" s="39"/>
      <c r="C268" s="264" t="s">
        <v>357</v>
      </c>
      <c r="D268" s="264" t="s">
        <v>199</v>
      </c>
      <c r="E268" s="265" t="s">
        <v>358</v>
      </c>
      <c r="F268" s="266" t="s">
        <v>359</v>
      </c>
      <c r="G268" s="267" t="s">
        <v>313</v>
      </c>
      <c r="H268" s="268">
        <v>2</v>
      </c>
      <c r="I268" s="269"/>
      <c r="J268" s="270"/>
      <c r="K268" s="271">
        <f>ROUND(P268*H268,2)</f>
        <v>0</v>
      </c>
      <c r="L268" s="266" t="s">
        <v>136</v>
      </c>
      <c r="M268" s="272"/>
      <c r="N268" s="273" t="s">
        <v>1</v>
      </c>
      <c r="O268" s="225" t="s">
        <v>40</v>
      </c>
      <c r="P268" s="226">
        <f>I268+J268</f>
        <v>0</v>
      </c>
      <c r="Q268" s="226">
        <f>ROUND(I268*H268,2)</f>
        <v>0</v>
      </c>
      <c r="R268" s="226">
        <f>ROUND(J268*H268,2)</f>
        <v>0</v>
      </c>
      <c r="S268" s="91"/>
      <c r="T268" s="227">
        <f>S268*H268</f>
        <v>0</v>
      </c>
      <c r="U268" s="227">
        <v>0.0015</v>
      </c>
      <c r="V268" s="227">
        <f>U268*H268</f>
        <v>0.0030000000000000001</v>
      </c>
      <c r="W268" s="227">
        <v>0</v>
      </c>
      <c r="X268" s="228">
        <f>W268*H268</f>
        <v>0</v>
      </c>
      <c r="Y268" s="38"/>
      <c r="Z268" s="38"/>
      <c r="AA268" s="38"/>
      <c r="AB268" s="38"/>
      <c r="AC268" s="38"/>
      <c r="AD268" s="38"/>
      <c r="AE268" s="38"/>
      <c r="AR268" s="229" t="s">
        <v>198</v>
      </c>
      <c r="AT268" s="229" t="s">
        <v>199</v>
      </c>
      <c r="AU268" s="229" t="s">
        <v>87</v>
      </c>
      <c r="AY268" s="17" t="s">
        <v>130</v>
      </c>
      <c r="BE268" s="230">
        <f>IF(O268="základní",K268,0)</f>
        <v>0</v>
      </c>
      <c r="BF268" s="230">
        <f>IF(O268="snížená",K268,0)</f>
        <v>0</v>
      </c>
      <c r="BG268" s="230">
        <f>IF(O268="zákl. přenesená",K268,0)</f>
        <v>0</v>
      </c>
      <c r="BH268" s="230">
        <f>IF(O268="sníž. přenesená",K268,0)</f>
        <v>0</v>
      </c>
      <c r="BI268" s="230">
        <f>IF(O268="nulová",K268,0)</f>
        <v>0</v>
      </c>
      <c r="BJ268" s="17" t="s">
        <v>85</v>
      </c>
      <c r="BK268" s="230">
        <f>ROUND(P268*H268,2)</f>
        <v>0</v>
      </c>
      <c r="BL268" s="17" t="s">
        <v>137</v>
      </c>
      <c r="BM268" s="229" t="s">
        <v>360</v>
      </c>
    </row>
    <row r="269" s="2" customFormat="1" ht="33" customHeight="1">
      <c r="A269" s="38"/>
      <c r="B269" s="39"/>
      <c r="C269" s="217" t="s">
        <v>361</v>
      </c>
      <c r="D269" s="217" t="s">
        <v>132</v>
      </c>
      <c r="E269" s="218" t="s">
        <v>362</v>
      </c>
      <c r="F269" s="219" t="s">
        <v>363</v>
      </c>
      <c r="G269" s="220" t="s">
        <v>313</v>
      </c>
      <c r="H269" s="221">
        <v>3</v>
      </c>
      <c r="I269" s="222"/>
      <c r="J269" s="222"/>
      <c r="K269" s="223">
        <f>ROUND(P269*H269,2)</f>
        <v>0</v>
      </c>
      <c r="L269" s="219" t="s">
        <v>136</v>
      </c>
      <c r="M269" s="44"/>
      <c r="N269" s="224" t="s">
        <v>1</v>
      </c>
      <c r="O269" s="225" t="s">
        <v>40</v>
      </c>
      <c r="P269" s="226">
        <f>I269+J269</f>
        <v>0</v>
      </c>
      <c r="Q269" s="226">
        <f>ROUND(I269*H269,2)</f>
        <v>0</v>
      </c>
      <c r="R269" s="226">
        <f>ROUND(J269*H269,2)</f>
        <v>0</v>
      </c>
      <c r="S269" s="91"/>
      <c r="T269" s="227">
        <f>S269*H269</f>
        <v>0</v>
      </c>
      <c r="U269" s="227">
        <v>0</v>
      </c>
      <c r="V269" s="227">
        <f>U269*H269</f>
        <v>0</v>
      </c>
      <c r="W269" s="227">
        <v>0</v>
      </c>
      <c r="X269" s="228">
        <f>W269*H269</f>
        <v>0</v>
      </c>
      <c r="Y269" s="38"/>
      <c r="Z269" s="38"/>
      <c r="AA269" s="38"/>
      <c r="AB269" s="38"/>
      <c r="AC269" s="38"/>
      <c r="AD269" s="38"/>
      <c r="AE269" s="38"/>
      <c r="AR269" s="229" t="s">
        <v>137</v>
      </c>
      <c r="AT269" s="229" t="s">
        <v>132</v>
      </c>
      <c r="AU269" s="229" t="s">
        <v>87</v>
      </c>
      <c r="AY269" s="17" t="s">
        <v>130</v>
      </c>
      <c r="BE269" s="230">
        <f>IF(O269="základní",K269,0)</f>
        <v>0</v>
      </c>
      <c r="BF269" s="230">
        <f>IF(O269="snížená",K269,0)</f>
        <v>0</v>
      </c>
      <c r="BG269" s="230">
        <f>IF(O269="zákl. přenesená",K269,0)</f>
        <v>0</v>
      </c>
      <c r="BH269" s="230">
        <f>IF(O269="sníž. přenesená",K269,0)</f>
        <v>0</v>
      </c>
      <c r="BI269" s="230">
        <f>IF(O269="nulová",K269,0)</f>
        <v>0</v>
      </c>
      <c r="BJ269" s="17" t="s">
        <v>85</v>
      </c>
      <c r="BK269" s="230">
        <f>ROUND(P269*H269,2)</f>
        <v>0</v>
      </c>
      <c r="BL269" s="17" t="s">
        <v>137</v>
      </c>
      <c r="BM269" s="229" t="s">
        <v>364</v>
      </c>
    </row>
    <row r="270" s="15" customFormat="1">
      <c r="A270" s="15"/>
      <c r="B270" s="254"/>
      <c r="C270" s="255"/>
      <c r="D270" s="233" t="s">
        <v>139</v>
      </c>
      <c r="E270" s="256" t="s">
        <v>1</v>
      </c>
      <c r="F270" s="257" t="s">
        <v>365</v>
      </c>
      <c r="G270" s="255"/>
      <c r="H270" s="256" t="s">
        <v>1</v>
      </c>
      <c r="I270" s="258"/>
      <c r="J270" s="258"/>
      <c r="K270" s="255"/>
      <c r="L270" s="255"/>
      <c r="M270" s="259"/>
      <c r="N270" s="260"/>
      <c r="O270" s="261"/>
      <c r="P270" s="261"/>
      <c r="Q270" s="261"/>
      <c r="R270" s="261"/>
      <c r="S270" s="261"/>
      <c r="T270" s="261"/>
      <c r="U270" s="261"/>
      <c r="V270" s="261"/>
      <c r="W270" s="261"/>
      <c r="X270" s="262"/>
      <c r="Y270" s="15"/>
      <c r="Z270" s="15"/>
      <c r="AA270" s="15"/>
      <c r="AB270" s="15"/>
      <c r="AC270" s="15"/>
      <c r="AD270" s="15"/>
      <c r="AE270" s="15"/>
      <c r="AT270" s="263" t="s">
        <v>139</v>
      </c>
      <c r="AU270" s="263" t="s">
        <v>87</v>
      </c>
      <c r="AV270" s="15" t="s">
        <v>85</v>
      </c>
      <c r="AW270" s="15" t="s">
        <v>5</v>
      </c>
      <c r="AX270" s="15" t="s">
        <v>77</v>
      </c>
      <c r="AY270" s="263" t="s">
        <v>130</v>
      </c>
    </row>
    <row r="271" s="13" customFormat="1">
      <c r="A271" s="13"/>
      <c r="B271" s="231"/>
      <c r="C271" s="232"/>
      <c r="D271" s="233" t="s">
        <v>139</v>
      </c>
      <c r="E271" s="234" t="s">
        <v>1</v>
      </c>
      <c r="F271" s="235" t="s">
        <v>153</v>
      </c>
      <c r="G271" s="232"/>
      <c r="H271" s="236">
        <v>3</v>
      </c>
      <c r="I271" s="237"/>
      <c r="J271" s="237"/>
      <c r="K271" s="232"/>
      <c r="L271" s="232"/>
      <c r="M271" s="238"/>
      <c r="N271" s="239"/>
      <c r="O271" s="240"/>
      <c r="P271" s="240"/>
      <c r="Q271" s="240"/>
      <c r="R271" s="240"/>
      <c r="S271" s="240"/>
      <c r="T271" s="240"/>
      <c r="U271" s="240"/>
      <c r="V271" s="240"/>
      <c r="W271" s="240"/>
      <c r="X271" s="241"/>
      <c r="Y271" s="13"/>
      <c r="Z271" s="13"/>
      <c r="AA271" s="13"/>
      <c r="AB271" s="13"/>
      <c r="AC271" s="13"/>
      <c r="AD271" s="13"/>
      <c r="AE271" s="13"/>
      <c r="AT271" s="242" t="s">
        <v>139</v>
      </c>
      <c r="AU271" s="242" t="s">
        <v>87</v>
      </c>
      <c r="AV271" s="13" t="s">
        <v>87</v>
      </c>
      <c r="AW271" s="13" t="s">
        <v>5</v>
      </c>
      <c r="AX271" s="13" t="s">
        <v>85</v>
      </c>
      <c r="AY271" s="242" t="s">
        <v>130</v>
      </c>
    </row>
    <row r="272" s="2" customFormat="1" ht="24.15" customHeight="1">
      <c r="A272" s="38"/>
      <c r="B272" s="39"/>
      <c r="C272" s="264" t="s">
        <v>366</v>
      </c>
      <c r="D272" s="264" t="s">
        <v>199</v>
      </c>
      <c r="E272" s="265" t="s">
        <v>367</v>
      </c>
      <c r="F272" s="266" t="s">
        <v>368</v>
      </c>
      <c r="G272" s="267" t="s">
        <v>313</v>
      </c>
      <c r="H272" s="268">
        <v>3</v>
      </c>
      <c r="I272" s="269"/>
      <c r="J272" s="270"/>
      <c r="K272" s="271">
        <f>ROUND(P272*H272,2)</f>
        <v>0</v>
      </c>
      <c r="L272" s="266" t="s">
        <v>136</v>
      </c>
      <c r="M272" s="272"/>
      <c r="N272" s="273" t="s">
        <v>1</v>
      </c>
      <c r="O272" s="225" t="s">
        <v>40</v>
      </c>
      <c r="P272" s="226">
        <f>I272+J272</f>
        <v>0</v>
      </c>
      <c r="Q272" s="226">
        <f>ROUND(I272*H272,2)</f>
        <v>0</v>
      </c>
      <c r="R272" s="226">
        <f>ROUND(J272*H272,2)</f>
        <v>0</v>
      </c>
      <c r="S272" s="91"/>
      <c r="T272" s="227">
        <f>S272*H272</f>
        <v>0</v>
      </c>
      <c r="U272" s="227">
        <v>0.00035</v>
      </c>
      <c r="V272" s="227">
        <f>U272*H272</f>
        <v>0.0010499999999999999</v>
      </c>
      <c r="W272" s="227">
        <v>0</v>
      </c>
      <c r="X272" s="228">
        <f>W272*H272</f>
        <v>0</v>
      </c>
      <c r="Y272" s="38"/>
      <c r="Z272" s="38"/>
      <c r="AA272" s="38"/>
      <c r="AB272" s="38"/>
      <c r="AC272" s="38"/>
      <c r="AD272" s="38"/>
      <c r="AE272" s="38"/>
      <c r="AR272" s="229" t="s">
        <v>198</v>
      </c>
      <c r="AT272" s="229" t="s">
        <v>199</v>
      </c>
      <c r="AU272" s="229" t="s">
        <v>87</v>
      </c>
      <c r="AY272" s="17" t="s">
        <v>130</v>
      </c>
      <c r="BE272" s="230">
        <f>IF(O272="základní",K272,0)</f>
        <v>0</v>
      </c>
      <c r="BF272" s="230">
        <f>IF(O272="snížená",K272,0)</f>
        <v>0</v>
      </c>
      <c r="BG272" s="230">
        <f>IF(O272="zákl. přenesená",K272,0)</f>
        <v>0</v>
      </c>
      <c r="BH272" s="230">
        <f>IF(O272="sníž. přenesená",K272,0)</f>
        <v>0</v>
      </c>
      <c r="BI272" s="230">
        <f>IF(O272="nulová",K272,0)</f>
        <v>0</v>
      </c>
      <c r="BJ272" s="17" t="s">
        <v>85</v>
      </c>
      <c r="BK272" s="230">
        <f>ROUND(P272*H272,2)</f>
        <v>0</v>
      </c>
      <c r="BL272" s="17" t="s">
        <v>137</v>
      </c>
      <c r="BM272" s="229" t="s">
        <v>369</v>
      </c>
    </row>
    <row r="273" s="2" customFormat="1" ht="33" customHeight="1">
      <c r="A273" s="38"/>
      <c r="B273" s="39"/>
      <c r="C273" s="217" t="s">
        <v>370</v>
      </c>
      <c r="D273" s="217" t="s">
        <v>132</v>
      </c>
      <c r="E273" s="218" t="s">
        <v>371</v>
      </c>
      <c r="F273" s="219" t="s">
        <v>372</v>
      </c>
      <c r="G273" s="220" t="s">
        <v>313</v>
      </c>
      <c r="H273" s="221">
        <v>1</v>
      </c>
      <c r="I273" s="222"/>
      <c r="J273" s="222"/>
      <c r="K273" s="223">
        <f>ROUND(P273*H273,2)</f>
        <v>0</v>
      </c>
      <c r="L273" s="219" t="s">
        <v>136</v>
      </c>
      <c r="M273" s="44"/>
      <c r="N273" s="224" t="s">
        <v>1</v>
      </c>
      <c r="O273" s="225" t="s">
        <v>40</v>
      </c>
      <c r="P273" s="226">
        <f>I273+J273</f>
        <v>0</v>
      </c>
      <c r="Q273" s="226">
        <f>ROUND(I273*H273,2)</f>
        <v>0</v>
      </c>
      <c r="R273" s="226">
        <f>ROUND(J273*H273,2)</f>
        <v>0</v>
      </c>
      <c r="S273" s="91"/>
      <c r="T273" s="227">
        <f>S273*H273</f>
        <v>0</v>
      </c>
      <c r="U273" s="227">
        <v>0</v>
      </c>
      <c r="V273" s="227">
        <f>U273*H273</f>
        <v>0</v>
      </c>
      <c r="W273" s="227">
        <v>0</v>
      </c>
      <c r="X273" s="228">
        <f>W273*H273</f>
        <v>0</v>
      </c>
      <c r="Y273" s="38"/>
      <c r="Z273" s="38"/>
      <c r="AA273" s="38"/>
      <c r="AB273" s="38"/>
      <c r="AC273" s="38"/>
      <c r="AD273" s="38"/>
      <c r="AE273" s="38"/>
      <c r="AR273" s="229" t="s">
        <v>137</v>
      </c>
      <c r="AT273" s="229" t="s">
        <v>132</v>
      </c>
      <c r="AU273" s="229" t="s">
        <v>87</v>
      </c>
      <c r="AY273" s="17" t="s">
        <v>130</v>
      </c>
      <c r="BE273" s="230">
        <f>IF(O273="základní",K273,0)</f>
        <v>0</v>
      </c>
      <c r="BF273" s="230">
        <f>IF(O273="snížená",K273,0)</f>
        <v>0</v>
      </c>
      <c r="BG273" s="230">
        <f>IF(O273="zákl. přenesená",K273,0)</f>
        <v>0</v>
      </c>
      <c r="BH273" s="230">
        <f>IF(O273="sníž. přenesená",K273,0)</f>
        <v>0</v>
      </c>
      <c r="BI273" s="230">
        <f>IF(O273="nulová",K273,0)</f>
        <v>0</v>
      </c>
      <c r="BJ273" s="17" t="s">
        <v>85</v>
      </c>
      <c r="BK273" s="230">
        <f>ROUND(P273*H273,2)</f>
        <v>0</v>
      </c>
      <c r="BL273" s="17" t="s">
        <v>137</v>
      </c>
      <c r="BM273" s="229" t="s">
        <v>373</v>
      </c>
    </row>
    <row r="274" s="2" customFormat="1" ht="24.15" customHeight="1">
      <c r="A274" s="38"/>
      <c r="B274" s="39"/>
      <c r="C274" s="264" t="s">
        <v>374</v>
      </c>
      <c r="D274" s="264" t="s">
        <v>199</v>
      </c>
      <c r="E274" s="265" t="s">
        <v>375</v>
      </c>
      <c r="F274" s="266" t="s">
        <v>376</v>
      </c>
      <c r="G274" s="267" t="s">
        <v>313</v>
      </c>
      <c r="H274" s="268">
        <v>1</v>
      </c>
      <c r="I274" s="269"/>
      <c r="J274" s="270"/>
      <c r="K274" s="271">
        <f>ROUND(P274*H274,2)</f>
        <v>0</v>
      </c>
      <c r="L274" s="266" t="s">
        <v>136</v>
      </c>
      <c r="M274" s="272"/>
      <c r="N274" s="273" t="s">
        <v>1</v>
      </c>
      <c r="O274" s="225" t="s">
        <v>40</v>
      </c>
      <c r="P274" s="226">
        <f>I274+J274</f>
        <v>0</v>
      </c>
      <c r="Q274" s="226">
        <f>ROUND(I274*H274,2)</f>
        <v>0</v>
      </c>
      <c r="R274" s="226">
        <f>ROUND(J274*H274,2)</f>
        <v>0</v>
      </c>
      <c r="S274" s="91"/>
      <c r="T274" s="227">
        <f>S274*H274</f>
        <v>0</v>
      </c>
      <c r="U274" s="227">
        <v>0.00097000000000000005</v>
      </c>
      <c r="V274" s="227">
        <f>U274*H274</f>
        <v>0.00097000000000000005</v>
      </c>
      <c r="W274" s="227">
        <v>0</v>
      </c>
      <c r="X274" s="228">
        <f>W274*H274</f>
        <v>0</v>
      </c>
      <c r="Y274" s="38"/>
      <c r="Z274" s="38"/>
      <c r="AA274" s="38"/>
      <c r="AB274" s="38"/>
      <c r="AC274" s="38"/>
      <c r="AD274" s="38"/>
      <c r="AE274" s="38"/>
      <c r="AR274" s="229" t="s">
        <v>198</v>
      </c>
      <c r="AT274" s="229" t="s">
        <v>199</v>
      </c>
      <c r="AU274" s="229" t="s">
        <v>87</v>
      </c>
      <c r="AY274" s="17" t="s">
        <v>130</v>
      </c>
      <c r="BE274" s="230">
        <f>IF(O274="základní",K274,0)</f>
        <v>0</v>
      </c>
      <c r="BF274" s="230">
        <f>IF(O274="snížená",K274,0)</f>
        <v>0</v>
      </c>
      <c r="BG274" s="230">
        <f>IF(O274="zákl. přenesená",K274,0)</f>
        <v>0</v>
      </c>
      <c r="BH274" s="230">
        <f>IF(O274="sníž. přenesená",K274,0)</f>
        <v>0</v>
      </c>
      <c r="BI274" s="230">
        <f>IF(O274="nulová",K274,0)</f>
        <v>0</v>
      </c>
      <c r="BJ274" s="17" t="s">
        <v>85</v>
      </c>
      <c r="BK274" s="230">
        <f>ROUND(P274*H274,2)</f>
        <v>0</v>
      </c>
      <c r="BL274" s="17" t="s">
        <v>137</v>
      </c>
      <c r="BM274" s="229" t="s">
        <v>377</v>
      </c>
    </row>
    <row r="275" s="2" customFormat="1" ht="24.15" customHeight="1">
      <c r="A275" s="38"/>
      <c r="B275" s="39"/>
      <c r="C275" s="217" t="s">
        <v>378</v>
      </c>
      <c r="D275" s="217" t="s">
        <v>132</v>
      </c>
      <c r="E275" s="218" t="s">
        <v>379</v>
      </c>
      <c r="F275" s="219" t="s">
        <v>380</v>
      </c>
      <c r="G275" s="220" t="s">
        <v>313</v>
      </c>
      <c r="H275" s="221">
        <v>1</v>
      </c>
      <c r="I275" s="222"/>
      <c r="J275" s="222"/>
      <c r="K275" s="223">
        <f>ROUND(P275*H275,2)</f>
        <v>0</v>
      </c>
      <c r="L275" s="219" t="s">
        <v>136</v>
      </c>
      <c r="M275" s="44"/>
      <c r="N275" s="224" t="s">
        <v>1</v>
      </c>
      <c r="O275" s="225" t="s">
        <v>40</v>
      </c>
      <c r="P275" s="226">
        <f>I275+J275</f>
        <v>0</v>
      </c>
      <c r="Q275" s="226">
        <f>ROUND(I275*H275,2)</f>
        <v>0</v>
      </c>
      <c r="R275" s="226">
        <f>ROUND(J275*H275,2)</f>
        <v>0</v>
      </c>
      <c r="S275" s="91"/>
      <c r="T275" s="227">
        <f>S275*H275</f>
        <v>0</v>
      </c>
      <c r="U275" s="227">
        <v>0.02639</v>
      </c>
      <c r="V275" s="227">
        <f>U275*H275</f>
        <v>0.02639</v>
      </c>
      <c r="W275" s="227">
        <v>0</v>
      </c>
      <c r="X275" s="228">
        <f>W275*H275</f>
        <v>0</v>
      </c>
      <c r="Y275" s="38"/>
      <c r="Z275" s="38"/>
      <c r="AA275" s="38"/>
      <c r="AB275" s="38"/>
      <c r="AC275" s="38"/>
      <c r="AD275" s="38"/>
      <c r="AE275" s="38"/>
      <c r="AR275" s="229" t="s">
        <v>137</v>
      </c>
      <c r="AT275" s="229" t="s">
        <v>132</v>
      </c>
      <c r="AU275" s="229" t="s">
        <v>87</v>
      </c>
      <c r="AY275" s="17" t="s">
        <v>130</v>
      </c>
      <c r="BE275" s="230">
        <f>IF(O275="základní",K275,0)</f>
        <v>0</v>
      </c>
      <c r="BF275" s="230">
        <f>IF(O275="snížená",K275,0)</f>
        <v>0</v>
      </c>
      <c r="BG275" s="230">
        <f>IF(O275="zákl. přenesená",K275,0)</f>
        <v>0</v>
      </c>
      <c r="BH275" s="230">
        <f>IF(O275="sníž. přenesená",K275,0)</f>
        <v>0</v>
      </c>
      <c r="BI275" s="230">
        <f>IF(O275="nulová",K275,0)</f>
        <v>0</v>
      </c>
      <c r="BJ275" s="17" t="s">
        <v>85</v>
      </c>
      <c r="BK275" s="230">
        <f>ROUND(P275*H275,2)</f>
        <v>0</v>
      </c>
      <c r="BL275" s="17" t="s">
        <v>137</v>
      </c>
      <c r="BM275" s="229" t="s">
        <v>381</v>
      </c>
    </row>
    <row r="276" s="15" customFormat="1">
      <c r="A276" s="15"/>
      <c r="B276" s="254"/>
      <c r="C276" s="255"/>
      <c r="D276" s="233" t="s">
        <v>139</v>
      </c>
      <c r="E276" s="256" t="s">
        <v>1</v>
      </c>
      <c r="F276" s="257" t="s">
        <v>382</v>
      </c>
      <c r="G276" s="255"/>
      <c r="H276" s="256" t="s">
        <v>1</v>
      </c>
      <c r="I276" s="258"/>
      <c r="J276" s="258"/>
      <c r="K276" s="255"/>
      <c r="L276" s="255"/>
      <c r="M276" s="259"/>
      <c r="N276" s="260"/>
      <c r="O276" s="261"/>
      <c r="P276" s="261"/>
      <c r="Q276" s="261"/>
      <c r="R276" s="261"/>
      <c r="S276" s="261"/>
      <c r="T276" s="261"/>
      <c r="U276" s="261"/>
      <c r="V276" s="261"/>
      <c r="W276" s="261"/>
      <c r="X276" s="262"/>
      <c r="Y276" s="15"/>
      <c r="Z276" s="15"/>
      <c r="AA276" s="15"/>
      <c r="AB276" s="15"/>
      <c r="AC276" s="15"/>
      <c r="AD276" s="15"/>
      <c r="AE276" s="15"/>
      <c r="AT276" s="263" t="s">
        <v>139</v>
      </c>
      <c r="AU276" s="263" t="s">
        <v>87</v>
      </c>
      <c r="AV276" s="15" t="s">
        <v>85</v>
      </c>
      <c r="AW276" s="15" t="s">
        <v>5</v>
      </c>
      <c r="AX276" s="15" t="s">
        <v>77</v>
      </c>
      <c r="AY276" s="263" t="s">
        <v>130</v>
      </c>
    </row>
    <row r="277" s="13" customFormat="1">
      <c r="A277" s="13"/>
      <c r="B277" s="231"/>
      <c r="C277" s="232"/>
      <c r="D277" s="233" t="s">
        <v>139</v>
      </c>
      <c r="E277" s="234" t="s">
        <v>1</v>
      </c>
      <c r="F277" s="235" t="s">
        <v>85</v>
      </c>
      <c r="G277" s="232"/>
      <c r="H277" s="236">
        <v>1</v>
      </c>
      <c r="I277" s="237"/>
      <c r="J277" s="237"/>
      <c r="K277" s="232"/>
      <c r="L277" s="232"/>
      <c r="M277" s="238"/>
      <c r="N277" s="239"/>
      <c r="O277" s="240"/>
      <c r="P277" s="240"/>
      <c r="Q277" s="240"/>
      <c r="R277" s="240"/>
      <c r="S277" s="240"/>
      <c r="T277" s="240"/>
      <c r="U277" s="240"/>
      <c r="V277" s="240"/>
      <c r="W277" s="240"/>
      <c r="X277" s="241"/>
      <c r="Y277" s="13"/>
      <c r="Z277" s="13"/>
      <c r="AA277" s="13"/>
      <c r="AB277" s="13"/>
      <c r="AC277" s="13"/>
      <c r="AD277" s="13"/>
      <c r="AE277" s="13"/>
      <c r="AT277" s="242" t="s">
        <v>139</v>
      </c>
      <c r="AU277" s="242" t="s">
        <v>87</v>
      </c>
      <c r="AV277" s="13" t="s">
        <v>87</v>
      </c>
      <c r="AW277" s="13" t="s">
        <v>5</v>
      </c>
      <c r="AX277" s="13" t="s">
        <v>85</v>
      </c>
      <c r="AY277" s="242" t="s">
        <v>130</v>
      </c>
    </row>
    <row r="278" s="12" customFormat="1" ht="22.8" customHeight="1">
      <c r="A278" s="12"/>
      <c r="B278" s="200"/>
      <c r="C278" s="201"/>
      <c r="D278" s="202" t="s">
        <v>76</v>
      </c>
      <c r="E278" s="215" t="s">
        <v>205</v>
      </c>
      <c r="F278" s="215" t="s">
        <v>383</v>
      </c>
      <c r="G278" s="201"/>
      <c r="H278" s="201"/>
      <c r="I278" s="204"/>
      <c r="J278" s="204"/>
      <c r="K278" s="216">
        <f>BK278</f>
        <v>0</v>
      </c>
      <c r="L278" s="201"/>
      <c r="M278" s="206"/>
      <c r="N278" s="207"/>
      <c r="O278" s="208"/>
      <c r="P278" s="208"/>
      <c r="Q278" s="209">
        <f>SUM(Q279:Q281)</f>
        <v>0</v>
      </c>
      <c r="R278" s="209">
        <f>SUM(R279:R281)</f>
        <v>0</v>
      </c>
      <c r="S278" s="208"/>
      <c r="T278" s="210">
        <f>SUM(T279:T281)</f>
        <v>0</v>
      </c>
      <c r="U278" s="208"/>
      <c r="V278" s="210">
        <f>SUM(V279:V281)</f>
        <v>8.0474880000000013</v>
      </c>
      <c r="W278" s="208"/>
      <c r="X278" s="211">
        <f>SUM(X279:X281)</f>
        <v>0</v>
      </c>
      <c r="Y278" s="12"/>
      <c r="Z278" s="12"/>
      <c r="AA278" s="12"/>
      <c r="AB278" s="12"/>
      <c r="AC278" s="12"/>
      <c r="AD278" s="12"/>
      <c r="AE278" s="12"/>
      <c r="AR278" s="212" t="s">
        <v>85</v>
      </c>
      <c r="AT278" s="213" t="s">
        <v>76</v>
      </c>
      <c r="AU278" s="213" t="s">
        <v>85</v>
      </c>
      <c r="AY278" s="212" t="s">
        <v>130</v>
      </c>
      <c r="BK278" s="214">
        <f>SUM(BK279:BK281)</f>
        <v>0</v>
      </c>
    </row>
    <row r="279" s="2" customFormat="1" ht="24.15" customHeight="1">
      <c r="A279" s="38"/>
      <c r="B279" s="39"/>
      <c r="C279" s="217" t="s">
        <v>384</v>
      </c>
      <c r="D279" s="217" t="s">
        <v>132</v>
      </c>
      <c r="E279" s="218" t="s">
        <v>385</v>
      </c>
      <c r="F279" s="219" t="s">
        <v>386</v>
      </c>
      <c r="G279" s="220" t="s">
        <v>178</v>
      </c>
      <c r="H279" s="221">
        <v>33.600000000000001</v>
      </c>
      <c r="I279" s="222"/>
      <c r="J279" s="222"/>
      <c r="K279" s="223">
        <f>ROUND(P279*H279,2)</f>
        <v>0</v>
      </c>
      <c r="L279" s="219" t="s">
        <v>136</v>
      </c>
      <c r="M279" s="44"/>
      <c r="N279" s="224" t="s">
        <v>1</v>
      </c>
      <c r="O279" s="225" t="s">
        <v>40</v>
      </c>
      <c r="P279" s="226">
        <f>I279+J279</f>
        <v>0</v>
      </c>
      <c r="Q279" s="226">
        <f>ROUND(I279*H279,2)</f>
        <v>0</v>
      </c>
      <c r="R279" s="226">
        <f>ROUND(J279*H279,2)</f>
        <v>0</v>
      </c>
      <c r="S279" s="91"/>
      <c r="T279" s="227">
        <f>S279*H279</f>
        <v>0</v>
      </c>
      <c r="U279" s="227">
        <v>0.11808</v>
      </c>
      <c r="V279" s="227">
        <f>U279*H279</f>
        <v>3.9674880000000003</v>
      </c>
      <c r="W279" s="227">
        <v>0</v>
      </c>
      <c r="X279" s="228">
        <f>W279*H279</f>
        <v>0</v>
      </c>
      <c r="Y279" s="38"/>
      <c r="Z279" s="38"/>
      <c r="AA279" s="38"/>
      <c r="AB279" s="38"/>
      <c r="AC279" s="38"/>
      <c r="AD279" s="38"/>
      <c r="AE279" s="38"/>
      <c r="AR279" s="229" t="s">
        <v>137</v>
      </c>
      <c r="AT279" s="229" t="s">
        <v>132</v>
      </c>
      <c r="AU279" s="229" t="s">
        <v>87</v>
      </c>
      <c r="AY279" s="17" t="s">
        <v>130</v>
      </c>
      <c r="BE279" s="230">
        <f>IF(O279="základní",K279,0)</f>
        <v>0</v>
      </c>
      <c r="BF279" s="230">
        <f>IF(O279="snížená",K279,0)</f>
        <v>0</v>
      </c>
      <c r="BG279" s="230">
        <f>IF(O279="zákl. přenesená",K279,0)</f>
        <v>0</v>
      </c>
      <c r="BH279" s="230">
        <f>IF(O279="sníž. přenesená",K279,0)</f>
        <v>0</v>
      </c>
      <c r="BI279" s="230">
        <f>IF(O279="nulová",K279,0)</f>
        <v>0</v>
      </c>
      <c r="BJ279" s="17" t="s">
        <v>85</v>
      </c>
      <c r="BK279" s="230">
        <f>ROUND(P279*H279,2)</f>
        <v>0</v>
      </c>
      <c r="BL279" s="17" t="s">
        <v>137</v>
      </c>
      <c r="BM279" s="229" t="s">
        <v>387</v>
      </c>
    </row>
    <row r="280" s="13" customFormat="1">
      <c r="A280" s="13"/>
      <c r="B280" s="231"/>
      <c r="C280" s="232"/>
      <c r="D280" s="233" t="s">
        <v>139</v>
      </c>
      <c r="E280" s="234" t="s">
        <v>1</v>
      </c>
      <c r="F280" s="235" t="s">
        <v>388</v>
      </c>
      <c r="G280" s="232"/>
      <c r="H280" s="236">
        <v>33.600000000000001</v>
      </c>
      <c r="I280" s="237"/>
      <c r="J280" s="237"/>
      <c r="K280" s="232"/>
      <c r="L280" s="232"/>
      <c r="M280" s="238"/>
      <c r="N280" s="239"/>
      <c r="O280" s="240"/>
      <c r="P280" s="240"/>
      <c r="Q280" s="240"/>
      <c r="R280" s="240"/>
      <c r="S280" s="240"/>
      <c r="T280" s="240"/>
      <c r="U280" s="240"/>
      <c r="V280" s="240"/>
      <c r="W280" s="240"/>
      <c r="X280" s="241"/>
      <c r="Y280" s="13"/>
      <c r="Z280" s="13"/>
      <c r="AA280" s="13"/>
      <c r="AB280" s="13"/>
      <c r="AC280" s="13"/>
      <c r="AD280" s="13"/>
      <c r="AE280" s="13"/>
      <c r="AT280" s="242" t="s">
        <v>139</v>
      </c>
      <c r="AU280" s="242" t="s">
        <v>87</v>
      </c>
      <c r="AV280" s="13" t="s">
        <v>87</v>
      </c>
      <c r="AW280" s="13" t="s">
        <v>5</v>
      </c>
      <c r="AX280" s="13" t="s">
        <v>85</v>
      </c>
      <c r="AY280" s="242" t="s">
        <v>130</v>
      </c>
    </row>
    <row r="281" s="2" customFormat="1" ht="24.15" customHeight="1">
      <c r="A281" s="38"/>
      <c r="B281" s="39"/>
      <c r="C281" s="264" t="s">
        <v>389</v>
      </c>
      <c r="D281" s="264" t="s">
        <v>199</v>
      </c>
      <c r="E281" s="265" t="s">
        <v>390</v>
      </c>
      <c r="F281" s="266" t="s">
        <v>391</v>
      </c>
      <c r="G281" s="267" t="s">
        <v>178</v>
      </c>
      <c r="H281" s="268">
        <v>34</v>
      </c>
      <c r="I281" s="269"/>
      <c r="J281" s="270"/>
      <c r="K281" s="271">
        <f>ROUND(P281*H281,2)</f>
        <v>0</v>
      </c>
      <c r="L281" s="266" t="s">
        <v>136</v>
      </c>
      <c r="M281" s="272"/>
      <c r="N281" s="273" t="s">
        <v>1</v>
      </c>
      <c r="O281" s="225" t="s">
        <v>40</v>
      </c>
      <c r="P281" s="226">
        <f>I281+J281</f>
        <v>0</v>
      </c>
      <c r="Q281" s="226">
        <f>ROUND(I281*H281,2)</f>
        <v>0</v>
      </c>
      <c r="R281" s="226">
        <f>ROUND(J281*H281,2)</f>
        <v>0</v>
      </c>
      <c r="S281" s="91"/>
      <c r="T281" s="227">
        <f>S281*H281</f>
        <v>0</v>
      </c>
      <c r="U281" s="227">
        <v>0.12</v>
      </c>
      <c r="V281" s="227">
        <f>U281*H281</f>
        <v>4.0800000000000001</v>
      </c>
      <c r="W281" s="227">
        <v>0</v>
      </c>
      <c r="X281" s="228">
        <f>W281*H281</f>
        <v>0</v>
      </c>
      <c r="Y281" s="38"/>
      <c r="Z281" s="38"/>
      <c r="AA281" s="38"/>
      <c r="AB281" s="38"/>
      <c r="AC281" s="38"/>
      <c r="AD281" s="38"/>
      <c r="AE281" s="38"/>
      <c r="AR281" s="229" t="s">
        <v>198</v>
      </c>
      <c r="AT281" s="229" t="s">
        <v>199</v>
      </c>
      <c r="AU281" s="229" t="s">
        <v>87</v>
      </c>
      <c r="AY281" s="17" t="s">
        <v>130</v>
      </c>
      <c r="BE281" s="230">
        <f>IF(O281="základní",K281,0)</f>
        <v>0</v>
      </c>
      <c r="BF281" s="230">
        <f>IF(O281="snížená",K281,0)</f>
        <v>0</v>
      </c>
      <c r="BG281" s="230">
        <f>IF(O281="zákl. přenesená",K281,0)</f>
        <v>0</v>
      </c>
      <c r="BH281" s="230">
        <f>IF(O281="sníž. přenesená",K281,0)</f>
        <v>0</v>
      </c>
      <c r="BI281" s="230">
        <f>IF(O281="nulová",K281,0)</f>
        <v>0</v>
      </c>
      <c r="BJ281" s="17" t="s">
        <v>85</v>
      </c>
      <c r="BK281" s="230">
        <f>ROUND(P281*H281,2)</f>
        <v>0</v>
      </c>
      <c r="BL281" s="17" t="s">
        <v>137</v>
      </c>
      <c r="BM281" s="229" t="s">
        <v>392</v>
      </c>
    </row>
    <row r="282" s="12" customFormat="1" ht="22.8" customHeight="1">
      <c r="A282" s="12"/>
      <c r="B282" s="200"/>
      <c r="C282" s="201"/>
      <c r="D282" s="202" t="s">
        <v>76</v>
      </c>
      <c r="E282" s="215" t="s">
        <v>393</v>
      </c>
      <c r="F282" s="215" t="s">
        <v>394</v>
      </c>
      <c r="G282" s="201"/>
      <c r="H282" s="201"/>
      <c r="I282" s="204"/>
      <c r="J282" s="204"/>
      <c r="K282" s="216">
        <f>BK282</f>
        <v>0</v>
      </c>
      <c r="L282" s="201"/>
      <c r="M282" s="206"/>
      <c r="N282" s="207"/>
      <c r="O282" s="208"/>
      <c r="P282" s="208"/>
      <c r="Q282" s="209">
        <f>Q283</f>
        <v>0</v>
      </c>
      <c r="R282" s="209">
        <f>R283</f>
        <v>0</v>
      </c>
      <c r="S282" s="208"/>
      <c r="T282" s="210">
        <f>T283</f>
        <v>0</v>
      </c>
      <c r="U282" s="208"/>
      <c r="V282" s="210">
        <f>V283</f>
        <v>0</v>
      </c>
      <c r="W282" s="208"/>
      <c r="X282" s="211">
        <f>X283</f>
        <v>0</v>
      </c>
      <c r="Y282" s="12"/>
      <c r="Z282" s="12"/>
      <c r="AA282" s="12"/>
      <c r="AB282" s="12"/>
      <c r="AC282" s="12"/>
      <c r="AD282" s="12"/>
      <c r="AE282" s="12"/>
      <c r="AR282" s="212" t="s">
        <v>85</v>
      </c>
      <c r="AT282" s="213" t="s">
        <v>76</v>
      </c>
      <c r="AU282" s="213" t="s">
        <v>85</v>
      </c>
      <c r="AY282" s="212" t="s">
        <v>130</v>
      </c>
      <c r="BK282" s="214">
        <f>BK283</f>
        <v>0</v>
      </c>
    </row>
    <row r="283" s="2" customFormat="1" ht="24.15" customHeight="1">
      <c r="A283" s="38"/>
      <c r="B283" s="39"/>
      <c r="C283" s="217" t="s">
        <v>395</v>
      </c>
      <c r="D283" s="217" t="s">
        <v>132</v>
      </c>
      <c r="E283" s="218" t="s">
        <v>396</v>
      </c>
      <c r="F283" s="219" t="s">
        <v>397</v>
      </c>
      <c r="G283" s="220" t="s">
        <v>202</v>
      </c>
      <c r="H283" s="221">
        <v>610.89400000000001</v>
      </c>
      <c r="I283" s="222"/>
      <c r="J283" s="222"/>
      <c r="K283" s="223">
        <f>ROUND(P283*H283,2)</f>
        <v>0</v>
      </c>
      <c r="L283" s="219" t="s">
        <v>136</v>
      </c>
      <c r="M283" s="44"/>
      <c r="N283" s="224" t="s">
        <v>1</v>
      </c>
      <c r="O283" s="225" t="s">
        <v>40</v>
      </c>
      <c r="P283" s="226">
        <f>I283+J283</f>
        <v>0</v>
      </c>
      <c r="Q283" s="226">
        <f>ROUND(I283*H283,2)</f>
        <v>0</v>
      </c>
      <c r="R283" s="226">
        <f>ROUND(J283*H283,2)</f>
        <v>0</v>
      </c>
      <c r="S283" s="91"/>
      <c r="T283" s="227">
        <f>S283*H283</f>
        <v>0</v>
      </c>
      <c r="U283" s="227">
        <v>0</v>
      </c>
      <c r="V283" s="227">
        <f>U283*H283</f>
        <v>0</v>
      </c>
      <c r="W283" s="227">
        <v>0</v>
      </c>
      <c r="X283" s="228">
        <f>W283*H283</f>
        <v>0</v>
      </c>
      <c r="Y283" s="38"/>
      <c r="Z283" s="38"/>
      <c r="AA283" s="38"/>
      <c r="AB283" s="38"/>
      <c r="AC283" s="38"/>
      <c r="AD283" s="38"/>
      <c r="AE283" s="38"/>
      <c r="AR283" s="229" t="s">
        <v>137</v>
      </c>
      <c r="AT283" s="229" t="s">
        <v>132</v>
      </c>
      <c r="AU283" s="229" t="s">
        <v>87</v>
      </c>
      <c r="AY283" s="17" t="s">
        <v>130</v>
      </c>
      <c r="BE283" s="230">
        <f>IF(O283="základní",K283,0)</f>
        <v>0</v>
      </c>
      <c r="BF283" s="230">
        <f>IF(O283="snížená",K283,0)</f>
        <v>0</v>
      </c>
      <c r="BG283" s="230">
        <f>IF(O283="zákl. přenesená",K283,0)</f>
        <v>0</v>
      </c>
      <c r="BH283" s="230">
        <f>IF(O283="sníž. přenesená",K283,0)</f>
        <v>0</v>
      </c>
      <c r="BI283" s="230">
        <f>IF(O283="nulová",K283,0)</f>
        <v>0</v>
      </c>
      <c r="BJ283" s="17" t="s">
        <v>85</v>
      </c>
      <c r="BK283" s="230">
        <f>ROUND(P283*H283,2)</f>
        <v>0</v>
      </c>
      <c r="BL283" s="17" t="s">
        <v>137</v>
      </c>
      <c r="BM283" s="229" t="s">
        <v>398</v>
      </c>
    </row>
    <row r="284" s="12" customFormat="1" ht="25.92" customHeight="1">
      <c r="A284" s="12"/>
      <c r="B284" s="200"/>
      <c r="C284" s="201"/>
      <c r="D284" s="202" t="s">
        <v>76</v>
      </c>
      <c r="E284" s="203" t="s">
        <v>399</v>
      </c>
      <c r="F284" s="203" t="s">
        <v>400</v>
      </c>
      <c r="G284" s="201"/>
      <c r="H284" s="201"/>
      <c r="I284" s="204"/>
      <c r="J284" s="204"/>
      <c r="K284" s="205">
        <f>BK284</f>
        <v>0</v>
      </c>
      <c r="L284" s="201"/>
      <c r="M284" s="206"/>
      <c r="N284" s="207"/>
      <c r="O284" s="208"/>
      <c r="P284" s="208"/>
      <c r="Q284" s="209">
        <f>Q285+Q291</f>
        <v>0</v>
      </c>
      <c r="R284" s="209">
        <f>R285+R291</f>
        <v>0</v>
      </c>
      <c r="S284" s="208"/>
      <c r="T284" s="210">
        <f>T285+T291</f>
        <v>0</v>
      </c>
      <c r="U284" s="208"/>
      <c r="V284" s="210">
        <f>V285+V291</f>
        <v>0.20472000000000001</v>
      </c>
      <c r="W284" s="208"/>
      <c r="X284" s="211">
        <f>X285+X291</f>
        <v>0</v>
      </c>
      <c r="Y284" s="12"/>
      <c r="Z284" s="12"/>
      <c r="AA284" s="12"/>
      <c r="AB284" s="12"/>
      <c r="AC284" s="12"/>
      <c r="AD284" s="12"/>
      <c r="AE284" s="12"/>
      <c r="AR284" s="212" t="s">
        <v>87</v>
      </c>
      <c r="AT284" s="213" t="s">
        <v>76</v>
      </c>
      <c r="AU284" s="213" t="s">
        <v>77</v>
      </c>
      <c r="AY284" s="212" t="s">
        <v>130</v>
      </c>
      <c r="BK284" s="214">
        <f>BK285+BK291</f>
        <v>0</v>
      </c>
    </row>
    <row r="285" s="12" customFormat="1" ht="22.8" customHeight="1">
      <c r="A285" s="12"/>
      <c r="B285" s="200"/>
      <c r="C285" s="201"/>
      <c r="D285" s="202" t="s">
        <v>76</v>
      </c>
      <c r="E285" s="215" t="s">
        <v>401</v>
      </c>
      <c r="F285" s="215" t="s">
        <v>402</v>
      </c>
      <c r="G285" s="201"/>
      <c r="H285" s="201"/>
      <c r="I285" s="204"/>
      <c r="J285" s="204"/>
      <c r="K285" s="216">
        <f>BK285</f>
        <v>0</v>
      </c>
      <c r="L285" s="201"/>
      <c r="M285" s="206"/>
      <c r="N285" s="207"/>
      <c r="O285" s="208"/>
      <c r="P285" s="208"/>
      <c r="Q285" s="209">
        <f>SUM(Q286:Q290)</f>
        <v>0</v>
      </c>
      <c r="R285" s="209">
        <f>SUM(R286:R290)</f>
        <v>0</v>
      </c>
      <c r="S285" s="208"/>
      <c r="T285" s="210">
        <f>SUM(T286:T290)</f>
        <v>0</v>
      </c>
      <c r="U285" s="208"/>
      <c r="V285" s="210">
        <f>SUM(V286:V290)</f>
        <v>0.1812</v>
      </c>
      <c r="W285" s="208"/>
      <c r="X285" s="211">
        <f>SUM(X286:X290)</f>
        <v>0</v>
      </c>
      <c r="Y285" s="12"/>
      <c r="Z285" s="12"/>
      <c r="AA285" s="12"/>
      <c r="AB285" s="12"/>
      <c r="AC285" s="12"/>
      <c r="AD285" s="12"/>
      <c r="AE285" s="12"/>
      <c r="AR285" s="212" t="s">
        <v>87</v>
      </c>
      <c r="AT285" s="213" t="s">
        <v>76</v>
      </c>
      <c r="AU285" s="213" t="s">
        <v>85</v>
      </c>
      <c r="AY285" s="212" t="s">
        <v>130</v>
      </c>
      <c r="BK285" s="214">
        <f>SUM(BK286:BK290)</f>
        <v>0</v>
      </c>
    </row>
    <row r="286" s="2" customFormat="1" ht="24.15" customHeight="1">
      <c r="A286" s="38"/>
      <c r="B286" s="39"/>
      <c r="C286" s="217" t="s">
        <v>403</v>
      </c>
      <c r="D286" s="217" t="s">
        <v>132</v>
      </c>
      <c r="E286" s="218" t="s">
        <v>404</v>
      </c>
      <c r="F286" s="219" t="s">
        <v>405</v>
      </c>
      <c r="G286" s="220" t="s">
        <v>135</v>
      </c>
      <c r="H286" s="221">
        <v>226.5</v>
      </c>
      <c r="I286" s="222"/>
      <c r="J286" s="222"/>
      <c r="K286" s="223">
        <f>ROUND(P286*H286,2)</f>
        <v>0</v>
      </c>
      <c r="L286" s="219" t="s">
        <v>136</v>
      </c>
      <c r="M286" s="44"/>
      <c r="N286" s="224" t="s">
        <v>1</v>
      </c>
      <c r="O286" s="225" t="s">
        <v>40</v>
      </c>
      <c r="P286" s="226">
        <f>I286+J286</f>
        <v>0</v>
      </c>
      <c r="Q286" s="226">
        <f>ROUND(I286*H286,2)</f>
        <v>0</v>
      </c>
      <c r="R286" s="226">
        <f>ROUND(J286*H286,2)</f>
        <v>0</v>
      </c>
      <c r="S286" s="91"/>
      <c r="T286" s="227">
        <f>S286*H286</f>
        <v>0</v>
      </c>
      <c r="U286" s="227">
        <v>0.00080000000000000004</v>
      </c>
      <c r="V286" s="227">
        <f>U286*H286</f>
        <v>0.1812</v>
      </c>
      <c r="W286" s="227">
        <v>0</v>
      </c>
      <c r="X286" s="228">
        <f>W286*H286</f>
        <v>0</v>
      </c>
      <c r="Y286" s="38"/>
      <c r="Z286" s="38"/>
      <c r="AA286" s="38"/>
      <c r="AB286" s="38"/>
      <c r="AC286" s="38"/>
      <c r="AD286" s="38"/>
      <c r="AE286" s="38"/>
      <c r="AR286" s="229" t="s">
        <v>245</v>
      </c>
      <c r="AT286" s="229" t="s">
        <v>132</v>
      </c>
      <c r="AU286" s="229" t="s">
        <v>87</v>
      </c>
      <c r="AY286" s="17" t="s">
        <v>130</v>
      </c>
      <c r="BE286" s="230">
        <f>IF(O286="základní",K286,0)</f>
        <v>0</v>
      </c>
      <c r="BF286" s="230">
        <f>IF(O286="snížená",K286,0)</f>
        <v>0</v>
      </c>
      <c r="BG286" s="230">
        <f>IF(O286="zákl. přenesená",K286,0)</f>
        <v>0</v>
      </c>
      <c r="BH286" s="230">
        <f>IF(O286="sníž. přenesená",K286,0)</f>
        <v>0</v>
      </c>
      <c r="BI286" s="230">
        <f>IF(O286="nulová",K286,0)</f>
        <v>0</v>
      </c>
      <c r="BJ286" s="17" t="s">
        <v>85</v>
      </c>
      <c r="BK286" s="230">
        <f>ROUND(P286*H286,2)</f>
        <v>0</v>
      </c>
      <c r="BL286" s="17" t="s">
        <v>245</v>
      </c>
      <c r="BM286" s="229" t="s">
        <v>406</v>
      </c>
    </row>
    <row r="287" s="13" customFormat="1">
      <c r="A287" s="13"/>
      <c r="B287" s="231"/>
      <c r="C287" s="232"/>
      <c r="D287" s="233" t="s">
        <v>139</v>
      </c>
      <c r="E287" s="234" t="s">
        <v>1</v>
      </c>
      <c r="F287" s="235" t="s">
        <v>407</v>
      </c>
      <c r="G287" s="232"/>
      <c r="H287" s="236">
        <v>164.09999999999999</v>
      </c>
      <c r="I287" s="237"/>
      <c r="J287" s="237"/>
      <c r="K287" s="232"/>
      <c r="L287" s="232"/>
      <c r="M287" s="238"/>
      <c r="N287" s="239"/>
      <c r="O287" s="240"/>
      <c r="P287" s="240"/>
      <c r="Q287" s="240"/>
      <c r="R287" s="240"/>
      <c r="S287" s="240"/>
      <c r="T287" s="240"/>
      <c r="U287" s="240"/>
      <c r="V287" s="240"/>
      <c r="W287" s="240"/>
      <c r="X287" s="241"/>
      <c r="Y287" s="13"/>
      <c r="Z287" s="13"/>
      <c r="AA287" s="13"/>
      <c r="AB287" s="13"/>
      <c r="AC287" s="13"/>
      <c r="AD287" s="13"/>
      <c r="AE287" s="13"/>
      <c r="AT287" s="242" t="s">
        <v>139</v>
      </c>
      <c r="AU287" s="242" t="s">
        <v>87</v>
      </c>
      <c r="AV287" s="13" t="s">
        <v>87</v>
      </c>
      <c r="AW287" s="13" t="s">
        <v>5</v>
      </c>
      <c r="AX287" s="13" t="s">
        <v>77</v>
      </c>
      <c r="AY287" s="242" t="s">
        <v>130</v>
      </c>
    </row>
    <row r="288" s="13" customFormat="1">
      <c r="A288" s="13"/>
      <c r="B288" s="231"/>
      <c r="C288" s="232"/>
      <c r="D288" s="233" t="s">
        <v>139</v>
      </c>
      <c r="E288" s="234" t="s">
        <v>1</v>
      </c>
      <c r="F288" s="235" t="s">
        <v>408</v>
      </c>
      <c r="G288" s="232"/>
      <c r="H288" s="236">
        <v>62.399999999999999</v>
      </c>
      <c r="I288" s="237"/>
      <c r="J288" s="237"/>
      <c r="K288" s="232"/>
      <c r="L288" s="232"/>
      <c r="M288" s="238"/>
      <c r="N288" s="239"/>
      <c r="O288" s="240"/>
      <c r="P288" s="240"/>
      <c r="Q288" s="240"/>
      <c r="R288" s="240"/>
      <c r="S288" s="240"/>
      <c r="T288" s="240"/>
      <c r="U288" s="240"/>
      <c r="V288" s="240"/>
      <c r="W288" s="240"/>
      <c r="X288" s="241"/>
      <c r="Y288" s="13"/>
      <c r="Z288" s="13"/>
      <c r="AA288" s="13"/>
      <c r="AB288" s="13"/>
      <c r="AC288" s="13"/>
      <c r="AD288" s="13"/>
      <c r="AE288" s="13"/>
      <c r="AT288" s="242" t="s">
        <v>139</v>
      </c>
      <c r="AU288" s="242" t="s">
        <v>87</v>
      </c>
      <c r="AV288" s="13" t="s">
        <v>87</v>
      </c>
      <c r="AW288" s="13" t="s">
        <v>5</v>
      </c>
      <c r="AX288" s="13" t="s">
        <v>77</v>
      </c>
      <c r="AY288" s="242" t="s">
        <v>130</v>
      </c>
    </row>
    <row r="289" s="14" customFormat="1">
      <c r="A289" s="14"/>
      <c r="B289" s="243"/>
      <c r="C289" s="244"/>
      <c r="D289" s="233" t="s">
        <v>139</v>
      </c>
      <c r="E289" s="245" t="s">
        <v>1</v>
      </c>
      <c r="F289" s="246" t="s">
        <v>142</v>
      </c>
      <c r="G289" s="244"/>
      <c r="H289" s="247">
        <v>226.5</v>
      </c>
      <c r="I289" s="248"/>
      <c r="J289" s="248"/>
      <c r="K289" s="244"/>
      <c r="L289" s="244"/>
      <c r="M289" s="249"/>
      <c r="N289" s="250"/>
      <c r="O289" s="251"/>
      <c r="P289" s="251"/>
      <c r="Q289" s="251"/>
      <c r="R289" s="251"/>
      <c r="S289" s="251"/>
      <c r="T289" s="251"/>
      <c r="U289" s="251"/>
      <c r="V289" s="251"/>
      <c r="W289" s="251"/>
      <c r="X289" s="252"/>
      <c r="Y289" s="14"/>
      <c r="Z289" s="14"/>
      <c r="AA289" s="14"/>
      <c r="AB289" s="14"/>
      <c r="AC289" s="14"/>
      <c r="AD289" s="14"/>
      <c r="AE289" s="14"/>
      <c r="AT289" s="253" t="s">
        <v>139</v>
      </c>
      <c r="AU289" s="253" t="s">
        <v>87</v>
      </c>
      <c r="AV289" s="14" t="s">
        <v>137</v>
      </c>
      <c r="AW289" s="14" t="s">
        <v>5</v>
      </c>
      <c r="AX289" s="14" t="s">
        <v>85</v>
      </c>
      <c r="AY289" s="253" t="s">
        <v>130</v>
      </c>
    </row>
    <row r="290" s="2" customFormat="1" ht="24.15" customHeight="1">
      <c r="A290" s="38"/>
      <c r="B290" s="39"/>
      <c r="C290" s="217" t="s">
        <v>409</v>
      </c>
      <c r="D290" s="217" t="s">
        <v>132</v>
      </c>
      <c r="E290" s="218" t="s">
        <v>410</v>
      </c>
      <c r="F290" s="219" t="s">
        <v>411</v>
      </c>
      <c r="G290" s="220" t="s">
        <v>412</v>
      </c>
      <c r="H290" s="274"/>
      <c r="I290" s="222"/>
      <c r="J290" s="222"/>
      <c r="K290" s="223">
        <f>ROUND(P290*H290,2)</f>
        <v>0</v>
      </c>
      <c r="L290" s="219" t="s">
        <v>136</v>
      </c>
      <c r="M290" s="44"/>
      <c r="N290" s="224" t="s">
        <v>1</v>
      </c>
      <c r="O290" s="225" t="s">
        <v>40</v>
      </c>
      <c r="P290" s="226">
        <f>I290+J290</f>
        <v>0</v>
      </c>
      <c r="Q290" s="226">
        <f>ROUND(I290*H290,2)</f>
        <v>0</v>
      </c>
      <c r="R290" s="226">
        <f>ROUND(J290*H290,2)</f>
        <v>0</v>
      </c>
      <c r="S290" s="91"/>
      <c r="T290" s="227">
        <f>S290*H290</f>
        <v>0</v>
      </c>
      <c r="U290" s="227">
        <v>0</v>
      </c>
      <c r="V290" s="227">
        <f>U290*H290</f>
        <v>0</v>
      </c>
      <c r="W290" s="227">
        <v>0</v>
      </c>
      <c r="X290" s="228">
        <f>W290*H290</f>
        <v>0</v>
      </c>
      <c r="Y290" s="38"/>
      <c r="Z290" s="38"/>
      <c r="AA290" s="38"/>
      <c r="AB290" s="38"/>
      <c r="AC290" s="38"/>
      <c r="AD290" s="38"/>
      <c r="AE290" s="38"/>
      <c r="AR290" s="229" t="s">
        <v>245</v>
      </c>
      <c r="AT290" s="229" t="s">
        <v>132</v>
      </c>
      <c r="AU290" s="229" t="s">
        <v>87</v>
      </c>
      <c r="AY290" s="17" t="s">
        <v>130</v>
      </c>
      <c r="BE290" s="230">
        <f>IF(O290="základní",K290,0)</f>
        <v>0</v>
      </c>
      <c r="BF290" s="230">
        <f>IF(O290="snížená",K290,0)</f>
        <v>0</v>
      </c>
      <c r="BG290" s="230">
        <f>IF(O290="zákl. přenesená",K290,0)</f>
        <v>0</v>
      </c>
      <c r="BH290" s="230">
        <f>IF(O290="sníž. přenesená",K290,0)</f>
        <v>0</v>
      </c>
      <c r="BI290" s="230">
        <f>IF(O290="nulová",K290,0)</f>
        <v>0</v>
      </c>
      <c r="BJ290" s="17" t="s">
        <v>85</v>
      </c>
      <c r="BK290" s="230">
        <f>ROUND(P290*H290,2)</f>
        <v>0</v>
      </c>
      <c r="BL290" s="17" t="s">
        <v>245</v>
      </c>
      <c r="BM290" s="229" t="s">
        <v>413</v>
      </c>
    </row>
    <row r="291" s="12" customFormat="1" ht="22.8" customHeight="1">
      <c r="A291" s="12"/>
      <c r="B291" s="200"/>
      <c r="C291" s="201"/>
      <c r="D291" s="202" t="s">
        <v>76</v>
      </c>
      <c r="E291" s="215" t="s">
        <v>414</v>
      </c>
      <c r="F291" s="215" t="s">
        <v>415</v>
      </c>
      <c r="G291" s="201"/>
      <c r="H291" s="201"/>
      <c r="I291" s="204"/>
      <c r="J291" s="204"/>
      <c r="K291" s="216">
        <f>BK291</f>
        <v>0</v>
      </c>
      <c r="L291" s="201"/>
      <c r="M291" s="206"/>
      <c r="N291" s="207"/>
      <c r="O291" s="208"/>
      <c r="P291" s="208"/>
      <c r="Q291" s="209">
        <f>SUM(Q292:Q300)</f>
        <v>0</v>
      </c>
      <c r="R291" s="209">
        <f>SUM(R292:R300)</f>
        <v>0</v>
      </c>
      <c r="S291" s="208"/>
      <c r="T291" s="210">
        <f>SUM(T292:T300)</f>
        <v>0</v>
      </c>
      <c r="U291" s="208"/>
      <c r="V291" s="210">
        <f>SUM(V292:V300)</f>
        <v>0.023519999999999999</v>
      </c>
      <c r="W291" s="208"/>
      <c r="X291" s="211">
        <f>SUM(X292:X300)</f>
        <v>0</v>
      </c>
      <c r="Y291" s="12"/>
      <c r="Z291" s="12"/>
      <c r="AA291" s="12"/>
      <c r="AB291" s="12"/>
      <c r="AC291" s="12"/>
      <c r="AD291" s="12"/>
      <c r="AE291" s="12"/>
      <c r="AR291" s="212" t="s">
        <v>87</v>
      </c>
      <c r="AT291" s="213" t="s">
        <v>76</v>
      </c>
      <c r="AU291" s="213" t="s">
        <v>85</v>
      </c>
      <c r="AY291" s="212" t="s">
        <v>130</v>
      </c>
      <c r="BK291" s="214">
        <f>SUM(BK292:BK300)</f>
        <v>0</v>
      </c>
    </row>
    <row r="292" s="2" customFormat="1" ht="24.15" customHeight="1">
      <c r="A292" s="38"/>
      <c r="B292" s="39"/>
      <c r="C292" s="217" t="s">
        <v>416</v>
      </c>
      <c r="D292" s="217" t="s">
        <v>132</v>
      </c>
      <c r="E292" s="218" t="s">
        <v>417</v>
      </c>
      <c r="F292" s="219" t="s">
        <v>418</v>
      </c>
      <c r="G292" s="220" t="s">
        <v>178</v>
      </c>
      <c r="H292" s="221">
        <v>112</v>
      </c>
      <c r="I292" s="222"/>
      <c r="J292" s="222"/>
      <c r="K292" s="223">
        <f>ROUND(P292*H292,2)</f>
        <v>0</v>
      </c>
      <c r="L292" s="219" t="s">
        <v>136</v>
      </c>
      <c r="M292" s="44"/>
      <c r="N292" s="224" t="s">
        <v>1</v>
      </c>
      <c r="O292" s="225" t="s">
        <v>40</v>
      </c>
      <c r="P292" s="226">
        <f>I292+J292</f>
        <v>0</v>
      </c>
      <c r="Q292" s="226">
        <f>ROUND(I292*H292,2)</f>
        <v>0</v>
      </c>
      <c r="R292" s="226">
        <f>ROUND(J292*H292,2)</f>
        <v>0</v>
      </c>
      <c r="S292" s="91"/>
      <c r="T292" s="227">
        <f>S292*H292</f>
        <v>0</v>
      </c>
      <c r="U292" s="227">
        <v>0</v>
      </c>
      <c r="V292" s="227">
        <f>U292*H292</f>
        <v>0</v>
      </c>
      <c r="W292" s="227">
        <v>0</v>
      </c>
      <c r="X292" s="228">
        <f>W292*H292</f>
        <v>0</v>
      </c>
      <c r="Y292" s="38"/>
      <c r="Z292" s="38"/>
      <c r="AA292" s="38"/>
      <c r="AB292" s="38"/>
      <c r="AC292" s="38"/>
      <c r="AD292" s="38"/>
      <c r="AE292" s="38"/>
      <c r="AR292" s="229" t="s">
        <v>245</v>
      </c>
      <c r="AT292" s="229" t="s">
        <v>132</v>
      </c>
      <c r="AU292" s="229" t="s">
        <v>87</v>
      </c>
      <c r="AY292" s="17" t="s">
        <v>130</v>
      </c>
      <c r="BE292" s="230">
        <f>IF(O292="základní",K292,0)</f>
        <v>0</v>
      </c>
      <c r="BF292" s="230">
        <f>IF(O292="snížená",K292,0)</f>
        <v>0</v>
      </c>
      <c r="BG292" s="230">
        <f>IF(O292="zákl. přenesená",K292,0)</f>
        <v>0</v>
      </c>
      <c r="BH292" s="230">
        <f>IF(O292="sníž. přenesená",K292,0)</f>
        <v>0</v>
      </c>
      <c r="BI292" s="230">
        <f>IF(O292="nulová",K292,0)</f>
        <v>0</v>
      </c>
      <c r="BJ292" s="17" t="s">
        <v>85</v>
      </c>
      <c r="BK292" s="230">
        <f>ROUND(P292*H292,2)</f>
        <v>0</v>
      </c>
      <c r="BL292" s="17" t="s">
        <v>245</v>
      </c>
      <c r="BM292" s="229" t="s">
        <v>419</v>
      </c>
    </row>
    <row r="293" s="15" customFormat="1">
      <c r="A293" s="15"/>
      <c r="B293" s="254"/>
      <c r="C293" s="255"/>
      <c r="D293" s="233" t="s">
        <v>139</v>
      </c>
      <c r="E293" s="256" t="s">
        <v>1</v>
      </c>
      <c r="F293" s="257" t="s">
        <v>420</v>
      </c>
      <c r="G293" s="255"/>
      <c r="H293" s="256" t="s">
        <v>1</v>
      </c>
      <c r="I293" s="258"/>
      <c r="J293" s="258"/>
      <c r="K293" s="255"/>
      <c r="L293" s="255"/>
      <c r="M293" s="259"/>
      <c r="N293" s="260"/>
      <c r="O293" s="261"/>
      <c r="P293" s="261"/>
      <c r="Q293" s="261"/>
      <c r="R293" s="261"/>
      <c r="S293" s="261"/>
      <c r="T293" s="261"/>
      <c r="U293" s="261"/>
      <c r="V293" s="261"/>
      <c r="W293" s="261"/>
      <c r="X293" s="262"/>
      <c r="Y293" s="15"/>
      <c r="Z293" s="15"/>
      <c r="AA293" s="15"/>
      <c r="AB293" s="15"/>
      <c r="AC293" s="15"/>
      <c r="AD293" s="15"/>
      <c r="AE293" s="15"/>
      <c r="AT293" s="263" t="s">
        <v>139</v>
      </c>
      <c r="AU293" s="263" t="s">
        <v>87</v>
      </c>
      <c r="AV293" s="15" t="s">
        <v>85</v>
      </c>
      <c r="AW293" s="15" t="s">
        <v>5</v>
      </c>
      <c r="AX293" s="15" t="s">
        <v>77</v>
      </c>
      <c r="AY293" s="263" t="s">
        <v>130</v>
      </c>
    </row>
    <row r="294" s="13" customFormat="1">
      <c r="A294" s="13"/>
      <c r="B294" s="231"/>
      <c r="C294" s="232"/>
      <c r="D294" s="233" t="s">
        <v>139</v>
      </c>
      <c r="E294" s="234" t="s">
        <v>1</v>
      </c>
      <c r="F294" s="235" t="s">
        <v>421</v>
      </c>
      <c r="G294" s="232"/>
      <c r="H294" s="236">
        <v>47</v>
      </c>
      <c r="I294" s="237"/>
      <c r="J294" s="237"/>
      <c r="K294" s="232"/>
      <c r="L294" s="232"/>
      <c r="M294" s="238"/>
      <c r="N294" s="239"/>
      <c r="O294" s="240"/>
      <c r="P294" s="240"/>
      <c r="Q294" s="240"/>
      <c r="R294" s="240"/>
      <c r="S294" s="240"/>
      <c r="T294" s="240"/>
      <c r="U294" s="240"/>
      <c r="V294" s="240"/>
      <c r="W294" s="240"/>
      <c r="X294" s="241"/>
      <c r="Y294" s="13"/>
      <c r="Z294" s="13"/>
      <c r="AA294" s="13"/>
      <c r="AB294" s="13"/>
      <c r="AC294" s="13"/>
      <c r="AD294" s="13"/>
      <c r="AE294" s="13"/>
      <c r="AT294" s="242" t="s">
        <v>139</v>
      </c>
      <c r="AU294" s="242" t="s">
        <v>87</v>
      </c>
      <c r="AV294" s="13" t="s">
        <v>87</v>
      </c>
      <c r="AW294" s="13" t="s">
        <v>5</v>
      </c>
      <c r="AX294" s="13" t="s">
        <v>77</v>
      </c>
      <c r="AY294" s="242" t="s">
        <v>130</v>
      </c>
    </row>
    <row r="295" s="15" customFormat="1">
      <c r="A295" s="15"/>
      <c r="B295" s="254"/>
      <c r="C295" s="255"/>
      <c r="D295" s="233" t="s">
        <v>139</v>
      </c>
      <c r="E295" s="256" t="s">
        <v>1</v>
      </c>
      <c r="F295" s="257" t="s">
        <v>422</v>
      </c>
      <c r="G295" s="255"/>
      <c r="H295" s="256" t="s">
        <v>1</v>
      </c>
      <c r="I295" s="258"/>
      <c r="J295" s="258"/>
      <c r="K295" s="255"/>
      <c r="L295" s="255"/>
      <c r="M295" s="259"/>
      <c r="N295" s="260"/>
      <c r="O295" s="261"/>
      <c r="P295" s="261"/>
      <c r="Q295" s="261"/>
      <c r="R295" s="261"/>
      <c r="S295" s="261"/>
      <c r="T295" s="261"/>
      <c r="U295" s="261"/>
      <c r="V295" s="261"/>
      <c r="W295" s="261"/>
      <c r="X295" s="262"/>
      <c r="Y295" s="15"/>
      <c r="Z295" s="15"/>
      <c r="AA295" s="15"/>
      <c r="AB295" s="15"/>
      <c r="AC295" s="15"/>
      <c r="AD295" s="15"/>
      <c r="AE295" s="15"/>
      <c r="AT295" s="263" t="s">
        <v>139</v>
      </c>
      <c r="AU295" s="263" t="s">
        <v>87</v>
      </c>
      <c r="AV295" s="15" t="s">
        <v>85</v>
      </c>
      <c r="AW295" s="15" t="s">
        <v>5</v>
      </c>
      <c r="AX295" s="15" t="s">
        <v>77</v>
      </c>
      <c r="AY295" s="263" t="s">
        <v>130</v>
      </c>
    </row>
    <row r="296" s="13" customFormat="1">
      <c r="A296" s="13"/>
      <c r="B296" s="231"/>
      <c r="C296" s="232"/>
      <c r="D296" s="233" t="s">
        <v>139</v>
      </c>
      <c r="E296" s="234" t="s">
        <v>1</v>
      </c>
      <c r="F296" s="235" t="s">
        <v>423</v>
      </c>
      <c r="G296" s="232"/>
      <c r="H296" s="236">
        <v>65</v>
      </c>
      <c r="I296" s="237"/>
      <c r="J296" s="237"/>
      <c r="K296" s="232"/>
      <c r="L296" s="232"/>
      <c r="M296" s="238"/>
      <c r="N296" s="239"/>
      <c r="O296" s="240"/>
      <c r="P296" s="240"/>
      <c r="Q296" s="240"/>
      <c r="R296" s="240"/>
      <c r="S296" s="240"/>
      <c r="T296" s="240"/>
      <c r="U296" s="240"/>
      <c r="V296" s="240"/>
      <c r="W296" s="240"/>
      <c r="X296" s="241"/>
      <c r="Y296" s="13"/>
      <c r="Z296" s="13"/>
      <c r="AA296" s="13"/>
      <c r="AB296" s="13"/>
      <c r="AC296" s="13"/>
      <c r="AD296" s="13"/>
      <c r="AE296" s="13"/>
      <c r="AT296" s="242" t="s">
        <v>139</v>
      </c>
      <c r="AU296" s="242" t="s">
        <v>87</v>
      </c>
      <c r="AV296" s="13" t="s">
        <v>87</v>
      </c>
      <c r="AW296" s="13" t="s">
        <v>5</v>
      </c>
      <c r="AX296" s="13" t="s">
        <v>77</v>
      </c>
      <c r="AY296" s="242" t="s">
        <v>130</v>
      </c>
    </row>
    <row r="297" s="14" customFormat="1">
      <c r="A297" s="14"/>
      <c r="B297" s="243"/>
      <c r="C297" s="244"/>
      <c r="D297" s="233" t="s">
        <v>139</v>
      </c>
      <c r="E297" s="245" t="s">
        <v>1</v>
      </c>
      <c r="F297" s="246" t="s">
        <v>142</v>
      </c>
      <c r="G297" s="244"/>
      <c r="H297" s="247">
        <v>112</v>
      </c>
      <c r="I297" s="248"/>
      <c r="J297" s="248"/>
      <c r="K297" s="244"/>
      <c r="L297" s="244"/>
      <c r="M297" s="249"/>
      <c r="N297" s="250"/>
      <c r="O297" s="251"/>
      <c r="P297" s="251"/>
      <c r="Q297" s="251"/>
      <c r="R297" s="251"/>
      <c r="S297" s="251"/>
      <c r="T297" s="251"/>
      <c r="U297" s="251"/>
      <c r="V297" s="251"/>
      <c r="W297" s="251"/>
      <c r="X297" s="252"/>
      <c r="Y297" s="14"/>
      <c r="Z297" s="14"/>
      <c r="AA297" s="14"/>
      <c r="AB297" s="14"/>
      <c r="AC297" s="14"/>
      <c r="AD297" s="14"/>
      <c r="AE297" s="14"/>
      <c r="AT297" s="253" t="s">
        <v>139</v>
      </c>
      <c r="AU297" s="253" t="s">
        <v>87</v>
      </c>
      <c r="AV297" s="14" t="s">
        <v>137</v>
      </c>
      <c r="AW297" s="14" t="s">
        <v>5</v>
      </c>
      <c r="AX297" s="14" t="s">
        <v>85</v>
      </c>
      <c r="AY297" s="253" t="s">
        <v>130</v>
      </c>
    </row>
    <row r="298" s="2" customFormat="1">
      <c r="A298" s="38"/>
      <c r="B298" s="39"/>
      <c r="C298" s="264" t="s">
        <v>424</v>
      </c>
      <c r="D298" s="264" t="s">
        <v>199</v>
      </c>
      <c r="E298" s="265" t="s">
        <v>425</v>
      </c>
      <c r="F298" s="266" t="s">
        <v>426</v>
      </c>
      <c r="G298" s="267" t="s">
        <v>178</v>
      </c>
      <c r="H298" s="268">
        <v>117.59999999999999</v>
      </c>
      <c r="I298" s="269"/>
      <c r="J298" s="270"/>
      <c r="K298" s="271">
        <f>ROUND(P298*H298,2)</f>
        <v>0</v>
      </c>
      <c r="L298" s="266" t="s">
        <v>136</v>
      </c>
      <c r="M298" s="272"/>
      <c r="N298" s="273" t="s">
        <v>1</v>
      </c>
      <c r="O298" s="225" t="s">
        <v>40</v>
      </c>
      <c r="P298" s="226">
        <f>I298+J298</f>
        <v>0</v>
      </c>
      <c r="Q298" s="226">
        <f>ROUND(I298*H298,2)</f>
        <v>0</v>
      </c>
      <c r="R298" s="226">
        <f>ROUND(J298*H298,2)</f>
        <v>0</v>
      </c>
      <c r="S298" s="91"/>
      <c r="T298" s="227">
        <f>S298*H298</f>
        <v>0</v>
      </c>
      <c r="U298" s="227">
        <v>0.00020000000000000001</v>
      </c>
      <c r="V298" s="227">
        <f>U298*H298</f>
        <v>0.023519999999999999</v>
      </c>
      <c r="W298" s="227">
        <v>0</v>
      </c>
      <c r="X298" s="228">
        <f>W298*H298</f>
        <v>0</v>
      </c>
      <c r="Y298" s="38"/>
      <c r="Z298" s="38"/>
      <c r="AA298" s="38"/>
      <c r="AB298" s="38"/>
      <c r="AC298" s="38"/>
      <c r="AD298" s="38"/>
      <c r="AE298" s="38"/>
      <c r="AR298" s="229" t="s">
        <v>337</v>
      </c>
      <c r="AT298" s="229" t="s">
        <v>199</v>
      </c>
      <c r="AU298" s="229" t="s">
        <v>87</v>
      </c>
      <c r="AY298" s="17" t="s">
        <v>130</v>
      </c>
      <c r="BE298" s="230">
        <f>IF(O298="základní",K298,0)</f>
        <v>0</v>
      </c>
      <c r="BF298" s="230">
        <f>IF(O298="snížená",K298,0)</f>
        <v>0</v>
      </c>
      <c r="BG298" s="230">
        <f>IF(O298="zákl. přenesená",K298,0)</f>
        <v>0</v>
      </c>
      <c r="BH298" s="230">
        <f>IF(O298="sníž. přenesená",K298,0)</f>
        <v>0</v>
      </c>
      <c r="BI298" s="230">
        <f>IF(O298="nulová",K298,0)</f>
        <v>0</v>
      </c>
      <c r="BJ298" s="17" t="s">
        <v>85</v>
      </c>
      <c r="BK298" s="230">
        <f>ROUND(P298*H298,2)</f>
        <v>0</v>
      </c>
      <c r="BL298" s="17" t="s">
        <v>245</v>
      </c>
      <c r="BM298" s="229" t="s">
        <v>427</v>
      </c>
    </row>
    <row r="299" s="13" customFormat="1">
      <c r="A299" s="13"/>
      <c r="B299" s="231"/>
      <c r="C299" s="232"/>
      <c r="D299" s="233" t="s">
        <v>139</v>
      </c>
      <c r="E299" s="232"/>
      <c r="F299" s="235" t="s">
        <v>428</v>
      </c>
      <c r="G299" s="232"/>
      <c r="H299" s="236">
        <v>117.59999999999999</v>
      </c>
      <c r="I299" s="237"/>
      <c r="J299" s="237"/>
      <c r="K299" s="232"/>
      <c r="L299" s="232"/>
      <c r="M299" s="238"/>
      <c r="N299" s="239"/>
      <c r="O299" s="240"/>
      <c r="P299" s="240"/>
      <c r="Q299" s="240"/>
      <c r="R299" s="240"/>
      <c r="S299" s="240"/>
      <c r="T299" s="240"/>
      <c r="U299" s="240"/>
      <c r="V299" s="240"/>
      <c r="W299" s="240"/>
      <c r="X299" s="241"/>
      <c r="Y299" s="13"/>
      <c r="Z299" s="13"/>
      <c r="AA299" s="13"/>
      <c r="AB299" s="13"/>
      <c r="AC299" s="13"/>
      <c r="AD299" s="13"/>
      <c r="AE299" s="13"/>
      <c r="AT299" s="242" t="s">
        <v>139</v>
      </c>
      <c r="AU299" s="242" t="s">
        <v>87</v>
      </c>
      <c r="AV299" s="13" t="s">
        <v>87</v>
      </c>
      <c r="AW299" s="13" t="s">
        <v>4</v>
      </c>
      <c r="AX299" s="13" t="s">
        <v>85</v>
      </c>
      <c r="AY299" s="242" t="s">
        <v>130</v>
      </c>
    </row>
    <row r="300" s="2" customFormat="1" ht="24.15" customHeight="1">
      <c r="A300" s="38"/>
      <c r="B300" s="39"/>
      <c r="C300" s="217" t="s">
        <v>429</v>
      </c>
      <c r="D300" s="217" t="s">
        <v>132</v>
      </c>
      <c r="E300" s="218" t="s">
        <v>430</v>
      </c>
      <c r="F300" s="219" t="s">
        <v>431</v>
      </c>
      <c r="G300" s="220" t="s">
        <v>412</v>
      </c>
      <c r="H300" s="274"/>
      <c r="I300" s="222"/>
      <c r="J300" s="222"/>
      <c r="K300" s="223">
        <f>ROUND(P300*H300,2)</f>
        <v>0</v>
      </c>
      <c r="L300" s="219" t="s">
        <v>136</v>
      </c>
      <c r="M300" s="44"/>
      <c r="N300" s="275" t="s">
        <v>1</v>
      </c>
      <c r="O300" s="276" t="s">
        <v>40</v>
      </c>
      <c r="P300" s="277">
        <f>I300+J300</f>
        <v>0</v>
      </c>
      <c r="Q300" s="277">
        <f>ROUND(I300*H300,2)</f>
        <v>0</v>
      </c>
      <c r="R300" s="277">
        <f>ROUND(J300*H300,2)</f>
        <v>0</v>
      </c>
      <c r="S300" s="278"/>
      <c r="T300" s="279">
        <f>S300*H300</f>
        <v>0</v>
      </c>
      <c r="U300" s="279">
        <v>0</v>
      </c>
      <c r="V300" s="279">
        <f>U300*H300</f>
        <v>0</v>
      </c>
      <c r="W300" s="279">
        <v>0</v>
      </c>
      <c r="X300" s="280">
        <f>W300*H300</f>
        <v>0</v>
      </c>
      <c r="Y300" s="38"/>
      <c r="Z300" s="38"/>
      <c r="AA300" s="38"/>
      <c r="AB300" s="38"/>
      <c r="AC300" s="38"/>
      <c r="AD300" s="38"/>
      <c r="AE300" s="38"/>
      <c r="AR300" s="229" t="s">
        <v>245</v>
      </c>
      <c r="AT300" s="229" t="s">
        <v>132</v>
      </c>
      <c r="AU300" s="229" t="s">
        <v>87</v>
      </c>
      <c r="AY300" s="17" t="s">
        <v>130</v>
      </c>
      <c r="BE300" s="230">
        <f>IF(O300="základní",K300,0)</f>
        <v>0</v>
      </c>
      <c r="BF300" s="230">
        <f>IF(O300="snížená",K300,0)</f>
        <v>0</v>
      </c>
      <c r="BG300" s="230">
        <f>IF(O300="zákl. přenesená",K300,0)</f>
        <v>0</v>
      </c>
      <c r="BH300" s="230">
        <f>IF(O300="sníž. přenesená",K300,0)</f>
        <v>0</v>
      </c>
      <c r="BI300" s="230">
        <f>IF(O300="nulová",K300,0)</f>
        <v>0</v>
      </c>
      <c r="BJ300" s="17" t="s">
        <v>85</v>
      </c>
      <c r="BK300" s="230">
        <f>ROUND(P300*H300,2)</f>
        <v>0</v>
      </c>
      <c r="BL300" s="17" t="s">
        <v>245</v>
      </c>
      <c r="BM300" s="229" t="s">
        <v>432</v>
      </c>
    </row>
    <row r="301" s="2" customFormat="1" ht="6.96" customHeight="1">
      <c r="A301" s="38"/>
      <c r="B301" s="66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44"/>
      <c r="N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</row>
  </sheetData>
  <sheetProtection sheet="1" autoFilter="0" formatColumns="0" formatRows="0" objects="1" scenarios="1" spinCount="100000" saltValue="JoPQLO8QO/IJMz1GZUeH/hj6xeEkn0a09oWoTy4zIe3WXSPlKeEPqoX4PjBBEqyR377l1QOfXrKnbNUNBZRK6Q==" hashValue="VXx66iT23sESVNoO+D8ciEp7MwRR7c6PHryLu+wjBVmub+pjOHkKXiLy4fz72Ju9x2tqSsAMfBIMOzV4aVMtSw==" algorithmName="SHA-512" password="CC35"/>
  <autoFilter ref="C126:L30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J323K</dc:creator>
  <cp:lastModifiedBy>J323K</cp:lastModifiedBy>
  <dcterms:created xsi:type="dcterms:W3CDTF">2024-11-28T09:25:22Z</dcterms:created>
  <dcterms:modified xsi:type="dcterms:W3CDTF">2024-11-28T09:25:23Z</dcterms:modified>
</cp:coreProperties>
</file>