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22Z - Sanace sklepní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'202422Z - Sanace sklepníc...'!$C$118:$K$139</definedName>
    <definedName name="_xlnm.Print_Area" localSheetId="1">'202422Z - Sanace sklepníc...'!$C$4:$J$76,'202422Z - Sanace sklepníc...'!$C$82:$J$102,'202422Z - Sanace sklepníc...'!$C$108:$J$139</definedName>
    <definedName name="_xlnm.Print_Titles" localSheetId="1">'202422Z - Sanace sklepníc...'!$118:$118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9"/>
  <c r="BH139"/>
  <c r="BG139"/>
  <c r="BE139"/>
  <c r="T139"/>
  <c r="T138"/>
  <c r="T137"/>
  <c r="R139"/>
  <c r="R138"/>
  <c r="R137"/>
  <c r="P139"/>
  <c r="P138"/>
  <c r="P137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3"/>
  <c r="E111"/>
  <c r="F87"/>
  <c r="E85"/>
  <c r="J22"/>
  <c r="E22"/>
  <c r="J116"/>
  <c r="J21"/>
  <c r="J19"/>
  <c r="E19"/>
  <c r="J115"/>
  <c r="J18"/>
  <c r="J16"/>
  <c r="E16"/>
  <c r="F116"/>
  <c r="J15"/>
  <c r="J13"/>
  <c r="E13"/>
  <c r="F115"/>
  <c r="J12"/>
  <c r="J10"/>
  <c r="J113"/>
  <c i="1" r="L90"/>
  <c r="AM90"/>
  <c r="AM89"/>
  <c r="L89"/>
  <c r="AM87"/>
  <c r="L87"/>
  <c r="L85"/>
  <c r="L84"/>
  <c r="AS94"/>
  <c i="2" r="J131"/>
  <c r="BK126"/>
  <c r="J132"/>
  <c r="F34"/>
  <c r="J136"/>
  <c r="BK124"/>
  <c r="J125"/>
  <c r="J129"/>
  <c r="BK132"/>
  <c r="J133"/>
  <c r="J122"/>
  <c r="BK123"/>
  <c r="BK134"/>
  <c r="J123"/>
  <c r="J124"/>
  <c r="BK125"/>
  <c r="BK128"/>
  <c r="J128"/>
  <c r="BK133"/>
  <c r="BK139"/>
  <c r="J139"/>
  <c r="BK136"/>
  <c r="J134"/>
  <c r="BK129"/>
  <c r="BK122"/>
  <c r="J126"/>
  <c r="BK131"/>
  <c l="1" r="P121"/>
  <c r="BK121"/>
  <c r="J121"/>
  <c r="J96"/>
  <c r="R127"/>
  <c r="P127"/>
  <c r="BK130"/>
  <c r="J130"/>
  <c r="J98"/>
  <c r="R121"/>
  <c r="P130"/>
  <c r="T130"/>
  <c r="BK127"/>
  <c r="J127"/>
  <c r="J97"/>
  <c r="T127"/>
  <c r="T121"/>
  <c r="T120"/>
  <c r="T119"/>
  <c r="R130"/>
  <c r="BK135"/>
  <c r="J135"/>
  <c r="J99"/>
  <c r="BK138"/>
  <c r="J138"/>
  <c r="J101"/>
  <c r="F89"/>
  <c r="BF123"/>
  <c r="BF132"/>
  <c r="J89"/>
  <c r="BF125"/>
  <c r="BF128"/>
  <c r="BF129"/>
  <c r="BF134"/>
  <c r="BF139"/>
  <c r="J87"/>
  <c r="BF126"/>
  <c r="BF133"/>
  <c i="1" r="BC95"/>
  <c i="2" r="F90"/>
  <c r="BF131"/>
  <c r="BF136"/>
  <c r="J90"/>
  <c r="BF122"/>
  <c r="BF124"/>
  <c r="J31"/>
  <c i="1" r="AV95"/>
  <c i="2" r="F35"/>
  <c i="1" r="BD95"/>
  <c r="BD94"/>
  <c r="W33"/>
  <c i="2" r="F31"/>
  <c i="1" r="AZ95"/>
  <c r="AZ94"/>
  <c r="W29"/>
  <c i="2" r="F33"/>
  <c i="1" r="BB95"/>
  <c r="BB94"/>
  <c r="W31"/>
  <c r="BC94"/>
  <c r="AY94"/>
  <c i="2" l="1" r="R120"/>
  <c r="R119"/>
  <c r="P120"/>
  <c r="P119"/>
  <c i="1" r="AU95"/>
  <c i="2" r="BK120"/>
  <c r="BK137"/>
  <c r="J137"/>
  <c r="J100"/>
  <c i="1" r="AU94"/>
  <c i="2" r="F32"/>
  <c i="1" r="BA95"/>
  <c r="BA94"/>
  <c r="AW94"/>
  <c r="AK30"/>
  <c r="W32"/>
  <c r="AX94"/>
  <c r="AV94"/>
  <c r="AK29"/>
  <c i="2" r="J32"/>
  <c i="1" r="AW95"/>
  <c r="AT95"/>
  <c i="2" l="1" r="BK119"/>
  <c r="J119"/>
  <c r="J120"/>
  <c r="J95"/>
  <c r="J28"/>
  <c i="1" r="AG95"/>
  <c r="AG94"/>
  <c r="AK26"/>
  <c r="AK35"/>
  <c r="W30"/>
  <c r="AT94"/>
  <c r="AN94"/>
  <c i="2" l="1" r="J37"/>
  <c r="J94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<sst xmlns="http://schemas.openxmlformats.org/spreadsheetml/2006/main">
  <si>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</si>
  <si>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</si>
  <si>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</si>
  <si>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</si>
  <si>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</si>
  <si>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{15bc343e-a92d-4aea-9c91-67010b4df5f0}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</si>
  <si>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</si>
  <si>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</si>
  <si>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</si>
  <si>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</si>
  <si>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</si>
  <si>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</si>
  <si>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</si>
  <si>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</si>
  <si>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202422Z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</si>
  <si>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</si>
  <si>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</si>
  <si>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sklepních prostor, BD ALšova 1143, Kopřivnice</t>
  </si>
  <si>
    <t>KSO:</t>
  </si>
  <si>
    <t>CC-CZ:</t>
  </si>
  <si>
    <t>Místo:</t>
  </si>
  <si>
    <t xml:space="preserve"> </t>
  </si>
  <si>
    <t>Datum:</t>
  </si>
  <si>
    <t>10. 10. 2024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</si>
  <si>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</si>
  <si>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</si>
  <si>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</si>
  <si>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</si>
  <si>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</si>
  <si>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</si>
  <si>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</si>
  <si>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</si>
  <si>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</si>
  <si>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</si>
  <si>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</si>
  <si>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</si>
  <si>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</si>
  <si>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</si>
  <si>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</si>
  <si>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</si>
  <si>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</si>
  <si>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</si>
  <si>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</si>
  <si>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</si>
  <si>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</si>
  <si>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</si>
  <si>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</si>
  <si>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</si>
  <si>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</si>
  <si>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</si>
  <si>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</si>
  <si>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</si>
  <si>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</si>
  <si>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</si>
  <si>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</si>
  <si>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</si>
  <si>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</si>
  <si>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</si>
  <si>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</si>
  <si>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</si>
  <si>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</si>
  <si>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</si>
  <si>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</si>
  <si>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</si>
  <si>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</si>
  <si>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</si>
  <si>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</si>
  <si>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</si>
  <si>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</si>
  <si>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</si>
  <si>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</si>
  <si>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</si>
  <si>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</si>
  <si>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</si>
  <si>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</si>
  <si>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</si>
  <si>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</si>
  <si>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</si>
  <si>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</si>
  <si>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</si>
  <si>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</si>
  <si>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</si>
  <si>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</si>
  <si>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</si>
  <si>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</si>
  <si>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</si>
  <si>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</si>
  <si>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</si>
  <si>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</si>
  <si>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</si>
  <si>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</si>
  <si>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</si>
  <si>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</si>
  <si>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</si>
  <si>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</si>
  <si>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</si>
  <si>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</si>
  <si>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</si>
  <si>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</si>
  <si>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</si>
  <si>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</si>
  <si>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</si>
  <si>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</si>
  <si>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</si>
  <si>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</si>
  <si>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</si>
  <si>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</si>
  <si>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</si>
  <si>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</si>
  <si>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</si>
  <si>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</si>
  <si>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</si>
  <si>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</si>
  <si>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</si>
  <si>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612131151</t>
  </si>
  <si>
    <t>Sanační postřik vnitřních omítaných ploch vápenocementový nanášený ručně celoplošně stěn</t>
  </si>
  <si>
    <t>m2</t>
  </si>
  <si>
    <t>4</t>
  </si>
  <si>
    <t>2</t>
  </si>
  <si>
    <t>-1579189044</t>
  </si>
  <si>
    <t>612316121</t>
  </si>
  <si>
    <t>Omítka sanační vápenná vnitřních ploch jednovrstvá jednovrstvá, tloušťky do 20 mm nanášená ručně svislých konstrukcí stěn</t>
  </si>
  <si>
    <t>1691220658</t>
  </si>
  <si>
    <t>3</t>
  </si>
  <si>
    <t>612328131</t>
  </si>
  <si>
    <t>Sanační štuk vnitřních ploch tloušťky do 3 mm svislých konstrukcí stěn</t>
  </si>
  <si>
    <t>1380520582</t>
  </si>
  <si>
    <t>622143005</t>
  </si>
  <si>
    <t>Montáž omítkových profilů plastových, pozinkovaných nebo dřevěných upevněných vtlačením do podkladní vrstvy nebo přibitím omítníků</t>
  </si>
  <si>
    <t>m</t>
  </si>
  <si>
    <t>597336481</t>
  </si>
  <si>
    <t>5</t>
  </si>
  <si>
    <t>M</t>
  </si>
  <si>
    <t>61418000</t>
  </si>
  <si>
    <t>omítník dřevěný pro omítky</t>
  </si>
  <si>
    <t>8</t>
  </si>
  <si>
    <t>406495538</t>
  </si>
  <si>
    <t>9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</si>
  <si>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</si>
  <si>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</si>
  <si>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</si>
  <si>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-957087298</t>
  </si>
  <si>
    <t>7</t>
  </si>
  <si>
    <t>978013191</t>
  </si>
  <si>
    <t>Otlučení vápenných nebo vápenocementových omítek vnitřních ploch stěn s vyškrabáním spar, s očištěním zdiva, v rozsahu přes 50 do 100 %</t>
  </si>
  <si>
    <t>647382219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</si>
  <si>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</si>
  <si>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</si>
  <si>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</si>
  <si>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</si>
  <si>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</si>
  <si>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1484660669</t>
  </si>
  <si>
    <t>997013501</t>
  </si>
  <si>
    <t>Odvoz suti a vybouraných hmot na skládku nebo meziskládku se složením, na vzdálenost do 1 km</t>
  </si>
  <si>
    <t>-1584091535</t>
  </si>
  <si>
    <t>10</t>
  </si>
  <si>
    <t>997013509</t>
  </si>
  <si>
    <t>Odvoz suti a vybouraných hmot na skládku nebo meziskládku se složením, na vzdálenost Příplatek k ceně za každý další započatý 1 km přes 1 km</t>
  </si>
  <si>
    <t>-152535249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</si>
  <si>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</si>
  <si>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</si>
  <si>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</si>
  <si>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1001103732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</si>
  <si>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</si>
  <si>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</si>
  <si>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</si>
  <si>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</si>
  <si>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-429149486</t>
  </si>
  <si>
    <t>PSV</t>
  </si>
  <si>
    <t>Práce a dodávky PSV</t>
  </si>
  <si>
    <t>784</t>
  </si>
  <si>
    <t>Dokončovací práce - malby a tapety</t>
  </si>
  <si>
    <t>13</t>
  </si>
  <si>
    <t>784221101</t>
  </si>
  <si>
    <t>Malby z malířských směsí otěruvzdorných za sucha dvojnásobné, bílé za sucha otěruvzdorné dobře v místnostech výšky do 3,80 m</t>
  </si>
  <si>
    <t>16</t>
  </si>
  <si>
    <t>370581725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</si>
</sst>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72" customHeight="1">
      <c r="B23" s="18"/>
      <c r="C23" s="19"/>
      <c r="D23" s="19"/>
      <c r="E23" s="33" t="s">
        <v>33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202422Z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Sanace sklepních prostor, BD ALšova 1143, Kopřivnice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10. 10. 2024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'202422Z - Sanace sklepníc...'!J28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'202422Z - Sanace sklepníc...'!P119</f>
        <v>0</v>
      </c>
      <c r="AV95" s="124">
        <f>'202422Z - Sanace sklepníc...'!J31</f>
        <v>0</v>
      </c>
      <c r="AW95" s="124">
        <f>'202422Z - Sanace sklepníc...'!J32</f>
        <v>0</v>
      </c>
      <c r="AX95" s="124">
        <f>'202422Z - Sanace sklepníc...'!J33</f>
        <v>0</v>
      </c>
      <c r="AY95" s="124">
        <f>'202422Z - Sanace sklepníc...'!J34</f>
        <v>0</v>
      </c>
      <c r="AZ95" s="124">
        <f>'202422Z - Sanace sklepníc...'!F31</f>
        <v>0</v>
      </c>
      <c r="BA95" s="124">
        <f>'202422Z - Sanace sklepníc...'!F32</f>
        <v>0</v>
      </c>
      <c r="BB95" s="124">
        <f>'202422Z - Sanace sklepníc...'!F33</f>
        <v>0</v>
      </c>
      <c r="BC95" s="124">
        <f>'202422Z - Sanace sklepníc...'!F34</f>
        <v>0</v>
      </c>
      <c r="BD95" s="126">
        <f>'202422Z - Sanace sklepníc...'!F35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g2I4vZy9fNkVrxh3AV4btn4eR1uBQYT12CytTtAXu1ejGnIYzFOYfH8qKU4eu511jz8pEvbxeqVJLq19BQbvtg==" hashValue="kfUB9AcnlljDPBY4yza8TIsDkDeTr7aoS0Hukdhz5n8a0752L+Ih7gGmOTdH7mN9m3WLBDZhcxX4qUjsgNLQmw==" algorithmName="SHA-512" password="DF89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22Z - Sanace sklepn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79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10. 10. 2024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83.25" customHeight="1">
      <c r="A25" s="136"/>
      <c r="B25" s="137"/>
      <c r="C25" s="136"/>
      <c r="D25" s="136"/>
      <c r="E25" s="138" t="s">
        <v>82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ROUND(J119,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ROUND((SUM(BE119:BE139)),  2)</f>
        <v>0</v>
      </c>
      <c r="G31" s="35"/>
      <c r="H31" s="35"/>
      <c r="I31" s="146">
        <v>0.20999999999999999</v>
      </c>
      <c r="J31" s="145">
        <f>ROUND(((SUM(BE119:BE139))*I31),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40</v>
      </c>
      <c r="F32" s="145">
        <f>ROUND((SUM(BF119:BF139)),  2)</f>
        <v>0</v>
      </c>
      <c r="G32" s="35"/>
      <c r="H32" s="35"/>
      <c r="I32" s="146">
        <v>0.12</v>
      </c>
      <c r="J32" s="145">
        <f>ROUND(((SUM(BF119:BF139))*I32),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ROUND((SUM(BG119:BG139)),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ROUND((SUM(BH119:BH139)),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ROUND((SUM(BI119:BI139)),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Sanace sklepních prostor, BD ALšova 1143, Kopřivnice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10. 10. 2024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J119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J120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J121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J130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92</v>
      </c>
      <c r="E99" s="178"/>
      <c r="F99" s="178"/>
      <c r="G99" s="178"/>
      <c r="H99" s="178"/>
      <c r="I99" s="178"/>
      <c r="J99" s="179">
        <f>J135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93</v>
      </c>
      <c r="E100" s="172"/>
      <c r="F100" s="172"/>
      <c r="G100" s="172"/>
      <c r="H100" s="172"/>
      <c r="I100" s="172"/>
      <c r="J100" s="173">
        <f>J137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J138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95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E7</f>
        <v>Sanace sklepních prostor, BD ALšova 1143, Kopřivnice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F10</f>
        <v xml:space="preserve"> </v>
      </c>
      <c r="G113" s="37"/>
      <c r="H113" s="37"/>
      <c r="I113" s="29" t="s">
        <v>22</v>
      </c>
      <c r="J113" s="76" t="str">
        <f>IF(J10="","",J10)</f>
        <v>10. 10. 2024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E13</f>
        <v xml:space="preserve"> </v>
      </c>
      <c r="G115" s="37"/>
      <c r="H115" s="37"/>
      <c r="I115" s="29" t="s">
        <v>29</v>
      </c>
      <c r="J115" s="33" t="str">
        <f>E19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IF(E16="","",E16)</f>
        <v>Vyplň údaj</v>
      </c>
      <c r="G116" s="37"/>
      <c r="H116" s="37"/>
      <c r="I116" s="29" t="s">
        <v>31</v>
      </c>
      <c r="J116" s="33" t="str">
        <f>E22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1"/>
      <c r="B118" s="182"/>
      <c r="C118" s="183" t="s">
        <v>96</v>
      </c>
      <c r="D118" s="184" t="s">
        <v>59</v>
      </c>
      <c r="E118" s="184" t="s">
        <v>55</v>
      </c>
      <c r="F118" s="184" t="s">
        <v>56</v>
      </c>
      <c r="G118" s="184" t="s">
        <v>97</v>
      </c>
      <c r="H118" s="184" t="s">
        <v>98</v>
      </c>
      <c r="I118" s="184" t="s">
        <v>99</v>
      </c>
      <c r="J118" s="185" t="s">
        <v>85</v>
      </c>
      <c r="K118" s="186" t="s">
        <v>100</v>
      </c>
      <c r="L118" s="187"/>
      <c r="M118" s="97" t="s">
        <v>1</v>
      </c>
      <c r="N118" s="98" t="s">
        <v>38</v>
      </c>
      <c r="O118" s="98" t="s">
        <v>101</v>
      </c>
      <c r="P118" s="98" t="s">
        <v>102</v>
      </c>
      <c r="Q118" s="98" t="s">
        <v>103</v>
      </c>
      <c r="R118" s="98" t="s">
        <v>104</v>
      </c>
      <c r="S118" s="98" t="s">
        <v>105</v>
      </c>
      <c r="T118" s="99" t="s">
        <v>106</v>
      </c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</row>
    <row r="119" s="2" customFormat="1" ht="22.8" customHeight="1">
      <c r="A119" s="35"/>
      <c r="B119" s="36"/>
      <c r="C119" s="104" t="s">
        <v>107</v>
      </c>
      <c r="D119" s="37"/>
      <c r="E119" s="37"/>
      <c r="F119" s="37"/>
      <c r="G119" s="37"/>
      <c r="H119" s="37"/>
      <c r="I119" s="37"/>
      <c r="J119" s="188">
        <f>BK119</f>
        <v>0</v>
      </c>
      <c r="K119" s="37"/>
      <c r="L119" s="41"/>
      <c r="M119" s="100"/>
      <c r="N119" s="189"/>
      <c r="O119" s="101"/>
      <c r="P119" s="190">
        <f>P120+P137</f>
        <v>0</v>
      </c>
      <c r="Q119" s="101"/>
      <c r="R119" s="190">
        <f>R120+R137</f>
        <v>18.3056482</v>
      </c>
      <c r="S119" s="101"/>
      <c r="T119" s="191">
        <f>T120+T137</f>
        <v>25.65052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87</v>
      </c>
      <c r="BK119" s="192">
        <f>BK120+BK137</f>
        <v>0</v>
      </c>
    </row>
    <row r="120" s="12" customFormat="1" ht="25.92" customHeight="1">
      <c r="A120" s="12"/>
      <c r="B120" s="193"/>
      <c r="C120" s="194"/>
      <c r="D120" s="195" t="s">
        <v>73</v>
      </c>
      <c r="E120" s="196" t="s">
        <v>108</v>
      </c>
      <c r="F120" s="196" t="s">
        <v>109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P121+P127+P130+P135</f>
        <v>0</v>
      </c>
      <c r="Q120" s="201"/>
      <c r="R120" s="202">
        <f>R121+R127+R130+R135</f>
        <v>17.972339600000002</v>
      </c>
      <c r="S120" s="201"/>
      <c r="T120" s="203">
        <f>T121+T127+T130+T135</f>
        <v>25.65052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4" t="s">
        <v>79</v>
      </c>
      <c r="AT120" s="205" t="s">
        <v>73</v>
      </c>
      <c r="AU120" s="205" t="s">
        <v>74</v>
      </c>
      <c r="AY120" s="204" t="s">
        <v>110</v>
      </c>
      <c r="BK120" s="206">
        <f>BK121+BK127+BK130+BK135</f>
        <v>0</v>
      </c>
    </row>
    <row r="121" s="12" customFormat="1" ht="22.8" customHeight="1">
      <c r="A121" s="12"/>
      <c r="B121" s="193"/>
      <c r="C121" s="194"/>
      <c r="D121" s="195" t="s">
        <v>73</v>
      </c>
      <c r="E121" s="207" t="s">
        <v>111</v>
      </c>
      <c r="F121" s="207" t="s">
        <v>112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SUM(P122:P126)</f>
        <v>0</v>
      </c>
      <c r="Q121" s="201"/>
      <c r="R121" s="202">
        <f>SUM(R122:R126)</f>
        <v>17.963540000000002</v>
      </c>
      <c r="S121" s="201"/>
      <c r="T121" s="203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4" t="s">
        <v>79</v>
      </c>
      <c r="AT121" s="205" t="s">
        <v>73</v>
      </c>
      <c r="AU121" s="205" t="s">
        <v>79</v>
      </c>
      <c r="AY121" s="204" t="s">
        <v>110</v>
      </c>
      <c r="BK121" s="206">
        <f>SUM(BK122:BK126)</f>
        <v>0</v>
      </c>
    </row>
    <row r="122" s="2" customFormat="1" ht="33" customHeight="1">
      <c r="A122" s="35"/>
      <c r="B122" s="36"/>
      <c r="C122" s="209" t="s">
        <v>79</v>
      </c>
      <c r="D122" s="209" t="s">
        <v>113</v>
      </c>
      <c r="E122" s="210" t="s">
        <v>114</v>
      </c>
      <c r="F122" s="211" t="s">
        <v>115</v>
      </c>
      <c r="G122" s="212" t="s">
        <v>116</v>
      </c>
      <c r="H122" s="213">
        <v>557.62</v>
      </c>
      <c r="I122" s="214"/>
      <c r="J122" s="215">
        <f>ROUND(I122*H122,2)</f>
        <v>0</v>
      </c>
      <c r="K122" s="216"/>
      <c r="L122" s="41"/>
      <c r="M122" s="217" t="s">
        <v>1</v>
      </c>
      <c r="N122" s="218" t="s">
        <v>40</v>
      </c>
      <c r="O122" s="88"/>
      <c r="P122" s="219">
        <f>O122*H122</f>
        <v>0</v>
      </c>
      <c r="Q122" s="219">
        <v>0.0080000000000000002</v>
      </c>
      <c r="R122" s="219">
        <f>Q122*H122</f>
        <v>4.46096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117</v>
      </c>
      <c r="AT122" s="221" t="s">
        <v>113</v>
      </c>
      <c r="AU122" s="221" t="s">
        <v>118</v>
      </c>
      <c r="AY122" s="14" t="s">
        <v>110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4" t="s">
        <v>118</v>
      </c>
      <c r="BK122" s="222">
        <f>ROUND(I122*H122,2)</f>
        <v>0</v>
      </c>
      <c r="BL122" s="14" t="s">
        <v>117</v>
      </c>
      <c r="BM122" s="221" t="s">
        <v>119</v>
      </c>
    </row>
    <row r="123" s="2" customFormat="1" ht="37.8" customHeight="1">
      <c r="A123" s="35"/>
      <c r="B123" s="36"/>
      <c r="C123" s="209" t="s">
        <v>118</v>
      </c>
      <c r="D123" s="209" t="s">
        <v>113</v>
      </c>
      <c r="E123" s="210" t="s">
        <v>120</v>
      </c>
      <c r="F123" s="211" t="s">
        <v>121</v>
      </c>
      <c r="G123" s="212" t="s">
        <v>116</v>
      </c>
      <c r="H123" s="213">
        <v>557.62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40</v>
      </c>
      <c r="O123" s="88"/>
      <c r="P123" s="219">
        <f>O123*H123</f>
        <v>0</v>
      </c>
      <c r="Q123" s="219">
        <v>0.02</v>
      </c>
      <c r="R123" s="219">
        <f>Q123*H123</f>
        <v>11.1524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117</v>
      </c>
      <c r="AT123" s="221" t="s">
        <v>113</v>
      </c>
      <c r="AU123" s="221" t="s">
        <v>118</v>
      </c>
      <c r="AY123" s="14" t="s">
        <v>110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4" t="s">
        <v>118</v>
      </c>
      <c r="BK123" s="222">
        <f>ROUND(I123*H123,2)</f>
        <v>0</v>
      </c>
      <c r="BL123" s="14" t="s">
        <v>117</v>
      </c>
      <c r="BM123" s="221" t="s">
        <v>122</v>
      </c>
    </row>
    <row r="124" s="2" customFormat="1" ht="24.15" customHeight="1">
      <c r="A124" s="35"/>
      <c r="B124" s="36"/>
      <c r="C124" s="209" t="s">
        <v>123</v>
      </c>
      <c r="D124" s="209" t="s">
        <v>113</v>
      </c>
      <c r="E124" s="210" t="s">
        <v>124</v>
      </c>
      <c r="F124" s="211" t="s">
        <v>125</v>
      </c>
      <c r="G124" s="212" t="s">
        <v>116</v>
      </c>
      <c r="H124" s="213">
        <v>557.62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40</v>
      </c>
      <c r="O124" s="88"/>
      <c r="P124" s="219">
        <f>O124*H124</f>
        <v>0</v>
      </c>
      <c r="Q124" s="219">
        <v>0.0040000000000000001</v>
      </c>
      <c r="R124" s="219">
        <f>Q124*H124</f>
        <v>2.23048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117</v>
      </c>
      <c r="AT124" s="221" t="s">
        <v>113</v>
      </c>
      <c r="AU124" s="221" t="s">
        <v>118</v>
      </c>
      <c r="AY124" s="14" t="s">
        <v>110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118</v>
      </c>
      <c r="BK124" s="222">
        <f>ROUND(I124*H124,2)</f>
        <v>0</v>
      </c>
      <c r="BL124" s="14" t="s">
        <v>117</v>
      </c>
      <c r="BM124" s="221" t="s">
        <v>126</v>
      </c>
    </row>
    <row r="125" s="2" customFormat="1" ht="44.25" customHeight="1">
      <c r="A125" s="35"/>
      <c r="B125" s="36"/>
      <c r="C125" s="209" t="s">
        <v>117</v>
      </c>
      <c r="D125" s="209" t="s">
        <v>113</v>
      </c>
      <c r="E125" s="210" t="s">
        <v>127</v>
      </c>
      <c r="F125" s="211" t="s">
        <v>128</v>
      </c>
      <c r="G125" s="212" t="s">
        <v>129</v>
      </c>
      <c r="H125" s="213">
        <v>1140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40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117</v>
      </c>
      <c r="AT125" s="221" t="s">
        <v>113</v>
      </c>
      <c r="AU125" s="221" t="s">
        <v>118</v>
      </c>
      <c r="AY125" s="14" t="s">
        <v>110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118</v>
      </c>
      <c r="BK125" s="222">
        <f>ROUND(I125*H125,2)</f>
        <v>0</v>
      </c>
      <c r="BL125" s="14" t="s">
        <v>117</v>
      </c>
      <c r="BM125" s="221" t="s">
        <v>130</v>
      </c>
    </row>
    <row r="126" s="2" customFormat="1" ht="16.5" customHeight="1">
      <c r="A126" s="35"/>
      <c r="B126" s="36"/>
      <c r="C126" s="223" t="s">
        <v>131</v>
      </c>
      <c r="D126" s="223" t="s">
        <v>132</v>
      </c>
      <c r="E126" s="224" t="s">
        <v>133</v>
      </c>
      <c r="F126" s="225" t="s">
        <v>134</v>
      </c>
      <c r="G126" s="226" t="s">
        <v>129</v>
      </c>
      <c r="H126" s="227">
        <v>1197</v>
      </c>
      <c r="I126" s="228"/>
      <c r="J126" s="229">
        <f>ROUND(I126*H126,2)</f>
        <v>0</v>
      </c>
      <c r="K126" s="230"/>
      <c r="L126" s="231"/>
      <c r="M126" s="232" t="s">
        <v>1</v>
      </c>
      <c r="N126" s="233" t="s">
        <v>40</v>
      </c>
      <c r="O126" s="88"/>
      <c r="P126" s="219">
        <f>O126*H126</f>
        <v>0</v>
      </c>
      <c r="Q126" s="219">
        <v>0.00010000000000000001</v>
      </c>
      <c r="R126" s="219">
        <f>Q126*H126</f>
        <v>0.1197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135</v>
      </c>
      <c r="AT126" s="221" t="s">
        <v>132</v>
      </c>
      <c r="AU126" s="221" t="s">
        <v>118</v>
      </c>
      <c r="AY126" s="14" t="s">
        <v>110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118</v>
      </c>
      <c r="BK126" s="222">
        <f>ROUND(I126*H126,2)</f>
        <v>0</v>
      </c>
      <c r="BL126" s="14" t="s">
        <v>117</v>
      </c>
      <c r="BM126" s="221" t="s">
        <v>136</v>
      </c>
    </row>
    <row r="127" s="12" customFormat="1" ht="22.8" customHeight="1">
      <c r="A127" s="12"/>
      <c r="B127" s="193"/>
      <c r="C127" s="194"/>
      <c r="D127" s="195" t="s">
        <v>73</v>
      </c>
      <c r="E127" s="207" t="s">
        <v>137</v>
      </c>
      <c r="F127" s="207" t="s">
        <v>138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SUM(P128:P129)</f>
        <v>0</v>
      </c>
      <c r="Q127" s="201"/>
      <c r="R127" s="202">
        <f>SUM(R128:R129)</f>
        <v>0.0087996000000000012</v>
      </c>
      <c r="S127" s="201"/>
      <c r="T127" s="203">
        <f>SUM(T128:T129)</f>
        <v>25.65052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79</v>
      </c>
      <c r="AT127" s="205" t="s">
        <v>73</v>
      </c>
      <c r="AU127" s="205" t="s">
        <v>79</v>
      </c>
      <c r="AY127" s="204" t="s">
        <v>110</v>
      </c>
      <c r="BK127" s="206">
        <f>SUM(BK128:BK129)</f>
        <v>0</v>
      </c>
    </row>
    <row r="128" s="2" customFormat="1" ht="37.8" customHeight="1">
      <c r="A128" s="35"/>
      <c r="B128" s="36"/>
      <c r="C128" s="209" t="s">
        <v>111</v>
      </c>
      <c r="D128" s="209" t="s">
        <v>113</v>
      </c>
      <c r="E128" s="210" t="s">
        <v>139</v>
      </c>
      <c r="F128" s="211" t="s">
        <v>140</v>
      </c>
      <c r="G128" s="212" t="s">
        <v>116</v>
      </c>
      <c r="H128" s="213">
        <v>219.99000000000001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40</v>
      </c>
      <c r="O128" s="88"/>
      <c r="P128" s="219">
        <f>O128*H128</f>
        <v>0</v>
      </c>
      <c r="Q128" s="219">
        <v>4.0000000000000003E-05</v>
      </c>
      <c r="R128" s="219">
        <f>Q128*H128</f>
        <v>0.0087996000000000012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117</v>
      </c>
      <c r="AT128" s="221" t="s">
        <v>113</v>
      </c>
      <c r="AU128" s="221" t="s">
        <v>118</v>
      </c>
      <c r="AY128" s="14" t="s">
        <v>110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118</v>
      </c>
      <c r="BK128" s="222">
        <f>ROUND(I128*H128,2)</f>
        <v>0</v>
      </c>
      <c r="BL128" s="14" t="s">
        <v>117</v>
      </c>
      <c r="BM128" s="221" t="s">
        <v>141</v>
      </c>
    </row>
    <row r="129" s="2" customFormat="1" ht="44.25" customHeight="1">
      <c r="A129" s="35"/>
      <c r="B129" s="36"/>
      <c r="C129" s="209" t="s">
        <v>142</v>
      </c>
      <c r="D129" s="209" t="s">
        <v>113</v>
      </c>
      <c r="E129" s="210" t="s">
        <v>143</v>
      </c>
      <c r="F129" s="211" t="s">
        <v>144</v>
      </c>
      <c r="G129" s="212" t="s">
        <v>116</v>
      </c>
      <c r="H129" s="213">
        <v>557.62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40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0.045999999999999999</v>
      </c>
      <c r="T129" s="220">
        <f>S129*H129</f>
        <v>25.65052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117</v>
      </c>
      <c r="AT129" s="221" t="s">
        <v>113</v>
      </c>
      <c r="AU129" s="221" t="s">
        <v>118</v>
      </c>
      <c r="AY129" s="14" t="s">
        <v>110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118</v>
      </c>
      <c r="BK129" s="222">
        <f>ROUND(I129*H129,2)</f>
        <v>0</v>
      </c>
      <c r="BL129" s="14" t="s">
        <v>117</v>
      </c>
      <c r="BM129" s="221" t="s">
        <v>145</v>
      </c>
    </row>
    <row r="130" s="12" customFormat="1" ht="22.8" customHeight="1">
      <c r="A130" s="12"/>
      <c r="B130" s="193"/>
      <c r="C130" s="194"/>
      <c r="D130" s="195" t="s">
        <v>73</v>
      </c>
      <c r="E130" s="207" t="s">
        <v>146</v>
      </c>
      <c r="F130" s="207" t="s">
        <v>147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SUM(P131:P134)</f>
        <v>0</v>
      </c>
      <c r="Q130" s="201"/>
      <c r="R130" s="202">
        <f>SUM(R131:R134)</f>
        <v>0</v>
      </c>
      <c r="S130" s="201"/>
      <c r="T130" s="20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79</v>
      </c>
      <c r="AT130" s="205" t="s">
        <v>73</v>
      </c>
      <c r="AU130" s="205" t="s">
        <v>79</v>
      </c>
      <c r="AY130" s="204" t="s">
        <v>110</v>
      </c>
      <c r="BK130" s="206">
        <f>SUM(BK131:BK134)</f>
        <v>0</v>
      </c>
    </row>
    <row r="131" s="2" customFormat="1" ht="37.8" customHeight="1">
      <c r="A131" s="35"/>
      <c r="B131" s="36"/>
      <c r="C131" s="209" t="s">
        <v>135</v>
      </c>
      <c r="D131" s="209" t="s">
        <v>113</v>
      </c>
      <c r="E131" s="210" t="s">
        <v>148</v>
      </c>
      <c r="F131" s="211" t="s">
        <v>149</v>
      </c>
      <c r="G131" s="212" t="s">
        <v>150</v>
      </c>
      <c r="H131" s="213">
        <v>25.651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40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117</v>
      </c>
      <c r="AT131" s="221" t="s">
        <v>113</v>
      </c>
      <c r="AU131" s="221" t="s">
        <v>118</v>
      </c>
      <c r="AY131" s="14" t="s">
        <v>110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118</v>
      </c>
      <c r="BK131" s="222">
        <f>ROUND(I131*H131,2)</f>
        <v>0</v>
      </c>
      <c r="BL131" s="14" t="s">
        <v>117</v>
      </c>
      <c r="BM131" s="221" t="s">
        <v>151</v>
      </c>
    </row>
    <row r="132" s="2" customFormat="1" ht="33" customHeight="1">
      <c r="A132" s="35"/>
      <c r="B132" s="36"/>
      <c r="C132" s="209" t="s">
        <v>137</v>
      </c>
      <c r="D132" s="209" t="s">
        <v>113</v>
      </c>
      <c r="E132" s="210" t="s">
        <v>152</v>
      </c>
      <c r="F132" s="211" t="s">
        <v>153</v>
      </c>
      <c r="G132" s="212" t="s">
        <v>150</v>
      </c>
      <c r="H132" s="213">
        <v>25.651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40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117</v>
      </c>
      <c r="AT132" s="221" t="s">
        <v>113</v>
      </c>
      <c r="AU132" s="221" t="s">
        <v>118</v>
      </c>
      <c r="AY132" s="14" t="s">
        <v>110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118</v>
      </c>
      <c r="BK132" s="222">
        <f>ROUND(I132*H132,2)</f>
        <v>0</v>
      </c>
      <c r="BL132" s="14" t="s">
        <v>117</v>
      </c>
      <c r="BM132" s="221" t="s">
        <v>154</v>
      </c>
    </row>
    <row r="133" s="2" customFormat="1" ht="44.25" customHeight="1">
      <c r="A133" s="35"/>
      <c r="B133" s="36"/>
      <c r="C133" s="209" t="s">
        <v>155</v>
      </c>
      <c r="D133" s="209" t="s">
        <v>113</v>
      </c>
      <c r="E133" s="210" t="s">
        <v>156</v>
      </c>
      <c r="F133" s="211" t="s">
        <v>157</v>
      </c>
      <c r="G133" s="212" t="s">
        <v>150</v>
      </c>
      <c r="H133" s="213">
        <v>359.11399999999998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40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117</v>
      </c>
      <c r="AT133" s="221" t="s">
        <v>113</v>
      </c>
      <c r="AU133" s="221" t="s">
        <v>118</v>
      </c>
      <c r="AY133" s="14" t="s">
        <v>110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118</v>
      </c>
      <c r="BK133" s="222">
        <f>ROUND(I133*H133,2)</f>
        <v>0</v>
      </c>
      <c r="BL133" s="14" t="s">
        <v>117</v>
      </c>
      <c r="BM133" s="221" t="s">
        <v>158</v>
      </c>
    </row>
    <row r="134" s="2" customFormat="1" ht="44.25" customHeight="1">
      <c r="A134" s="35"/>
      <c r="B134" s="36"/>
      <c r="C134" s="209" t="s">
        <v>159</v>
      </c>
      <c r="D134" s="209" t="s">
        <v>113</v>
      </c>
      <c r="E134" s="210" t="s">
        <v>160</v>
      </c>
      <c r="F134" s="211" t="s">
        <v>161</v>
      </c>
      <c r="G134" s="212" t="s">
        <v>150</v>
      </c>
      <c r="H134" s="213">
        <v>25.651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40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117</v>
      </c>
      <c r="AT134" s="221" t="s">
        <v>113</v>
      </c>
      <c r="AU134" s="221" t="s">
        <v>118</v>
      </c>
      <c r="AY134" s="14" t="s">
        <v>110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118</v>
      </c>
      <c r="BK134" s="222">
        <f>ROUND(I134*H134,2)</f>
        <v>0</v>
      </c>
      <c r="BL134" s="14" t="s">
        <v>117</v>
      </c>
      <c r="BM134" s="221" t="s">
        <v>162</v>
      </c>
    </row>
    <row r="135" s="12" customFormat="1" ht="22.8" customHeight="1">
      <c r="A135" s="12"/>
      <c r="B135" s="193"/>
      <c r="C135" s="194"/>
      <c r="D135" s="195" t="s">
        <v>73</v>
      </c>
      <c r="E135" s="207" t="s">
        <v>163</v>
      </c>
      <c r="F135" s="207" t="s">
        <v>164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P136</f>
        <v>0</v>
      </c>
      <c r="Q135" s="201"/>
      <c r="R135" s="202">
        <f>R136</f>
        <v>0</v>
      </c>
      <c r="S135" s="201"/>
      <c r="T135" s="20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79</v>
      </c>
      <c r="AT135" s="205" t="s">
        <v>73</v>
      </c>
      <c r="AU135" s="205" t="s">
        <v>79</v>
      </c>
      <c r="AY135" s="204" t="s">
        <v>110</v>
      </c>
      <c r="BK135" s="206">
        <f>BK136</f>
        <v>0</v>
      </c>
    </row>
    <row r="136" s="2" customFormat="1" ht="55.5" customHeight="1">
      <c r="A136" s="35"/>
      <c r="B136" s="36"/>
      <c r="C136" s="209" t="s">
        <v>8</v>
      </c>
      <c r="D136" s="209" t="s">
        <v>113</v>
      </c>
      <c r="E136" s="210" t="s">
        <v>165</v>
      </c>
      <c r="F136" s="211" t="s">
        <v>166</v>
      </c>
      <c r="G136" s="212" t="s">
        <v>150</v>
      </c>
      <c r="H136" s="213">
        <v>17.972000000000001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40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117</v>
      </c>
      <c r="AT136" s="221" t="s">
        <v>113</v>
      </c>
      <c r="AU136" s="221" t="s">
        <v>118</v>
      </c>
      <c r="AY136" s="14" t="s">
        <v>110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118</v>
      </c>
      <c r="BK136" s="222">
        <f>ROUND(I136*H136,2)</f>
        <v>0</v>
      </c>
      <c r="BL136" s="14" t="s">
        <v>117</v>
      </c>
      <c r="BM136" s="221" t="s">
        <v>167</v>
      </c>
    </row>
    <row r="137" s="12" customFormat="1" ht="25.92" customHeight="1">
      <c r="A137" s="12"/>
      <c r="B137" s="193"/>
      <c r="C137" s="194"/>
      <c r="D137" s="195" t="s">
        <v>73</v>
      </c>
      <c r="E137" s="196" t="s">
        <v>168</v>
      </c>
      <c r="F137" s="196" t="s">
        <v>169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f>P138</f>
        <v>0</v>
      </c>
      <c r="Q137" s="201"/>
      <c r="R137" s="202">
        <f>R138</f>
        <v>0.33330859999999995</v>
      </c>
      <c r="S137" s="201"/>
      <c r="T137" s="20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4" t="s">
        <v>118</v>
      </c>
      <c r="AT137" s="205" t="s">
        <v>73</v>
      </c>
      <c r="AU137" s="205" t="s">
        <v>74</v>
      </c>
      <c r="AY137" s="204" t="s">
        <v>110</v>
      </c>
      <c r="BK137" s="206">
        <f>BK138</f>
        <v>0</v>
      </c>
    </row>
    <row r="138" s="12" customFormat="1" ht="22.8" customHeight="1">
      <c r="A138" s="12"/>
      <c r="B138" s="193"/>
      <c r="C138" s="194"/>
      <c r="D138" s="195" t="s">
        <v>73</v>
      </c>
      <c r="E138" s="207" t="s">
        <v>170</v>
      </c>
      <c r="F138" s="207" t="s">
        <v>171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P139</f>
        <v>0</v>
      </c>
      <c r="Q138" s="201"/>
      <c r="R138" s="202">
        <f>R139</f>
        <v>0.33330859999999995</v>
      </c>
      <c r="S138" s="201"/>
      <c r="T138" s="20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118</v>
      </c>
      <c r="AT138" s="205" t="s">
        <v>73</v>
      </c>
      <c r="AU138" s="205" t="s">
        <v>79</v>
      </c>
      <c r="AY138" s="204" t="s">
        <v>110</v>
      </c>
      <c r="BK138" s="206">
        <f>BK139</f>
        <v>0</v>
      </c>
    </row>
    <row r="139" s="2" customFormat="1" ht="37.8" customHeight="1">
      <c r="A139" s="35"/>
      <c r="B139" s="36"/>
      <c r="C139" s="209" t="s">
        <v>172</v>
      </c>
      <c r="D139" s="209" t="s">
        <v>113</v>
      </c>
      <c r="E139" s="210" t="s">
        <v>173</v>
      </c>
      <c r="F139" s="211" t="s">
        <v>174</v>
      </c>
      <c r="G139" s="212" t="s">
        <v>116</v>
      </c>
      <c r="H139" s="213">
        <v>1149.3399999999999</v>
      </c>
      <c r="I139" s="214"/>
      <c r="J139" s="215">
        <f>ROUND(I139*H139,2)</f>
        <v>0</v>
      </c>
      <c r="K139" s="216"/>
      <c r="L139" s="41"/>
      <c r="M139" s="234" t="s">
        <v>1</v>
      </c>
      <c r="N139" s="235" t="s">
        <v>40</v>
      </c>
      <c r="O139" s="236"/>
      <c r="P139" s="237">
        <f>O139*H139</f>
        <v>0</v>
      </c>
      <c r="Q139" s="237">
        <v>0.00029</v>
      </c>
      <c r="R139" s="237">
        <f>Q139*H139</f>
        <v>0.33330859999999995</v>
      </c>
      <c r="S139" s="237">
        <v>0</v>
      </c>
      <c r="T139" s="23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175</v>
      </c>
      <c r="AT139" s="221" t="s">
        <v>113</v>
      </c>
      <c r="AU139" s="221" t="s">
        <v>118</v>
      </c>
      <c r="AY139" s="14" t="s">
        <v>110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118</v>
      </c>
      <c r="BK139" s="222">
        <f>ROUND(I139*H139,2)</f>
        <v>0</v>
      </c>
      <c r="BL139" s="14" t="s">
        <v>175</v>
      </c>
      <c r="BM139" s="221" t="s">
        <v>176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HiyFZM4zKdOBWoTE0YkzodWIsenojpDW5lBM1KFOV/DaSp+Ex8Vaff62mxcUM6tlUVHiS8RXuzBzx32mslPsPQ==" hashValue="Hfi2BksAdgQlDDy9X+GCpymB+Mf9vNJSGpNUhefWCuAq7X6NDKArpn/7Y1BwkolWtlIK27HljAk8IGzBrItBmQ==" algorithmName="SHA-512" password="DF89"/>
  <autoFilter ref="C118:K139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DESKTOP-O9OFJBS\Honova</dc:creator>
  <cp:lastModifiedBy>DESKTOP-O9OFJBS\Honova</cp:lastModifiedBy>
  <dcterms:created xsi:type="dcterms:W3CDTF">2024-10-17T15:40:54Z</dcterms:created>
  <dcterms:modified xsi:type="dcterms:W3CDTF">2024-10-17T15:40:56Z</dcterms:modified>
</cp:coreProperties>
</file>