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60" yWindow="-60" windowWidth="15480" windowHeight="11640"/>
  </bookViews>
  <sheets>
    <sheet name="Rekapitulace (C)" sheetId="2" r:id="rId1"/>
    <sheet name="Položky (C)" sheetId="1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1"/>
  <c r="H58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164"/>
  <c r="H165"/>
  <c r="H163"/>
  <c r="H107"/>
  <c r="H155" s="1"/>
  <c r="C9" i="2" s="1"/>
  <c r="C10" s="1"/>
  <c r="H108" i="1"/>
  <c r="H109"/>
  <c r="H156" s="1"/>
  <c r="C12" i="2" s="1"/>
  <c r="C13" s="1"/>
  <c r="H110" i="1"/>
  <c r="H111"/>
  <c r="H154" s="1"/>
  <c r="C6" i="2" s="1"/>
  <c r="C7" s="1"/>
  <c r="H112" i="1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06"/>
  <c r="H100"/>
  <c r="H99"/>
  <c r="H75"/>
  <c r="H95" s="1"/>
  <c r="C18" i="2" s="1"/>
  <c r="H76" i="1"/>
  <c r="H77"/>
  <c r="H78"/>
  <c r="H79"/>
  <c r="H80"/>
  <c r="H81"/>
  <c r="H82"/>
  <c r="H83"/>
  <c r="H84"/>
  <c r="H85"/>
  <c r="H86"/>
  <c r="H87"/>
  <c r="H88"/>
  <c r="H89"/>
  <c r="H90"/>
  <c r="H91"/>
  <c r="H92"/>
  <c r="H93"/>
  <c r="H74"/>
  <c r="H66"/>
  <c r="H67"/>
  <c r="H68"/>
  <c r="H65"/>
  <c r="H53"/>
  <c r="H54"/>
  <c r="H55"/>
  <c r="H56"/>
  <c r="H57"/>
  <c r="H52"/>
  <c r="H46"/>
  <c r="H45"/>
  <c r="H35"/>
  <c r="H36"/>
  <c r="H37"/>
  <c r="H38"/>
  <c r="H39"/>
  <c r="H34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"/>
  <c r="H61"/>
  <c r="C14" i="2"/>
  <c r="H157" i="1"/>
  <c r="C16" i="2" s="1"/>
  <c r="C17" s="1"/>
  <c r="H213" i="1"/>
  <c r="C19" i="2"/>
  <c r="C20" s="1"/>
  <c r="H167" i="1"/>
  <c r="C25" i="2"/>
  <c r="C26" s="1"/>
  <c r="H102" i="1"/>
  <c r="C21" i="2" s="1"/>
  <c r="H70" i="1"/>
  <c r="C15" i="2"/>
  <c r="H41" i="1"/>
  <c r="C8" i="2"/>
  <c r="H48" i="1"/>
  <c r="C11" i="2"/>
  <c r="H31" i="1"/>
  <c r="C5" i="2"/>
  <c r="C29" l="1"/>
  <c r="C32"/>
  <c r="C35"/>
  <c r="C37"/>
  <c r="C36"/>
  <c r="C34"/>
  <c r="C33"/>
  <c r="C22"/>
  <c r="C31"/>
  <c r="C30"/>
  <c r="C38" s="1"/>
  <c r="C40" s="1"/>
</calcChain>
</file>

<file path=xl/sharedStrings.xml><?xml version="1.0" encoding="utf-8"?>
<sst xmlns="http://schemas.openxmlformats.org/spreadsheetml/2006/main" count="790" uniqueCount="389">
  <si>
    <t>C21M - Elektromontáže</t>
  </si>
  <si>
    <t>poř.č.</t>
  </si>
  <si>
    <t>Zn.</t>
  </si>
  <si>
    <t>číslo pol.</t>
  </si>
  <si>
    <t>popis položky</t>
  </si>
  <si>
    <t>jedn.cena</t>
  </si>
  <si>
    <t>množství</t>
  </si>
  <si>
    <t>jedn.</t>
  </si>
  <si>
    <t>celkem [Kč]</t>
  </si>
  <si>
    <t>C</t>
  </si>
  <si>
    <t>210010301</t>
  </si>
  <si>
    <t>Krabice přístrojová KP, bez zapojení, kruhová</t>
  </si>
  <si>
    <t>ks</t>
  </si>
  <si>
    <t>210010311</t>
  </si>
  <si>
    <t>Krabice univerzální KU, bez zapojení, kruhová</t>
  </si>
  <si>
    <t>210010321</t>
  </si>
  <si>
    <t>Krabice univerzální KU a odbočná KO se zapoj.,kruh</t>
  </si>
  <si>
    <t>210010521</t>
  </si>
  <si>
    <t>Odvíčkování/zavíčkování krabic - víčko na závit</t>
  </si>
  <si>
    <t>210010535</t>
  </si>
  <si>
    <t>Zapojení vodiče do bezšroubové svorky</t>
  </si>
  <si>
    <t>210020952</t>
  </si>
  <si>
    <t>Tabulka výstražná z polystyrénu - piktogram</t>
  </si>
  <si>
    <t>210100001</t>
  </si>
  <si>
    <t>Ukončení vodičů v rozvaděči + zapojení do 2,5 mm2</t>
  </si>
  <si>
    <t>210100002</t>
  </si>
  <si>
    <t>Ukončení vodičů v rozvaděči + zapojení do 6 mm2</t>
  </si>
  <si>
    <t>210100004</t>
  </si>
  <si>
    <t>Ukončení vodičů v rozvaděči + zapojení do 25 mm2</t>
  </si>
  <si>
    <t>210100101</t>
  </si>
  <si>
    <t>Ukončení drátů a lan Cu, Al - 1 žíla do 16 mm2</t>
  </si>
  <si>
    <t>210110000</t>
  </si>
  <si>
    <t>Montáž rámečků spínačů a zásuvek</t>
  </si>
  <si>
    <t>210110012</t>
  </si>
  <si>
    <t>Spínač zapuštěný seriový, řazení 5</t>
  </si>
  <si>
    <t>210110041</t>
  </si>
  <si>
    <t>Spínač zapuštěný jednopólový, řazení 1</t>
  </si>
  <si>
    <t>210110055</t>
  </si>
  <si>
    <t>Ovladač zapuštěný, řazení 1/0</t>
  </si>
  <si>
    <t>210110062</t>
  </si>
  <si>
    <t>Infrapasivní spínač osvětlení</t>
  </si>
  <si>
    <t>210111012</t>
  </si>
  <si>
    <t>Zásuvka domovní zapuštěná - 2P+PE, průběžné zapojení</t>
  </si>
  <si>
    <t>210190001</t>
  </si>
  <si>
    <t>Montáž celoplechových rozvodnic do váhy 20kg</t>
  </si>
  <si>
    <t>210201507</t>
  </si>
  <si>
    <t>Svítidlo LED nouzové</t>
  </si>
  <si>
    <t>210201511</t>
  </si>
  <si>
    <t>Svítidlo LED bytové stropní přisazené</t>
  </si>
  <si>
    <t>210220322</t>
  </si>
  <si>
    <t>Svorka pod vodovodní baterie</t>
  </si>
  <si>
    <t>210220452</t>
  </si>
  <si>
    <t>Ochran.pospoj. v prádel.apod. Cu 4-16mm2 (pu)</t>
  </si>
  <si>
    <t>m</t>
  </si>
  <si>
    <t>210800101</t>
  </si>
  <si>
    <t>CYKY 2x 1.5 mm2 750V (PO)</t>
  </si>
  <si>
    <t>210800105</t>
  </si>
  <si>
    <t>CYKY 3x 1.5 mm2 750V (PO)</t>
  </si>
  <si>
    <t>210800106</t>
  </si>
  <si>
    <t>CYKY 3x 2.5 mm2 750V (PO)</t>
  </si>
  <si>
    <t>210800115</t>
  </si>
  <si>
    <t>CYKY 5x 1.5 mm2 750V (PO)</t>
  </si>
  <si>
    <t>211010003</t>
  </si>
  <si>
    <t>Osazení hmoždinky do cihlového zdiva HM 10</t>
  </si>
  <si>
    <t>360410089</t>
  </si>
  <si>
    <t>Montáž kouřového hlásiče</t>
  </si>
  <si>
    <t>Celkem za ceník:</t>
  </si>
  <si>
    <t>C22M - Slaboproudé montáže</t>
  </si>
  <si>
    <t>220260003</t>
  </si>
  <si>
    <t>Krabice KR 68 pod omítku</t>
  </si>
  <si>
    <t>220260067</t>
  </si>
  <si>
    <t>220260111</t>
  </si>
  <si>
    <t>Odvíčkování a zavíčkování krabice - závit</t>
  </si>
  <si>
    <t>220261623</t>
  </si>
  <si>
    <t>Osazení hmoždinky R=10mm ve zdi cihlové</t>
  </si>
  <si>
    <t>220281251</t>
  </si>
  <si>
    <t>CCA do 1.5mm poč.žil 2 (PO)</t>
  </si>
  <si>
    <t>220370531</t>
  </si>
  <si>
    <t>Reproduktor směrový nebo tlakový do 6W</t>
  </si>
  <si>
    <t>C801-1 - Běžné stavební práce</t>
  </si>
  <si>
    <t>612423521</t>
  </si>
  <si>
    <t>Za omítání rýh stěn a stropů s15cm mv hrubá</t>
  </si>
  <si>
    <t>m2</t>
  </si>
  <si>
    <t>612423522</t>
  </si>
  <si>
    <t>Za omítání rýh stěn a stropů s15cm mv hladká</t>
  </si>
  <si>
    <t>C801-3 - Stavební práce - výseky, kapsy, rýhy</t>
  </si>
  <si>
    <t>97103-5481</t>
  </si>
  <si>
    <t>Vybourání otvoru ve zdi cihelné do tloušky 150 cm</t>
  </si>
  <si>
    <t>97304-9111</t>
  </si>
  <si>
    <t>Vysekání kapes zeď bet, osaz. konstr. 10x10x8 cm</t>
  </si>
  <si>
    <t>97403-1121</t>
  </si>
  <si>
    <t>Vysekání rýh ve zdi cihelné 3 x 3 cm</t>
  </si>
  <si>
    <t>97403-1122</t>
  </si>
  <si>
    <t>Vysekání rýh ve zdi cihelné 3 x 7 cm</t>
  </si>
  <si>
    <t>97403-1132</t>
  </si>
  <si>
    <t>Vysekání rýh ve zdi cihelné 5 x 7 cm</t>
  </si>
  <si>
    <t>97408-2272</t>
  </si>
  <si>
    <t>Vysekání rýh vodiče omítka stropů MC šířka 3 cm</t>
  </si>
  <si>
    <t>C801-4 - Pomocná stavební výroba</t>
  </si>
  <si>
    <t>784402801</t>
  </si>
  <si>
    <t>Oškrab maleb m380</t>
  </si>
  <si>
    <t>784410010</t>
  </si>
  <si>
    <t>Sádrování</t>
  </si>
  <si>
    <t>kg</t>
  </si>
  <si>
    <t>784411302</t>
  </si>
  <si>
    <t>Malba 1xpacok obrus+sadra m500</t>
  </si>
  <si>
    <t>784453601</t>
  </si>
  <si>
    <t>Malby směsi PRIMALEX tekuté hlinkové bílé 2x v místnost výšky-do3,8m s materiálem</t>
  </si>
  <si>
    <t>Rozvaděč R 3.1</t>
  </si>
  <si>
    <t>A-9099-0</t>
  </si>
  <si>
    <t>Přístrojový rošt, Eaton</t>
  </si>
  <si>
    <t>A-9100-0</t>
  </si>
  <si>
    <t>Schránka na dokumentaci A4, Eaton</t>
  </si>
  <si>
    <t>A-9622-0</t>
  </si>
  <si>
    <t>Popisný štítek</t>
  </si>
  <si>
    <t>B-1400-1</t>
  </si>
  <si>
    <t>Ukončovací dutinka, Technik Elektro</t>
  </si>
  <si>
    <t>B-1422-1</t>
  </si>
  <si>
    <t>Rozbočovací můstek, Eaton</t>
  </si>
  <si>
    <t>C-2010-2</t>
  </si>
  <si>
    <t>Spínač na lištu 125A, Eaton</t>
  </si>
  <si>
    <t>E-0001-2</t>
  </si>
  <si>
    <t>Přepěťová ochrana - kombinovaný svodič přepětí tříd B+C, Saltek</t>
  </si>
  <si>
    <t>E-2000-2</t>
  </si>
  <si>
    <t>Jističe jednopólové do 25A, Eaton</t>
  </si>
  <si>
    <t>E-2005-2</t>
  </si>
  <si>
    <t>Chránič 2-pólový, Eaton</t>
  </si>
  <si>
    <t>E-2010-2</t>
  </si>
  <si>
    <t>Jističe třípólové do 25A, Eaton</t>
  </si>
  <si>
    <t>H-3652-1</t>
  </si>
  <si>
    <t>Přednostní relé</t>
  </si>
  <si>
    <t>P-0196-1</t>
  </si>
  <si>
    <t>Svorka zapojená do 25A, Elektro Bečov</t>
  </si>
  <si>
    <t>P-0230-1</t>
  </si>
  <si>
    <t>Svorka PEN, Elektro Bečov</t>
  </si>
  <si>
    <t>P-1808-0</t>
  </si>
  <si>
    <t>Svorka stoupací, Elektro Bečov</t>
  </si>
  <si>
    <t>P-1860-1</t>
  </si>
  <si>
    <t>Svorka ekvipotenciální, Elektro Bečov</t>
  </si>
  <si>
    <t>P-1861-1</t>
  </si>
  <si>
    <t>Propojovací lišta 3-polová včetně krytek, Eaton</t>
  </si>
  <si>
    <t>P-1862-1</t>
  </si>
  <si>
    <t>Propojovací lišta 4-polová včetně krytek, Eaton</t>
  </si>
  <si>
    <t>Z-01</t>
  </si>
  <si>
    <t>Zapojení vodičem CU 2,5mm2, 10A, NKTcables</t>
  </si>
  <si>
    <t>Z-02</t>
  </si>
  <si>
    <t>Zapojení vodičem CU 6mm2, 25A, NKTcables</t>
  </si>
  <si>
    <t>Z-04</t>
  </si>
  <si>
    <t>Zapojení vodičem CU 25mm2, 100A, NKTcables</t>
  </si>
  <si>
    <t>Uklidové práce</t>
  </si>
  <si>
    <t>0002</t>
  </si>
  <si>
    <t>Úklid po malířích a stavebních řemeslnících</t>
  </si>
  <si>
    <t>0003</t>
  </si>
  <si>
    <t>Stěhování nábytku do jiných prostor</t>
  </si>
  <si>
    <t xml:space="preserve"> hod</t>
  </si>
  <si>
    <t>Materiály</t>
  </si>
  <si>
    <t>03 465</t>
  </si>
  <si>
    <t>ARS 321 reprosoustava</t>
  </si>
  <si>
    <t>12 965</t>
  </si>
  <si>
    <t>Reproduktorový kabel pro 100V rozvody 2x1,5 mm2</t>
  </si>
  <si>
    <t>1620110805</t>
  </si>
  <si>
    <t>Štuková omítka (25kg/ks)</t>
  </si>
  <si>
    <t>1620182460</t>
  </si>
  <si>
    <t>Jádrová omítka (40kg/ks)</t>
  </si>
  <si>
    <t>2050000128912</t>
  </si>
  <si>
    <t>Bezšroubová svorka, 2x0,5-2,5mm</t>
  </si>
  <si>
    <t>2050000128929</t>
  </si>
  <si>
    <t>Bezšroubová svorka, 3x0,5-2,5mm</t>
  </si>
  <si>
    <t>2050000128943</t>
  </si>
  <si>
    <t>Bezšroubová svorka, 5x0,5-2,5mm</t>
  </si>
  <si>
    <t>2050000462498</t>
  </si>
  <si>
    <t>Čidlo pohybové IS4-DP 230V</t>
  </si>
  <si>
    <t>2050000479687</t>
  </si>
  <si>
    <t>MODUS - Piktogram P29 VÝCHOD NAHORU (150x300mm)</t>
  </si>
  <si>
    <t>21 989</t>
  </si>
  <si>
    <t>RPT 94 podhledový reproduktor</t>
  </si>
  <si>
    <t>3391343047164</t>
  </si>
  <si>
    <t>CYKY-O 2x1.5mm2</t>
  </si>
  <si>
    <t>3399306256271</t>
  </si>
  <si>
    <t>CYKY-J 3x2,5mm2</t>
  </si>
  <si>
    <t>3417363308259</t>
  </si>
  <si>
    <t>CYKY-J 5x1.5mm2</t>
  </si>
  <si>
    <t>3435311732017</t>
  </si>
  <si>
    <t>CYKY-J 3x1.5mm2</t>
  </si>
  <si>
    <t>3616059814</t>
  </si>
  <si>
    <t>Sádra stavební šedá, 30 kg</t>
  </si>
  <si>
    <t>balení</t>
  </si>
  <si>
    <t>5902288989006</t>
  </si>
  <si>
    <t>MODUS - Piktogram P24 VÝCHOD VLEVO (150x300mm)</t>
  </si>
  <si>
    <t>5902288989013</t>
  </si>
  <si>
    <t>MODUS - Piktogram P25 VÝCHOD VPRAVO (150x300mm)</t>
  </si>
  <si>
    <t>5903669210634</t>
  </si>
  <si>
    <t>Detektor kouře a požáru - bateriový</t>
  </si>
  <si>
    <t/>
  </si>
  <si>
    <t>859000A</t>
  </si>
  <si>
    <t>CS312 76ST DALI, (A)</t>
  </si>
  <si>
    <t>859000B</t>
  </si>
  <si>
    <t>CS312 76ST DALI PIR PS, (B)</t>
  </si>
  <si>
    <t>859000C</t>
  </si>
  <si>
    <t>CS312 76ST, (C)</t>
  </si>
  <si>
    <t>859000D</t>
  </si>
  <si>
    <t>CS312 36ST, (D)</t>
  </si>
  <si>
    <t>859000E</t>
  </si>
  <si>
    <t>SA28 84ST, (E)</t>
  </si>
  <si>
    <t>859000M</t>
  </si>
  <si>
    <t>KA LED II, (M)</t>
  </si>
  <si>
    <t>859000N</t>
  </si>
  <si>
    <t>ST RND, (N)</t>
  </si>
  <si>
    <t>8591043105446</t>
  </si>
  <si>
    <t>H07V-U 4mm2 zelenožlutý</t>
  </si>
  <si>
    <t>8595017208140</t>
  </si>
  <si>
    <t>Kryt spínače kolébkového, (bílý)</t>
  </si>
  <si>
    <t>8595017208188</t>
  </si>
  <si>
    <t>Kryt spínače kolébkového dělený, (bílý)</t>
  </si>
  <si>
    <t>8595017208782</t>
  </si>
  <si>
    <t>Rámeček pro elektroinstalační přístroje, jednonásobný, (bílý)</t>
  </si>
  <si>
    <t>8595017219443</t>
  </si>
  <si>
    <t>Rámeček pro elektroinstalační přístroje, pětinásobný vodorovný, (bílý)</t>
  </si>
  <si>
    <t>8595017245602</t>
  </si>
  <si>
    <t>Přístroj spínače jednopólového, IP 20</t>
  </si>
  <si>
    <t>8595017245619</t>
  </si>
  <si>
    <t>Přístroj přepínače sériového, IP 20</t>
  </si>
  <si>
    <t>8595017253423</t>
  </si>
  <si>
    <t>Zásuvka 230V/1x IP 40, s clonkami, bílá</t>
  </si>
  <si>
    <t>8595017253669</t>
  </si>
  <si>
    <t>Přístroj ovládače zapínacího, se svorkou N, IP 20</t>
  </si>
  <si>
    <t>8595017263033</t>
  </si>
  <si>
    <t>Zásuvka 230V/2x IP 40, s clonkami, s natočenou dutinou, bílá</t>
  </si>
  <si>
    <t>8595017281501</t>
  </si>
  <si>
    <t>Zásuvka 230V/2x IP 40, s clonkami, s natočenou dutinou, s ochranou přepětím, bílá</t>
  </si>
  <si>
    <t>8595057632646</t>
  </si>
  <si>
    <t>Hmoždinka HM 10 PE_XX</t>
  </si>
  <si>
    <t>8595090525479</t>
  </si>
  <si>
    <t>Zásuvka 230V/1x IP 40, s clonkami, s ochranou před přepětím, bílá</t>
  </si>
  <si>
    <t>8595155031112</t>
  </si>
  <si>
    <t>Zemnicí svorka ZS 4 (standard: Ms matice + podložka), Elektro Bečov</t>
  </si>
  <si>
    <t>8595568936233</t>
  </si>
  <si>
    <t>Krabice KU 68-45_KA</t>
  </si>
  <si>
    <t>8595568936240</t>
  </si>
  <si>
    <t>Krabice KPR 68-70_KA</t>
  </si>
  <si>
    <t>8595568936257</t>
  </si>
  <si>
    <t>Krabice KU 68-45/V_KA</t>
  </si>
  <si>
    <t>8595607113786</t>
  </si>
  <si>
    <t>ML-416.088.33.0, (F)</t>
  </si>
  <si>
    <t>9006210740478</t>
  </si>
  <si>
    <t>Uživatelské rozhraní DALI basicDIM ILD G2 CWM 20 PBI1</t>
  </si>
  <si>
    <t>Práce v HZS</t>
  </si>
  <si>
    <t>Revize elektro</t>
  </si>
  <si>
    <t>hod.</t>
  </si>
  <si>
    <t>Demontáže</t>
  </si>
  <si>
    <t>Zprovoznění školního rozhlasu</t>
  </si>
  <si>
    <t>Celkem za práci v HZS:</t>
  </si>
  <si>
    <t>Kap.</t>
  </si>
  <si>
    <t>Základ DPH</t>
  </si>
  <si>
    <t xml:space="preserve">A.  </t>
  </si>
  <si>
    <t>UPRAVENÉ ROZPOČTOVÉ NÁKLADY</t>
  </si>
  <si>
    <t>C21M - Elektromontáže (MONTÁŽ)</t>
  </si>
  <si>
    <t xml:space="preserve">  Podružný materiál (5%)</t>
  </si>
  <si>
    <t>C801-3 - Stavební práce - výseky, kapsy, rýhy (MONTÁŽ)</t>
  </si>
  <si>
    <t>C801-4 - Pomocná stavební výroba (MONTÁŽ)</t>
  </si>
  <si>
    <t>C801-4 - Pomocná stavební výroba (MATERIÁL)</t>
  </si>
  <si>
    <t>C801-1 - Běžné stavební práce (MONTÁŽ)</t>
  </si>
  <si>
    <t>C801-1 - Běžné stavební práce (MATERIÁL)</t>
  </si>
  <si>
    <t>C22M - Slaboproudé montáže (MONTÁŽ)</t>
  </si>
  <si>
    <t>Uklidové práce (MONTÁŽ)</t>
  </si>
  <si>
    <t>Rozvaděč R 3.1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</si>
  <si>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</si>
  <si>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</si>
  <si>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</si>
  <si>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</si>
  <si>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</si>
  <si>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</si>
  <si>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VEDLEJŠÍ ROZPOČTOVÉ NÁKLADY</t>
  </si>
  <si>
    <t xml:space="preserve">  Ekologická přirážka z C21M a navázaného materiálu (5%)</t>
  </si>
  <si>
    <t xml:space="preserve">  GZS z C21M a navázaného materiálu (2,5%)</t>
  </si>
  <si>
    <t xml:space="preserve">  Podíl přidružených výkonů z C21M a navázaného materiálu (6%)</t>
  </si>
  <si>
    <t xml:space="preserve">  Přesun hmot objektech výška do 12m (3%)</t>
  </si>
  <si>
    <t xml:space="preserve">  Ekologická přirážka z C22M a navázaného materiálu (5%)</t>
  </si>
  <si>
    <t xml:space="preserve">  GZS z C22M a navázaného materiálu (2,5%)</t>
  </si>
  <si>
    <t xml:space="preserve">  Podíl přidružených výkonů z C22M a navázaného materiálu (6%)</t>
  </si>
  <si>
    <t xml:space="preserve">  Doprava rozvaděče (4%)</t>
  </si>
  <si>
    <t xml:space="preserve">  Přesun (1%)</t>
  </si>
  <si>
    <t>CELKEM VRN</t>
  </si>
  <si>
    <t>REKAPITULACE CELKEM</t>
  </si>
  <si>
    <t>Pořadové číslo</t>
  </si>
  <si>
    <t>Číslo položky</t>
  </si>
  <si>
    <t>Popis položky</t>
  </si>
  <si>
    <t>Jednotková cena</t>
  </si>
  <si>
    <t>Množství</t>
  </si>
  <si>
    <t>Jednotka</t>
  </si>
  <si>
    <t>Celkem [Kč]</t>
  </si>
  <si>
    <t>1</t>
  </si>
  <si>
    <t>Rám s dveřmi, kov.zámek 6x6, IP40, EI2 30 DP1-S200/Sa, bílá, montáž POD omítku, ŠxV=626x1054</t>
  </si>
  <si>
    <t>2</t>
  </si>
  <si>
    <t>Bočnice, V=950, včetně západky BPZ-SNAP</t>
  </si>
  <si>
    <t>3</t>
  </si>
  <si>
    <t>DIN lišta přístrojová hliníková, šířka skříně = 600, šířka lišty = 488 (24 modulů)</t>
  </si>
  <si>
    <t>4</t>
  </si>
  <si>
    <t>Upevňovací úchytka s vodivým propojení (zelená)</t>
  </si>
  <si>
    <t>5</t>
  </si>
  <si>
    <t>Upevňovací úchytka celoplastová (bílá)</t>
  </si>
  <si>
    <t>6</t>
  </si>
  <si>
    <t>Krycí deska, bez výřezu, plechová, bílá, Š=600, V=150</t>
  </si>
  <si>
    <t>7</t>
  </si>
  <si>
    <t>Krycí deska, s výřezem 45mm, plechová, bílá, Š=600, V=150</t>
  </si>
  <si>
    <t>8</t>
  </si>
  <si>
    <t>Krycí deska, bez výřezu, plechová, bílá, Š=600, V=200</t>
  </si>
  <si>
    <t>9</t>
  </si>
  <si>
    <t>Zaslepovací pás max. délka 1m, pro výřezy 45mm, bílý</t>
  </si>
  <si>
    <t>Schránka na dokumentaci</t>
  </si>
  <si>
    <t>10</t>
  </si>
  <si>
    <t>Univerzální řadová svorka UTB, Elektro Bečov nad Teplou</t>
  </si>
  <si>
    <t>11</t>
  </si>
  <si>
    <t>Univerzální řadová svorka UTB, 2x 6-35 mm2, Elektro Bečov nad Teplou</t>
  </si>
  <si>
    <t>12</t>
  </si>
  <si>
    <t>Ekvipotenciální svorkovnice, Elektro Bečov nad Teplou</t>
  </si>
  <si>
    <t>13</t>
  </si>
  <si>
    <t>Kombinovaný svodič bleskových proudů a přepětí, SPD typ 1 a 2, Saltek</t>
  </si>
  <si>
    <t>14</t>
  </si>
  <si>
    <t>Hlavní vypínač, 3-pól, In=80A</t>
  </si>
  <si>
    <t>15</t>
  </si>
  <si>
    <t>Jistič PL7, char B, 3-pólový, Icn=10kA, In=25A</t>
  </si>
  <si>
    <t>16</t>
  </si>
  <si>
    <t>Jistič PL7, char B, 1-pólový, Icn=10kA, In=10A</t>
  </si>
  <si>
    <t>17</t>
  </si>
  <si>
    <t>Chránič s nadproudovou ochranou, Ir=250A+puls.SS, A, 1+N, 10kA, char.B, Idn=0.03A, In=16A</t>
  </si>
  <si>
    <t>18</t>
  </si>
  <si>
    <t>Chránič s nadproudovou ochranou, Ir=250A+puls.SS, A, 1+N, 10kA, char.B, Idn=0.03A, In=10A</t>
  </si>
  <si>
    <t>19</t>
  </si>
  <si>
    <t>Chránič s nadproudovou ochranou, Ir=250A+puls.SS, A, 1+N, 10kA, char.B, Idn=0.03A, In=13A</t>
  </si>
  <si>
    <t>20</t>
  </si>
  <si>
    <t>Jistič FAZ, char C, 1-pólový, In=0,5A, Icu=15kA (ČSN EN 60947-2)</t>
  </si>
  <si>
    <t>21</t>
  </si>
  <si>
    <t>Relé modulové pro kontrolu sledu a výpadku fází, Elko ep</t>
  </si>
  <si>
    <t>22</t>
  </si>
  <si>
    <t>Řadová svorka RSA, 0.75-6 mm2, šedá, Elektro Bečov nad Teplou</t>
  </si>
  <si>
    <t>23</t>
  </si>
  <si>
    <t>Řadová svorka RSA, 0.5-4 mm2, šedá, Elektro Bečov nad Teplou</t>
  </si>
  <si>
    <t>24</t>
  </si>
  <si>
    <t>Řadová svorka RSA, 0.5-4 mm2, světlá modrá, Elektro Bečov nad Teplou</t>
  </si>
  <si>
    <t>25</t>
  </si>
  <si>
    <t>Nosič svorkovnice KL-7…KL-60 na lištu, horizontální</t>
  </si>
  <si>
    <t>26</t>
  </si>
  <si>
    <t>Svorkovnice: Rozbočovací můstek N/PE 2x25+27x16mm2</t>
  </si>
  <si>
    <t>27</t>
  </si>
  <si>
    <t>Propojovací lišta 1m, 3pól, In=80A, 16mm2</t>
  </si>
  <si>
    <t>28</t>
  </si>
  <si>
    <t>Koncový kryt k propoj liště 16mm2, 80A, 3-pól</t>
  </si>
  <si>
    <t>29</t>
  </si>
  <si>
    <t>Propojovací lišta 1m, 3+Npól, In=80A</t>
  </si>
  <si>
    <t>30</t>
  </si>
  <si>
    <t>Koncový kryt k propoj liště 80A, 3+N-pól</t>
  </si>
  <si>
    <t>31</t>
  </si>
  <si>
    <t>Dutinka lisovaci s izol., 1,5mm2/12mm, Technik Elektro</t>
  </si>
  <si>
    <t>32</t>
  </si>
  <si>
    <t>Dutinka lisovaci s izol., 2,5mm2/12mm, Technik Elektro</t>
  </si>
  <si>
    <t>33</t>
  </si>
  <si>
    <t>Dutinka lisovaci s izol., 6mm2/12mm, Technik Elektro</t>
  </si>
  <si>
    <t>34</t>
  </si>
  <si>
    <t>Dutinka lisovaci s izol., 16mm2/12mm, Technik Elektro</t>
  </si>
  <si>
    <t>35</t>
  </si>
  <si>
    <t>Vodič lanový měděný 1,5mm2, izolace černá</t>
  </si>
  <si>
    <t>36</t>
  </si>
  <si>
    <t>Vodič lanový měděný 1,5mm2, izolace světlá modrá</t>
  </si>
  <si>
    <t>37</t>
  </si>
  <si>
    <t>Vodič lanový měděný 2,5mm2, izolace černá</t>
  </si>
  <si>
    <t>38</t>
  </si>
  <si>
    <t>Vodič lanový měděný 2,5mm2, izolace světlá modrá</t>
  </si>
  <si>
    <t>39</t>
  </si>
  <si>
    <t>Vodič lanový měděný 6mm2, izolace černá</t>
  </si>
  <si>
    <t>40</t>
  </si>
  <si>
    <t>Vodič lanový měděný 16mm2, izolace černá</t>
  </si>
  <si>
    <t>Vodič lanový měděný 16mm2, izolace zelenožlutá</t>
  </si>
  <si>
    <t>Rozpiska - R 3.1</t>
  </si>
  <si>
    <t>Celkem za R 3.1:</t>
  </si>
  <si>
    <t>Rekapitulace - 3.NP</t>
  </si>
  <si>
    <t>C21M - Elektromontáže:</t>
  </si>
  <si>
    <t>C801-1 - Běžné stavební práce:</t>
  </si>
  <si>
    <t>C801-4 - Pomocná stavební výroba:</t>
  </si>
  <si>
    <t>C22M - Slaboproudé montáže:</t>
  </si>
  <si>
    <t>C21M - Elektromontáže (MATERIÁL)</t>
  </si>
  <si>
    <t>C22M - Slaboproudé montáže (MATERIÁL)</t>
  </si>
  <si>
    <t>Rozvaděč R 3.1 (ROZPISKA)</t>
  </si>
  <si>
    <t>97908-1111</t>
  </si>
  <si>
    <t>97908-1121</t>
  </si>
  <si>
    <t>Odvoz suti na skládku za každý další 1 km</t>
  </si>
  <si>
    <t>Odvoz suti a vybouraných hmot na skládku do 1km</t>
  </si>
  <si>
    <t>t</t>
  </si>
  <si>
    <t>t x km</t>
  </si>
</sst>
</file>

<file path=xl/styles.xml><?xml version="1.0" encoding="utf-8"?>
<styleSheet xmlns="http://schemas.openxmlformats.org/spreadsheetml/2006/main">
  <numFmts count="1">
    <numFmt numFmtId="164" formatCode="_-* #,##0.00\ [$Kč-405]_-;\-* #,##0.00\ [$Kč-405]_-;_-* &quot;-&quot;??\ [$Kč-405]_-;_-@_-"/>
  </numFmts>
  <fonts count="17">
    <font>
      <sz val="12"/>
      <color theme="1"/>
      <name val="Times New Roman"/>
      <family val="2"/>
      <charset val="238"/>
    </font>
    <font>
      <sz val="10"/>
      <color indexed="8"/>
      <name val="Times New Roman"/>
      <family val="2"/>
      <charset val="238"/>
    </font>
    <font>
      <b/>
      <sz val="12"/>
      <color indexed="12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sz val="11"/>
      <color theme="1"/>
      <name val="Calibri"/>
      <family val="2"/>
      <scheme val="minor"/>
    </font>
    <font>
      <sz val="8"/>
      <color rgb="FF000000"/>
      <name val="Times"/>
      <family val="1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C0E4E4"/>
        <bgColor indexed="31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5" fillId="0" borderId="0"/>
    <xf numFmtId="0" fontId="4" fillId="0" borderId="0" applyFill="0" applyProtection="0"/>
  </cellStyleXfs>
  <cellXfs count="69">
    <xf numFmtId="0" fontId="0" fillId="0" borderId="0" xfId="0"/>
    <xf numFmtId="0" fontId="9" fillId="0" borderId="0" xfId="0" applyFont="1" applyAlignment="1">
      <alignment vertical="top"/>
    </xf>
    <xf numFmtId="0" fontId="9" fillId="0" borderId="0" xfId="0" applyFont="1" applyAlignment="1">
      <alignment horizontal="right" vertical="top"/>
    </xf>
    <xf numFmtId="0" fontId="9" fillId="2" borderId="10" xfId="0" applyFont="1" applyFill="1" applyBorder="1" applyAlignment="1">
      <alignment horizontal="right" vertical="top"/>
    </xf>
    <xf numFmtId="0" fontId="9" fillId="2" borderId="10" xfId="0" applyFont="1" applyFill="1" applyBorder="1" applyAlignment="1">
      <alignment horizontal="center" vertical="top"/>
    </xf>
    <xf numFmtId="0" fontId="9" fillId="2" borderId="10" xfId="0" applyFont="1" applyFill="1" applyBorder="1" applyAlignment="1">
      <alignment horizontal="left" vertical="top"/>
    </xf>
    <xf numFmtId="1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center" vertical="top"/>
    </xf>
    <xf numFmtId="49" fontId="9" fillId="0" borderId="0" xfId="0" applyNumberFormat="1" applyFont="1" applyAlignment="1">
      <alignment horizontal="left" vertical="top" wrapText="1"/>
    </xf>
    <xf numFmtId="2" fontId="9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left" vertical="top"/>
    </xf>
    <xf numFmtId="0" fontId="9" fillId="0" borderId="0" xfId="0" applyFont="1" applyBorder="1" applyAlignment="1">
      <alignment vertical="top"/>
    </xf>
    <xf numFmtId="2" fontId="12" fillId="0" borderId="0" xfId="0" applyNumberFormat="1" applyFont="1" applyBorder="1" applyAlignment="1">
      <alignment horizontal="right" vertical="top"/>
    </xf>
    <xf numFmtId="0" fontId="9" fillId="0" borderId="1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2" fontId="12" fillId="0" borderId="11" xfId="0" applyNumberFormat="1" applyFont="1" applyBorder="1" applyAlignment="1">
      <alignment horizontal="right" vertical="top"/>
    </xf>
    <xf numFmtId="0" fontId="9" fillId="2" borderId="10" xfId="0" applyFont="1" applyFill="1" applyBorder="1" applyAlignment="1">
      <alignment vertical="top"/>
    </xf>
    <xf numFmtId="0" fontId="9" fillId="0" borderId="0" xfId="0" applyFont="1" applyAlignment="1">
      <alignment vertical="top" wrapText="1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vertical="top" wrapText="1"/>
    </xf>
    <xf numFmtId="2" fontId="11" fillId="0" borderId="0" xfId="0" applyNumberFormat="1" applyFont="1" applyAlignment="1">
      <alignment vertical="top"/>
    </xf>
    <xf numFmtId="0" fontId="11" fillId="0" borderId="12" xfId="0" applyFont="1" applyBorder="1" applyAlignment="1">
      <alignment horizontal="right" vertical="top"/>
    </xf>
    <xf numFmtId="0" fontId="11" fillId="0" borderId="12" xfId="0" applyFont="1" applyBorder="1" applyAlignment="1">
      <alignment vertical="top" wrapText="1"/>
    </xf>
    <xf numFmtId="0" fontId="11" fillId="0" borderId="11" xfId="0" applyFont="1" applyBorder="1" applyAlignment="1">
      <alignment horizontal="right" vertical="top"/>
    </xf>
    <xf numFmtId="0" fontId="11" fillId="0" borderId="11" xfId="0" applyFont="1" applyBorder="1" applyAlignment="1">
      <alignment vertical="top" wrapText="1"/>
    </xf>
    <xf numFmtId="0" fontId="12" fillId="0" borderId="0" xfId="0" applyFont="1" applyAlignment="1">
      <alignment vertical="top"/>
    </xf>
    <xf numFmtId="0" fontId="3" fillId="3" borderId="2" xfId="1" applyFont="1" applyFill="1" applyBorder="1" applyAlignment="1">
      <alignment horizontal="center" vertical="center" wrapText="1"/>
    </xf>
    <xf numFmtId="0" fontId="14" fillId="2" borderId="13" xfId="4" applyFont="1" applyFill="1" applyBorder="1" applyAlignment="1">
      <alignment horizontal="center" vertical="center" wrapText="1"/>
    </xf>
    <xf numFmtId="49" fontId="3" fillId="3" borderId="2" xfId="3" applyNumberFormat="1" applyFont="1" applyFill="1" applyBorder="1" applyAlignment="1">
      <alignment horizontal="center" vertical="center" wrapText="1"/>
    </xf>
    <xf numFmtId="2" fontId="3" fillId="3" borderId="2" xfId="1" applyNumberFormat="1" applyFont="1" applyFill="1" applyBorder="1" applyAlignment="1">
      <alignment horizontal="center" vertical="center" wrapText="1"/>
    </xf>
    <xf numFmtId="1" fontId="6" fillId="4" borderId="3" xfId="2" applyNumberFormat="1" applyFont="1" applyFill="1" applyBorder="1" applyAlignment="1">
      <alignment horizontal="right" vertical="center"/>
    </xf>
    <xf numFmtId="0" fontId="3" fillId="0" borderId="3" xfId="1" applyFont="1" applyBorder="1" applyAlignment="1">
      <alignment vertical="center" wrapText="1"/>
    </xf>
    <xf numFmtId="1" fontId="6" fillId="4" borderId="4" xfId="2" applyNumberFormat="1" applyFont="1" applyFill="1" applyBorder="1" applyAlignment="1">
      <alignment horizontal="right" vertical="center"/>
    </xf>
    <xf numFmtId="0" fontId="3" fillId="0" borderId="4" xfId="1" applyFont="1" applyBorder="1" applyAlignment="1">
      <alignment vertical="center" wrapText="1"/>
    </xf>
    <xf numFmtId="1" fontId="15" fillId="4" borderId="4" xfId="2" applyNumberFormat="1" applyFont="1" applyFill="1" applyBorder="1" applyAlignment="1">
      <alignment horizontal="right" vertical="center"/>
    </xf>
    <xf numFmtId="1" fontId="15" fillId="0" borderId="0" xfId="2" applyNumberFormat="1" applyFont="1" applyAlignment="1">
      <alignment horizontal="left" vertical="center"/>
    </xf>
    <xf numFmtId="1" fontId="6" fillId="0" borderId="5" xfId="2" applyNumberFormat="1" applyFont="1" applyBorder="1" applyAlignment="1">
      <alignment horizontal="right" vertical="center"/>
    </xf>
    <xf numFmtId="1" fontId="6" fillId="0" borderId="6" xfId="2" applyNumberFormat="1" applyFont="1" applyBorder="1" applyAlignment="1">
      <alignment horizontal="right" vertical="center"/>
    </xf>
    <xf numFmtId="0" fontId="8" fillId="0" borderId="0" xfId="1" applyFont="1" applyAlignment="1">
      <alignment horizontal="left" vertical="center"/>
    </xf>
    <xf numFmtId="0" fontId="1" fillId="0" borderId="0" xfId="1" applyAlignment="1">
      <alignment vertical="center"/>
    </xf>
    <xf numFmtId="2" fontId="3" fillId="0" borderId="0" xfId="1" applyNumberFormat="1" applyFont="1" applyAlignment="1">
      <alignment vertical="center"/>
    </xf>
    <xf numFmtId="49" fontId="6" fillId="4" borderId="3" xfId="2" applyNumberFormat="1" applyFont="1" applyFill="1" applyBorder="1" applyAlignment="1">
      <alignment horizontal="left" vertical="center" wrapText="1"/>
    </xf>
    <xf numFmtId="4" fontId="6" fillId="4" borderId="3" xfId="2" applyNumberFormat="1" applyFont="1" applyFill="1" applyBorder="1" applyAlignment="1">
      <alignment horizontal="right" vertical="center"/>
    </xf>
    <xf numFmtId="1" fontId="6" fillId="0" borderId="3" xfId="2" applyNumberFormat="1" applyFont="1" applyBorder="1" applyAlignment="1">
      <alignment horizontal="right" vertical="center"/>
    </xf>
    <xf numFmtId="49" fontId="6" fillId="4" borderId="4" xfId="2" applyNumberFormat="1" applyFont="1" applyFill="1" applyBorder="1" applyAlignment="1">
      <alignment horizontal="left" vertical="center" wrapText="1"/>
    </xf>
    <xf numFmtId="4" fontId="6" fillId="4" borderId="4" xfId="2" applyNumberFormat="1" applyFont="1" applyFill="1" applyBorder="1" applyAlignment="1">
      <alignment horizontal="right" vertical="center"/>
    </xf>
    <xf numFmtId="1" fontId="6" fillId="0" borderId="4" xfId="2" applyNumberFormat="1" applyFont="1" applyBorder="1" applyAlignment="1">
      <alignment horizontal="right" vertical="center"/>
    </xf>
    <xf numFmtId="49" fontId="16" fillId="4" borderId="4" xfId="2" applyNumberFormat="1" applyFont="1" applyFill="1" applyBorder="1" applyAlignment="1">
      <alignment horizontal="left" vertical="center" wrapText="1"/>
    </xf>
    <xf numFmtId="0" fontId="16" fillId="0" borderId="4" xfId="2" applyFont="1" applyBorder="1" applyAlignment="1">
      <alignment vertical="center"/>
    </xf>
    <xf numFmtId="49" fontId="6" fillId="0" borderId="6" xfId="2" applyNumberFormat="1" applyFont="1" applyBorder="1" applyAlignment="1">
      <alignment horizontal="left" vertical="center" wrapText="1"/>
    </xf>
    <xf numFmtId="4" fontId="6" fillId="0" borderId="6" xfId="2" applyNumberFormat="1" applyFont="1" applyBorder="1" applyAlignment="1">
      <alignment horizontal="right" vertical="center"/>
    </xf>
    <xf numFmtId="0" fontId="16" fillId="0" borderId="6" xfId="2" applyFont="1" applyBorder="1" applyAlignment="1">
      <alignment vertical="center"/>
    </xf>
    <xf numFmtId="1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vertical="top"/>
    </xf>
    <xf numFmtId="164" fontId="9" fillId="0" borderId="0" xfId="0" applyNumberFormat="1" applyFont="1" applyAlignment="1">
      <alignment vertical="top"/>
    </xf>
    <xf numFmtId="164" fontId="11" fillId="0" borderId="12" xfId="0" applyNumberFormat="1" applyFont="1" applyBorder="1" applyAlignment="1">
      <alignment vertical="top"/>
    </xf>
    <xf numFmtId="164" fontId="11" fillId="0" borderId="0" xfId="0" applyNumberFormat="1" applyFont="1" applyAlignment="1">
      <alignment vertical="top"/>
    </xf>
    <xf numFmtId="164" fontId="11" fillId="0" borderId="11" xfId="0" applyNumberFormat="1" applyFont="1" applyBorder="1" applyAlignment="1">
      <alignment vertical="top"/>
    </xf>
    <xf numFmtId="0" fontId="9" fillId="2" borderId="10" xfId="0" applyFont="1" applyFill="1" applyBorder="1" applyAlignment="1">
      <alignment horizontal="center" vertical="center"/>
    </xf>
    <xf numFmtId="1" fontId="3" fillId="0" borderId="7" xfId="1" applyNumberFormat="1" applyFont="1" applyBorder="1" applyAlignment="1">
      <alignment horizontal="left" vertical="center"/>
    </xf>
    <xf numFmtId="1" fontId="3" fillId="0" borderId="8" xfId="1" applyNumberFormat="1" applyFont="1" applyBorder="1" applyAlignment="1">
      <alignment horizontal="left" vertical="center"/>
    </xf>
    <xf numFmtId="1" fontId="7" fillId="4" borderId="8" xfId="2" applyNumberFormat="1" applyFont="1" applyFill="1" applyBorder="1" applyAlignment="1">
      <alignment horizontal="left" vertical="center" wrapText="1"/>
    </xf>
    <xf numFmtId="1" fontId="7" fillId="0" borderId="9" xfId="2" applyNumberFormat="1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2" fillId="0" borderId="0" xfId="1" applyFont="1" applyAlignment="1">
      <alignment horizontal="center" vertical="center"/>
    </xf>
  </cellXfs>
  <cellStyles count="5">
    <cellStyle name="normální" xfId="0" builtinId="0"/>
    <cellStyle name="normální 18" xfId="1"/>
    <cellStyle name="Normální 2" xfId="2"/>
    <cellStyle name="normální 2 14" xfId="3"/>
    <cellStyle name="Normální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3"/>
  <sheetViews>
    <sheetView tabSelected="1" topLeftCell="B1" workbookViewId="0">
      <selection activeCell="C14" sqref="C14"/>
    </sheetView>
  </sheetViews>
  <sheetFormatPr defaultRowHeight="11.25"/>
  <cols>
    <col min="1" max="1" width="4.625" style="1" customWidth="1"/>
    <col min="2" max="2" width="57.25" style="1" customWidth="1"/>
    <col min="3" max="3" width="13.125" style="1" customWidth="1"/>
    <col min="4" max="16384" width="9" style="1"/>
  </cols>
  <sheetData>
    <row r="1" spans="1:3" ht="15.75">
      <c r="A1" s="66" t="s">
        <v>375</v>
      </c>
      <c r="B1" s="66"/>
      <c r="C1" s="66"/>
    </row>
    <row r="3" spans="1:3">
      <c r="A3" s="3" t="s">
        <v>252</v>
      </c>
      <c r="B3" s="16" t="s">
        <v>4</v>
      </c>
      <c r="C3" s="3" t="s">
        <v>253</v>
      </c>
    </row>
    <row r="4" spans="1:3">
      <c r="A4" s="18" t="s">
        <v>254</v>
      </c>
      <c r="B4" s="19" t="s">
        <v>255</v>
      </c>
      <c r="C4" s="20"/>
    </row>
    <row r="5" spans="1:3">
      <c r="A5" s="2">
        <v>1</v>
      </c>
      <c r="B5" s="17" t="s">
        <v>256</v>
      </c>
      <c r="C5" s="54">
        <f>SUM('Položky (C)'!H31)</f>
        <v>0</v>
      </c>
    </row>
    <row r="6" spans="1:3">
      <c r="A6" s="2">
        <v>2</v>
      </c>
      <c r="B6" s="17" t="s">
        <v>380</v>
      </c>
      <c r="C6" s="54">
        <f>SUM('Položky (C)'!H154)</f>
        <v>0</v>
      </c>
    </row>
    <row r="7" spans="1:3">
      <c r="A7" s="2">
        <v>3</v>
      </c>
      <c r="B7" s="17" t="s">
        <v>257</v>
      </c>
      <c r="C7" s="54">
        <f>C6*0.05</f>
        <v>0</v>
      </c>
    </row>
    <row r="8" spans="1:3">
      <c r="A8" s="2">
        <v>4</v>
      </c>
      <c r="B8" s="17" t="s">
        <v>263</v>
      </c>
      <c r="C8" s="54">
        <f>SUM('Položky (C)'!H41)</f>
        <v>0</v>
      </c>
    </row>
    <row r="9" spans="1:3">
      <c r="A9" s="2">
        <v>5</v>
      </c>
      <c r="B9" s="17" t="s">
        <v>381</v>
      </c>
      <c r="C9" s="54">
        <f>SUM('Položky (C)'!H155)</f>
        <v>0</v>
      </c>
    </row>
    <row r="10" spans="1:3">
      <c r="A10" s="2">
        <v>6</v>
      </c>
      <c r="B10" s="17" t="s">
        <v>257</v>
      </c>
      <c r="C10" s="54">
        <f>C9*0.05</f>
        <v>0</v>
      </c>
    </row>
    <row r="11" spans="1:3">
      <c r="A11" s="2">
        <v>7</v>
      </c>
      <c r="B11" s="17" t="s">
        <v>261</v>
      </c>
      <c r="C11" s="54">
        <f>SUM('Položky (C)'!H48)</f>
        <v>0</v>
      </c>
    </row>
    <row r="12" spans="1:3">
      <c r="A12" s="2">
        <v>8</v>
      </c>
      <c r="B12" s="17" t="s">
        <v>262</v>
      </c>
      <c r="C12" s="54">
        <f>'Položky (C)'!H156</f>
        <v>0</v>
      </c>
    </row>
    <row r="13" spans="1:3">
      <c r="A13" s="2">
        <v>9</v>
      </c>
      <c r="B13" s="17" t="s">
        <v>257</v>
      </c>
      <c r="C13" s="54">
        <f>C12*0.05</f>
        <v>0</v>
      </c>
    </row>
    <row r="14" spans="1:3">
      <c r="A14" s="2">
        <v>10</v>
      </c>
      <c r="B14" s="17" t="s">
        <v>258</v>
      </c>
      <c r="C14" s="54">
        <f>SUM('Položky (C)'!H61)</f>
        <v>0</v>
      </c>
    </row>
    <row r="15" spans="1:3">
      <c r="A15" s="2">
        <v>11</v>
      </c>
      <c r="B15" s="17" t="s">
        <v>259</v>
      </c>
      <c r="C15" s="54">
        <f>SUM('Položky (C)'!H70)</f>
        <v>0</v>
      </c>
    </row>
    <row r="16" spans="1:3">
      <c r="A16" s="2">
        <v>12</v>
      </c>
      <c r="B16" s="17" t="s">
        <v>260</v>
      </c>
      <c r="C16" s="54">
        <f>SUM('Položky (C)'!H157)</f>
        <v>0</v>
      </c>
    </row>
    <row r="17" spans="1:3">
      <c r="A17" s="2">
        <v>13</v>
      </c>
      <c r="B17" s="17" t="s">
        <v>257</v>
      </c>
      <c r="C17" s="54">
        <f>C16*0.05</f>
        <v>0</v>
      </c>
    </row>
    <row r="18" spans="1:3">
      <c r="A18" s="2">
        <v>14</v>
      </c>
      <c r="B18" s="17" t="s">
        <v>265</v>
      </c>
      <c r="C18" s="54">
        <f>SUM('Položky (C)'!H95)</f>
        <v>0</v>
      </c>
    </row>
    <row r="19" spans="1:3">
      <c r="A19" s="2">
        <v>15</v>
      </c>
      <c r="B19" s="17" t="s">
        <v>382</v>
      </c>
      <c r="C19" s="54">
        <f>SUM('Položky (C)'!H213)</f>
        <v>0</v>
      </c>
    </row>
    <row r="20" spans="1:3">
      <c r="A20" s="2">
        <v>16</v>
      </c>
      <c r="B20" s="17" t="s">
        <v>257</v>
      </c>
      <c r="C20" s="54">
        <f>C19*0.05</f>
        <v>0</v>
      </c>
    </row>
    <row r="21" spans="1:3">
      <c r="A21" s="2">
        <v>17</v>
      </c>
      <c r="B21" s="17" t="s">
        <v>264</v>
      </c>
      <c r="C21" s="54">
        <f>SUM('Položky (C)'!H102)</f>
        <v>0</v>
      </c>
    </row>
    <row r="22" spans="1:3">
      <c r="A22" s="21"/>
      <c r="B22" s="22" t="s">
        <v>266</v>
      </c>
      <c r="C22" s="55">
        <f>SUM(C5:C21)</f>
        <v>0</v>
      </c>
    </row>
    <row r="23" spans="1:3">
      <c r="A23" s="2"/>
      <c r="B23" s="17"/>
      <c r="C23" s="54"/>
    </row>
    <row r="24" spans="1:3">
      <c r="A24" s="18" t="s">
        <v>267</v>
      </c>
      <c r="B24" s="19" t="s">
        <v>268</v>
      </c>
      <c r="C24" s="56"/>
    </row>
    <row r="25" spans="1:3">
      <c r="A25" s="2">
        <v>18</v>
      </c>
      <c r="B25" s="17" t="s">
        <v>269</v>
      </c>
      <c r="C25" s="54">
        <f>SUM('Položky (C)'!H167)</f>
        <v>0</v>
      </c>
    </row>
    <row r="26" spans="1:3">
      <c r="A26" s="21"/>
      <c r="B26" s="22" t="s">
        <v>270</v>
      </c>
      <c r="C26" s="55">
        <f>SUM(C25)</f>
        <v>0</v>
      </c>
    </row>
    <row r="27" spans="1:3">
      <c r="A27" s="2"/>
      <c r="B27" s="17"/>
      <c r="C27" s="54"/>
    </row>
    <row r="28" spans="1:3">
      <c r="A28" s="18" t="s">
        <v>271</v>
      </c>
      <c r="B28" s="19" t="s">
        <v>272</v>
      </c>
      <c r="C28" s="56"/>
    </row>
    <row r="29" spans="1:3">
      <c r="A29" s="2">
        <v>19</v>
      </c>
      <c r="B29" s="17" t="s">
        <v>273</v>
      </c>
      <c r="C29" s="54">
        <f>(C5+C6+C7)*0.05</f>
        <v>0</v>
      </c>
    </row>
    <row r="30" spans="1:3">
      <c r="A30" s="2">
        <v>20</v>
      </c>
      <c r="B30" s="17" t="s">
        <v>274</v>
      </c>
      <c r="C30" s="54">
        <f>(C5+C6+C7)*0.025</f>
        <v>0</v>
      </c>
    </row>
    <row r="31" spans="1:3">
      <c r="A31" s="2">
        <v>21</v>
      </c>
      <c r="B31" s="17" t="s">
        <v>275</v>
      </c>
      <c r="C31" s="54">
        <f>(C5+C6+C7)*0.06</f>
        <v>0</v>
      </c>
    </row>
    <row r="32" spans="1:3">
      <c r="A32" s="2">
        <v>22</v>
      </c>
      <c r="B32" s="17" t="s">
        <v>276</v>
      </c>
      <c r="C32" s="54">
        <f>(C11+C12+C13)*0.03</f>
        <v>0</v>
      </c>
    </row>
    <row r="33" spans="1:3">
      <c r="A33" s="2">
        <v>23</v>
      </c>
      <c r="B33" s="17" t="s">
        <v>277</v>
      </c>
      <c r="C33" s="54">
        <f>(C8+C9+C10)*0.05</f>
        <v>0</v>
      </c>
    </row>
    <row r="34" spans="1:3">
      <c r="A34" s="2">
        <v>24</v>
      </c>
      <c r="B34" s="17" t="s">
        <v>278</v>
      </c>
      <c r="C34" s="54">
        <f>(C8+C9+C10)*0.025</f>
        <v>0</v>
      </c>
    </row>
    <row r="35" spans="1:3">
      <c r="A35" s="2">
        <v>25</v>
      </c>
      <c r="B35" s="17" t="s">
        <v>279</v>
      </c>
      <c r="C35" s="54">
        <f>(C8+C9+C10)*0.06</f>
        <v>0</v>
      </c>
    </row>
    <row r="36" spans="1:3">
      <c r="A36" s="2">
        <v>26</v>
      </c>
      <c r="B36" s="17" t="s">
        <v>280</v>
      </c>
      <c r="C36" s="54">
        <f>(C18+C19+C20)*0.04</f>
        <v>0</v>
      </c>
    </row>
    <row r="37" spans="1:3">
      <c r="A37" s="2">
        <v>27</v>
      </c>
      <c r="B37" s="17" t="s">
        <v>281</v>
      </c>
      <c r="C37" s="54">
        <f>(C18+C19+C20)*0.01</f>
        <v>0</v>
      </c>
    </row>
    <row r="38" spans="1:3">
      <c r="A38" s="21"/>
      <c r="B38" s="22" t="s">
        <v>282</v>
      </c>
      <c r="C38" s="55">
        <f>SUM(C29:C37)</f>
        <v>0</v>
      </c>
    </row>
    <row r="39" spans="1:3" ht="12" thickBot="1">
      <c r="A39" s="2"/>
      <c r="B39" s="17"/>
      <c r="C39" s="54"/>
    </row>
    <row r="40" spans="1:3" ht="12" thickTop="1">
      <c r="A40" s="23"/>
      <c r="B40" s="24" t="s">
        <v>283</v>
      </c>
      <c r="C40" s="57">
        <f>SUM(C38,C26,C22)</f>
        <v>0</v>
      </c>
    </row>
    <row r="43" spans="1:3" ht="12">
      <c r="A43" s="25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213"/>
  <sheetViews>
    <sheetView topLeftCell="D201" workbookViewId="0">
      <selection activeCell="E171" sqref="E171:E212"/>
    </sheetView>
  </sheetViews>
  <sheetFormatPr defaultRowHeight="11.25"/>
  <cols>
    <col min="1" max="1" width="5.625" style="1" customWidth="1"/>
    <col min="2" max="2" width="4.625" style="1" customWidth="1"/>
    <col min="3" max="3" width="11.625" style="1" customWidth="1"/>
    <col min="4" max="4" width="16.625" style="1" customWidth="1"/>
    <col min="5" max="6" width="11.625" style="1" customWidth="1"/>
    <col min="7" max="7" width="7.625" style="1" customWidth="1"/>
    <col min="8" max="8" width="11.625" style="1" customWidth="1"/>
    <col min="9" max="16384" width="9" style="1"/>
  </cols>
  <sheetData>
    <row r="1" spans="1:8" ht="15.75">
      <c r="A1" s="67" t="s">
        <v>0</v>
      </c>
      <c r="B1" s="67"/>
      <c r="C1" s="67"/>
      <c r="D1" s="67"/>
      <c r="E1" s="67"/>
      <c r="F1" s="67"/>
      <c r="G1" s="67"/>
      <c r="H1" s="67"/>
    </row>
    <row r="2" spans="1:8">
      <c r="A2" s="3" t="s">
        <v>1</v>
      </c>
      <c r="B2" s="4" t="s">
        <v>2</v>
      </c>
      <c r="C2" s="5" t="s">
        <v>3</v>
      </c>
      <c r="D2" s="5" t="s">
        <v>4</v>
      </c>
      <c r="E2" s="3" t="s">
        <v>5</v>
      </c>
      <c r="F2" s="3" t="s">
        <v>6</v>
      </c>
      <c r="G2" s="5" t="s">
        <v>7</v>
      </c>
      <c r="H2" s="3" t="s">
        <v>8</v>
      </c>
    </row>
    <row r="3" spans="1:8" ht="22.5">
      <c r="A3" s="6">
        <v>1</v>
      </c>
      <c r="B3" s="7" t="s">
        <v>9</v>
      </c>
      <c r="C3" s="8" t="s">
        <v>10</v>
      </c>
      <c r="D3" s="8" t="s">
        <v>11</v>
      </c>
      <c r="E3" s="9"/>
      <c r="F3" s="9">
        <v>81</v>
      </c>
      <c r="G3" s="8" t="s">
        <v>12</v>
      </c>
      <c r="H3" s="9">
        <f>E3*F3</f>
        <v>0</v>
      </c>
    </row>
    <row r="4" spans="1:8" ht="22.5">
      <c r="A4" s="6">
        <v>2</v>
      </c>
      <c r="B4" s="7" t="s">
        <v>9</v>
      </c>
      <c r="C4" s="8" t="s">
        <v>13</v>
      </c>
      <c r="D4" s="8" t="s">
        <v>14</v>
      </c>
      <c r="E4" s="9"/>
      <c r="F4" s="9">
        <v>19</v>
      </c>
      <c r="G4" s="8" t="s">
        <v>12</v>
      </c>
      <c r="H4" s="9">
        <f t="shared" ref="H4:H29" si="0">E4*F4</f>
        <v>0</v>
      </c>
    </row>
    <row r="5" spans="1:8" ht="33.75">
      <c r="A5" s="6">
        <v>3</v>
      </c>
      <c r="B5" s="7" t="s">
        <v>9</v>
      </c>
      <c r="C5" s="8" t="s">
        <v>15</v>
      </c>
      <c r="D5" s="8" t="s">
        <v>16</v>
      </c>
      <c r="E5" s="9"/>
      <c r="F5" s="9">
        <v>34</v>
      </c>
      <c r="G5" s="8" t="s">
        <v>12</v>
      </c>
      <c r="H5" s="9">
        <f t="shared" si="0"/>
        <v>0</v>
      </c>
    </row>
    <row r="6" spans="1:8" ht="22.5">
      <c r="A6" s="6">
        <v>4</v>
      </c>
      <c r="B6" s="7" t="s">
        <v>9</v>
      </c>
      <c r="C6" s="8" t="s">
        <v>17</v>
      </c>
      <c r="D6" s="8" t="s">
        <v>18</v>
      </c>
      <c r="E6" s="9"/>
      <c r="F6" s="9">
        <v>34</v>
      </c>
      <c r="G6" s="8" t="s">
        <v>12</v>
      </c>
      <c r="H6" s="9">
        <f t="shared" si="0"/>
        <v>0</v>
      </c>
    </row>
    <row r="7" spans="1:8" ht="22.5">
      <c r="A7" s="6">
        <v>5</v>
      </c>
      <c r="B7" s="7" t="s">
        <v>9</v>
      </c>
      <c r="C7" s="8" t="s">
        <v>19</v>
      </c>
      <c r="D7" s="8" t="s">
        <v>20</v>
      </c>
      <c r="E7" s="9"/>
      <c r="F7" s="9">
        <v>500</v>
      </c>
      <c r="G7" s="8" t="s">
        <v>12</v>
      </c>
      <c r="H7" s="9">
        <f t="shared" si="0"/>
        <v>0</v>
      </c>
    </row>
    <row r="8" spans="1:8" ht="22.5">
      <c r="A8" s="6">
        <v>6</v>
      </c>
      <c r="B8" s="7" t="s">
        <v>9</v>
      </c>
      <c r="C8" s="8" t="s">
        <v>21</v>
      </c>
      <c r="D8" s="8" t="s">
        <v>22</v>
      </c>
      <c r="E8" s="9"/>
      <c r="F8" s="9">
        <v>6</v>
      </c>
      <c r="G8" s="8" t="s">
        <v>12</v>
      </c>
      <c r="H8" s="9">
        <f t="shared" si="0"/>
        <v>0</v>
      </c>
    </row>
    <row r="9" spans="1:8" ht="33.75">
      <c r="A9" s="6">
        <v>7</v>
      </c>
      <c r="B9" s="7" t="s">
        <v>9</v>
      </c>
      <c r="C9" s="8" t="s">
        <v>23</v>
      </c>
      <c r="D9" s="8" t="s">
        <v>24</v>
      </c>
      <c r="E9" s="9"/>
      <c r="F9" s="9">
        <v>57</v>
      </c>
      <c r="G9" s="8" t="s">
        <v>12</v>
      </c>
      <c r="H9" s="9">
        <f t="shared" si="0"/>
        <v>0</v>
      </c>
    </row>
    <row r="10" spans="1:8" ht="33.75">
      <c r="A10" s="6">
        <v>8</v>
      </c>
      <c r="B10" s="7" t="s">
        <v>9</v>
      </c>
      <c r="C10" s="8" t="s">
        <v>25</v>
      </c>
      <c r="D10" s="8" t="s">
        <v>26</v>
      </c>
      <c r="E10" s="9"/>
      <c r="F10" s="9">
        <v>5</v>
      </c>
      <c r="G10" s="8" t="s">
        <v>12</v>
      </c>
      <c r="H10" s="9">
        <f t="shared" si="0"/>
        <v>0</v>
      </c>
    </row>
    <row r="11" spans="1:8" ht="33.75">
      <c r="A11" s="6">
        <v>9</v>
      </c>
      <c r="B11" s="7" t="s">
        <v>9</v>
      </c>
      <c r="C11" s="8" t="s">
        <v>27</v>
      </c>
      <c r="D11" s="8" t="s">
        <v>28</v>
      </c>
      <c r="E11" s="9"/>
      <c r="F11" s="9">
        <v>8</v>
      </c>
      <c r="G11" s="8" t="s">
        <v>12</v>
      </c>
      <c r="H11" s="9">
        <f t="shared" si="0"/>
        <v>0</v>
      </c>
    </row>
    <row r="12" spans="1:8" ht="22.5">
      <c r="A12" s="6">
        <v>10</v>
      </c>
      <c r="B12" s="7" t="s">
        <v>9</v>
      </c>
      <c r="C12" s="8" t="s">
        <v>29</v>
      </c>
      <c r="D12" s="8" t="s">
        <v>30</v>
      </c>
      <c r="E12" s="9"/>
      <c r="F12" s="9">
        <v>2</v>
      </c>
      <c r="G12" s="8" t="s">
        <v>12</v>
      </c>
      <c r="H12" s="9">
        <f t="shared" si="0"/>
        <v>0</v>
      </c>
    </row>
    <row r="13" spans="1:8" ht="22.5">
      <c r="A13" s="6">
        <v>11</v>
      </c>
      <c r="B13" s="7" t="s">
        <v>9</v>
      </c>
      <c r="C13" s="8" t="s">
        <v>31</v>
      </c>
      <c r="D13" s="8" t="s">
        <v>32</v>
      </c>
      <c r="E13" s="9"/>
      <c r="F13" s="9">
        <v>34</v>
      </c>
      <c r="G13" s="8" t="s">
        <v>12</v>
      </c>
      <c r="H13" s="9">
        <f t="shared" si="0"/>
        <v>0</v>
      </c>
    </row>
    <row r="14" spans="1:8" ht="22.5">
      <c r="A14" s="6">
        <v>12</v>
      </c>
      <c r="B14" s="7" t="s">
        <v>9</v>
      </c>
      <c r="C14" s="8" t="s">
        <v>33</v>
      </c>
      <c r="D14" s="8" t="s">
        <v>34</v>
      </c>
      <c r="E14" s="9"/>
      <c r="F14" s="9">
        <v>1</v>
      </c>
      <c r="G14" s="8" t="s">
        <v>12</v>
      </c>
      <c r="H14" s="9">
        <f t="shared" si="0"/>
        <v>0</v>
      </c>
    </row>
    <row r="15" spans="1:8" ht="22.5">
      <c r="A15" s="6">
        <v>13</v>
      </c>
      <c r="B15" s="7" t="s">
        <v>9</v>
      </c>
      <c r="C15" s="8" t="s">
        <v>35</v>
      </c>
      <c r="D15" s="8" t="s">
        <v>36</v>
      </c>
      <c r="E15" s="9"/>
      <c r="F15" s="9">
        <v>13</v>
      </c>
      <c r="G15" s="8" t="s">
        <v>12</v>
      </c>
      <c r="H15" s="9">
        <f t="shared" si="0"/>
        <v>0</v>
      </c>
    </row>
    <row r="16" spans="1:8" ht="22.5">
      <c r="A16" s="6">
        <v>14</v>
      </c>
      <c r="B16" s="7" t="s">
        <v>9</v>
      </c>
      <c r="C16" s="8" t="s">
        <v>37</v>
      </c>
      <c r="D16" s="8" t="s">
        <v>38</v>
      </c>
      <c r="E16" s="9"/>
      <c r="F16" s="9">
        <v>5</v>
      </c>
      <c r="G16" s="8" t="s">
        <v>12</v>
      </c>
      <c r="H16" s="9">
        <f t="shared" si="0"/>
        <v>0</v>
      </c>
    </row>
    <row r="17" spans="1:8" ht="22.5">
      <c r="A17" s="6">
        <v>15</v>
      </c>
      <c r="B17" s="7" t="s">
        <v>9</v>
      </c>
      <c r="C17" s="8" t="s">
        <v>39</v>
      </c>
      <c r="D17" s="8" t="s">
        <v>40</v>
      </c>
      <c r="E17" s="9"/>
      <c r="F17" s="9">
        <v>3</v>
      </c>
      <c r="G17" s="8" t="s">
        <v>12</v>
      </c>
      <c r="H17" s="9">
        <f t="shared" si="0"/>
        <v>0</v>
      </c>
    </row>
    <row r="18" spans="1:8" ht="33.75">
      <c r="A18" s="6">
        <v>16</v>
      </c>
      <c r="B18" s="7" t="s">
        <v>9</v>
      </c>
      <c r="C18" s="8" t="s">
        <v>41</v>
      </c>
      <c r="D18" s="8" t="s">
        <v>42</v>
      </c>
      <c r="E18" s="9"/>
      <c r="F18" s="9">
        <v>81</v>
      </c>
      <c r="G18" s="8" t="s">
        <v>12</v>
      </c>
      <c r="H18" s="9">
        <f t="shared" si="0"/>
        <v>0</v>
      </c>
    </row>
    <row r="19" spans="1:8" ht="22.5">
      <c r="A19" s="6">
        <v>17</v>
      </c>
      <c r="B19" s="7" t="s">
        <v>9</v>
      </c>
      <c r="C19" s="8" t="s">
        <v>43</v>
      </c>
      <c r="D19" s="8" t="s">
        <v>44</v>
      </c>
      <c r="E19" s="9"/>
      <c r="F19" s="9">
        <v>1</v>
      </c>
      <c r="G19" s="8" t="s">
        <v>12</v>
      </c>
      <c r="H19" s="9">
        <f t="shared" si="0"/>
        <v>0</v>
      </c>
    </row>
    <row r="20" spans="1:8">
      <c r="A20" s="6">
        <v>18</v>
      </c>
      <c r="B20" s="7" t="s">
        <v>9</v>
      </c>
      <c r="C20" s="8" t="s">
        <v>45</v>
      </c>
      <c r="D20" s="8" t="s">
        <v>46</v>
      </c>
      <c r="E20" s="9"/>
      <c r="F20" s="9">
        <v>7</v>
      </c>
      <c r="G20" s="8" t="s">
        <v>12</v>
      </c>
      <c r="H20" s="9">
        <f t="shared" si="0"/>
        <v>0</v>
      </c>
    </row>
    <row r="21" spans="1:8" ht="22.5">
      <c r="A21" s="6">
        <v>19</v>
      </c>
      <c r="B21" s="7" t="s">
        <v>9</v>
      </c>
      <c r="C21" s="8" t="s">
        <v>47</v>
      </c>
      <c r="D21" s="8" t="s">
        <v>48</v>
      </c>
      <c r="E21" s="9"/>
      <c r="F21" s="9">
        <v>79</v>
      </c>
      <c r="G21" s="8" t="s">
        <v>12</v>
      </c>
      <c r="H21" s="9">
        <f t="shared" si="0"/>
        <v>0</v>
      </c>
    </row>
    <row r="22" spans="1:8" ht="22.5">
      <c r="A22" s="6">
        <v>20</v>
      </c>
      <c r="B22" s="7" t="s">
        <v>9</v>
      </c>
      <c r="C22" s="8" t="s">
        <v>49</v>
      </c>
      <c r="D22" s="8" t="s">
        <v>50</v>
      </c>
      <c r="E22" s="9"/>
      <c r="F22" s="9">
        <v>10</v>
      </c>
      <c r="G22" s="8" t="s">
        <v>12</v>
      </c>
      <c r="H22" s="9">
        <f t="shared" si="0"/>
        <v>0</v>
      </c>
    </row>
    <row r="23" spans="1:8" ht="33.75">
      <c r="A23" s="6">
        <v>21</v>
      </c>
      <c r="B23" s="7" t="s">
        <v>9</v>
      </c>
      <c r="C23" s="8" t="s">
        <v>51</v>
      </c>
      <c r="D23" s="8" t="s">
        <v>52</v>
      </c>
      <c r="E23" s="9"/>
      <c r="F23" s="9">
        <v>85</v>
      </c>
      <c r="G23" s="8" t="s">
        <v>53</v>
      </c>
      <c r="H23" s="9">
        <f t="shared" si="0"/>
        <v>0</v>
      </c>
    </row>
    <row r="24" spans="1:8" ht="22.5">
      <c r="A24" s="6">
        <v>22</v>
      </c>
      <c r="B24" s="7" t="s">
        <v>9</v>
      </c>
      <c r="C24" s="8" t="s">
        <v>54</v>
      </c>
      <c r="D24" s="8" t="s">
        <v>55</v>
      </c>
      <c r="E24" s="9"/>
      <c r="F24" s="9">
        <v>40</v>
      </c>
      <c r="G24" s="8" t="s">
        <v>53</v>
      </c>
      <c r="H24" s="9">
        <f t="shared" si="0"/>
        <v>0</v>
      </c>
    </row>
    <row r="25" spans="1:8" ht="22.5">
      <c r="A25" s="6">
        <v>23</v>
      </c>
      <c r="B25" s="7" t="s">
        <v>9</v>
      </c>
      <c r="C25" s="8" t="s">
        <v>56</v>
      </c>
      <c r="D25" s="8" t="s">
        <v>57</v>
      </c>
      <c r="E25" s="9"/>
      <c r="F25" s="9">
        <v>450</v>
      </c>
      <c r="G25" s="8" t="s">
        <v>53</v>
      </c>
      <c r="H25" s="9">
        <f t="shared" si="0"/>
        <v>0</v>
      </c>
    </row>
    <row r="26" spans="1:8" ht="22.5">
      <c r="A26" s="6">
        <v>24</v>
      </c>
      <c r="B26" s="7" t="s">
        <v>9</v>
      </c>
      <c r="C26" s="8" t="s">
        <v>58</v>
      </c>
      <c r="D26" s="8" t="s">
        <v>59</v>
      </c>
      <c r="E26" s="9"/>
      <c r="F26" s="9">
        <v>530</v>
      </c>
      <c r="G26" s="8" t="s">
        <v>53</v>
      </c>
      <c r="H26" s="9">
        <f t="shared" si="0"/>
        <v>0</v>
      </c>
    </row>
    <row r="27" spans="1:8" ht="22.5">
      <c r="A27" s="6">
        <v>25</v>
      </c>
      <c r="B27" s="7" t="s">
        <v>9</v>
      </c>
      <c r="C27" s="8" t="s">
        <v>60</v>
      </c>
      <c r="D27" s="8" t="s">
        <v>61</v>
      </c>
      <c r="E27" s="9"/>
      <c r="F27" s="9">
        <v>165</v>
      </c>
      <c r="G27" s="8" t="s">
        <v>53</v>
      </c>
      <c r="H27" s="9">
        <f t="shared" si="0"/>
        <v>0</v>
      </c>
    </row>
    <row r="28" spans="1:8" ht="22.5">
      <c r="A28" s="6">
        <v>26</v>
      </c>
      <c r="B28" s="7" t="s">
        <v>9</v>
      </c>
      <c r="C28" s="8" t="s">
        <v>62</v>
      </c>
      <c r="D28" s="8" t="s">
        <v>63</v>
      </c>
      <c r="E28" s="9"/>
      <c r="F28" s="9">
        <v>350</v>
      </c>
      <c r="G28" s="8" t="s">
        <v>12</v>
      </c>
      <c r="H28" s="9">
        <f t="shared" si="0"/>
        <v>0</v>
      </c>
    </row>
    <row r="29" spans="1:8" ht="22.5">
      <c r="A29" s="6">
        <v>27</v>
      </c>
      <c r="B29" s="7" t="s">
        <v>9</v>
      </c>
      <c r="C29" s="8" t="s">
        <v>64</v>
      </c>
      <c r="D29" s="8" t="s">
        <v>65</v>
      </c>
      <c r="E29" s="9"/>
      <c r="F29" s="9">
        <v>2</v>
      </c>
      <c r="G29" s="8" t="s">
        <v>12</v>
      </c>
      <c r="H29" s="9">
        <f t="shared" si="0"/>
        <v>0</v>
      </c>
    </row>
    <row r="30" spans="1:8" ht="12" thickBot="1">
      <c r="A30" s="10" t="s">
        <v>66</v>
      </c>
    </row>
    <row r="31" spans="1:8" ht="12.75" thickTop="1">
      <c r="A31" s="14"/>
      <c r="B31" s="14"/>
      <c r="C31" s="14"/>
      <c r="D31" s="14"/>
      <c r="E31" s="14"/>
      <c r="F31" s="14"/>
      <c r="G31" s="14"/>
      <c r="H31" s="15">
        <f>SUM(H3:H30)</f>
        <v>0</v>
      </c>
    </row>
    <row r="32" spans="1:8" ht="15.75">
      <c r="A32" s="67" t="s">
        <v>67</v>
      </c>
      <c r="B32" s="67"/>
      <c r="C32" s="67"/>
      <c r="D32" s="67"/>
      <c r="E32" s="67"/>
      <c r="F32" s="67"/>
      <c r="G32" s="67"/>
      <c r="H32" s="67"/>
    </row>
    <row r="33" spans="1:8">
      <c r="A33" s="3" t="s">
        <v>1</v>
      </c>
      <c r="B33" s="4" t="s">
        <v>2</v>
      </c>
      <c r="C33" s="5" t="s">
        <v>3</v>
      </c>
      <c r="D33" s="5" t="s">
        <v>4</v>
      </c>
      <c r="E33" s="3" t="s">
        <v>5</v>
      </c>
      <c r="F33" s="3" t="s">
        <v>6</v>
      </c>
      <c r="G33" s="5" t="s">
        <v>7</v>
      </c>
      <c r="H33" s="3" t="s">
        <v>8</v>
      </c>
    </row>
    <row r="34" spans="1:8">
      <c r="A34" s="6">
        <v>1</v>
      </c>
      <c r="B34" s="7" t="s">
        <v>9</v>
      </c>
      <c r="C34" s="8" t="s">
        <v>68</v>
      </c>
      <c r="D34" s="8" t="s">
        <v>69</v>
      </c>
      <c r="E34" s="9"/>
      <c r="F34" s="9">
        <v>17</v>
      </c>
      <c r="G34" s="8" t="s">
        <v>12</v>
      </c>
      <c r="H34" s="9">
        <f t="shared" ref="H34:H39" si="1">E34*F34</f>
        <v>0</v>
      </c>
    </row>
    <row r="35" spans="1:8" ht="22.5">
      <c r="A35" s="6">
        <v>2</v>
      </c>
      <c r="B35" s="7" t="s">
        <v>9</v>
      </c>
      <c r="C35" s="8" t="s">
        <v>70</v>
      </c>
      <c r="D35" s="8" t="s">
        <v>20</v>
      </c>
      <c r="E35" s="9"/>
      <c r="F35" s="9">
        <v>34</v>
      </c>
      <c r="G35" s="8" t="s">
        <v>12</v>
      </c>
      <c r="H35" s="9">
        <f t="shared" si="1"/>
        <v>0</v>
      </c>
    </row>
    <row r="36" spans="1:8" ht="33.75">
      <c r="A36" s="6">
        <v>3</v>
      </c>
      <c r="B36" s="7" t="s">
        <v>9</v>
      </c>
      <c r="C36" s="8" t="s">
        <v>71</v>
      </c>
      <c r="D36" s="8" t="s">
        <v>72</v>
      </c>
      <c r="E36" s="9"/>
      <c r="F36" s="9">
        <v>17</v>
      </c>
      <c r="G36" s="8" t="s">
        <v>12</v>
      </c>
      <c r="H36" s="9">
        <f t="shared" si="1"/>
        <v>0</v>
      </c>
    </row>
    <row r="37" spans="1:8" ht="22.5">
      <c r="A37" s="6">
        <v>4</v>
      </c>
      <c r="B37" s="7" t="s">
        <v>9</v>
      </c>
      <c r="C37" s="8" t="s">
        <v>73</v>
      </c>
      <c r="D37" s="8" t="s">
        <v>74</v>
      </c>
      <c r="E37" s="9"/>
      <c r="F37" s="9">
        <v>30</v>
      </c>
      <c r="G37" s="8" t="s">
        <v>12</v>
      </c>
      <c r="H37" s="9">
        <f t="shared" si="1"/>
        <v>0</v>
      </c>
    </row>
    <row r="38" spans="1:8" ht="22.5">
      <c r="A38" s="6">
        <v>5</v>
      </c>
      <c r="B38" s="7" t="s">
        <v>9</v>
      </c>
      <c r="C38" s="8" t="s">
        <v>75</v>
      </c>
      <c r="D38" s="8" t="s">
        <v>76</v>
      </c>
      <c r="E38" s="9"/>
      <c r="F38" s="9">
        <v>200</v>
      </c>
      <c r="G38" s="8" t="s">
        <v>53</v>
      </c>
      <c r="H38" s="9">
        <f t="shared" si="1"/>
        <v>0</v>
      </c>
    </row>
    <row r="39" spans="1:8" ht="22.5">
      <c r="A39" s="6">
        <v>6</v>
      </c>
      <c r="B39" s="7" t="s">
        <v>9</v>
      </c>
      <c r="C39" s="8" t="s">
        <v>77</v>
      </c>
      <c r="D39" s="8" t="s">
        <v>78</v>
      </c>
      <c r="E39" s="9"/>
      <c r="F39" s="9">
        <v>17</v>
      </c>
      <c r="G39" s="8" t="s">
        <v>12</v>
      </c>
      <c r="H39" s="9">
        <f t="shared" si="1"/>
        <v>0</v>
      </c>
    </row>
    <row r="40" spans="1:8" ht="12" thickBot="1">
      <c r="A40" s="10" t="s">
        <v>66</v>
      </c>
    </row>
    <row r="41" spans="1:8" ht="12.75" thickTop="1">
      <c r="A41" s="14"/>
      <c r="B41" s="14"/>
      <c r="C41" s="14"/>
      <c r="D41" s="14"/>
      <c r="E41" s="14"/>
      <c r="F41" s="14"/>
      <c r="G41" s="14"/>
      <c r="H41" s="15">
        <f>SUM(H34:H40)</f>
        <v>0</v>
      </c>
    </row>
    <row r="43" spans="1:8" ht="15.75">
      <c r="A43" s="67" t="s">
        <v>79</v>
      </c>
      <c r="B43" s="67"/>
      <c r="C43" s="67"/>
      <c r="D43" s="67"/>
      <c r="E43" s="67"/>
      <c r="F43" s="67"/>
      <c r="G43" s="67"/>
      <c r="H43" s="67"/>
    </row>
    <row r="44" spans="1:8">
      <c r="A44" s="3" t="s">
        <v>1</v>
      </c>
      <c r="B44" s="4" t="s">
        <v>2</v>
      </c>
      <c r="C44" s="5" t="s">
        <v>3</v>
      </c>
      <c r="D44" s="5" t="s">
        <v>4</v>
      </c>
      <c r="E44" s="3" t="s">
        <v>5</v>
      </c>
      <c r="F44" s="3" t="s">
        <v>6</v>
      </c>
      <c r="G44" s="5" t="s">
        <v>7</v>
      </c>
      <c r="H44" s="3" t="s">
        <v>8</v>
      </c>
    </row>
    <row r="45" spans="1:8" ht="22.5">
      <c r="A45" s="6">
        <v>1</v>
      </c>
      <c r="B45" s="7" t="s">
        <v>9</v>
      </c>
      <c r="C45" s="8" t="s">
        <v>80</v>
      </c>
      <c r="D45" s="8" t="s">
        <v>81</v>
      </c>
      <c r="E45" s="9"/>
      <c r="F45" s="9">
        <v>28.79</v>
      </c>
      <c r="G45" s="8" t="s">
        <v>82</v>
      </c>
      <c r="H45" s="9">
        <f>E45*F45</f>
        <v>0</v>
      </c>
    </row>
    <row r="46" spans="1:8" ht="22.5">
      <c r="A46" s="6">
        <v>2</v>
      </c>
      <c r="B46" s="7" t="s">
        <v>9</v>
      </c>
      <c r="C46" s="8" t="s">
        <v>83</v>
      </c>
      <c r="D46" s="8" t="s">
        <v>84</v>
      </c>
      <c r="E46" s="9"/>
      <c r="F46" s="9">
        <v>28.79</v>
      </c>
      <c r="G46" s="8" t="s">
        <v>82</v>
      </c>
      <c r="H46" s="9">
        <f>E46*F46</f>
        <v>0</v>
      </c>
    </row>
    <row r="47" spans="1:8" ht="12" thickBot="1">
      <c r="A47" s="10" t="s">
        <v>66</v>
      </c>
    </row>
    <row r="48" spans="1:8" ht="12.75" thickTop="1">
      <c r="A48" s="14"/>
      <c r="B48" s="14"/>
      <c r="C48" s="14"/>
      <c r="D48" s="14"/>
      <c r="E48" s="14"/>
      <c r="F48" s="14"/>
      <c r="G48" s="14"/>
      <c r="H48" s="15">
        <f>SUM(H45:H47)</f>
        <v>0</v>
      </c>
    </row>
    <row r="50" spans="1:8" ht="15.75">
      <c r="A50" s="67" t="s">
        <v>85</v>
      </c>
      <c r="B50" s="67"/>
      <c r="C50" s="67"/>
      <c r="D50" s="67"/>
      <c r="E50" s="67"/>
      <c r="F50" s="67"/>
      <c r="G50" s="67"/>
      <c r="H50" s="67"/>
    </row>
    <row r="51" spans="1:8">
      <c r="A51" s="3" t="s">
        <v>1</v>
      </c>
      <c r="B51" s="4" t="s">
        <v>2</v>
      </c>
      <c r="C51" s="5" t="s">
        <v>3</v>
      </c>
      <c r="D51" s="5" t="s">
        <v>4</v>
      </c>
      <c r="E51" s="3" t="s">
        <v>5</v>
      </c>
      <c r="F51" s="3" t="s">
        <v>6</v>
      </c>
      <c r="G51" s="5" t="s">
        <v>7</v>
      </c>
      <c r="H51" s="3" t="s">
        <v>8</v>
      </c>
    </row>
    <row r="52" spans="1:8" ht="22.5">
      <c r="A52" s="6">
        <v>1</v>
      </c>
      <c r="B52" s="7" t="s">
        <v>9</v>
      </c>
      <c r="C52" s="8" t="s">
        <v>86</v>
      </c>
      <c r="D52" s="8" t="s">
        <v>87</v>
      </c>
      <c r="E52" s="9"/>
      <c r="F52" s="9">
        <v>40</v>
      </c>
      <c r="G52" s="8" t="s">
        <v>12</v>
      </c>
      <c r="H52" s="9">
        <f>E52*F52</f>
        <v>0</v>
      </c>
    </row>
    <row r="53" spans="1:8" ht="22.5">
      <c r="A53" s="6">
        <v>2</v>
      </c>
      <c r="B53" s="7" t="s">
        <v>9</v>
      </c>
      <c r="C53" s="8" t="s">
        <v>88</v>
      </c>
      <c r="D53" s="8" t="s">
        <v>89</v>
      </c>
      <c r="E53" s="9"/>
      <c r="F53" s="9">
        <v>151</v>
      </c>
      <c r="G53" s="8" t="s">
        <v>12</v>
      </c>
      <c r="H53" s="9">
        <f t="shared" ref="H53:H59" si="2">E53*F53</f>
        <v>0</v>
      </c>
    </row>
    <row r="54" spans="1:8" ht="22.5">
      <c r="A54" s="6">
        <v>3</v>
      </c>
      <c r="B54" s="7" t="s">
        <v>9</v>
      </c>
      <c r="C54" s="8" t="s">
        <v>90</v>
      </c>
      <c r="D54" s="8" t="s">
        <v>91</v>
      </c>
      <c r="E54" s="9"/>
      <c r="F54" s="9">
        <v>177</v>
      </c>
      <c r="G54" s="8" t="s">
        <v>53</v>
      </c>
      <c r="H54" s="9">
        <f t="shared" si="2"/>
        <v>0</v>
      </c>
    </row>
    <row r="55" spans="1:8" ht="22.5">
      <c r="A55" s="6">
        <v>4</v>
      </c>
      <c r="B55" s="7" t="s">
        <v>9</v>
      </c>
      <c r="C55" s="8" t="s">
        <v>92</v>
      </c>
      <c r="D55" s="8" t="s">
        <v>93</v>
      </c>
      <c r="E55" s="9"/>
      <c r="F55" s="9">
        <v>40</v>
      </c>
      <c r="G55" s="8" t="s">
        <v>53</v>
      </c>
      <c r="H55" s="9">
        <f t="shared" si="2"/>
        <v>0</v>
      </c>
    </row>
    <row r="56" spans="1:8" ht="22.5">
      <c r="A56" s="6">
        <v>5</v>
      </c>
      <c r="B56" s="7" t="s">
        <v>9</v>
      </c>
      <c r="C56" s="8" t="s">
        <v>94</v>
      </c>
      <c r="D56" s="8" t="s">
        <v>95</v>
      </c>
      <c r="E56" s="9"/>
      <c r="F56" s="9">
        <v>62</v>
      </c>
      <c r="G56" s="8" t="s">
        <v>53</v>
      </c>
      <c r="H56" s="9">
        <f t="shared" si="2"/>
        <v>0</v>
      </c>
    </row>
    <row r="57" spans="1:8" ht="33.75">
      <c r="A57" s="6">
        <v>6</v>
      </c>
      <c r="B57" s="7" t="s">
        <v>9</v>
      </c>
      <c r="C57" s="8" t="s">
        <v>96</v>
      </c>
      <c r="D57" s="8" t="s">
        <v>97</v>
      </c>
      <c r="E57" s="9"/>
      <c r="F57" s="9">
        <v>74</v>
      </c>
      <c r="G57" s="8" t="s">
        <v>53</v>
      </c>
      <c r="H57" s="9">
        <f t="shared" si="2"/>
        <v>0</v>
      </c>
    </row>
    <row r="58" spans="1:8" ht="33.75">
      <c r="A58" s="6">
        <v>7</v>
      </c>
      <c r="B58" s="7" t="s">
        <v>9</v>
      </c>
      <c r="C58" s="8" t="s">
        <v>383</v>
      </c>
      <c r="D58" s="8" t="s">
        <v>386</v>
      </c>
      <c r="E58" s="9"/>
      <c r="F58" s="9">
        <v>0.67</v>
      </c>
      <c r="G58" s="8" t="s">
        <v>387</v>
      </c>
      <c r="H58" s="9">
        <f t="shared" si="2"/>
        <v>0</v>
      </c>
    </row>
    <row r="59" spans="1:8" ht="22.5">
      <c r="A59" s="6">
        <v>8</v>
      </c>
      <c r="B59" s="7" t="s">
        <v>9</v>
      </c>
      <c r="C59" s="8" t="s">
        <v>384</v>
      </c>
      <c r="D59" s="8" t="s">
        <v>385</v>
      </c>
      <c r="E59" s="9"/>
      <c r="F59" s="9">
        <v>14.74</v>
      </c>
      <c r="G59" s="8" t="s">
        <v>388</v>
      </c>
      <c r="H59" s="9">
        <f t="shared" si="2"/>
        <v>0</v>
      </c>
    </row>
    <row r="60" spans="1:8" ht="12" thickBot="1">
      <c r="A60" s="10" t="s">
        <v>66</v>
      </c>
    </row>
    <row r="61" spans="1:8" ht="12.75" thickTop="1">
      <c r="A61" s="14"/>
      <c r="B61" s="14"/>
      <c r="C61" s="14"/>
      <c r="D61" s="14"/>
      <c r="E61" s="14"/>
      <c r="F61" s="14"/>
      <c r="G61" s="14"/>
      <c r="H61" s="15">
        <f>SUM(H52:H60)</f>
        <v>0</v>
      </c>
    </row>
    <row r="63" spans="1:8" ht="15.75">
      <c r="A63" s="67" t="s">
        <v>98</v>
      </c>
      <c r="B63" s="67"/>
      <c r="C63" s="67"/>
      <c r="D63" s="67"/>
      <c r="E63" s="67"/>
      <c r="F63" s="67"/>
      <c r="G63" s="67"/>
      <c r="H63" s="67"/>
    </row>
    <row r="64" spans="1:8">
      <c r="A64" s="3" t="s">
        <v>1</v>
      </c>
      <c r="B64" s="4" t="s">
        <v>2</v>
      </c>
      <c r="C64" s="5" t="s">
        <v>3</v>
      </c>
      <c r="D64" s="5" t="s">
        <v>4</v>
      </c>
      <c r="E64" s="3" t="s">
        <v>5</v>
      </c>
      <c r="F64" s="3" t="s">
        <v>6</v>
      </c>
      <c r="G64" s="5" t="s">
        <v>7</v>
      </c>
      <c r="H64" s="3" t="s">
        <v>8</v>
      </c>
    </row>
    <row r="65" spans="1:8">
      <c r="A65" s="6">
        <v>1</v>
      </c>
      <c r="B65" s="7" t="s">
        <v>9</v>
      </c>
      <c r="C65" s="8" t="s">
        <v>99</v>
      </c>
      <c r="D65" s="8" t="s">
        <v>100</v>
      </c>
      <c r="E65" s="9"/>
      <c r="F65" s="9">
        <v>350</v>
      </c>
      <c r="G65" s="8" t="s">
        <v>82</v>
      </c>
      <c r="H65" s="9">
        <f>E65*F65</f>
        <v>0</v>
      </c>
    </row>
    <row r="66" spans="1:8">
      <c r="A66" s="6">
        <v>2</v>
      </c>
      <c r="B66" s="7" t="s">
        <v>9</v>
      </c>
      <c r="C66" s="8" t="s">
        <v>101</v>
      </c>
      <c r="D66" s="8" t="s">
        <v>102</v>
      </c>
      <c r="E66" s="9"/>
      <c r="F66" s="9">
        <v>300</v>
      </c>
      <c r="G66" s="8" t="s">
        <v>103</v>
      </c>
      <c r="H66" s="9">
        <f>E66*F66</f>
        <v>0</v>
      </c>
    </row>
    <row r="67" spans="1:8" ht="22.5">
      <c r="A67" s="6">
        <v>3</v>
      </c>
      <c r="B67" s="7" t="s">
        <v>9</v>
      </c>
      <c r="C67" s="8" t="s">
        <v>104</v>
      </c>
      <c r="D67" s="8" t="s">
        <v>105</v>
      </c>
      <c r="E67" s="9"/>
      <c r="F67" s="9">
        <v>350</v>
      </c>
      <c r="G67" s="8" t="s">
        <v>82</v>
      </c>
      <c r="H67" s="9">
        <f>E67*F67</f>
        <v>0</v>
      </c>
    </row>
    <row r="68" spans="1:8" ht="45">
      <c r="A68" s="6">
        <v>4</v>
      </c>
      <c r="B68" s="7" t="s">
        <v>9</v>
      </c>
      <c r="C68" s="8" t="s">
        <v>106</v>
      </c>
      <c r="D68" s="8" t="s">
        <v>107</v>
      </c>
      <c r="E68" s="9"/>
      <c r="F68" s="9">
        <v>350</v>
      </c>
      <c r="G68" s="8" t="s">
        <v>82</v>
      </c>
      <c r="H68" s="9">
        <f>E68*F68</f>
        <v>0</v>
      </c>
    </row>
    <row r="69" spans="1:8" ht="12" thickBot="1">
      <c r="A69" s="10" t="s">
        <v>66</v>
      </c>
    </row>
    <row r="70" spans="1:8" ht="12.75" thickTop="1">
      <c r="A70" s="14"/>
      <c r="B70" s="14"/>
      <c r="C70" s="14"/>
      <c r="D70" s="14"/>
      <c r="E70" s="14"/>
      <c r="F70" s="14"/>
      <c r="G70" s="14"/>
      <c r="H70" s="15">
        <f>SUM(H65:H69)</f>
        <v>0</v>
      </c>
    </row>
    <row r="72" spans="1:8" ht="15.75">
      <c r="A72" s="67" t="s">
        <v>108</v>
      </c>
      <c r="B72" s="67"/>
      <c r="C72" s="67"/>
      <c r="D72" s="67"/>
      <c r="E72" s="67"/>
      <c r="F72" s="67"/>
      <c r="G72" s="67"/>
      <c r="H72" s="67"/>
    </row>
    <row r="73" spans="1:8">
      <c r="A73" s="3" t="s">
        <v>1</v>
      </c>
      <c r="B73" s="4" t="s">
        <v>2</v>
      </c>
      <c r="C73" s="5" t="s">
        <v>3</v>
      </c>
      <c r="D73" s="5" t="s">
        <v>4</v>
      </c>
      <c r="E73" s="3" t="s">
        <v>5</v>
      </c>
      <c r="F73" s="3" t="s">
        <v>6</v>
      </c>
      <c r="G73" s="5" t="s">
        <v>7</v>
      </c>
      <c r="H73" s="3" t="s">
        <v>8</v>
      </c>
    </row>
    <row r="74" spans="1:8">
      <c r="A74" s="6">
        <v>1</v>
      </c>
      <c r="B74" s="7" t="s">
        <v>9</v>
      </c>
      <c r="C74" s="8" t="s">
        <v>109</v>
      </c>
      <c r="D74" s="8" t="s">
        <v>110</v>
      </c>
      <c r="E74" s="9"/>
      <c r="F74" s="9">
        <v>1</v>
      </c>
      <c r="G74" s="8" t="s">
        <v>12</v>
      </c>
      <c r="H74" s="9">
        <f>E74*F74</f>
        <v>0</v>
      </c>
    </row>
    <row r="75" spans="1:8" ht="22.5">
      <c r="A75" s="6">
        <v>2</v>
      </c>
      <c r="B75" s="7" t="s">
        <v>9</v>
      </c>
      <c r="C75" s="8" t="s">
        <v>111</v>
      </c>
      <c r="D75" s="8" t="s">
        <v>112</v>
      </c>
      <c r="E75" s="9"/>
      <c r="F75" s="9">
        <v>1</v>
      </c>
      <c r="G75" s="8" t="s">
        <v>12</v>
      </c>
      <c r="H75" s="9">
        <f t="shared" ref="H75:H93" si="3">E75*F75</f>
        <v>0</v>
      </c>
    </row>
    <row r="76" spans="1:8">
      <c r="A76" s="6">
        <v>3</v>
      </c>
      <c r="B76" s="7" t="s">
        <v>9</v>
      </c>
      <c r="C76" s="8" t="s">
        <v>113</v>
      </c>
      <c r="D76" s="8" t="s">
        <v>114</v>
      </c>
      <c r="E76" s="9"/>
      <c r="F76" s="9">
        <v>30</v>
      </c>
      <c r="G76" s="8" t="s">
        <v>12</v>
      </c>
      <c r="H76" s="9">
        <f t="shared" si="3"/>
        <v>0</v>
      </c>
    </row>
    <row r="77" spans="1:8" ht="22.5">
      <c r="A77" s="6">
        <v>4</v>
      </c>
      <c r="B77" s="7" t="s">
        <v>9</v>
      </c>
      <c r="C77" s="8" t="s">
        <v>115</v>
      </c>
      <c r="D77" s="8" t="s">
        <v>116</v>
      </c>
      <c r="E77" s="9"/>
      <c r="F77" s="9">
        <v>138</v>
      </c>
      <c r="G77" s="8" t="s">
        <v>12</v>
      </c>
      <c r="H77" s="9">
        <f t="shared" si="3"/>
        <v>0</v>
      </c>
    </row>
    <row r="78" spans="1:8" ht="22.5">
      <c r="A78" s="6">
        <v>5</v>
      </c>
      <c r="B78" s="7" t="s">
        <v>9</v>
      </c>
      <c r="C78" s="8" t="s">
        <v>117</v>
      </c>
      <c r="D78" s="8" t="s">
        <v>118</v>
      </c>
      <c r="E78" s="9"/>
      <c r="F78" s="9">
        <v>2</v>
      </c>
      <c r="G78" s="8" t="s">
        <v>12</v>
      </c>
      <c r="H78" s="9">
        <f t="shared" si="3"/>
        <v>0</v>
      </c>
    </row>
    <row r="79" spans="1:8" ht="22.5">
      <c r="A79" s="6">
        <v>6</v>
      </c>
      <c r="B79" s="7" t="s">
        <v>9</v>
      </c>
      <c r="C79" s="8" t="s">
        <v>119</v>
      </c>
      <c r="D79" s="8" t="s">
        <v>120</v>
      </c>
      <c r="E79" s="9"/>
      <c r="F79" s="9">
        <v>1</v>
      </c>
      <c r="G79" s="8" t="s">
        <v>12</v>
      </c>
      <c r="H79" s="9">
        <f t="shared" si="3"/>
        <v>0</v>
      </c>
    </row>
    <row r="80" spans="1:8" ht="33.75">
      <c r="A80" s="6">
        <v>7</v>
      </c>
      <c r="B80" s="7" t="s">
        <v>9</v>
      </c>
      <c r="C80" s="8" t="s">
        <v>121</v>
      </c>
      <c r="D80" s="8" t="s">
        <v>122</v>
      </c>
      <c r="E80" s="9"/>
      <c r="F80" s="9">
        <v>1</v>
      </c>
      <c r="G80" s="8" t="s">
        <v>12</v>
      </c>
      <c r="H80" s="9">
        <f t="shared" si="3"/>
        <v>0</v>
      </c>
    </row>
    <row r="81" spans="1:8" ht="22.5">
      <c r="A81" s="6">
        <v>8</v>
      </c>
      <c r="B81" s="7" t="s">
        <v>9</v>
      </c>
      <c r="C81" s="8" t="s">
        <v>123</v>
      </c>
      <c r="D81" s="8" t="s">
        <v>124</v>
      </c>
      <c r="E81" s="9"/>
      <c r="F81" s="9">
        <v>4</v>
      </c>
      <c r="G81" s="8" t="s">
        <v>12</v>
      </c>
      <c r="H81" s="9">
        <f t="shared" si="3"/>
        <v>0</v>
      </c>
    </row>
    <row r="82" spans="1:8">
      <c r="A82" s="6">
        <v>9</v>
      </c>
      <c r="B82" s="7" t="s">
        <v>9</v>
      </c>
      <c r="C82" s="8" t="s">
        <v>125</v>
      </c>
      <c r="D82" s="8" t="s">
        <v>126</v>
      </c>
      <c r="E82" s="9"/>
      <c r="F82" s="9">
        <v>18</v>
      </c>
      <c r="G82" s="8" t="s">
        <v>12</v>
      </c>
      <c r="H82" s="9">
        <f t="shared" si="3"/>
        <v>0</v>
      </c>
    </row>
    <row r="83" spans="1:8" ht="22.5">
      <c r="A83" s="6">
        <v>10</v>
      </c>
      <c r="B83" s="7" t="s">
        <v>9</v>
      </c>
      <c r="C83" s="8" t="s">
        <v>127</v>
      </c>
      <c r="D83" s="8" t="s">
        <v>128</v>
      </c>
      <c r="E83" s="9"/>
      <c r="F83" s="9">
        <v>1</v>
      </c>
      <c r="G83" s="8" t="s">
        <v>12</v>
      </c>
      <c r="H83" s="9">
        <f t="shared" si="3"/>
        <v>0</v>
      </c>
    </row>
    <row r="84" spans="1:8">
      <c r="A84" s="6">
        <v>11</v>
      </c>
      <c r="B84" s="7" t="s">
        <v>9</v>
      </c>
      <c r="C84" s="8" t="s">
        <v>129</v>
      </c>
      <c r="D84" s="8" t="s">
        <v>130</v>
      </c>
      <c r="E84" s="9"/>
      <c r="F84" s="9">
        <v>1</v>
      </c>
      <c r="G84" s="8" t="s">
        <v>12</v>
      </c>
      <c r="H84" s="9">
        <f t="shared" si="3"/>
        <v>0</v>
      </c>
    </row>
    <row r="85" spans="1:8" ht="22.5">
      <c r="A85" s="6">
        <v>12</v>
      </c>
      <c r="B85" s="7" t="s">
        <v>9</v>
      </c>
      <c r="C85" s="8" t="s">
        <v>131</v>
      </c>
      <c r="D85" s="8" t="s">
        <v>132</v>
      </c>
      <c r="E85" s="9"/>
      <c r="F85" s="9">
        <v>40</v>
      </c>
      <c r="G85" s="8" t="s">
        <v>12</v>
      </c>
      <c r="H85" s="9">
        <f t="shared" si="3"/>
        <v>0</v>
      </c>
    </row>
    <row r="86" spans="1:8" ht="22.5">
      <c r="A86" s="6">
        <v>13</v>
      </c>
      <c r="B86" s="7" t="s">
        <v>9</v>
      </c>
      <c r="C86" s="8" t="s">
        <v>133</v>
      </c>
      <c r="D86" s="8" t="s">
        <v>134</v>
      </c>
      <c r="E86" s="9"/>
      <c r="F86" s="9">
        <v>1</v>
      </c>
      <c r="G86" s="8" t="s">
        <v>12</v>
      </c>
      <c r="H86" s="9">
        <f t="shared" si="3"/>
        <v>0</v>
      </c>
    </row>
    <row r="87" spans="1:8" ht="22.5">
      <c r="A87" s="6">
        <v>14</v>
      </c>
      <c r="B87" s="7" t="s">
        <v>9</v>
      </c>
      <c r="C87" s="8" t="s">
        <v>135</v>
      </c>
      <c r="D87" s="8" t="s">
        <v>136</v>
      </c>
      <c r="E87" s="9"/>
      <c r="F87" s="9">
        <v>3</v>
      </c>
      <c r="G87" s="8" t="s">
        <v>12</v>
      </c>
      <c r="H87" s="9">
        <f t="shared" si="3"/>
        <v>0</v>
      </c>
    </row>
    <row r="88" spans="1:8" ht="22.5">
      <c r="A88" s="6">
        <v>15</v>
      </c>
      <c r="B88" s="7" t="s">
        <v>9</v>
      </c>
      <c r="C88" s="8" t="s">
        <v>137</v>
      </c>
      <c r="D88" s="8" t="s">
        <v>138</v>
      </c>
      <c r="E88" s="9"/>
      <c r="F88" s="9">
        <v>1</v>
      </c>
      <c r="G88" s="8" t="s">
        <v>12</v>
      </c>
      <c r="H88" s="9">
        <f t="shared" si="3"/>
        <v>0</v>
      </c>
    </row>
    <row r="89" spans="1:8" ht="22.5">
      <c r="A89" s="6">
        <v>16</v>
      </c>
      <c r="B89" s="7" t="s">
        <v>9</v>
      </c>
      <c r="C89" s="8" t="s">
        <v>139</v>
      </c>
      <c r="D89" s="8" t="s">
        <v>140</v>
      </c>
      <c r="E89" s="9"/>
      <c r="F89" s="9">
        <v>1</v>
      </c>
      <c r="G89" s="8" t="s">
        <v>12</v>
      </c>
      <c r="H89" s="9">
        <f t="shared" si="3"/>
        <v>0</v>
      </c>
    </row>
    <row r="90" spans="1:8" ht="22.5">
      <c r="A90" s="6">
        <v>17</v>
      </c>
      <c r="B90" s="7" t="s">
        <v>9</v>
      </c>
      <c r="C90" s="8" t="s">
        <v>141</v>
      </c>
      <c r="D90" s="8" t="s">
        <v>142</v>
      </c>
      <c r="E90" s="9"/>
      <c r="F90" s="9">
        <v>1</v>
      </c>
      <c r="G90" s="8" t="s">
        <v>12</v>
      </c>
      <c r="H90" s="9">
        <f t="shared" si="3"/>
        <v>0</v>
      </c>
    </row>
    <row r="91" spans="1:8" ht="22.5">
      <c r="A91" s="6">
        <v>18</v>
      </c>
      <c r="B91" s="7" t="s">
        <v>9</v>
      </c>
      <c r="C91" s="8" t="s">
        <v>143</v>
      </c>
      <c r="D91" s="8" t="s">
        <v>144</v>
      </c>
      <c r="E91" s="9"/>
      <c r="F91" s="9">
        <v>104</v>
      </c>
      <c r="G91" s="8" t="s">
        <v>12</v>
      </c>
      <c r="H91" s="9">
        <f t="shared" si="3"/>
        <v>0</v>
      </c>
    </row>
    <row r="92" spans="1:8" ht="22.5">
      <c r="A92" s="6">
        <v>19</v>
      </c>
      <c r="B92" s="7" t="s">
        <v>9</v>
      </c>
      <c r="C92" s="8" t="s">
        <v>145</v>
      </c>
      <c r="D92" s="8" t="s">
        <v>146</v>
      </c>
      <c r="E92" s="9"/>
      <c r="F92" s="9">
        <v>18</v>
      </c>
      <c r="G92" s="8" t="s">
        <v>12</v>
      </c>
      <c r="H92" s="9">
        <f t="shared" si="3"/>
        <v>0</v>
      </c>
    </row>
    <row r="93" spans="1:8" ht="21.75" customHeight="1">
      <c r="A93" s="6">
        <v>20</v>
      </c>
      <c r="B93" s="7" t="s">
        <v>9</v>
      </c>
      <c r="C93" s="8" t="s">
        <v>147</v>
      </c>
      <c r="D93" s="8" t="s">
        <v>148</v>
      </c>
      <c r="E93" s="9"/>
      <c r="F93" s="9">
        <v>16</v>
      </c>
      <c r="G93" s="8" t="s">
        <v>12</v>
      </c>
      <c r="H93" s="9">
        <f t="shared" si="3"/>
        <v>0</v>
      </c>
    </row>
    <row r="94" spans="1:8" ht="12" thickBot="1">
      <c r="A94" s="10" t="s">
        <v>66</v>
      </c>
    </row>
    <row r="95" spans="1:8" ht="12.75" thickTop="1">
      <c r="A95" s="14"/>
      <c r="B95" s="14"/>
      <c r="C95" s="14"/>
      <c r="D95" s="14"/>
      <c r="E95" s="14"/>
      <c r="F95" s="14"/>
      <c r="G95" s="14"/>
      <c r="H95" s="15">
        <f>SUM(H74:H94)</f>
        <v>0</v>
      </c>
    </row>
    <row r="97" spans="1:8" ht="15.75">
      <c r="A97" s="67" t="s">
        <v>149</v>
      </c>
      <c r="B97" s="67"/>
      <c r="C97" s="67"/>
      <c r="D97" s="67"/>
      <c r="E97" s="67"/>
      <c r="F97" s="67"/>
      <c r="G97" s="67"/>
      <c r="H97" s="67"/>
    </row>
    <row r="98" spans="1:8">
      <c r="A98" s="3" t="s">
        <v>1</v>
      </c>
      <c r="B98" s="4" t="s">
        <v>2</v>
      </c>
      <c r="C98" s="5" t="s">
        <v>3</v>
      </c>
      <c r="D98" s="5" t="s">
        <v>4</v>
      </c>
      <c r="E98" s="3" t="s">
        <v>5</v>
      </c>
      <c r="F98" s="3" t="s">
        <v>6</v>
      </c>
      <c r="G98" s="5" t="s">
        <v>7</v>
      </c>
      <c r="H98" s="3" t="s">
        <v>8</v>
      </c>
    </row>
    <row r="99" spans="1:8" ht="22.5">
      <c r="A99" s="6">
        <v>1</v>
      </c>
      <c r="B99" s="7" t="s">
        <v>9</v>
      </c>
      <c r="C99" s="8" t="s">
        <v>150</v>
      </c>
      <c r="D99" s="8" t="s">
        <v>151</v>
      </c>
      <c r="E99" s="9"/>
      <c r="F99" s="9">
        <v>650</v>
      </c>
      <c r="G99" s="8" t="s">
        <v>82</v>
      </c>
      <c r="H99" s="9">
        <f>E99*F99</f>
        <v>0</v>
      </c>
    </row>
    <row r="100" spans="1:8" ht="22.5">
      <c r="A100" s="6">
        <v>2</v>
      </c>
      <c r="B100" s="7" t="s">
        <v>9</v>
      </c>
      <c r="C100" s="8" t="s">
        <v>152</v>
      </c>
      <c r="D100" s="8" t="s">
        <v>153</v>
      </c>
      <c r="E100" s="9"/>
      <c r="F100" s="9">
        <v>40</v>
      </c>
      <c r="G100" s="8" t="s">
        <v>154</v>
      </c>
      <c r="H100" s="9">
        <f>E100*F100</f>
        <v>0</v>
      </c>
    </row>
    <row r="101" spans="1:8" ht="12" thickBot="1">
      <c r="A101" s="10" t="s">
        <v>66</v>
      </c>
    </row>
    <row r="102" spans="1:8" ht="12.75" thickTop="1">
      <c r="A102" s="14"/>
      <c r="B102" s="14"/>
      <c r="C102" s="14"/>
      <c r="D102" s="14"/>
      <c r="E102" s="14"/>
      <c r="F102" s="14"/>
      <c r="G102" s="14"/>
      <c r="H102" s="15">
        <f>SUM(H99:H101)</f>
        <v>0</v>
      </c>
    </row>
    <row r="104" spans="1:8" ht="15.75">
      <c r="A104" s="67" t="s">
        <v>155</v>
      </c>
      <c r="B104" s="67"/>
      <c r="C104" s="67"/>
      <c r="D104" s="67"/>
      <c r="E104" s="67"/>
      <c r="F104" s="67"/>
      <c r="G104" s="67"/>
      <c r="H104" s="67"/>
    </row>
    <row r="105" spans="1:8">
      <c r="A105" s="3" t="s">
        <v>1</v>
      </c>
      <c r="B105" s="4" t="s">
        <v>2</v>
      </c>
      <c r="C105" s="5" t="s">
        <v>3</v>
      </c>
      <c r="D105" s="5" t="s">
        <v>4</v>
      </c>
      <c r="E105" s="3" t="s">
        <v>5</v>
      </c>
      <c r="F105" s="3" t="s">
        <v>6</v>
      </c>
      <c r="G105" s="5" t="s">
        <v>7</v>
      </c>
      <c r="H105" s="3" t="s">
        <v>8</v>
      </c>
    </row>
    <row r="106" spans="1:8">
      <c r="A106" s="6">
        <v>1</v>
      </c>
      <c r="B106" s="7" t="s">
        <v>9</v>
      </c>
      <c r="C106" s="8" t="s">
        <v>156</v>
      </c>
      <c r="D106" s="8" t="s">
        <v>157</v>
      </c>
      <c r="E106" s="9"/>
      <c r="F106" s="9">
        <v>15</v>
      </c>
      <c r="G106" s="8" t="s">
        <v>12</v>
      </c>
      <c r="H106" s="9">
        <f>E106*F106</f>
        <v>0</v>
      </c>
    </row>
    <row r="107" spans="1:8" ht="22.5">
      <c r="A107" s="6">
        <v>2</v>
      </c>
      <c r="B107" s="7" t="s">
        <v>9</v>
      </c>
      <c r="C107" s="8" t="s">
        <v>158</v>
      </c>
      <c r="D107" s="8" t="s">
        <v>159</v>
      </c>
      <c r="E107" s="9"/>
      <c r="F107" s="9">
        <v>200</v>
      </c>
      <c r="G107" s="8" t="s">
        <v>53</v>
      </c>
      <c r="H107" s="9">
        <f t="shared" ref="H107:H153" si="4">E107*F107</f>
        <v>0</v>
      </c>
    </row>
    <row r="108" spans="1:8">
      <c r="A108" s="6">
        <v>3</v>
      </c>
      <c r="B108" s="7" t="s">
        <v>9</v>
      </c>
      <c r="C108" s="8" t="s">
        <v>160</v>
      </c>
      <c r="D108" s="8" t="s">
        <v>161</v>
      </c>
      <c r="E108" s="9"/>
      <c r="F108" s="9">
        <v>8</v>
      </c>
      <c r="G108" s="8" t="s">
        <v>12</v>
      </c>
      <c r="H108" s="9">
        <f t="shared" si="4"/>
        <v>0</v>
      </c>
    </row>
    <row r="109" spans="1:8">
      <c r="A109" s="6">
        <v>4</v>
      </c>
      <c r="B109" s="7" t="s">
        <v>9</v>
      </c>
      <c r="C109" s="8" t="s">
        <v>162</v>
      </c>
      <c r="D109" s="8" t="s">
        <v>163</v>
      </c>
      <c r="E109" s="9"/>
      <c r="F109" s="9">
        <v>18</v>
      </c>
      <c r="G109" s="8" t="s">
        <v>12</v>
      </c>
      <c r="H109" s="9">
        <f t="shared" si="4"/>
        <v>0</v>
      </c>
    </row>
    <row r="110" spans="1:8" ht="22.5">
      <c r="A110" s="6">
        <v>5</v>
      </c>
      <c r="B110" s="7" t="s">
        <v>9</v>
      </c>
      <c r="C110" s="8" t="s">
        <v>164</v>
      </c>
      <c r="D110" s="8" t="s">
        <v>165</v>
      </c>
      <c r="E110" s="9"/>
      <c r="F110" s="9">
        <v>200</v>
      </c>
      <c r="G110" s="8" t="s">
        <v>12</v>
      </c>
      <c r="H110" s="9">
        <f t="shared" si="4"/>
        <v>0</v>
      </c>
    </row>
    <row r="111" spans="1:8" ht="22.5">
      <c r="A111" s="6">
        <v>6</v>
      </c>
      <c r="B111" s="7" t="s">
        <v>9</v>
      </c>
      <c r="C111" s="8" t="s">
        <v>166</v>
      </c>
      <c r="D111" s="8" t="s">
        <v>167</v>
      </c>
      <c r="E111" s="9"/>
      <c r="F111" s="9">
        <v>200</v>
      </c>
      <c r="G111" s="8" t="s">
        <v>12</v>
      </c>
      <c r="H111" s="9">
        <f t="shared" si="4"/>
        <v>0</v>
      </c>
    </row>
    <row r="112" spans="1:8" ht="22.5">
      <c r="A112" s="6">
        <v>7</v>
      </c>
      <c r="B112" s="7" t="s">
        <v>9</v>
      </c>
      <c r="C112" s="8" t="s">
        <v>166</v>
      </c>
      <c r="D112" s="8" t="s">
        <v>167</v>
      </c>
      <c r="E112" s="9"/>
      <c r="F112" s="9">
        <v>34</v>
      </c>
      <c r="G112" s="8" t="s">
        <v>12</v>
      </c>
      <c r="H112" s="9">
        <f t="shared" si="4"/>
        <v>0</v>
      </c>
    </row>
    <row r="113" spans="1:8" ht="22.5">
      <c r="A113" s="6">
        <v>8</v>
      </c>
      <c r="B113" s="7" t="s">
        <v>9</v>
      </c>
      <c r="C113" s="8" t="s">
        <v>168</v>
      </c>
      <c r="D113" s="8" t="s">
        <v>169</v>
      </c>
      <c r="E113" s="9"/>
      <c r="F113" s="9">
        <v>100</v>
      </c>
      <c r="G113" s="8" t="s">
        <v>12</v>
      </c>
      <c r="H113" s="9">
        <f t="shared" si="4"/>
        <v>0</v>
      </c>
    </row>
    <row r="114" spans="1:8" ht="22.5">
      <c r="A114" s="6">
        <v>9</v>
      </c>
      <c r="B114" s="7" t="s">
        <v>9</v>
      </c>
      <c r="C114" s="8" t="s">
        <v>170</v>
      </c>
      <c r="D114" s="8" t="s">
        <v>171</v>
      </c>
      <c r="E114" s="9"/>
      <c r="F114" s="9">
        <v>3</v>
      </c>
      <c r="G114" s="8" t="s">
        <v>12</v>
      </c>
      <c r="H114" s="9">
        <f t="shared" si="4"/>
        <v>0</v>
      </c>
    </row>
    <row r="115" spans="1:8" ht="33.75">
      <c r="A115" s="6">
        <v>10</v>
      </c>
      <c r="B115" s="7" t="s">
        <v>9</v>
      </c>
      <c r="C115" s="8" t="s">
        <v>172</v>
      </c>
      <c r="D115" s="8" t="s">
        <v>173</v>
      </c>
      <c r="E115" s="9"/>
      <c r="F115" s="9">
        <v>2</v>
      </c>
      <c r="G115" s="8" t="s">
        <v>12</v>
      </c>
      <c r="H115" s="9">
        <f t="shared" si="4"/>
        <v>0</v>
      </c>
    </row>
    <row r="116" spans="1:8" ht="22.5">
      <c r="A116" s="6">
        <v>11</v>
      </c>
      <c r="B116" s="7" t="s">
        <v>9</v>
      </c>
      <c r="C116" s="8" t="s">
        <v>174</v>
      </c>
      <c r="D116" s="8" t="s">
        <v>175</v>
      </c>
      <c r="E116" s="9"/>
      <c r="F116" s="9">
        <v>2</v>
      </c>
      <c r="G116" s="8" t="s">
        <v>12</v>
      </c>
      <c r="H116" s="9">
        <f t="shared" si="4"/>
        <v>0</v>
      </c>
    </row>
    <row r="117" spans="1:8">
      <c r="A117" s="6">
        <v>12</v>
      </c>
      <c r="B117" s="7" t="s">
        <v>9</v>
      </c>
      <c r="C117" s="8" t="s">
        <v>176</v>
      </c>
      <c r="D117" s="8" t="s">
        <v>177</v>
      </c>
      <c r="E117" s="9"/>
      <c r="F117" s="9">
        <v>40</v>
      </c>
      <c r="G117" s="8" t="s">
        <v>53</v>
      </c>
      <c r="H117" s="9">
        <f t="shared" si="4"/>
        <v>0</v>
      </c>
    </row>
    <row r="118" spans="1:8">
      <c r="A118" s="6">
        <v>13</v>
      </c>
      <c r="B118" s="7" t="s">
        <v>9</v>
      </c>
      <c r="C118" s="8" t="s">
        <v>178</v>
      </c>
      <c r="D118" s="8" t="s">
        <v>179</v>
      </c>
      <c r="E118" s="9"/>
      <c r="F118" s="9">
        <v>530</v>
      </c>
      <c r="G118" s="8" t="s">
        <v>53</v>
      </c>
      <c r="H118" s="9">
        <f t="shared" si="4"/>
        <v>0</v>
      </c>
    </row>
    <row r="119" spans="1:8">
      <c r="A119" s="6">
        <v>14</v>
      </c>
      <c r="B119" s="7" t="s">
        <v>9</v>
      </c>
      <c r="C119" s="8" t="s">
        <v>180</v>
      </c>
      <c r="D119" s="8" t="s">
        <v>181</v>
      </c>
      <c r="E119" s="9"/>
      <c r="F119" s="9">
        <v>165</v>
      </c>
      <c r="G119" s="8" t="s">
        <v>53</v>
      </c>
      <c r="H119" s="9">
        <f t="shared" si="4"/>
        <v>0</v>
      </c>
    </row>
    <row r="120" spans="1:8">
      <c r="A120" s="6">
        <v>15</v>
      </c>
      <c r="B120" s="7" t="s">
        <v>9</v>
      </c>
      <c r="C120" s="8" t="s">
        <v>182</v>
      </c>
      <c r="D120" s="8" t="s">
        <v>183</v>
      </c>
      <c r="E120" s="9"/>
      <c r="F120" s="9">
        <v>450</v>
      </c>
      <c r="G120" s="8" t="s">
        <v>53</v>
      </c>
      <c r="H120" s="9">
        <f t="shared" si="4"/>
        <v>0</v>
      </c>
    </row>
    <row r="121" spans="1:8" ht="22.5">
      <c r="A121" s="6">
        <v>16</v>
      </c>
      <c r="B121" s="7" t="s">
        <v>9</v>
      </c>
      <c r="C121" s="8" t="s">
        <v>184</v>
      </c>
      <c r="D121" s="8" t="s">
        <v>185</v>
      </c>
      <c r="E121" s="9"/>
      <c r="F121" s="9">
        <v>10</v>
      </c>
      <c r="G121" s="8" t="s">
        <v>186</v>
      </c>
      <c r="H121" s="9">
        <f t="shared" si="4"/>
        <v>0</v>
      </c>
    </row>
    <row r="122" spans="1:8" ht="33.75">
      <c r="A122" s="6">
        <v>17</v>
      </c>
      <c r="B122" s="7" t="s">
        <v>9</v>
      </c>
      <c r="C122" s="8" t="s">
        <v>187</v>
      </c>
      <c r="D122" s="8" t="s">
        <v>188</v>
      </c>
      <c r="E122" s="9"/>
      <c r="F122" s="9">
        <v>2</v>
      </c>
      <c r="G122" s="8" t="s">
        <v>12</v>
      </c>
      <c r="H122" s="9">
        <f t="shared" si="4"/>
        <v>0</v>
      </c>
    </row>
    <row r="123" spans="1:8" ht="33.75">
      <c r="A123" s="6">
        <v>18</v>
      </c>
      <c r="B123" s="7" t="s">
        <v>9</v>
      </c>
      <c r="C123" s="8" t="s">
        <v>189</v>
      </c>
      <c r="D123" s="8" t="s">
        <v>190</v>
      </c>
      <c r="E123" s="9"/>
      <c r="F123" s="9">
        <v>2</v>
      </c>
      <c r="G123" s="8" t="s">
        <v>12</v>
      </c>
      <c r="H123" s="9">
        <f t="shared" si="4"/>
        <v>0</v>
      </c>
    </row>
    <row r="124" spans="1:8" ht="22.5">
      <c r="A124" s="6">
        <v>19</v>
      </c>
      <c r="B124" s="7" t="s">
        <v>9</v>
      </c>
      <c r="C124" s="8" t="s">
        <v>191</v>
      </c>
      <c r="D124" s="8" t="s">
        <v>192</v>
      </c>
      <c r="E124" s="9"/>
      <c r="F124" s="9">
        <v>2</v>
      </c>
      <c r="G124" s="8" t="s">
        <v>193</v>
      </c>
      <c r="H124" s="9">
        <f t="shared" si="4"/>
        <v>0</v>
      </c>
    </row>
    <row r="125" spans="1:8">
      <c r="A125" s="6">
        <v>20</v>
      </c>
      <c r="B125" s="7" t="s">
        <v>9</v>
      </c>
      <c r="C125" s="8" t="s">
        <v>194</v>
      </c>
      <c r="D125" s="8" t="s">
        <v>195</v>
      </c>
      <c r="E125" s="9"/>
      <c r="F125" s="9">
        <v>43</v>
      </c>
      <c r="G125" s="8" t="s">
        <v>12</v>
      </c>
      <c r="H125" s="9">
        <f t="shared" si="4"/>
        <v>0</v>
      </c>
    </row>
    <row r="126" spans="1:8" ht="22.5">
      <c r="A126" s="6">
        <v>21</v>
      </c>
      <c r="B126" s="7" t="s">
        <v>9</v>
      </c>
      <c r="C126" s="8" t="s">
        <v>196</v>
      </c>
      <c r="D126" s="8" t="s">
        <v>197</v>
      </c>
      <c r="E126" s="9"/>
      <c r="F126" s="9">
        <v>5</v>
      </c>
      <c r="G126" s="8" t="s">
        <v>12</v>
      </c>
      <c r="H126" s="9">
        <f t="shared" si="4"/>
        <v>0</v>
      </c>
    </row>
    <row r="127" spans="1:8">
      <c r="A127" s="6">
        <v>22</v>
      </c>
      <c r="B127" s="7" t="s">
        <v>9</v>
      </c>
      <c r="C127" s="8" t="s">
        <v>198</v>
      </c>
      <c r="D127" s="8" t="s">
        <v>199</v>
      </c>
      <c r="E127" s="9"/>
      <c r="F127" s="9">
        <v>12</v>
      </c>
      <c r="G127" s="8" t="s">
        <v>12</v>
      </c>
      <c r="H127" s="9">
        <f t="shared" si="4"/>
        <v>0</v>
      </c>
    </row>
    <row r="128" spans="1:8">
      <c r="A128" s="6">
        <v>23</v>
      </c>
      <c r="B128" s="7" t="s">
        <v>9</v>
      </c>
      <c r="C128" s="8" t="s">
        <v>200</v>
      </c>
      <c r="D128" s="8" t="s">
        <v>201</v>
      </c>
      <c r="E128" s="9"/>
      <c r="F128" s="9">
        <v>4</v>
      </c>
      <c r="G128" s="8" t="s">
        <v>12</v>
      </c>
      <c r="H128" s="9">
        <f t="shared" si="4"/>
        <v>0</v>
      </c>
    </row>
    <row r="129" spans="1:8">
      <c r="A129" s="6">
        <v>24</v>
      </c>
      <c r="B129" s="7" t="s">
        <v>9</v>
      </c>
      <c r="C129" s="8" t="s">
        <v>202</v>
      </c>
      <c r="D129" s="8" t="s">
        <v>203</v>
      </c>
      <c r="E129" s="9"/>
      <c r="F129" s="9">
        <v>5</v>
      </c>
      <c r="G129" s="8" t="s">
        <v>12</v>
      </c>
      <c r="H129" s="9">
        <f t="shared" si="4"/>
        <v>0</v>
      </c>
    </row>
    <row r="130" spans="1:8">
      <c r="A130" s="6">
        <v>25</v>
      </c>
      <c r="B130" s="7" t="s">
        <v>9</v>
      </c>
      <c r="C130" s="8" t="s">
        <v>204</v>
      </c>
      <c r="D130" s="8" t="s">
        <v>205</v>
      </c>
      <c r="E130" s="9"/>
      <c r="F130" s="9">
        <v>3</v>
      </c>
      <c r="G130" s="8" t="s">
        <v>12</v>
      </c>
      <c r="H130" s="9">
        <f t="shared" si="4"/>
        <v>0</v>
      </c>
    </row>
    <row r="131" spans="1:8">
      <c r="A131" s="6">
        <v>26</v>
      </c>
      <c r="B131" s="7" t="s">
        <v>9</v>
      </c>
      <c r="C131" s="8" t="s">
        <v>206</v>
      </c>
      <c r="D131" s="8" t="s">
        <v>207</v>
      </c>
      <c r="E131" s="9"/>
      <c r="F131" s="9">
        <v>4</v>
      </c>
      <c r="G131" s="8" t="s">
        <v>12</v>
      </c>
      <c r="H131" s="9">
        <f t="shared" si="4"/>
        <v>0</v>
      </c>
    </row>
    <row r="132" spans="1:8" ht="22.5">
      <c r="A132" s="6">
        <v>27</v>
      </c>
      <c r="B132" s="7" t="s">
        <v>9</v>
      </c>
      <c r="C132" s="8" t="s">
        <v>208</v>
      </c>
      <c r="D132" s="8" t="s">
        <v>209</v>
      </c>
      <c r="E132" s="9"/>
      <c r="F132" s="9">
        <v>85</v>
      </c>
      <c r="G132" s="8" t="s">
        <v>53</v>
      </c>
      <c r="H132" s="9">
        <f t="shared" si="4"/>
        <v>0</v>
      </c>
    </row>
    <row r="133" spans="1:8" ht="22.5">
      <c r="A133" s="6">
        <v>28</v>
      </c>
      <c r="B133" s="7" t="s">
        <v>9</v>
      </c>
      <c r="C133" s="8" t="s">
        <v>210</v>
      </c>
      <c r="D133" s="8" t="s">
        <v>211</v>
      </c>
      <c r="E133" s="9"/>
      <c r="F133" s="9">
        <v>13</v>
      </c>
      <c r="G133" s="8" t="s">
        <v>12</v>
      </c>
      <c r="H133" s="9">
        <f t="shared" si="4"/>
        <v>0</v>
      </c>
    </row>
    <row r="134" spans="1:8" ht="22.5">
      <c r="A134" s="6">
        <v>29</v>
      </c>
      <c r="B134" s="7" t="s">
        <v>9</v>
      </c>
      <c r="C134" s="8" t="s">
        <v>210</v>
      </c>
      <c r="D134" s="8" t="s">
        <v>211</v>
      </c>
      <c r="E134" s="9"/>
      <c r="F134" s="9">
        <v>5</v>
      </c>
      <c r="G134" s="8" t="s">
        <v>12</v>
      </c>
      <c r="H134" s="9">
        <f t="shared" si="4"/>
        <v>0</v>
      </c>
    </row>
    <row r="135" spans="1:8" ht="22.5">
      <c r="A135" s="6">
        <v>30</v>
      </c>
      <c r="B135" s="7" t="s">
        <v>9</v>
      </c>
      <c r="C135" s="8" t="s">
        <v>212</v>
      </c>
      <c r="D135" s="8" t="s">
        <v>213</v>
      </c>
      <c r="E135" s="9"/>
      <c r="F135" s="9">
        <v>1</v>
      </c>
      <c r="G135" s="8" t="s">
        <v>12</v>
      </c>
      <c r="H135" s="9">
        <f t="shared" si="4"/>
        <v>0</v>
      </c>
    </row>
    <row r="136" spans="1:8" ht="33.75">
      <c r="A136" s="6">
        <v>31</v>
      </c>
      <c r="B136" s="7" t="s">
        <v>9</v>
      </c>
      <c r="C136" s="8" t="s">
        <v>214</v>
      </c>
      <c r="D136" s="8" t="s">
        <v>215</v>
      </c>
      <c r="E136" s="9"/>
      <c r="F136" s="9">
        <v>19</v>
      </c>
      <c r="G136" s="8" t="s">
        <v>12</v>
      </c>
      <c r="H136" s="9">
        <f t="shared" si="4"/>
        <v>0</v>
      </c>
    </row>
    <row r="137" spans="1:8" ht="45">
      <c r="A137" s="6">
        <v>32</v>
      </c>
      <c r="B137" s="7" t="s">
        <v>9</v>
      </c>
      <c r="C137" s="8" t="s">
        <v>216</v>
      </c>
      <c r="D137" s="8" t="s">
        <v>217</v>
      </c>
      <c r="E137" s="9"/>
      <c r="F137" s="9">
        <v>15</v>
      </c>
      <c r="G137" s="8" t="s">
        <v>12</v>
      </c>
      <c r="H137" s="9">
        <f t="shared" si="4"/>
        <v>0</v>
      </c>
    </row>
    <row r="138" spans="1:8" ht="22.5">
      <c r="A138" s="6">
        <v>33</v>
      </c>
      <c r="B138" s="7" t="s">
        <v>9</v>
      </c>
      <c r="C138" s="8" t="s">
        <v>218</v>
      </c>
      <c r="D138" s="8" t="s">
        <v>219</v>
      </c>
      <c r="E138" s="9"/>
      <c r="F138" s="9">
        <v>13</v>
      </c>
      <c r="G138" s="8" t="s">
        <v>12</v>
      </c>
      <c r="H138" s="9">
        <f t="shared" si="4"/>
        <v>0</v>
      </c>
    </row>
    <row r="139" spans="1:8" ht="22.5">
      <c r="A139" s="6">
        <v>34</v>
      </c>
      <c r="B139" s="7" t="s">
        <v>9</v>
      </c>
      <c r="C139" s="8" t="s">
        <v>220</v>
      </c>
      <c r="D139" s="8" t="s">
        <v>221</v>
      </c>
      <c r="E139" s="9"/>
      <c r="F139" s="9">
        <v>1</v>
      </c>
      <c r="G139" s="8" t="s">
        <v>12</v>
      </c>
      <c r="H139" s="9">
        <f t="shared" si="4"/>
        <v>0</v>
      </c>
    </row>
    <row r="140" spans="1:8" ht="22.5">
      <c r="A140" s="6">
        <v>35</v>
      </c>
      <c r="B140" s="7" t="s">
        <v>9</v>
      </c>
      <c r="C140" s="8" t="s">
        <v>222</v>
      </c>
      <c r="D140" s="8" t="s">
        <v>223</v>
      </c>
      <c r="E140" s="9"/>
      <c r="F140" s="9">
        <v>60</v>
      </c>
      <c r="G140" s="8" t="s">
        <v>12</v>
      </c>
      <c r="H140" s="9">
        <f t="shared" si="4"/>
        <v>0</v>
      </c>
    </row>
    <row r="141" spans="1:8" ht="33.75">
      <c r="A141" s="6">
        <v>36</v>
      </c>
      <c r="B141" s="7" t="s">
        <v>9</v>
      </c>
      <c r="C141" s="8" t="s">
        <v>224</v>
      </c>
      <c r="D141" s="8" t="s">
        <v>225</v>
      </c>
      <c r="E141" s="9"/>
      <c r="F141" s="9">
        <v>5</v>
      </c>
      <c r="G141" s="8" t="s">
        <v>12</v>
      </c>
      <c r="H141" s="9">
        <f t="shared" si="4"/>
        <v>0</v>
      </c>
    </row>
    <row r="142" spans="1:8" ht="33.75">
      <c r="A142" s="6">
        <v>37</v>
      </c>
      <c r="B142" s="7" t="s">
        <v>9</v>
      </c>
      <c r="C142" s="8" t="s">
        <v>226</v>
      </c>
      <c r="D142" s="8" t="s">
        <v>227</v>
      </c>
      <c r="E142" s="9"/>
      <c r="F142" s="9">
        <v>1</v>
      </c>
      <c r="G142" s="8" t="s">
        <v>12</v>
      </c>
      <c r="H142" s="9">
        <f t="shared" si="4"/>
        <v>0</v>
      </c>
    </row>
    <row r="143" spans="1:8" ht="45">
      <c r="A143" s="6">
        <v>38</v>
      </c>
      <c r="B143" s="7" t="s">
        <v>9</v>
      </c>
      <c r="C143" s="8" t="s">
        <v>228</v>
      </c>
      <c r="D143" s="8" t="s">
        <v>229</v>
      </c>
      <c r="E143" s="9"/>
      <c r="F143" s="9">
        <v>5</v>
      </c>
      <c r="G143" s="8" t="s">
        <v>12</v>
      </c>
      <c r="H143" s="9">
        <f t="shared" si="4"/>
        <v>0</v>
      </c>
    </row>
    <row r="144" spans="1:8">
      <c r="A144" s="6">
        <v>39</v>
      </c>
      <c r="B144" s="7" t="s">
        <v>9</v>
      </c>
      <c r="C144" s="8" t="s">
        <v>230</v>
      </c>
      <c r="D144" s="8" t="s">
        <v>231</v>
      </c>
      <c r="E144" s="9"/>
      <c r="F144" s="9">
        <v>350</v>
      </c>
      <c r="G144" s="8" t="s">
        <v>12</v>
      </c>
      <c r="H144" s="9">
        <f t="shared" si="4"/>
        <v>0</v>
      </c>
    </row>
    <row r="145" spans="1:8">
      <c r="A145" s="6">
        <v>40</v>
      </c>
      <c r="B145" s="7" t="s">
        <v>9</v>
      </c>
      <c r="C145" s="8" t="s">
        <v>230</v>
      </c>
      <c r="D145" s="8" t="s">
        <v>231</v>
      </c>
      <c r="E145" s="9"/>
      <c r="F145" s="9">
        <v>30</v>
      </c>
      <c r="G145" s="8" t="s">
        <v>12</v>
      </c>
      <c r="H145" s="9">
        <f t="shared" si="4"/>
        <v>0</v>
      </c>
    </row>
    <row r="146" spans="1:8" ht="33.75">
      <c r="A146" s="6">
        <v>41</v>
      </c>
      <c r="B146" s="7" t="s">
        <v>9</v>
      </c>
      <c r="C146" s="8" t="s">
        <v>232</v>
      </c>
      <c r="D146" s="8" t="s">
        <v>233</v>
      </c>
      <c r="E146" s="9"/>
      <c r="F146" s="9">
        <v>15</v>
      </c>
      <c r="G146" s="8" t="s">
        <v>12</v>
      </c>
      <c r="H146" s="9">
        <f t="shared" si="4"/>
        <v>0</v>
      </c>
    </row>
    <row r="147" spans="1:8" ht="33.75">
      <c r="A147" s="6">
        <v>42</v>
      </c>
      <c r="B147" s="7" t="s">
        <v>9</v>
      </c>
      <c r="C147" s="8" t="s">
        <v>234</v>
      </c>
      <c r="D147" s="8" t="s">
        <v>235</v>
      </c>
      <c r="E147" s="9"/>
      <c r="F147" s="9">
        <v>10</v>
      </c>
      <c r="G147" s="8" t="s">
        <v>12</v>
      </c>
      <c r="H147" s="9">
        <f t="shared" si="4"/>
        <v>0</v>
      </c>
    </row>
    <row r="148" spans="1:8">
      <c r="A148" s="6">
        <v>43</v>
      </c>
      <c r="B148" s="7" t="s">
        <v>9</v>
      </c>
      <c r="C148" s="8" t="s">
        <v>236</v>
      </c>
      <c r="D148" s="8" t="s">
        <v>237</v>
      </c>
      <c r="E148" s="9"/>
      <c r="F148" s="9">
        <v>81</v>
      </c>
      <c r="G148" s="8" t="s">
        <v>12</v>
      </c>
      <c r="H148" s="9">
        <f t="shared" si="4"/>
        <v>0</v>
      </c>
    </row>
    <row r="149" spans="1:8">
      <c r="A149" s="6">
        <v>44</v>
      </c>
      <c r="B149" s="7" t="s">
        <v>9</v>
      </c>
      <c r="C149" s="8" t="s">
        <v>238</v>
      </c>
      <c r="D149" s="8" t="s">
        <v>239</v>
      </c>
      <c r="E149" s="9"/>
      <c r="F149" s="9">
        <v>19</v>
      </c>
      <c r="G149" s="8" t="s">
        <v>12</v>
      </c>
      <c r="H149" s="9">
        <f t="shared" si="4"/>
        <v>0</v>
      </c>
    </row>
    <row r="150" spans="1:8">
      <c r="A150" s="6">
        <v>45</v>
      </c>
      <c r="B150" s="7" t="s">
        <v>9</v>
      </c>
      <c r="C150" s="8" t="s">
        <v>240</v>
      </c>
      <c r="D150" s="8" t="s">
        <v>241</v>
      </c>
      <c r="E150" s="9"/>
      <c r="F150" s="9">
        <v>34</v>
      </c>
      <c r="G150" s="8" t="s">
        <v>12</v>
      </c>
      <c r="H150" s="9">
        <f t="shared" si="4"/>
        <v>0</v>
      </c>
    </row>
    <row r="151" spans="1:8">
      <c r="A151" s="6">
        <v>46</v>
      </c>
      <c r="B151" s="7" t="s">
        <v>9</v>
      </c>
      <c r="C151" s="8" t="s">
        <v>240</v>
      </c>
      <c r="D151" s="8" t="s">
        <v>241</v>
      </c>
      <c r="E151" s="9"/>
      <c r="F151" s="9">
        <v>17</v>
      </c>
      <c r="G151" s="8" t="s">
        <v>12</v>
      </c>
      <c r="H151" s="9">
        <f t="shared" si="4"/>
        <v>0</v>
      </c>
    </row>
    <row r="152" spans="1:8">
      <c r="A152" s="6">
        <v>47</v>
      </c>
      <c r="B152" s="7" t="s">
        <v>9</v>
      </c>
      <c r="C152" s="8" t="s">
        <v>242</v>
      </c>
      <c r="D152" s="8" t="s">
        <v>243</v>
      </c>
      <c r="E152" s="9"/>
      <c r="F152" s="9">
        <v>10</v>
      </c>
      <c r="G152" s="8" t="s">
        <v>12</v>
      </c>
      <c r="H152" s="9">
        <f t="shared" si="4"/>
        <v>0</v>
      </c>
    </row>
    <row r="153" spans="1:8" ht="33.75">
      <c r="A153" s="6">
        <v>48</v>
      </c>
      <c r="B153" s="7" t="s">
        <v>9</v>
      </c>
      <c r="C153" s="8" t="s">
        <v>244</v>
      </c>
      <c r="D153" s="8" t="s">
        <v>245</v>
      </c>
      <c r="E153" s="9"/>
      <c r="F153" s="9">
        <v>5</v>
      </c>
      <c r="G153" s="8" t="s">
        <v>12</v>
      </c>
      <c r="H153" s="9">
        <f t="shared" si="4"/>
        <v>0</v>
      </c>
    </row>
    <row r="154" spans="1:8">
      <c r="A154" s="52" t="s">
        <v>376</v>
      </c>
      <c r="B154" s="7"/>
      <c r="C154" s="8"/>
      <c r="D154" s="8"/>
      <c r="E154" s="9"/>
      <c r="F154" s="9"/>
      <c r="G154" s="8"/>
      <c r="H154" s="9">
        <f>SUM(H110:H111,H113:H115,H117:H120,H122:H144,H146:H150,H152:H153)</f>
        <v>0</v>
      </c>
    </row>
    <row r="155" spans="1:8">
      <c r="A155" s="53" t="s">
        <v>379</v>
      </c>
      <c r="B155" s="7"/>
      <c r="C155" s="8"/>
      <c r="D155" s="8"/>
      <c r="E155" s="9"/>
      <c r="F155" s="9"/>
      <c r="G155" s="8"/>
      <c r="H155" s="9">
        <f>SUM(H106:H107,H112,H116,H145,H151)</f>
        <v>0</v>
      </c>
    </row>
    <row r="156" spans="1:8">
      <c r="A156" s="52" t="s">
        <v>377</v>
      </c>
      <c r="B156" s="7"/>
      <c r="C156" s="8"/>
      <c r="D156" s="8"/>
      <c r="E156" s="9"/>
      <c r="F156" s="9"/>
      <c r="G156" s="8"/>
      <c r="H156" s="9">
        <f>SUM(H108:H109)</f>
        <v>0</v>
      </c>
    </row>
    <row r="157" spans="1:8">
      <c r="A157" s="52" t="s">
        <v>378</v>
      </c>
      <c r="B157" s="7"/>
      <c r="C157" s="8"/>
      <c r="D157" s="8"/>
      <c r="E157" s="9"/>
      <c r="F157" s="9"/>
      <c r="G157" s="8"/>
      <c r="H157" s="9">
        <f>SUM(H121)</f>
        <v>0</v>
      </c>
    </row>
    <row r="158" spans="1:8">
      <c r="A158" s="52"/>
      <c r="B158" s="7"/>
      <c r="C158" s="8"/>
      <c r="D158" s="8"/>
      <c r="E158" s="9"/>
      <c r="F158" s="9"/>
      <c r="G158" s="8"/>
      <c r="H158" s="9"/>
    </row>
    <row r="159" spans="1:8">
      <c r="A159" s="52"/>
      <c r="B159" s="7"/>
      <c r="C159" s="8"/>
      <c r="D159" s="8"/>
      <c r="E159" s="9"/>
      <c r="F159" s="9"/>
      <c r="G159" s="8"/>
      <c r="H159" s="9"/>
    </row>
    <row r="161" spans="1:8" ht="15.75">
      <c r="A161" s="67" t="s">
        <v>246</v>
      </c>
      <c r="B161" s="67"/>
      <c r="C161" s="67"/>
      <c r="D161" s="67"/>
      <c r="E161" s="67"/>
      <c r="F161" s="67"/>
      <c r="G161" s="67"/>
      <c r="H161" s="67"/>
    </row>
    <row r="162" spans="1:8">
      <c r="A162" s="3" t="s">
        <v>1</v>
      </c>
      <c r="B162" s="4" t="s">
        <v>2</v>
      </c>
      <c r="C162" s="5" t="s">
        <v>3</v>
      </c>
      <c r="D162" s="5" t="s">
        <v>4</v>
      </c>
      <c r="E162" s="3" t="s">
        <v>5</v>
      </c>
      <c r="F162" s="3" t="s">
        <v>6</v>
      </c>
      <c r="G162" s="5" t="s">
        <v>7</v>
      </c>
      <c r="H162" s="3" t="s">
        <v>8</v>
      </c>
    </row>
    <row r="163" spans="1:8">
      <c r="A163" s="6">
        <v>1</v>
      </c>
      <c r="B163" s="7" t="s">
        <v>9</v>
      </c>
      <c r="C163" s="8" t="s">
        <v>193</v>
      </c>
      <c r="D163" s="8" t="s">
        <v>247</v>
      </c>
      <c r="E163" s="9"/>
      <c r="F163" s="9">
        <v>48</v>
      </c>
      <c r="G163" s="8" t="s">
        <v>248</v>
      </c>
      <c r="H163" s="9">
        <f>E163*F163</f>
        <v>0</v>
      </c>
    </row>
    <row r="164" spans="1:8">
      <c r="A164" s="6">
        <v>2</v>
      </c>
      <c r="B164" s="7" t="s">
        <v>9</v>
      </c>
      <c r="C164" s="8" t="s">
        <v>193</v>
      </c>
      <c r="D164" s="8" t="s">
        <v>249</v>
      </c>
      <c r="E164" s="9"/>
      <c r="F164" s="9">
        <v>40</v>
      </c>
      <c r="G164" s="8" t="s">
        <v>248</v>
      </c>
      <c r="H164" s="9">
        <f>E164*F164</f>
        <v>0</v>
      </c>
    </row>
    <row r="165" spans="1:8" ht="22.5">
      <c r="A165" s="6">
        <v>3</v>
      </c>
      <c r="B165" s="7" t="s">
        <v>9</v>
      </c>
      <c r="C165" s="8" t="s">
        <v>193</v>
      </c>
      <c r="D165" s="8" t="s">
        <v>250</v>
      </c>
      <c r="E165" s="9"/>
      <c r="F165" s="9">
        <v>24</v>
      </c>
      <c r="G165" s="8" t="s">
        <v>248</v>
      </c>
      <c r="H165" s="9">
        <f>E165*F165</f>
        <v>0</v>
      </c>
    </row>
    <row r="166" spans="1:8" ht="12" thickBot="1">
      <c r="A166" s="10" t="s">
        <v>251</v>
      </c>
    </row>
    <row r="167" spans="1:8" ht="12.75" thickTop="1">
      <c r="A167" s="14"/>
      <c r="B167" s="14"/>
      <c r="C167" s="14"/>
      <c r="D167" s="14"/>
      <c r="E167" s="14"/>
      <c r="F167" s="14"/>
      <c r="G167" s="14"/>
      <c r="H167" s="15">
        <f>SUM(H163:H166)</f>
        <v>0</v>
      </c>
    </row>
    <row r="168" spans="1:8" ht="12">
      <c r="A168" s="11"/>
      <c r="B168" s="11"/>
      <c r="C168" s="11"/>
      <c r="D168" s="11"/>
      <c r="E168" s="11"/>
      <c r="F168" s="11"/>
      <c r="G168" s="11"/>
      <c r="H168" s="12"/>
    </row>
    <row r="169" spans="1:8" ht="15.75">
      <c r="A169" s="68" t="s">
        <v>373</v>
      </c>
      <c r="B169" s="68"/>
      <c r="C169" s="68"/>
      <c r="D169" s="68"/>
      <c r="E169" s="68"/>
      <c r="F169" s="68"/>
      <c r="G169" s="68"/>
    </row>
    <row r="170" spans="1:8" ht="22.5">
      <c r="A170" s="26" t="s">
        <v>284</v>
      </c>
      <c r="B170" s="58" t="s">
        <v>2</v>
      </c>
      <c r="C170" s="27" t="s">
        <v>285</v>
      </c>
      <c r="D170" s="28" t="s">
        <v>286</v>
      </c>
      <c r="E170" s="26" t="s">
        <v>287</v>
      </c>
      <c r="F170" s="29" t="s">
        <v>288</v>
      </c>
      <c r="G170" s="26" t="s">
        <v>289</v>
      </c>
      <c r="H170" s="28" t="s">
        <v>290</v>
      </c>
    </row>
    <row r="171" spans="1:8" ht="63.75">
      <c r="A171" s="30" t="s">
        <v>291</v>
      </c>
      <c r="B171" s="63" t="s">
        <v>9</v>
      </c>
      <c r="C171" s="59">
        <v>9010238160828</v>
      </c>
      <c r="D171" s="41" t="s">
        <v>292</v>
      </c>
      <c r="E171" s="42"/>
      <c r="F171" s="43">
        <v>1</v>
      </c>
      <c r="G171" s="31" t="s">
        <v>12</v>
      </c>
      <c r="H171" s="42">
        <f t="shared" ref="H171:H212" si="5">E171*F171</f>
        <v>0</v>
      </c>
    </row>
    <row r="172" spans="1:8" ht="25.5">
      <c r="A172" s="32" t="s">
        <v>293</v>
      </c>
      <c r="B172" s="64" t="s">
        <v>9</v>
      </c>
      <c r="C172" s="60">
        <v>4015081015580</v>
      </c>
      <c r="D172" s="44" t="s">
        <v>294</v>
      </c>
      <c r="E172" s="45"/>
      <c r="F172" s="46">
        <v>1</v>
      </c>
      <c r="G172" s="33" t="s">
        <v>12</v>
      </c>
      <c r="H172" s="45">
        <f t="shared" si="5"/>
        <v>0</v>
      </c>
    </row>
    <row r="173" spans="1:8" ht="51">
      <c r="A173" s="32" t="s">
        <v>295</v>
      </c>
      <c r="B173" s="64" t="s">
        <v>9</v>
      </c>
      <c r="C173" s="60">
        <v>4015082762681</v>
      </c>
      <c r="D173" s="44" t="s">
        <v>296</v>
      </c>
      <c r="E173" s="45"/>
      <c r="F173" s="46">
        <v>6</v>
      </c>
      <c r="G173" s="33" t="s">
        <v>12</v>
      </c>
      <c r="H173" s="45">
        <f t="shared" si="5"/>
        <v>0</v>
      </c>
    </row>
    <row r="174" spans="1:8" ht="38.25">
      <c r="A174" s="32" t="s">
        <v>297</v>
      </c>
      <c r="B174" s="64" t="s">
        <v>9</v>
      </c>
      <c r="C174" s="60">
        <v>8590125359043</v>
      </c>
      <c r="D174" s="44" t="s">
        <v>298</v>
      </c>
      <c r="E174" s="45"/>
      <c r="F174" s="46">
        <v>3</v>
      </c>
      <c r="G174" s="33" t="s">
        <v>12</v>
      </c>
      <c r="H174" s="45">
        <f t="shared" si="5"/>
        <v>0</v>
      </c>
    </row>
    <row r="175" spans="1:8" ht="25.5">
      <c r="A175" s="32" t="s">
        <v>299</v>
      </c>
      <c r="B175" s="64" t="s">
        <v>9</v>
      </c>
      <c r="C175" s="60">
        <v>4015082635350</v>
      </c>
      <c r="D175" s="44" t="s">
        <v>300</v>
      </c>
      <c r="E175" s="45"/>
      <c r="F175" s="46">
        <v>3</v>
      </c>
      <c r="G175" s="33" t="s">
        <v>12</v>
      </c>
      <c r="H175" s="45">
        <f t="shared" si="5"/>
        <v>0</v>
      </c>
    </row>
    <row r="176" spans="1:8" ht="38.25">
      <c r="A176" s="32" t="s">
        <v>301</v>
      </c>
      <c r="B176" s="64" t="s">
        <v>9</v>
      </c>
      <c r="C176" s="60">
        <v>4015082634353</v>
      </c>
      <c r="D176" s="44" t="s">
        <v>302</v>
      </c>
      <c r="E176" s="45"/>
      <c r="F176" s="46">
        <v>2</v>
      </c>
      <c r="G176" s="33" t="s">
        <v>12</v>
      </c>
      <c r="H176" s="45">
        <f t="shared" si="5"/>
        <v>0</v>
      </c>
    </row>
    <row r="177" spans="1:8" ht="38.25">
      <c r="A177" s="32" t="s">
        <v>303</v>
      </c>
      <c r="B177" s="64" t="s">
        <v>9</v>
      </c>
      <c r="C177" s="60">
        <v>4015081186839</v>
      </c>
      <c r="D177" s="44" t="s">
        <v>304</v>
      </c>
      <c r="E177" s="45"/>
      <c r="F177" s="46">
        <v>3</v>
      </c>
      <c r="G177" s="33" t="s">
        <v>12</v>
      </c>
      <c r="H177" s="45">
        <f t="shared" si="5"/>
        <v>0</v>
      </c>
    </row>
    <row r="178" spans="1:8" ht="38.25">
      <c r="A178" s="32" t="s">
        <v>305</v>
      </c>
      <c r="B178" s="64" t="s">
        <v>9</v>
      </c>
      <c r="C178" s="60">
        <v>8595188137232</v>
      </c>
      <c r="D178" s="44" t="s">
        <v>306</v>
      </c>
      <c r="E178" s="45"/>
      <c r="F178" s="46">
        <v>1</v>
      </c>
      <c r="G178" s="33" t="s">
        <v>12</v>
      </c>
      <c r="H178" s="45">
        <f t="shared" si="5"/>
        <v>0</v>
      </c>
    </row>
    <row r="179" spans="1:8" ht="38.25">
      <c r="A179" s="32" t="s">
        <v>307</v>
      </c>
      <c r="B179" s="64" t="s">
        <v>9</v>
      </c>
      <c r="C179" s="60">
        <v>4018242641673</v>
      </c>
      <c r="D179" s="44" t="s">
        <v>308</v>
      </c>
      <c r="E179" s="45"/>
      <c r="F179" s="46">
        <v>1</v>
      </c>
      <c r="G179" s="33" t="s">
        <v>12</v>
      </c>
      <c r="H179" s="45">
        <f t="shared" si="5"/>
        <v>0</v>
      </c>
    </row>
    <row r="180" spans="1:8" ht="25.5">
      <c r="A180" s="34">
        <v>10</v>
      </c>
      <c r="B180" s="64" t="s">
        <v>9</v>
      </c>
      <c r="C180" s="35">
        <v>4015082834821</v>
      </c>
      <c r="D180" s="47" t="s">
        <v>309</v>
      </c>
      <c r="E180" s="45"/>
      <c r="F180" s="46">
        <v>1</v>
      </c>
      <c r="G180" s="33" t="s">
        <v>12</v>
      </c>
      <c r="H180" s="45">
        <f t="shared" si="5"/>
        <v>0</v>
      </c>
    </row>
    <row r="181" spans="1:8" ht="38.25">
      <c r="A181" s="32" t="s">
        <v>310</v>
      </c>
      <c r="B181" s="64" t="s">
        <v>9</v>
      </c>
      <c r="C181" s="60">
        <v>9010653035183</v>
      </c>
      <c r="D181" s="44" t="s">
        <v>311</v>
      </c>
      <c r="E181" s="45"/>
      <c r="F181" s="46">
        <v>3</v>
      </c>
      <c r="G181" s="33" t="s">
        <v>12</v>
      </c>
      <c r="H181" s="45">
        <f t="shared" si="5"/>
        <v>0</v>
      </c>
    </row>
    <row r="182" spans="1:8" ht="51">
      <c r="A182" s="32" t="s">
        <v>312</v>
      </c>
      <c r="B182" s="64" t="s">
        <v>9</v>
      </c>
      <c r="C182" s="60">
        <v>9010653035220</v>
      </c>
      <c r="D182" s="44" t="s">
        <v>313</v>
      </c>
      <c r="E182" s="45"/>
      <c r="F182" s="46">
        <v>1</v>
      </c>
      <c r="G182" s="33" t="s">
        <v>12</v>
      </c>
      <c r="H182" s="45">
        <f t="shared" si="5"/>
        <v>0</v>
      </c>
    </row>
    <row r="183" spans="1:8" ht="38.25">
      <c r="A183" s="32" t="s">
        <v>314</v>
      </c>
      <c r="B183" s="64" t="s">
        <v>9</v>
      </c>
      <c r="C183" s="61">
        <v>8595155030719</v>
      </c>
      <c r="D183" s="44" t="s">
        <v>315</v>
      </c>
      <c r="E183" s="45"/>
      <c r="F183" s="46">
        <v>1</v>
      </c>
      <c r="G183" s="33" t="s">
        <v>12</v>
      </c>
      <c r="H183" s="45">
        <f t="shared" si="5"/>
        <v>0</v>
      </c>
    </row>
    <row r="184" spans="1:8" ht="51">
      <c r="A184" s="32" t="s">
        <v>316</v>
      </c>
      <c r="B184" s="64" t="s">
        <v>9</v>
      </c>
      <c r="C184" s="61">
        <v>8595090535706</v>
      </c>
      <c r="D184" s="44" t="s">
        <v>317</v>
      </c>
      <c r="E184" s="45"/>
      <c r="F184" s="46">
        <v>1</v>
      </c>
      <c r="G184" s="33" t="s">
        <v>12</v>
      </c>
      <c r="H184" s="45">
        <f t="shared" si="5"/>
        <v>0</v>
      </c>
    </row>
    <row r="185" spans="1:8" ht="25.5">
      <c r="A185" s="32" t="s">
        <v>318</v>
      </c>
      <c r="B185" s="64" t="s">
        <v>9</v>
      </c>
      <c r="C185" s="61">
        <v>4015082762803</v>
      </c>
      <c r="D185" s="44" t="s">
        <v>319</v>
      </c>
      <c r="E185" s="45"/>
      <c r="F185" s="46">
        <v>1</v>
      </c>
      <c r="G185" s="33" t="s">
        <v>12</v>
      </c>
      <c r="H185" s="45">
        <f t="shared" si="5"/>
        <v>0</v>
      </c>
    </row>
    <row r="186" spans="1:8" ht="38.25">
      <c r="A186" s="32" t="s">
        <v>320</v>
      </c>
      <c r="B186" s="64" t="s">
        <v>9</v>
      </c>
      <c r="C186" s="61">
        <v>4015082633912</v>
      </c>
      <c r="D186" s="44" t="s">
        <v>321</v>
      </c>
      <c r="E186" s="45"/>
      <c r="F186" s="46">
        <v>1</v>
      </c>
      <c r="G186" s="33" t="s">
        <v>12</v>
      </c>
      <c r="H186" s="45">
        <f t="shared" si="5"/>
        <v>0</v>
      </c>
    </row>
    <row r="187" spans="1:8" ht="38.25">
      <c r="A187" s="32" t="s">
        <v>322</v>
      </c>
      <c r="B187" s="64" t="s">
        <v>9</v>
      </c>
      <c r="C187" s="61">
        <v>4015082626747</v>
      </c>
      <c r="D187" s="44" t="s">
        <v>323</v>
      </c>
      <c r="E187" s="45"/>
      <c r="F187" s="46">
        <v>1</v>
      </c>
      <c r="G187" s="33" t="s">
        <v>12</v>
      </c>
      <c r="H187" s="45">
        <f t="shared" si="5"/>
        <v>0</v>
      </c>
    </row>
    <row r="188" spans="1:8" ht="76.5">
      <c r="A188" s="32" t="s">
        <v>324</v>
      </c>
      <c r="B188" s="64" t="s">
        <v>9</v>
      </c>
      <c r="C188" s="61">
        <v>4015082635350</v>
      </c>
      <c r="D188" s="44" t="s">
        <v>325</v>
      </c>
      <c r="E188" s="45"/>
      <c r="F188" s="46">
        <v>10</v>
      </c>
      <c r="G188" s="33" t="s">
        <v>12</v>
      </c>
      <c r="H188" s="45">
        <f t="shared" si="5"/>
        <v>0</v>
      </c>
    </row>
    <row r="189" spans="1:8" ht="76.5">
      <c r="A189" s="32" t="s">
        <v>326</v>
      </c>
      <c r="B189" s="64" t="s">
        <v>9</v>
      </c>
      <c r="C189" s="61">
        <v>4015082634353</v>
      </c>
      <c r="D189" s="44" t="s">
        <v>327</v>
      </c>
      <c r="E189" s="45"/>
      <c r="F189" s="46">
        <v>6</v>
      </c>
      <c r="G189" s="33" t="s">
        <v>12</v>
      </c>
      <c r="H189" s="45">
        <f t="shared" si="5"/>
        <v>0</v>
      </c>
    </row>
    <row r="190" spans="1:8" ht="76.5">
      <c r="A190" s="32" t="s">
        <v>328</v>
      </c>
      <c r="B190" s="64" t="s">
        <v>9</v>
      </c>
      <c r="C190" s="61">
        <v>4015082635190</v>
      </c>
      <c r="D190" s="44" t="s">
        <v>329</v>
      </c>
      <c r="E190" s="45"/>
      <c r="F190" s="46">
        <v>2</v>
      </c>
      <c r="G190" s="33" t="s">
        <v>12</v>
      </c>
      <c r="H190" s="45">
        <f t="shared" si="5"/>
        <v>0</v>
      </c>
    </row>
    <row r="191" spans="1:8" ht="51">
      <c r="A191" s="32" t="s">
        <v>330</v>
      </c>
      <c r="B191" s="64" t="s">
        <v>9</v>
      </c>
      <c r="C191" s="61">
        <v>4015082785444</v>
      </c>
      <c r="D191" s="44" t="s">
        <v>331</v>
      </c>
      <c r="E191" s="45"/>
      <c r="F191" s="46">
        <v>3</v>
      </c>
      <c r="G191" s="33" t="s">
        <v>12</v>
      </c>
      <c r="H191" s="45">
        <f t="shared" si="5"/>
        <v>0</v>
      </c>
    </row>
    <row r="192" spans="1:8" ht="38.25">
      <c r="A192" s="32" t="s">
        <v>332</v>
      </c>
      <c r="B192" s="64" t="s">
        <v>9</v>
      </c>
      <c r="C192" s="61">
        <v>8595188137232</v>
      </c>
      <c r="D192" s="44" t="s">
        <v>333</v>
      </c>
      <c r="E192" s="45"/>
      <c r="F192" s="46">
        <v>1</v>
      </c>
      <c r="G192" s="33" t="s">
        <v>12</v>
      </c>
      <c r="H192" s="45">
        <f t="shared" si="5"/>
        <v>0</v>
      </c>
    </row>
    <row r="193" spans="1:8" ht="51">
      <c r="A193" s="32" t="s">
        <v>334</v>
      </c>
      <c r="B193" s="64" t="s">
        <v>9</v>
      </c>
      <c r="C193" s="61">
        <v>8595155003720</v>
      </c>
      <c r="D193" s="44" t="s">
        <v>335</v>
      </c>
      <c r="E193" s="45"/>
      <c r="F193" s="46">
        <v>3</v>
      </c>
      <c r="G193" s="33" t="s">
        <v>12</v>
      </c>
      <c r="H193" s="45">
        <f t="shared" si="5"/>
        <v>0</v>
      </c>
    </row>
    <row r="194" spans="1:8" ht="51">
      <c r="A194" s="32" t="s">
        <v>336</v>
      </c>
      <c r="B194" s="64" t="s">
        <v>9</v>
      </c>
      <c r="C194" s="61">
        <v>8595155000750</v>
      </c>
      <c r="D194" s="44" t="s">
        <v>337</v>
      </c>
      <c r="E194" s="45"/>
      <c r="F194" s="46">
        <v>19</v>
      </c>
      <c r="G194" s="33" t="s">
        <v>12</v>
      </c>
      <c r="H194" s="45">
        <f t="shared" si="5"/>
        <v>0</v>
      </c>
    </row>
    <row r="195" spans="1:8" ht="51">
      <c r="A195" s="32" t="s">
        <v>338</v>
      </c>
      <c r="B195" s="64" t="s">
        <v>9</v>
      </c>
      <c r="C195" s="61">
        <v>8595155000750</v>
      </c>
      <c r="D195" s="44" t="s">
        <v>339</v>
      </c>
      <c r="E195" s="45"/>
      <c r="F195" s="46">
        <v>18</v>
      </c>
      <c r="G195" s="33" t="s">
        <v>12</v>
      </c>
      <c r="H195" s="45">
        <f t="shared" si="5"/>
        <v>0</v>
      </c>
    </row>
    <row r="196" spans="1:8" ht="38.25">
      <c r="A196" s="32" t="s">
        <v>340</v>
      </c>
      <c r="B196" s="64" t="s">
        <v>9</v>
      </c>
      <c r="C196" s="61">
        <v>4015082754457</v>
      </c>
      <c r="D196" s="44" t="s">
        <v>341</v>
      </c>
      <c r="E196" s="45"/>
      <c r="F196" s="46">
        <v>3</v>
      </c>
      <c r="G196" s="33" t="s">
        <v>12</v>
      </c>
      <c r="H196" s="45">
        <f t="shared" si="5"/>
        <v>0</v>
      </c>
    </row>
    <row r="197" spans="1:8" ht="38.25">
      <c r="A197" s="32" t="s">
        <v>342</v>
      </c>
      <c r="B197" s="64" t="s">
        <v>9</v>
      </c>
      <c r="C197" s="61">
        <v>4015082754495</v>
      </c>
      <c r="D197" s="44" t="s">
        <v>343</v>
      </c>
      <c r="E197" s="45"/>
      <c r="F197" s="46">
        <v>2</v>
      </c>
      <c r="G197" s="33" t="s">
        <v>12</v>
      </c>
      <c r="H197" s="45">
        <f t="shared" si="5"/>
        <v>0</v>
      </c>
    </row>
    <row r="198" spans="1:8" ht="25.5">
      <c r="A198" s="32" t="s">
        <v>344</v>
      </c>
      <c r="B198" s="64" t="s">
        <v>9</v>
      </c>
      <c r="C198" s="61">
        <v>4015082710644</v>
      </c>
      <c r="D198" s="44" t="s">
        <v>345</v>
      </c>
      <c r="E198" s="45"/>
      <c r="F198" s="46">
        <v>1</v>
      </c>
      <c r="G198" s="33" t="s">
        <v>12</v>
      </c>
      <c r="H198" s="45">
        <f t="shared" si="5"/>
        <v>0</v>
      </c>
    </row>
    <row r="199" spans="1:8" ht="25.5">
      <c r="A199" s="32" t="s">
        <v>346</v>
      </c>
      <c r="B199" s="64" t="s">
        <v>9</v>
      </c>
      <c r="C199" s="61">
        <v>9010653035213</v>
      </c>
      <c r="D199" s="44" t="s">
        <v>347</v>
      </c>
      <c r="E199" s="45"/>
      <c r="F199" s="46">
        <v>2</v>
      </c>
      <c r="G199" s="33" t="s">
        <v>12</v>
      </c>
      <c r="H199" s="45">
        <f t="shared" si="5"/>
        <v>0</v>
      </c>
    </row>
    <row r="200" spans="1:8" ht="25.5">
      <c r="A200" s="32" t="s">
        <v>348</v>
      </c>
      <c r="B200" s="64" t="s">
        <v>9</v>
      </c>
      <c r="C200" s="61">
        <v>4015082710668</v>
      </c>
      <c r="D200" s="44" t="s">
        <v>349</v>
      </c>
      <c r="E200" s="45"/>
      <c r="F200" s="46">
        <v>1</v>
      </c>
      <c r="G200" s="33" t="s">
        <v>12</v>
      </c>
      <c r="H200" s="45">
        <f t="shared" si="5"/>
        <v>0</v>
      </c>
    </row>
    <row r="201" spans="1:8" ht="25.5">
      <c r="A201" s="32" t="s">
        <v>350</v>
      </c>
      <c r="B201" s="64" t="s">
        <v>9</v>
      </c>
      <c r="C201" s="61">
        <v>9010653035220</v>
      </c>
      <c r="D201" s="44" t="s">
        <v>351</v>
      </c>
      <c r="E201" s="45"/>
      <c r="F201" s="46">
        <v>4</v>
      </c>
      <c r="G201" s="33" t="s">
        <v>12</v>
      </c>
      <c r="H201" s="45">
        <f t="shared" si="5"/>
        <v>0</v>
      </c>
    </row>
    <row r="202" spans="1:8" ht="38.25">
      <c r="A202" s="32" t="s">
        <v>352</v>
      </c>
      <c r="B202" s="64" t="s">
        <v>9</v>
      </c>
      <c r="C202" s="61">
        <v>8591735000417</v>
      </c>
      <c r="D202" s="44" t="s">
        <v>353</v>
      </c>
      <c r="E202" s="45"/>
      <c r="F202" s="46">
        <v>38</v>
      </c>
      <c r="G202" s="33" t="s">
        <v>12</v>
      </c>
      <c r="H202" s="45">
        <f t="shared" si="5"/>
        <v>0</v>
      </c>
    </row>
    <row r="203" spans="1:8" ht="38.25">
      <c r="A203" s="32" t="s">
        <v>354</v>
      </c>
      <c r="B203" s="64" t="s">
        <v>9</v>
      </c>
      <c r="C203" s="61">
        <v>8591735000448</v>
      </c>
      <c r="D203" s="44" t="s">
        <v>355</v>
      </c>
      <c r="E203" s="45"/>
      <c r="F203" s="46">
        <v>66</v>
      </c>
      <c r="G203" s="33" t="s">
        <v>12</v>
      </c>
      <c r="H203" s="45">
        <f t="shared" si="5"/>
        <v>0</v>
      </c>
    </row>
    <row r="204" spans="1:8" ht="38.25">
      <c r="A204" s="32" t="s">
        <v>356</v>
      </c>
      <c r="B204" s="64" t="s">
        <v>9</v>
      </c>
      <c r="C204" s="61">
        <v>8591735000530</v>
      </c>
      <c r="D204" s="44" t="s">
        <v>357</v>
      </c>
      <c r="E204" s="45"/>
      <c r="F204" s="46">
        <v>18</v>
      </c>
      <c r="G204" s="33" t="s">
        <v>12</v>
      </c>
      <c r="H204" s="45">
        <f t="shared" si="5"/>
        <v>0</v>
      </c>
    </row>
    <row r="205" spans="1:8" ht="38.25">
      <c r="A205" s="32" t="s">
        <v>358</v>
      </c>
      <c r="B205" s="64" t="s">
        <v>9</v>
      </c>
      <c r="C205" s="61">
        <v>8591735000653</v>
      </c>
      <c r="D205" s="44" t="s">
        <v>359</v>
      </c>
      <c r="E205" s="45"/>
      <c r="F205" s="46">
        <v>16</v>
      </c>
      <c r="G205" s="33" t="s">
        <v>12</v>
      </c>
      <c r="H205" s="45">
        <f t="shared" si="5"/>
        <v>0</v>
      </c>
    </row>
    <row r="206" spans="1:8" ht="25.5">
      <c r="A206" s="32" t="s">
        <v>360</v>
      </c>
      <c r="B206" s="64" t="s">
        <v>9</v>
      </c>
      <c r="C206" s="61">
        <v>8591043358958</v>
      </c>
      <c r="D206" s="44" t="s">
        <v>361</v>
      </c>
      <c r="E206" s="45"/>
      <c r="F206" s="46">
        <v>6</v>
      </c>
      <c r="G206" s="48" t="s">
        <v>53</v>
      </c>
      <c r="H206" s="45">
        <f t="shared" si="5"/>
        <v>0</v>
      </c>
    </row>
    <row r="207" spans="1:8" ht="38.25">
      <c r="A207" s="32" t="s">
        <v>362</v>
      </c>
      <c r="B207" s="64" t="s">
        <v>9</v>
      </c>
      <c r="C207" s="61">
        <v>8591043093200</v>
      </c>
      <c r="D207" s="44" t="s">
        <v>363</v>
      </c>
      <c r="E207" s="45"/>
      <c r="F207" s="46">
        <v>4</v>
      </c>
      <c r="G207" s="48" t="s">
        <v>53</v>
      </c>
      <c r="H207" s="45">
        <f t="shared" si="5"/>
        <v>0</v>
      </c>
    </row>
    <row r="208" spans="1:8" ht="25.5">
      <c r="A208" s="32" t="s">
        <v>364</v>
      </c>
      <c r="B208" s="64" t="s">
        <v>9</v>
      </c>
      <c r="C208" s="61">
        <v>8591043358965</v>
      </c>
      <c r="D208" s="44" t="s">
        <v>365</v>
      </c>
      <c r="E208" s="45"/>
      <c r="F208" s="46">
        <v>11</v>
      </c>
      <c r="G208" s="48" t="s">
        <v>53</v>
      </c>
      <c r="H208" s="45">
        <f t="shared" si="5"/>
        <v>0</v>
      </c>
    </row>
    <row r="209" spans="1:8" ht="38.25">
      <c r="A209" s="32" t="s">
        <v>366</v>
      </c>
      <c r="B209" s="64" t="s">
        <v>9</v>
      </c>
      <c r="C209" s="61">
        <v>8591043093750</v>
      </c>
      <c r="D209" s="44" t="s">
        <v>367</v>
      </c>
      <c r="E209" s="45"/>
      <c r="F209" s="46">
        <v>5</v>
      </c>
      <c r="G209" s="48" t="s">
        <v>53</v>
      </c>
      <c r="H209" s="45">
        <f t="shared" si="5"/>
        <v>0</v>
      </c>
    </row>
    <row r="210" spans="1:8" ht="25.5">
      <c r="A210" s="32" t="s">
        <v>368</v>
      </c>
      <c r="B210" s="64" t="s">
        <v>9</v>
      </c>
      <c r="C210" s="61">
        <v>8591043094306</v>
      </c>
      <c r="D210" s="44" t="s">
        <v>369</v>
      </c>
      <c r="E210" s="45"/>
      <c r="F210" s="46">
        <v>6</v>
      </c>
      <c r="G210" s="48" t="s">
        <v>53</v>
      </c>
      <c r="H210" s="45">
        <f t="shared" si="5"/>
        <v>0</v>
      </c>
    </row>
    <row r="211" spans="1:8" ht="25.5">
      <c r="A211" s="36" t="s">
        <v>370</v>
      </c>
      <c r="B211" s="64" t="s">
        <v>9</v>
      </c>
      <c r="C211" s="61">
        <v>8591043095082</v>
      </c>
      <c r="D211" s="44" t="s">
        <v>371</v>
      </c>
      <c r="E211" s="45"/>
      <c r="F211" s="46">
        <v>3</v>
      </c>
      <c r="G211" s="48" t="s">
        <v>53</v>
      </c>
      <c r="H211" s="45">
        <f t="shared" si="5"/>
        <v>0</v>
      </c>
    </row>
    <row r="212" spans="1:8" ht="39" thickBot="1">
      <c r="A212" s="37">
        <v>41</v>
      </c>
      <c r="B212" s="65" t="s">
        <v>9</v>
      </c>
      <c r="C212" s="62">
        <v>8591043095167</v>
      </c>
      <c r="D212" s="49" t="s">
        <v>372</v>
      </c>
      <c r="E212" s="50"/>
      <c r="F212" s="37">
        <v>1</v>
      </c>
      <c r="G212" s="51" t="s">
        <v>53</v>
      </c>
      <c r="H212" s="50">
        <f t="shared" si="5"/>
        <v>0</v>
      </c>
    </row>
    <row r="213" spans="1:8" ht="13.5" thickTop="1">
      <c r="A213" s="38" t="s">
        <v>374</v>
      </c>
      <c r="B213" s="13"/>
      <c r="C213" s="39"/>
      <c r="D213" s="39"/>
      <c r="E213" s="39"/>
      <c r="F213" s="39"/>
      <c r="G213" s="39"/>
      <c r="H213" s="40">
        <f>SUM(H171:H212)</f>
        <v>0</v>
      </c>
    </row>
  </sheetData>
  <mergeCells count="10">
    <mergeCell ref="A97:H97"/>
    <mergeCell ref="A104:H104"/>
    <mergeCell ref="A161:H161"/>
    <mergeCell ref="A169:G169"/>
    <mergeCell ref="A1:H1"/>
    <mergeCell ref="A32:H32"/>
    <mergeCell ref="A43:H43"/>
    <mergeCell ref="A50:H50"/>
    <mergeCell ref="A63:H63"/>
    <mergeCell ref="A72:H72"/>
  </mergeCells>
  <pageMargins left="0.51181102362204722" right="0.51181102362204722" top="0.19685039370078741" bottom="0.78740157480314965" header="0.31496062992125984" footer="0.31496062992125984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(C)</vt:lpstr>
      <vt:lpstr>Položky (C)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Bill</dc:creator>
  <cp:lastModifiedBy>Petr</cp:lastModifiedBy>
  <cp:lastPrinted>2024-05-01T18:54:22Z</cp:lastPrinted>
  <dcterms:created xsi:type="dcterms:W3CDTF">2024-05-01T18:38:29Z</dcterms:created>
  <dcterms:modified xsi:type="dcterms:W3CDTF">2024-05-15T06:55:00Z</dcterms:modified>
</cp:coreProperties>
</file>