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Šimůnek Střecha 040724\"/>
    </mc:Choice>
  </mc:AlternateContent>
  <bookViews>
    <workbookView xWindow="0" yWindow="0" windowWidth="0" windowHeight="0"/>
  </bookViews>
  <sheets>
    <sheet name="Rekapitulace stavby" sheetId="1" r:id="rId1"/>
    <sheet name="011 - Bourací práce střec..." sheetId="2" r:id="rId2"/>
    <sheet name="012 - Bourací práce střec..." sheetId="3" r:id="rId3"/>
    <sheet name="021 - Architektonicko sta..." sheetId="4" r:id="rId4"/>
    <sheet name="022 - Architektonicko sta..." sheetId="5" r:id="rId5"/>
    <sheet name="023 - Záchytný systém" sheetId="6" r:id="rId6"/>
    <sheet name="03 - Hromosvod" sheetId="7" r:id="rId7"/>
    <sheet name="Pokyny pro vyplnění" sheetId="8" r:id="rId8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'011 - Bourací práce střec...'!$C$97:$K$256</definedName>
    <definedName name="_xlnm.Print_Area" localSheetId="1">'011 - Bourací práce střec...'!$C$4:$J$41,'011 - Bourací práce střec...'!$C$47:$J$77,'011 - Bourací práce střec...'!$C$83:$K$256</definedName>
    <definedName name="_xlnm.Print_Titles" localSheetId="1">'011 - Bourací práce střec...'!$97:$97</definedName>
    <definedName name="_xlnm._FilterDatabase" localSheetId="2" hidden="1">'012 - Bourací práce střec...'!$C$95:$K$189</definedName>
    <definedName name="_xlnm.Print_Area" localSheetId="2">'012 - Bourací práce střec...'!$C$4:$J$41,'012 - Bourací práce střec...'!$C$47:$J$75,'012 - Bourací práce střec...'!$C$81:$K$189</definedName>
    <definedName name="_xlnm.Print_Titles" localSheetId="2">'012 - Bourací práce střec...'!$95:$95</definedName>
    <definedName name="_xlnm._FilterDatabase" localSheetId="3" hidden="1">'021 - Architektonicko sta...'!$C$97:$K$640</definedName>
    <definedName name="_xlnm.Print_Area" localSheetId="3">'021 - Architektonicko sta...'!$C$4:$J$41,'021 - Architektonicko sta...'!$C$47:$J$77,'021 - Architektonicko sta...'!$C$83:$K$640</definedName>
    <definedName name="_xlnm.Print_Titles" localSheetId="3">'021 - Architektonicko sta...'!$97:$97</definedName>
    <definedName name="_xlnm._FilterDatabase" localSheetId="4" hidden="1">'022 - Architektonicko sta...'!$C$93:$K$199</definedName>
    <definedName name="_xlnm.Print_Area" localSheetId="4">'022 - Architektonicko sta...'!$C$4:$J$41,'022 - Architektonicko sta...'!$C$47:$J$73,'022 - Architektonicko sta...'!$C$79:$K$199</definedName>
    <definedName name="_xlnm.Print_Titles" localSheetId="4">'022 - Architektonicko sta...'!$93:$93</definedName>
    <definedName name="_xlnm._FilterDatabase" localSheetId="5" hidden="1">'023 - Záchytný systém'!$C$80:$K$113</definedName>
    <definedName name="_xlnm.Print_Area" localSheetId="5">'023 - Záchytný systém'!$C$4:$J$39,'023 - Záchytný systém'!$C$45:$J$62,'023 - Záchytný systém'!$C$68:$K$113</definedName>
    <definedName name="_xlnm.Print_Titles" localSheetId="5">'023 - Záchytný systém'!$80:$80</definedName>
    <definedName name="_xlnm._FilterDatabase" localSheetId="6" hidden="1">'03 - Hromosvod'!$C$86:$K$122</definedName>
    <definedName name="_xlnm.Print_Area" localSheetId="6">'03 - Hromosvod'!$C$4:$J$39,'03 - Hromosvod'!$C$45:$J$68,'03 - Hromosvod'!$C$74:$K$122</definedName>
    <definedName name="_xlnm.Print_Titles" localSheetId="6">'03 - Hromosvod'!$86:$86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2"/>
  <c i="7" r="J35"/>
  <c i="1" r="AX62"/>
  <c i="7" r="BI122"/>
  <c r="BH122"/>
  <c r="BG122"/>
  <c r="BE122"/>
  <c r="T122"/>
  <c r="R122"/>
  <c r="P122"/>
  <c r="BI121"/>
  <c r="BH121"/>
  <c r="BG121"/>
  <c r="BE121"/>
  <c r="T121"/>
  <c r="R121"/>
  <c r="P121"/>
  <c r="BI118"/>
  <c r="BH118"/>
  <c r="BG118"/>
  <c r="BE118"/>
  <c r="T118"/>
  <c r="R118"/>
  <c r="P118"/>
  <c r="BI117"/>
  <c r="BH117"/>
  <c r="BG117"/>
  <c r="BE117"/>
  <c r="T117"/>
  <c r="R117"/>
  <c r="P117"/>
  <c r="BI116"/>
  <c r="BH116"/>
  <c r="BG116"/>
  <c r="BE116"/>
  <c r="T116"/>
  <c r="R116"/>
  <c r="P116"/>
  <c r="BI115"/>
  <c r="BH115"/>
  <c r="BG115"/>
  <c r="BE115"/>
  <c r="T115"/>
  <c r="R115"/>
  <c r="P115"/>
  <c r="BI114"/>
  <c r="BH114"/>
  <c r="BG114"/>
  <c r="BE114"/>
  <c r="T114"/>
  <c r="R114"/>
  <c r="P114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7"/>
  <c r="BH97"/>
  <c r="BG97"/>
  <c r="BE97"/>
  <c r="T97"/>
  <c r="R97"/>
  <c r="P97"/>
  <c r="BI96"/>
  <c r="BH96"/>
  <c r="BG96"/>
  <c r="BE96"/>
  <c r="T96"/>
  <c r="R96"/>
  <c r="P96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BI90"/>
  <c r="BH90"/>
  <c r="BG90"/>
  <c r="BE90"/>
  <c r="T90"/>
  <c r="R90"/>
  <c r="P90"/>
  <c r="BI89"/>
  <c r="BH89"/>
  <c r="BG89"/>
  <c r="BE89"/>
  <c r="T89"/>
  <c r="R89"/>
  <c r="P89"/>
  <c r="F81"/>
  <c r="E79"/>
  <c r="F52"/>
  <c r="E50"/>
  <c r="J24"/>
  <c r="E24"/>
  <c r="J55"/>
  <c r="J23"/>
  <c r="J21"/>
  <c r="E21"/>
  <c r="J83"/>
  <c r="J20"/>
  <c r="J18"/>
  <c r="E18"/>
  <c r="F84"/>
  <c r="J17"/>
  <c r="J15"/>
  <c r="E15"/>
  <c r="F83"/>
  <c r="J14"/>
  <c r="J12"/>
  <c r="J52"/>
  <c r="E7"/>
  <c r="E48"/>
  <c i="6" r="J37"/>
  <c r="J36"/>
  <c i="1" r="AY61"/>
  <c i="6" r="J35"/>
  <c i="1" r="AX61"/>
  <c i="6" r="BI110"/>
  <c r="BH110"/>
  <c r="BG110"/>
  <c r="BE110"/>
  <c r="T110"/>
  <c r="R110"/>
  <c r="P110"/>
  <c r="BI107"/>
  <c r="BH107"/>
  <c r="BG107"/>
  <c r="BE107"/>
  <c r="T107"/>
  <c r="R107"/>
  <c r="P107"/>
  <c r="BI104"/>
  <c r="BH104"/>
  <c r="BG104"/>
  <c r="BE104"/>
  <c r="T104"/>
  <c r="R104"/>
  <c r="P104"/>
  <c r="BI100"/>
  <c r="BH100"/>
  <c r="BG100"/>
  <c r="BE100"/>
  <c r="T100"/>
  <c r="R100"/>
  <c r="P100"/>
  <c r="BI96"/>
  <c r="BH96"/>
  <c r="BG96"/>
  <c r="BE96"/>
  <c r="T96"/>
  <c r="R96"/>
  <c r="P96"/>
  <c r="BI92"/>
  <c r="BH92"/>
  <c r="BG92"/>
  <c r="BE92"/>
  <c r="T92"/>
  <c r="R92"/>
  <c r="P92"/>
  <c r="BI84"/>
  <c r="BH84"/>
  <c r="BG84"/>
  <c r="BE84"/>
  <c r="T84"/>
  <c r="R84"/>
  <c r="P84"/>
  <c r="J77"/>
  <c r="F77"/>
  <c r="F75"/>
  <c r="E73"/>
  <c r="J54"/>
  <c r="F54"/>
  <c r="F52"/>
  <c r="E50"/>
  <c r="J24"/>
  <c r="E24"/>
  <c r="J78"/>
  <c r="J23"/>
  <c r="J18"/>
  <c r="E18"/>
  <c r="F55"/>
  <c r="J17"/>
  <c r="J12"/>
  <c r="J75"/>
  <c r="E7"/>
  <c r="E71"/>
  <c i="5" r="J39"/>
  <c r="J38"/>
  <c i="1" r="AY60"/>
  <c i="5" r="J37"/>
  <c i="1" r="AX60"/>
  <c i="5" r="BI199"/>
  <c r="BH199"/>
  <c r="BG199"/>
  <c r="BE199"/>
  <c r="T199"/>
  <c r="T198"/>
  <c r="R199"/>
  <c r="R198"/>
  <c r="P199"/>
  <c r="P198"/>
  <c r="BI194"/>
  <c r="BH194"/>
  <c r="BG194"/>
  <c r="BE194"/>
  <c r="T194"/>
  <c r="T193"/>
  <c r="R194"/>
  <c r="R193"/>
  <c r="P194"/>
  <c r="P193"/>
  <c r="BI191"/>
  <c r="BH191"/>
  <c r="BG191"/>
  <c r="BE191"/>
  <c r="T191"/>
  <c r="R191"/>
  <c r="P191"/>
  <c r="BI185"/>
  <c r="BH185"/>
  <c r="BG185"/>
  <c r="BE185"/>
  <c r="T185"/>
  <c r="R185"/>
  <c r="P185"/>
  <c r="BI178"/>
  <c r="BH178"/>
  <c r="BG178"/>
  <c r="BE178"/>
  <c r="T178"/>
  <c r="R178"/>
  <c r="P178"/>
  <c r="BI175"/>
  <c r="BH175"/>
  <c r="BG175"/>
  <c r="BE175"/>
  <c r="T175"/>
  <c r="R175"/>
  <c r="P175"/>
  <c r="BI168"/>
  <c r="BH168"/>
  <c r="BG168"/>
  <c r="BE168"/>
  <c r="T168"/>
  <c r="R168"/>
  <c r="P168"/>
  <c r="BI162"/>
  <c r="BH162"/>
  <c r="BG162"/>
  <c r="BE162"/>
  <c r="T162"/>
  <c r="R162"/>
  <c r="P162"/>
  <c r="BI155"/>
  <c r="BH155"/>
  <c r="BG155"/>
  <c r="BE155"/>
  <c r="T155"/>
  <c r="R155"/>
  <c r="P155"/>
  <c r="BI152"/>
  <c r="BH152"/>
  <c r="BG152"/>
  <c r="BE152"/>
  <c r="T152"/>
  <c r="R152"/>
  <c r="P152"/>
  <c r="BI142"/>
  <c r="BH142"/>
  <c r="BG142"/>
  <c r="BE142"/>
  <c r="T142"/>
  <c r="R142"/>
  <c r="P142"/>
  <c r="BI132"/>
  <c r="BH132"/>
  <c r="BG132"/>
  <c r="BE132"/>
  <c r="T132"/>
  <c r="R132"/>
  <c r="P132"/>
  <c r="BI122"/>
  <c r="BH122"/>
  <c r="BG122"/>
  <c r="BE122"/>
  <c r="T122"/>
  <c r="R122"/>
  <c r="P122"/>
  <c r="BI112"/>
  <c r="BH112"/>
  <c r="BG112"/>
  <c r="BE112"/>
  <c r="T112"/>
  <c r="R112"/>
  <c r="P112"/>
  <c r="BI108"/>
  <c r="BH108"/>
  <c r="BG108"/>
  <c r="BE108"/>
  <c r="T108"/>
  <c r="T107"/>
  <c r="R108"/>
  <c r="R107"/>
  <c r="P108"/>
  <c r="P107"/>
  <c r="BI102"/>
  <c r="BH102"/>
  <c r="BG102"/>
  <c r="BE102"/>
  <c r="T102"/>
  <c r="R102"/>
  <c r="P102"/>
  <c r="BI97"/>
  <c r="BH97"/>
  <c r="BG97"/>
  <c r="BE97"/>
  <c r="T97"/>
  <c r="R97"/>
  <c r="P97"/>
  <c r="J90"/>
  <c r="F90"/>
  <c r="F88"/>
  <c r="E86"/>
  <c r="J58"/>
  <c r="F58"/>
  <c r="F56"/>
  <c r="E54"/>
  <c r="J26"/>
  <c r="E26"/>
  <c r="J91"/>
  <c r="J25"/>
  <c r="J20"/>
  <c r="E20"/>
  <c r="F91"/>
  <c r="J19"/>
  <c r="J14"/>
  <c r="J88"/>
  <c r="E7"/>
  <c r="E82"/>
  <c i="4" r="J39"/>
  <c r="J38"/>
  <c i="1" r="AY59"/>
  <c i="4" r="J37"/>
  <c i="1" r="AX59"/>
  <c i="4" r="BI640"/>
  <c r="BH640"/>
  <c r="BG640"/>
  <c r="BE640"/>
  <c r="T640"/>
  <c r="T639"/>
  <c r="R640"/>
  <c r="R639"/>
  <c r="P640"/>
  <c r="P639"/>
  <c r="BI635"/>
  <c r="BH635"/>
  <c r="BG635"/>
  <c r="BE635"/>
  <c r="T635"/>
  <c r="T634"/>
  <c r="R635"/>
  <c r="R634"/>
  <c r="P635"/>
  <c r="P634"/>
  <c r="BI624"/>
  <c r="BH624"/>
  <c r="BG624"/>
  <c r="BE624"/>
  <c r="T624"/>
  <c r="R624"/>
  <c r="P624"/>
  <c r="BI614"/>
  <c r="BH614"/>
  <c r="BG614"/>
  <c r="BE614"/>
  <c r="T614"/>
  <c r="R614"/>
  <c r="P614"/>
  <c r="BI604"/>
  <c r="BH604"/>
  <c r="BG604"/>
  <c r="BE604"/>
  <c r="T604"/>
  <c r="R604"/>
  <c r="P604"/>
  <c r="BI579"/>
  <c r="BH579"/>
  <c r="BG579"/>
  <c r="BE579"/>
  <c r="T579"/>
  <c r="R579"/>
  <c r="P579"/>
  <c r="BI554"/>
  <c r="BH554"/>
  <c r="BG554"/>
  <c r="BE554"/>
  <c r="T554"/>
  <c r="R554"/>
  <c r="P554"/>
  <c r="BI529"/>
  <c r="BH529"/>
  <c r="BG529"/>
  <c r="BE529"/>
  <c r="T529"/>
  <c r="R529"/>
  <c r="P529"/>
  <c r="BI526"/>
  <c r="BH526"/>
  <c r="BG526"/>
  <c r="BE526"/>
  <c r="T526"/>
  <c r="R526"/>
  <c r="P526"/>
  <c r="BI515"/>
  <c r="BH515"/>
  <c r="BG515"/>
  <c r="BE515"/>
  <c r="T515"/>
  <c r="R515"/>
  <c r="P515"/>
  <c r="BI504"/>
  <c r="BH504"/>
  <c r="BG504"/>
  <c r="BE504"/>
  <c r="T504"/>
  <c r="R504"/>
  <c r="P504"/>
  <c r="BI483"/>
  <c r="BH483"/>
  <c r="BG483"/>
  <c r="BE483"/>
  <c r="T483"/>
  <c r="R483"/>
  <c r="P483"/>
  <c r="BI477"/>
  <c r="BH477"/>
  <c r="BG477"/>
  <c r="BE477"/>
  <c r="T477"/>
  <c r="R477"/>
  <c r="P477"/>
  <c r="BI471"/>
  <c r="BH471"/>
  <c r="BG471"/>
  <c r="BE471"/>
  <c r="T471"/>
  <c r="R471"/>
  <c r="P471"/>
  <c r="BI463"/>
  <c r="BH463"/>
  <c r="BG463"/>
  <c r="BE463"/>
  <c r="T463"/>
  <c r="R463"/>
  <c r="P463"/>
  <c r="BI458"/>
  <c r="BH458"/>
  <c r="BG458"/>
  <c r="BE458"/>
  <c r="T458"/>
  <c r="R458"/>
  <c r="P458"/>
  <c r="BI452"/>
  <c r="BH452"/>
  <c r="BG452"/>
  <c r="BE452"/>
  <c r="T452"/>
  <c r="R452"/>
  <c r="P452"/>
  <c r="BI447"/>
  <c r="BH447"/>
  <c r="BG447"/>
  <c r="BE447"/>
  <c r="T447"/>
  <c r="R447"/>
  <c r="P447"/>
  <c r="BI441"/>
  <c r="BH441"/>
  <c r="BG441"/>
  <c r="BE441"/>
  <c r="T441"/>
  <c r="R441"/>
  <c r="P441"/>
  <c r="BI438"/>
  <c r="BH438"/>
  <c r="BG438"/>
  <c r="BE438"/>
  <c r="T438"/>
  <c r="R438"/>
  <c r="P438"/>
  <c r="BI432"/>
  <c r="BH432"/>
  <c r="BG432"/>
  <c r="BE432"/>
  <c r="T432"/>
  <c r="R432"/>
  <c r="P432"/>
  <c r="BI420"/>
  <c r="BH420"/>
  <c r="BG420"/>
  <c r="BE420"/>
  <c r="T420"/>
  <c r="R420"/>
  <c r="P420"/>
  <c r="BI414"/>
  <c r="BH414"/>
  <c r="BG414"/>
  <c r="BE414"/>
  <c r="T414"/>
  <c r="R414"/>
  <c r="P414"/>
  <c r="BI405"/>
  <c r="BH405"/>
  <c r="BG405"/>
  <c r="BE405"/>
  <c r="T405"/>
  <c r="R405"/>
  <c r="P405"/>
  <c r="BI400"/>
  <c r="BH400"/>
  <c r="BG400"/>
  <c r="BE400"/>
  <c r="T400"/>
  <c r="R400"/>
  <c r="P400"/>
  <c r="BI393"/>
  <c r="BH393"/>
  <c r="BG393"/>
  <c r="BE393"/>
  <c r="T393"/>
  <c r="R393"/>
  <c r="P393"/>
  <c r="BI390"/>
  <c r="BH390"/>
  <c r="BG390"/>
  <c r="BE390"/>
  <c r="T390"/>
  <c r="R390"/>
  <c r="P390"/>
  <c r="BI384"/>
  <c r="BH384"/>
  <c r="BG384"/>
  <c r="BE384"/>
  <c r="T384"/>
  <c r="R384"/>
  <c r="P384"/>
  <c r="BI381"/>
  <c r="BH381"/>
  <c r="BG381"/>
  <c r="BE381"/>
  <c r="T381"/>
  <c r="R381"/>
  <c r="P381"/>
  <c r="BI373"/>
  <c r="BH373"/>
  <c r="BG373"/>
  <c r="BE373"/>
  <c r="T373"/>
  <c r="R373"/>
  <c r="P373"/>
  <c r="BI367"/>
  <c r="BH367"/>
  <c r="BG367"/>
  <c r="BE367"/>
  <c r="T367"/>
  <c r="R367"/>
  <c r="P367"/>
  <c r="BI361"/>
  <c r="BH361"/>
  <c r="BG361"/>
  <c r="BE361"/>
  <c r="T361"/>
  <c r="R361"/>
  <c r="P361"/>
  <c r="BI355"/>
  <c r="BH355"/>
  <c r="BG355"/>
  <c r="BE355"/>
  <c r="T355"/>
  <c r="R355"/>
  <c r="P355"/>
  <c r="BI349"/>
  <c r="BH349"/>
  <c r="BG349"/>
  <c r="BE349"/>
  <c r="T349"/>
  <c r="R349"/>
  <c r="P349"/>
  <c r="BI341"/>
  <c r="BH341"/>
  <c r="BG341"/>
  <c r="BE341"/>
  <c r="T341"/>
  <c r="R341"/>
  <c r="P341"/>
  <c r="BI333"/>
  <c r="BH333"/>
  <c r="BG333"/>
  <c r="BE333"/>
  <c r="T333"/>
  <c r="R333"/>
  <c r="P333"/>
  <c r="BI325"/>
  <c r="BH325"/>
  <c r="BG325"/>
  <c r="BE325"/>
  <c r="T325"/>
  <c r="R325"/>
  <c r="P325"/>
  <c r="BI315"/>
  <c r="BH315"/>
  <c r="BG315"/>
  <c r="BE315"/>
  <c r="T315"/>
  <c r="R315"/>
  <c r="P315"/>
  <c r="BI305"/>
  <c r="BH305"/>
  <c r="BG305"/>
  <c r="BE305"/>
  <c r="T305"/>
  <c r="R305"/>
  <c r="P305"/>
  <c r="BI297"/>
  <c r="BH297"/>
  <c r="BG297"/>
  <c r="BE297"/>
  <c r="T297"/>
  <c r="R297"/>
  <c r="P297"/>
  <c r="BI289"/>
  <c r="BH289"/>
  <c r="BG289"/>
  <c r="BE289"/>
  <c r="T289"/>
  <c r="R289"/>
  <c r="P289"/>
  <c r="BI286"/>
  <c r="BH286"/>
  <c r="BG286"/>
  <c r="BE286"/>
  <c r="T286"/>
  <c r="R286"/>
  <c r="P286"/>
  <c r="BI281"/>
  <c r="BH281"/>
  <c r="BG281"/>
  <c r="BE281"/>
  <c r="T281"/>
  <c r="R281"/>
  <c r="P281"/>
  <c r="BI276"/>
  <c r="BH276"/>
  <c r="BG276"/>
  <c r="BE276"/>
  <c r="T276"/>
  <c r="R276"/>
  <c r="P276"/>
  <c r="BI268"/>
  <c r="BH268"/>
  <c r="BG268"/>
  <c r="BE268"/>
  <c r="T268"/>
  <c r="R268"/>
  <c r="P268"/>
  <c r="BI260"/>
  <c r="BH260"/>
  <c r="BG260"/>
  <c r="BE260"/>
  <c r="T260"/>
  <c r="R260"/>
  <c r="P260"/>
  <c r="BI252"/>
  <c r="BH252"/>
  <c r="BG252"/>
  <c r="BE252"/>
  <c r="T252"/>
  <c r="R252"/>
  <c r="P252"/>
  <c r="BI244"/>
  <c r="BH244"/>
  <c r="BG244"/>
  <c r="BE244"/>
  <c r="T244"/>
  <c r="R244"/>
  <c r="P244"/>
  <c r="BI238"/>
  <c r="BH238"/>
  <c r="BG238"/>
  <c r="BE238"/>
  <c r="T238"/>
  <c r="R238"/>
  <c r="P238"/>
  <c r="BI230"/>
  <c r="BH230"/>
  <c r="BG230"/>
  <c r="BE230"/>
  <c r="T230"/>
  <c r="R230"/>
  <c r="P230"/>
  <c r="BI222"/>
  <c r="BH222"/>
  <c r="BG222"/>
  <c r="BE222"/>
  <c r="T222"/>
  <c r="R222"/>
  <c r="P222"/>
  <c r="BI212"/>
  <c r="BH212"/>
  <c r="BG212"/>
  <c r="BE212"/>
  <c r="T212"/>
  <c r="R212"/>
  <c r="P212"/>
  <c r="BI202"/>
  <c r="BH202"/>
  <c r="BG202"/>
  <c r="BE202"/>
  <c r="T202"/>
  <c r="R202"/>
  <c r="P202"/>
  <c r="BI194"/>
  <c r="BH194"/>
  <c r="BG194"/>
  <c r="BE194"/>
  <c r="T194"/>
  <c r="R194"/>
  <c r="P194"/>
  <c r="BI186"/>
  <c r="BH186"/>
  <c r="BG186"/>
  <c r="BE186"/>
  <c r="T186"/>
  <c r="R186"/>
  <c r="P186"/>
  <c r="BI178"/>
  <c r="BH178"/>
  <c r="BG178"/>
  <c r="BE178"/>
  <c r="T178"/>
  <c r="R178"/>
  <c r="P178"/>
  <c r="BI170"/>
  <c r="BH170"/>
  <c r="BG170"/>
  <c r="BE170"/>
  <c r="T170"/>
  <c r="R170"/>
  <c r="P170"/>
  <c r="BI166"/>
  <c r="BH166"/>
  <c r="BG166"/>
  <c r="BE166"/>
  <c r="T166"/>
  <c r="T165"/>
  <c r="R166"/>
  <c r="R165"/>
  <c r="P166"/>
  <c r="P165"/>
  <c r="BI157"/>
  <c r="BH157"/>
  <c r="BG157"/>
  <c r="BE157"/>
  <c r="T157"/>
  <c r="R157"/>
  <c r="P157"/>
  <c r="BI148"/>
  <c r="BH148"/>
  <c r="BG148"/>
  <c r="BE148"/>
  <c r="T148"/>
  <c r="R148"/>
  <c r="P148"/>
  <c r="BI139"/>
  <c r="BH139"/>
  <c r="BG139"/>
  <c r="BE139"/>
  <c r="T139"/>
  <c r="R139"/>
  <c r="P139"/>
  <c r="BI130"/>
  <c r="BH130"/>
  <c r="BG130"/>
  <c r="BE130"/>
  <c r="T130"/>
  <c r="R130"/>
  <c r="P130"/>
  <c r="BI121"/>
  <c r="BH121"/>
  <c r="BG121"/>
  <c r="BE121"/>
  <c r="T121"/>
  <c r="R121"/>
  <c r="P121"/>
  <c r="BI112"/>
  <c r="BH112"/>
  <c r="BG112"/>
  <c r="BE112"/>
  <c r="T112"/>
  <c r="R112"/>
  <c r="P112"/>
  <c r="BI106"/>
  <c r="BH106"/>
  <c r="BG106"/>
  <c r="BE106"/>
  <c r="T106"/>
  <c r="R106"/>
  <c r="P106"/>
  <c r="BI101"/>
  <c r="BH101"/>
  <c r="BG101"/>
  <c r="BE101"/>
  <c r="T101"/>
  <c r="R101"/>
  <c r="P101"/>
  <c r="J94"/>
  <c r="F94"/>
  <c r="F92"/>
  <c r="E90"/>
  <c r="J58"/>
  <c r="F58"/>
  <c r="F56"/>
  <c r="E54"/>
  <c r="J26"/>
  <c r="E26"/>
  <c r="J59"/>
  <c r="J25"/>
  <c r="J20"/>
  <c r="E20"/>
  <c r="F95"/>
  <c r="J19"/>
  <c r="J14"/>
  <c r="J92"/>
  <c r="E7"/>
  <c r="E50"/>
  <c i="3" r="J39"/>
  <c r="J38"/>
  <c i="1" r="AY57"/>
  <c i="3" r="J37"/>
  <c i="1" r="AX57"/>
  <c i="3" r="BI189"/>
  <c r="BH189"/>
  <c r="BG189"/>
  <c r="BE189"/>
  <c r="T189"/>
  <c r="T188"/>
  <c r="R189"/>
  <c r="R188"/>
  <c r="P189"/>
  <c r="P188"/>
  <c r="BI184"/>
  <c r="BH184"/>
  <c r="BG184"/>
  <c r="BE184"/>
  <c r="T184"/>
  <c r="T183"/>
  <c r="R184"/>
  <c r="R183"/>
  <c r="P184"/>
  <c r="P183"/>
  <c r="BI178"/>
  <c r="BH178"/>
  <c r="BG178"/>
  <c r="BE178"/>
  <c r="T178"/>
  <c r="T177"/>
  <c r="R178"/>
  <c r="R177"/>
  <c r="P178"/>
  <c r="P177"/>
  <c r="BI175"/>
  <c r="BH175"/>
  <c r="BG175"/>
  <c r="BE175"/>
  <c r="T175"/>
  <c r="T164"/>
  <c r="R175"/>
  <c r="R164"/>
  <c r="P175"/>
  <c r="P164"/>
  <c r="BI165"/>
  <c r="BH165"/>
  <c r="BG165"/>
  <c r="BE165"/>
  <c r="T165"/>
  <c r="R165"/>
  <c r="P165"/>
  <c r="BI159"/>
  <c r="BH159"/>
  <c r="BG159"/>
  <c r="BE159"/>
  <c r="T159"/>
  <c r="R159"/>
  <c r="P159"/>
  <c r="BI154"/>
  <c r="BH154"/>
  <c r="BG154"/>
  <c r="BE154"/>
  <c r="T154"/>
  <c r="R154"/>
  <c r="P154"/>
  <c r="BI143"/>
  <c r="BH143"/>
  <c r="BG143"/>
  <c r="BE143"/>
  <c r="T143"/>
  <c r="T142"/>
  <c r="R143"/>
  <c r="R142"/>
  <c r="P143"/>
  <c r="P142"/>
  <c r="BI139"/>
  <c r="BH139"/>
  <c r="BG139"/>
  <c r="BE139"/>
  <c r="T139"/>
  <c r="T138"/>
  <c r="R139"/>
  <c r="R138"/>
  <c r="P139"/>
  <c r="P138"/>
  <c r="BI134"/>
  <c r="BH134"/>
  <c r="BG134"/>
  <c r="BE134"/>
  <c r="T134"/>
  <c r="R134"/>
  <c r="P134"/>
  <c r="BI129"/>
  <c r="BH129"/>
  <c r="BG129"/>
  <c r="BE129"/>
  <c r="T129"/>
  <c r="R129"/>
  <c r="P129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09"/>
  <c r="BH109"/>
  <c r="BG109"/>
  <c r="BE109"/>
  <c r="T109"/>
  <c r="T98"/>
  <c r="R109"/>
  <c r="P109"/>
  <c r="P98"/>
  <c r="BI104"/>
  <c r="BH104"/>
  <c r="BG104"/>
  <c r="BE104"/>
  <c r="T104"/>
  <c r="R104"/>
  <c r="P104"/>
  <c r="BI99"/>
  <c r="BH99"/>
  <c r="BG99"/>
  <c r="BE99"/>
  <c r="T99"/>
  <c r="R99"/>
  <c r="P99"/>
  <c r="J92"/>
  <c r="F92"/>
  <c r="F90"/>
  <c r="E88"/>
  <c r="J58"/>
  <c r="F58"/>
  <c r="F56"/>
  <c r="E54"/>
  <c r="J26"/>
  <c r="E26"/>
  <c r="J93"/>
  <c r="J25"/>
  <c r="J20"/>
  <c r="E20"/>
  <c r="F59"/>
  <c r="J19"/>
  <c r="J14"/>
  <c r="J90"/>
  <c r="E7"/>
  <c r="E50"/>
  <c i="2" r="J39"/>
  <c r="J38"/>
  <c i="1" r="AY56"/>
  <c i="2" r="J37"/>
  <c i="1" r="AX56"/>
  <c i="2" r="BI256"/>
  <c r="BH256"/>
  <c r="BG256"/>
  <c r="BE256"/>
  <c r="T256"/>
  <c r="T255"/>
  <c r="R256"/>
  <c r="R255"/>
  <c r="P256"/>
  <c r="P255"/>
  <c r="BI251"/>
  <c r="BH251"/>
  <c r="BG251"/>
  <c r="BE251"/>
  <c r="T251"/>
  <c r="T250"/>
  <c r="R251"/>
  <c r="R250"/>
  <c r="P251"/>
  <c r="P250"/>
  <c r="BI245"/>
  <c r="BH245"/>
  <c r="BG245"/>
  <c r="BE245"/>
  <c r="T245"/>
  <c r="T239"/>
  <c r="R245"/>
  <c r="R239"/>
  <c r="P245"/>
  <c r="P239"/>
  <c r="BI240"/>
  <c r="BH240"/>
  <c r="BG240"/>
  <c r="BE240"/>
  <c r="T240"/>
  <c r="R240"/>
  <c r="P240"/>
  <c r="BI237"/>
  <c r="BH237"/>
  <c r="BG237"/>
  <c r="BE237"/>
  <c r="T237"/>
  <c r="R237"/>
  <c r="P237"/>
  <c r="BI229"/>
  <c r="BH229"/>
  <c r="BG229"/>
  <c r="BE229"/>
  <c r="T229"/>
  <c r="R229"/>
  <c r="P229"/>
  <c r="BI223"/>
  <c r="BH223"/>
  <c r="BG223"/>
  <c r="BE223"/>
  <c r="T223"/>
  <c r="R223"/>
  <c r="P223"/>
  <c r="BI218"/>
  <c r="BH218"/>
  <c r="BG218"/>
  <c r="BE218"/>
  <c r="T218"/>
  <c r="R218"/>
  <c r="P218"/>
  <c r="BI212"/>
  <c r="BH212"/>
  <c r="BG212"/>
  <c r="BE212"/>
  <c r="T212"/>
  <c r="R212"/>
  <c r="P212"/>
  <c r="BI203"/>
  <c r="BH203"/>
  <c r="BG203"/>
  <c r="BE203"/>
  <c r="T203"/>
  <c r="T194"/>
  <c r="R203"/>
  <c r="R194"/>
  <c r="P203"/>
  <c r="BI195"/>
  <c r="BH195"/>
  <c r="BG195"/>
  <c r="BE195"/>
  <c r="T195"/>
  <c r="R195"/>
  <c r="P195"/>
  <c r="BI186"/>
  <c r="BH186"/>
  <c r="BG186"/>
  <c r="BE186"/>
  <c r="T186"/>
  <c r="R186"/>
  <c r="P186"/>
  <c r="BI178"/>
  <c r="BH178"/>
  <c r="BG178"/>
  <c r="BE178"/>
  <c r="T178"/>
  <c r="R178"/>
  <c r="P178"/>
  <c r="BI173"/>
  <c r="BH173"/>
  <c r="BG173"/>
  <c r="BE173"/>
  <c r="T173"/>
  <c r="R173"/>
  <c r="P173"/>
  <c r="BI169"/>
  <c r="BH169"/>
  <c r="BG169"/>
  <c r="BE169"/>
  <c r="T169"/>
  <c r="T168"/>
  <c r="R169"/>
  <c r="R168"/>
  <c r="P169"/>
  <c r="P168"/>
  <c r="BI164"/>
  <c r="BH164"/>
  <c r="BG164"/>
  <c r="BE164"/>
  <c r="T164"/>
  <c r="R164"/>
  <c r="P164"/>
  <c r="BI159"/>
  <c r="BH159"/>
  <c r="BG159"/>
  <c r="BE159"/>
  <c r="T159"/>
  <c r="R159"/>
  <c r="P159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36"/>
  <c r="BH136"/>
  <c r="BG136"/>
  <c r="BE136"/>
  <c r="T136"/>
  <c r="R136"/>
  <c r="P136"/>
  <c r="BI128"/>
  <c r="BH128"/>
  <c r="BG128"/>
  <c r="BE128"/>
  <c r="T128"/>
  <c r="R128"/>
  <c r="P128"/>
  <c r="BI120"/>
  <c r="BH120"/>
  <c r="BG120"/>
  <c r="BE120"/>
  <c r="T120"/>
  <c r="R120"/>
  <c r="P120"/>
  <c r="BI112"/>
  <c r="BH112"/>
  <c r="BG112"/>
  <c r="BE112"/>
  <c r="T112"/>
  <c r="R112"/>
  <c r="P112"/>
  <c r="BI106"/>
  <c r="BH106"/>
  <c r="BG106"/>
  <c r="BE106"/>
  <c r="T106"/>
  <c r="R106"/>
  <c r="P106"/>
  <c r="BI101"/>
  <c r="BH101"/>
  <c r="BG101"/>
  <c r="BE101"/>
  <c r="T101"/>
  <c r="R101"/>
  <c r="P101"/>
  <c r="J94"/>
  <c r="F94"/>
  <c r="F92"/>
  <c r="E90"/>
  <c r="J58"/>
  <c r="F58"/>
  <c r="F56"/>
  <c r="E54"/>
  <c r="J26"/>
  <c r="E26"/>
  <c r="J95"/>
  <c r="J25"/>
  <c r="J20"/>
  <c r="E20"/>
  <c r="F59"/>
  <c r="J19"/>
  <c r="J14"/>
  <c r="J92"/>
  <c r="E7"/>
  <c r="E50"/>
  <c i="1" r="L50"/>
  <c r="AM50"/>
  <c r="AM49"/>
  <c r="L49"/>
  <c r="AM47"/>
  <c r="L47"/>
  <c r="L45"/>
  <c r="L44"/>
  <c i="7" r="J96"/>
  <c r="J110"/>
  <c i="4" r="BK483"/>
  <c i="5" r="BK175"/>
  <c i="2" r="J229"/>
  <c i="4" r="BK432"/>
  <c i="5" r="J155"/>
  <c i="7" r="J111"/>
  <c r="BK94"/>
  <c r="BK90"/>
  <c i="2" r="BK186"/>
  <c i="3" r="BK104"/>
  <c i="4" r="J121"/>
  <c r="J384"/>
  <c i="2" r="BK164"/>
  <c i="3" r="BK184"/>
  <c i="4" r="J640"/>
  <c r="J238"/>
  <c i="6" r="J107"/>
  <c i="2" r="J237"/>
  <c i="4" r="J483"/>
  <c i="7" r="BK89"/>
  <c i="4" r="BK393"/>
  <c r="J477"/>
  <c i="7" r="J107"/>
  <c i="2" r="J128"/>
  <c i="3" r="J122"/>
  <c i="4" r="BK281"/>
  <c i="5" r="J132"/>
  <c i="7" r="BK110"/>
  <c i="4" r="J157"/>
  <c r="BK579"/>
  <c i="6" r="BK110"/>
  <c i="7" r="J117"/>
  <c i="2" r="J173"/>
  <c i="3" r="BK139"/>
  <c i="4" r="J447"/>
  <c r="BK268"/>
  <c i="5" r="J199"/>
  <c i="6" r="BK84"/>
  <c i="4" r="J297"/>
  <c i="7" r="J122"/>
  <c i="4" r="J367"/>
  <c r="BK526"/>
  <c i="7" r="BK109"/>
  <c i="2" r="J240"/>
  <c i="4" r="J276"/>
  <c r="BK157"/>
  <c r="J432"/>
  <c i="3" r="J129"/>
  <c i="4" r="J515"/>
  <c i="7" r="J105"/>
  <c r="J118"/>
  <c i="4" r="J390"/>
  <c r="J438"/>
  <c i="5" r="BK112"/>
  <c r="BK178"/>
  <c i="6" r="J84"/>
  <c i="1" r="AS55"/>
  <c i="4" r="J148"/>
  <c r="J420"/>
  <c i="5" r="BK185"/>
  <c i="3" r="BK129"/>
  <c i="4" r="BK624"/>
  <c i="6" r="BK96"/>
  <c i="2" r="BK112"/>
  <c i="4" r="BK390"/>
  <c i="7" r="BK115"/>
  <c i="2" r="BK203"/>
  <c i="4" r="J281"/>
  <c r="BK373"/>
  <c i="3" r="BK143"/>
  <c i="4" r="BK367"/>
  <c r="BK139"/>
  <c r="J463"/>
  <c i="7" r="BK117"/>
  <c i="4" r="J305"/>
  <c i="7" r="BK116"/>
  <c i="3" r="BK165"/>
  <c i="2" r="BK229"/>
  <c i="4" r="BK333"/>
  <c i="6" r="J96"/>
  <c i="5" r="BK142"/>
  <c i="2" r="J178"/>
  <c i="5" r="J102"/>
  <c i="4" r="J414"/>
  <c i="7" r="J92"/>
  <c i="4" r="BK194"/>
  <c r="BK361"/>
  <c i="7" r="BK93"/>
  <c i="2" r="BK195"/>
  <c r="BK223"/>
  <c i="3" r="BK120"/>
  <c i="4" r="BK112"/>
  <c r="BK614"/>
  <c r="J212"/>
  <c r="BK635"/>
  <c r="J178"/>
  <c i="5" r="BK108"/>
  <c i="2" r="J112"/>
  <c i="7" r="J114"/>
  <c i="2" r="J120"/>
  <c i="4" r="J101"/>
  <c i="5" r="BK162"/>
  <c i="7" r="J115"/>
  <c i="3" r="BK99"/>
  <c i="4" r="J381"/>
  <c r="J452"/>
  <c i="6" r="F36"/>
  <c i="4" r="BK458"/>
  <c i="7" r="J93"/>
  <c r="J90"/>
  <c i="4" r="J333"/>
  <c r="BK186"/>
  <c r="J529"/>
  <c r="J222"/>
  <c i="5" r="BK102"/>
  <c i="7" r="J101"/>
  <c i="3" r="BK122"/>
  <c i="4" r="BK420"/>
  <c r="BK101"/>
  <c r="J230"/>
  <c i="5" r="J97"/>
  <c i="2" r="BK150"/>
  <c i="4" r="BK400"/>
  <c i="6" r="BK107"/>
  <c i="7" r="BK106"/>
  <c i="2" r="J203"/>
  <c i="4" r="BK381"/>
  <c i="6" r="J92"/>
  <c i="4" r="J202"/>
  <c r="BK289"/>
  <c r="BK252"/>
  <c r="BK244"/>
  <c i="6" r="J110"/>
  <c i="4" r="BK286"/>
  <c i="2" r="J245"/>
  <c i="7" r="BK103"/>
  <c r="J121"/>
  <c i="2" r="J251"/>
  <c i="3" r="J154"/>
  <c i="4" r="BK604"/>
  <c i="5" r="BK155"/>
  <c i="4" r="J244"/>
  <c i="7" r="J94"/>
  <c i="5" r="J175"/>
  <c i="2" r="BK159"/>
  <c i="4" r="J504"/>
  <c i="3" r="BK124"/>
  <c i="5" r="J162"/>
  <c i="2" r="BK251"/>
  <c i="4" r="J349"/>
  <c r="BK504"/>
  <c i="6" r="BK92"/>
  <c i="2" r="J150"/>
  <c r="BK136"/>
  <c i="3" r="J178"/>
  <c i="4" r="BK477"/>
  <c r="BK640"/>
  <c i="3" r="J143"/>
  <c i="4" r="BK405"/>
  <c r="BK341"/>
  <c r="BK170"/>
  <c i="2" r="BK101"/>
  <c i="3" r="J165"/>
  <c i="7" r="BK122"/>
  <c i="2" r="J212"/>
  <c i="4" r="BK202"/>
  <c i="3" r="J184"/>
  <c i="4" r="J286"/>
  <c i="7" r="BK96"/>
  <c i="1" r="AS58"/>
  <c i="4" r="J166"/>
  <c r="BK349"/>
  <c r="J554"/>
  <c i="3" r="J134"/>
  <c i="4" r="J194"/>
  <c r="BK305"/>
  <c r="J458"/>
  <c r="BK384"/>
  <c i="2" r="J159"/>
  <c i="7" r="J106"/>
  <c i="4" r="BK238"/>
  <c i="7" r="J97"/>
  <c i="2" r="J154"/>
  <c i="3" r="BK154"/>
  <c i="4" r="BK447"/>
  <c i="7" r="J109"/>
  <c i="3" r="J109"/>
  <c i="5" r="J152"/>
  <c i="2" r="J101"/>
  <c r="J106"/>
  <c i="4" r="BK166"/>
  <c r="J268"/>
  <c r="J260"/>
  <c r="BK276"/>
  <c r="J325"/>
  <c i="5" r="J185"/>
  <c r="BK97"/>
  <c i="2" r="BK245"/>
  <c i="5" r="BK152"/>
  <c i="2" r="BK169"/>
  <c i="4" r="BK438"/>
  <c r="BK297"/>
  <c i="5" r="J168"/>
  <c i="7" r="BK105"/>
  <c i="2" r="BK152"/>
  <c i="3" r="J139"/>
  <c i="4" r="J624"/>
  <c r="J635"/>
  <c i="5" r="J191"/>
  <c i="3" r="J104"/>
  <c i="4" r="BK178"/>
  <c i="7" r="BK97"/>
  <c r="BK102"/>
  <c r="BK121"/>
  <c i="3" r="J124"/>
  <c i="4" r="J604"/>
  <c i="2" r="J169"/>
  <c r="BK218"/>
  <c r="J218"/>
  <c i="3" r="BK109"/>
  <c i="4" r="J106"/>
  <c i="5" r="BK191"/>
  <c r="BK122"/>
  <c i="6" r="J104"/>
  <c i="2" r="J186"/>
  <c r="BK173"/>
  <c i="4" r="BK212"/>
  <c r="J614"/>
  <c r="J130"/>
  <c r="J441"/>
  <c i="5" r="J122"/>
  <c i="7" r="BK111"/>
  <c i="2" r="BK240"/>
  <c i="3" r="J159"/>
  <c i="4" r="BK130"/>
  <c r="J186"/>
  <c i="7" r="BK92"/>
  <c i="2" r="BK237"/>
  <c i="3" r="J189"/>
  <c i="4" r="BK529"/>
  <c i="5" r="BK168"/>
  <c i="7" r="BK107"/>
  <c i="2" r="BK120"/>
  <c i="4" r="J112"/>
  <c i="7" r="BK114"/>
  <c i="2" r="BK106"/>
  <c i="3" r="BK159"/>
  <c i="4" r="J252"/>
  <c i="7" r="J103"/>
  <c i="2" r="J195"/>
  <c i="3" r="BK134"/>
  <c i="4" r="J405"/>
  <c r="BK554"/>
  <c r="J471"/>
  <c i="5" r="BK132"/>
  <c i="7" r="BK112"/>
  <c i="5" r="BK199"/>
  <c i="3" r="BK189"/>
  <c i="4" r="J526"/>
  <c i="7" r="J102"/>
  <c i="3" r="BK175"/>
  <c i="4" r="J393"/>
  <c r="J361"/>
  <c i="5" r="J112"/>
  <c i="4" r="BK441"/>
  <c i="6" r="BK104"/>
  <c i="7" r="J99"/>
  <c i="4" r="J170"/>
  <c i="7" r="BK101"/>
  <c i="2" r="J136"/>
  <c r="BK256"/>
  <c i="4" r="BK230"/>
  <c r="BK515"/>
  <c i="5" r="J108"/>
  <c i="2" r="BK212"/>
  <c i="3" r="BK178"/>
  <c i="4" r="J139"/>
  <c r="BK463"/>
  <c i="5" r="J194"/>
  <c i="2" r="BK154"/>
  <c r="J152"/>
  <c i="4" r="BK121"/>
  <c i="5" r="BK194"/>
  <c i="7" r="J89"/>
  <c i="4" r="BK260"/>
  <c r="BK471"/>
  <c r="J373"/>
  <c i="7" r="BK100"/>
  <c i="4" r="J315"/>
  <c r="BK452"/>
  <c i="2" r="J164"/>
  <c i="4" r="J289"/>
  <c r="BK148"/>
  <c i="7" r="J116"/>
  <c i="2" r="BK178"/>
  <c i="4" r="BK325"/>
  <c i="5" r="J178"/>
  <c i="4" r="J400"/>
  <c i="3" r="J99"/>
  <c i="4" r="BK315"/>
  <c i="2" r="J223"/>
  <c i="4" r="BK106"/>
  <c r="J341"/>
  <c i="7" r="BK118"/>
  <c i="6" r="BK100"/>
  <c i="4" r="BK414"/>
  <c i="7" r="BK99"/>
  <c i="3" r="J120"/>
  <c i="4" r="J579"/>
  <c i="5" r="J142"/>
  <c i="3" r="J175"/>
  <c i="6" r="J100"/>
  <c i="4" r="J355"/>
  <c i="7" r="J112"/>
  <c i="2" r="J256"/>
  <c i="4" r="BK222"/>
  <c i="2" r="BK128"/>
  <c i="4" r="BK355"/>
  <c i="7" r="J100"/>
  <c i="2" l="1" r="P194"/>
  <c i="3" r="R98"/>
  <c i="2" r="BK100"/>
  <c r="J100"/>
  <c r="J65"/>
  <c i="3" r="R153"/>
  <c r="R141"/>
  <c i="4" r="P169"/>
  <c r="P440"/>
  <c i="5" r="T111"/>
  <c i="2" r="T149"/>
  <c r="BK211"/>
  <c r="J211"/>
  <c r="J72"/>
  <c i="3" r="P119"/>
  <c r="P97"/>
  <c i="4" r="R111"/>
  <c r="P528"/>
  <c i="5" r="P96"/>
  <c r="P95"/>
  <c r="BK154"/>
  <c r="J154"/>
  <c r="J69"/>
  <c i="6" r="BK83"/>
  <c r="J83"/>
  <c r="J61"/>
  <c i="2" r="P111"/>
  <c r="P211"/>
  <c i="3" r="P153"/>
  <c r="P141"/>
  <c i="4" r="T111"/>
  <c r="BK440"/>
  <c r="J440"/>
  <c r="J73"/>
  <c i="5" r="R111"/>
  <c i="2" r="BK149"/>
  <c r="J149"/>
  <c r="J67"/>
  <c r="BK228"/>
  <c r="J228"/>
  <c r="J73"/>
  <c i="4" r="R100"/>
  <c r="R99"/>
  <c r="R440"/>
  <c i="5" r="P154"/>
  <c i="2" r="T111"/>
  <c i="4" r="T288"/>
  <c r="T383"/>
  <c i="5" r="T154"/>
  <c i="6" r="T83"/>
  <c r="T82"/>
  <c r="T81"/>
  <c i="2" r="R228"/>
  <c i="3" r="BK153"/>
  <c r="J153"/>
  <c r="J70"/>
  <c i="4" r="BK169"/>
  <c r="J169"/>
  <c r="J69"/>
  <c r="R392"/>
  <c i="5" r="R154"/>
  <c i="2" r="R100"/>
  <c r="T172"/>
  <c r="T228"/>
  <c i="3" r="BK119"/>
  <c r="J119"/>
  <c r="J66"/>
  <c i="4" r="P288"/>
  <c r="T392"/>
  <c i="5" r="T96"/>
  <c r="T95"/>
  <c r="BK177"/>
  <c r="J177"/>
  <c r="J70"/>
  <c i="6" r="P83"/>
  <c r="P82"/>
  <c r="P81"/>
  <c i="1" r="AU61"/>
  <c i="2" r="R149"/>
  <c i="3" r="T119"/>
  <c r="T97"/>
  <c r="T96"/>
  <c r="T153"/>
  <c r="T141"/>
  <c i="4" r="R169"/>
  <c i="5" r="P111"/>
  <c r="P110"/>
  <c i="2" r="BK111"/>
  <c r="J111"/>
  <c r="J66"/>
  <c r="R211"/>
  <c i="4" r="BK100"/>
  <c r="J100"/>
  <c r="J65"/>
  <c r="BK528"/>
  <c r="J528"/>
  <c r="J74"/>
  <c i="5" r="P177"/>
  <c i="2" r="R111"/>
  <c r="T211"/>
  <c i="4" r="P111"/>
  <c r="BK392"/>
  <c r="J392"/>
  <c r="J72"/>
  <c i="5" r="BK96"/>
  <c i="7" r="P88"/>
  <c r="P98"/>
  <c i="4" r="T169"/>
  <c r="P392"/>
  <c i="5" r="BK111"/>
  <c r="J111"/>
  <c r="J68"/>
  <c i="7" r="R88"/>
  <c r="P91"/>
  <c r="BK104"/>
  <c r="J104"/>
  <c r="J64"/>
  <c i="2" r="T100"/>
  <c r="P172"/>
  <c i="4" r="BK111"/>
  <c r="T440"/>
  <c i="7" r="P95"/>
  <c r="T95"/>
  <c r="T98"/>
  <c r="P108"/>
  <c i="4" r="P100"/>
  <c r="T528"/>
  <c i="5" r="R177"/>
  <c i="7" r="BK88"/>
  <c r="J88"/>
  <c r="J60"/>
  <c r="BK91"/>
  <c r="J91"/>
  <c r="J61"/>
  <c r="R91"/>
  <c r="BK108"/>
  <c r="J108"/>
  <c r="J65"/>
  <c i="2" r="P100"/>
  <c r="BK172"/>
  <c r="J172"/>
  <c r="J70"/>
  <c i="3" r="R119"/>
  <c r="R97"/>
  <c r="R96"/>
  <c i="4" r="T100"/>
  <c r="T99"/>
  <c r="R528"/>
  <c i="5" r="T177"/>
  <c i="7" r="T88"/>
  <c r="T91"/>
  <c r="BK98"/>
  <c r="J98"/>
  <c r="J63"/>
  <c r="R108"/>
  <c i="2" r="P149"/>
  <c r="P228"/>
  <c i="4" r="R288"/>
  <c r="P383"/>
  <c i="5" r="R96"/>
  <c r="R95"/>
  <c i="6" r="R83"/>
  <c r="R82"/>
  <c r="R81"/>
  <c i="7" r="BK95"/>
  <c r="J95"/>
  <c r="J62"/>
  <c r="R98"/>
  <c r="R104"/>
  <c r="P113"/>
  <c i="2" r="R172"/>
  <c r="R171"/>
  <c i="4" r="BK288"/>
  <c r="J288"/>
  <c r="J70"/>
  <c r="BK383"/>
  <c r="J383"/>
  <c r="J71"/>
  <c r="R383"/>
  <c i="7" r="R95"/>
  <c r="P104"/>
  <c r="T104"/>
  <c r="T108"/>
  <c r="BK113"/>
  <c r="J113"/>
  <c r="J66"/>
  <c r="R113"/>
  <c r="T113"/>
  <c r="BK120"/>
  <c r="J120"/>
  <c r="J67"/>
  <c r="P120"/>
  <c r="R120"/>
  <c r="T120"/>
  <c i="3" r="BK98"/>
  <c r="J98"/>
  <c r="J65"/>
  <c r="BK142"/>
  <c r="J142"/>
  <c r="J69"/>
  <c r="BK164"/>
  <c r="J164"/>
  <c r="J71"/>
  <c r="BK188"/>
  <c r="J188"/>
  <c r="J74"/>
  <c i="4" r="BK165"/>
  <c r="J165"/>
  <c r="J67"/>
  <c r="BK634"/>
  <c r="J634"/>
  <c r="J75"/>
  <c i="2" r="BK168"/>
  <c r="J168"/>
  <c r="J68"/>
  <c r="BK250"/>
  <c r="J250"/>
  <c r="J75"/>
  <c i="3" r="BK138"/>
  <c r="J138"/>
  <c r="J67"/>
  <c i="4" r="BK639"/>
  <c r="J639"/>
  <c r="J76"/>
  <c i="5" r="BK198"/>
  <c r="J198"/>
  <c r="J72"/>
  <c i="2" r="BK239"/>
  <c r="J239"/>
  <c r="J74"/>
  <c r="BK255"/>
  <c r="J255"/>
  <c r="J76"/>
  <c i="3" r="BK183"/>
  <c r="J183"/>
  <c r="J73"/>
  <c r="BK177"/>
  <c r="J177"/>
  <c r="J72"/>
  <c i="5" r="BK107"/>
  <c r="J107"/>
  <c r="J66"/>
  <c r="BK193"/>
  <c r="J193"/>
  <c r="J71"/>
  <c i="2" r="BK194"/>
  <c r="J194"/>
  <c r="J71"/>
  <c i="7" r="F55"/>
  <c r="J84"/>
  <c r="BF102"/>
  <c i="6" r="BK82"/>
  <c r="BK81"/>
  <c r="J81"/>
  <c i="7" r="BF97"/>
  <c r="BF112"/>
  <c r="BF106"/>
  <c r="BF110"/>
  <c r="BF115"/>
  <c r="BF116"/>
  <c r="F54"/>
  <c r="E77"/>
  <c r="BF92"/>
  <c r="BF101"/>
  <c r="BF109"/>
  <c r="BF118"/>
  <c r="BF121"/>
  <c r="BF122"/>
  <c r="J54"/>
  <c r="BF89"/>
  <c r="BF94"/>
  <c r="BF107"/>
  <c r="BF90"/>
  <c r="BF103"/>
  <c r="BF99"/>
  <c r="J81"/>
  <c r="BF93"/>
  <c r="BF100"/>
  <c r="BF105"/>
  <c r="BF111"/>
  <c r="BF114"/>
  <c r="BF96"/>
  <c r="BF117"/>
  <c i="5" r="J96"/>
  <c r="J65"/>
  <c i="6" r="BF96"/>
  <c r="J52"/>
  <c r="J55"/>
  <c r="BF100"/>
  <c i="5" r="BK110"/>
  <c r="J110"/>
  <c r="J67"/>
  <c i="6" r="E48"/>
  <c r="F78"/>
  <c r="BF84"/>
  <c r="BF107"/>
  <c r="BF92"/>
  <c r="BF104"/>
  <c r="BF110"/>
  <c i="1" r="BC61"/>
  <c i="4" r="J111"/>
  <c r="J66"/>
  <c r="BK168"/>
  <c r="J168"/>
  <c r="J68"/>
  <c i="5" r="BF102"/>
  <c r="BF152"/>
  <c r="BF178"/>
  <c r="J56"/>
  <c r="F59"/>
  <c r="J59"/>
  <c r="BF97"/>
  <c r="BF108"/>
  <c r="BF112"/>
  <c r="BF122"/>
  <c r="BF142"/>
  <c r="BF162"/>
  <c r="BF168"/>
  <c r="BF175"/>
  <c r="BF185"/>
  <c r="BF191"/>
  <c r="BF194"/>
  <c r="BF199"/>
  <c r="E50"/>
  <c r="BF132"/>
  <c r="BF155"/>
  <c i="3" r="BK97"/>
  <c i="4" r="BF139"/>
  <c r="BF157"/>
  <c r="BF349"/>
  <c r="BF420"/>
  <c r="BF268"/>
  <c r="BF367"/>
  <c r="BF400"/>
  <c r="BF325"/>
  <c r="BF341"/>
  <c r="BF438"/>
  <c r="BF458"/>
  <c r="F59"/>
  <c r="BF384"/>
  <c r="BF463"/>
  <c r="BF471"/>
  <c r="BF477"/>
  <c r="BF529"/>
  <c r="E86"/>
  <c r="BF101"/>
  <c r="BF170"/>
  <c r="BF186"/>
  <c r="BF276"/>
  <c r="BF554"/>
  <c r="BF604"/>
  <c r="J95"/>
  <c r="BF238"/>
  <c r="BF244"/>
  <c r="BF390"/>
  <c r="BF447"/>
  <c r="BF614"/>
  <c r="BF624"/>
  <c r="BF640"/>
  <c r="BF361"/>
  <c r="BF452"/>
  <c r="BF106"/>
  <c r="BF121"/>
  <c r="BF305"/>
  <c r="BF393"/>
  <c r="BF483"/>
  <c r="BF504"/>
  <c r="BF515"/>
  <c r="BF526"/>
  <c r="BF635"/>
  <c r="J56"/>
  <c r="BF405"/>
  <c r="BF579"/>
  <c r="BF112"/>
  <c r="BF212"/>
  <c r="BF260"/>
  <c r="BF281"/>
  <c r="BF289"/>
  <c r="BF297"/>
  <c r="BF333"/>
  <c r="BF441"/>
  <c i="3" r="BK141"/>
  <c r="J141"/>
  <c r="J68"/>
  <c i="4" r="BF148"/>
  <c r="BF194"/>
  <c r="BF202"/>
  <c r="BF252"/>
  <c r="BF373"/>
  <c r="BF414"/>
  <c r="BF286"/>
  <c r="BF355"/>
  <c r="BF432"/>
  <c r="BF166"/>
  <c r="BF222"/>
  <c r="BF230"/>
  <c r="BF130"/>
  <c r="BF178"/>
  <c r="BF315"/>
  <c r="BF381"/>
  <c i="3" r="BF104"/>
  <c r="BF134"/>
  <c r="BF124"/>
  <c r="BF139"/>
  <c r="F93"/>
  <c r="BF143"/>
  <c r="BF175"/>
  <c r="BF109"/>
  <c r="BF189"/>
  <c i="2" r="BK99"/>
  <c r="J99"/>
  <c r="J64"/>
  <c i="3" r="E84"/>
  <c r="J56"/>
  <c r="BF99"/>
  <c r="J59"/>
  <c r="BF154"/>
  <c r="BF178"/>
  <c r="BF120"/>
  <c r="BF122"/>
  <c r="BF129"/>
  <c r="BF159"/>
  <c r="BF165"/>
  <c i="2" r="BK171"/>
  <c r="J171"/>
  <c r="J69"/>
  <c i="3" r="BF184"/>
  <c i="2" r="BF152"/>
  <c r="J59"/>
  <c r="BF112"/>
  <c r="BF195"/>
  <c r="BF212"/>
  <c r="BF229"/>
  <c r="BF245"/>
  <c r="BF101"/>
  <c r="BF106"/>
  <c r="BF186"/>
  <c r="BF203"/>
  <c r="BF237"/>
  <c r="BF251"/>
  <c r="F95"/>
  <c r="E86"/>
  <c r="J56"/>
  <c r="BF154"/>
  <c r="BF256"/>
  <c r="BF136"/>
  <c r="BF164"/>
  <c r="BF178"/>
  <c r="BF120"/>
  <c r="BF159"/>
  <c r="BF128"/>
  <c r="BF173"/>
  <c r="BF218"/>
  <c r="BF223"/>
  <c r="BF240"/>
  <c r="BF150"/>
  <c r="BF169"/>
  <c i="7" r="F36"/>
  <c i="1" r="BC62"/>
  <c i="7" r="F35"/>
  <c i="1" r="BB62"/>
  <c i="3" r="F35"/>
  <c i="1" r="AZ57"/>
  <c i="6" r="J33"/>
  <c i="1" r="AV61"/>
  <c i="3" r="J35"/>
  <c i="1" r="AV57"/>
  <c i="3" r="F39"/>
  <c i="1" r="BD57"/>
  <c i="4" r="J35"/>
  <c i="1" r="AV59"/>
  <c i="3" r="F38"/>
  <c i="1" r="BC57"/>
  <c i="6" r="F33"/>
  <c i="1" r="AZ61"/>
  <c i="6" r="F37"/>
  <c i="1" r="BD61"/>
  <c i="3" r="F37"/>
  <c i="1" r="BB57"/>
  <c r="AS54"/>
  <c i="7" r="F37"/>
  <c i="1" r="BD62"/>
  <c i="7" r="J33"/>
  <c i="1" r="AV62"/>
  <c i="4" r="F35"/>
  <c i="1" r="AZ59"/>
  <c i="5" r="F39"/>
  <c i="1" r="BD60"/>
  <c i="6" r="J30"/>
  <c i="2" r="F39"/>
  <c i="1" r="BD56"/>
  <c i="2" r="F38"/>
  <c i="1" r="BC56"/>
  <c i="2" r="J35"/>
  <c i="1" r="AV56"/>
  <c i="5" r="J35"/>
  <c i="1" r="AV60"/>
  <c i="4" r="F37"/>
  <c i="1" r="BB59"/>
  <c i="5" r="F38"/>
  <c i="1" r="BC60"/>
  <c i="6" r="F35"/>
  <c i="1" r="BB61"/>
  <c i="4" r="F38"/>
  <c i="1" r="BC59"/>
  <c i="4" r="F39"/>
  <c i="1" r="BD59"/>
  <c i="2" r="F37"/>
  <c i="1" r="BB56"/>
  <c i="5" r="F37"/>
  <c i="1" r="BB60"/>
  <c i="7" r="F33"/>
  <c i="1" r="AZ62"/>
  <c i="2" r="F35"/>
  <c i="1" r="AZ56"/>
  <c i="5" r="F35"/>
  <c i="1" r="AZ60"/>
  <c i="2" l="1" r="P99"/>
  <c i="4" r="R168"/>
  <c r="R98"/>
  <c r="BK99"/>
  <c r="J99"/>
  <c r="J64"/>
  <c i="2" r="T99"/>
  <c r="T98"/>
  <c i="4" r="P99"/>
  <c i="5" r="BK95"/>
  <c r="J95"/>
  <c r="J64"/>
  <c i="2" r="T171"/>
  <c i="3" r="P96"/>
  <c i="1" r="AU57"/>
  <c i="4" r="T168"/>
  <c r="T98"/>
  <c i="2" r="R99"/>
  <c r="R98"/>
  <c r="P171"/>
  <c i="7" r="P87"/>
  <c i="1" r="AU62"/>
  <c i="5" r="P94"/>
  <c i="1" r="AU60"/>
  <c i="5" r="T110"/>
  <c r="T94"/>
  <c i="7" r="T87"/>
  <c r="R87"/>
  <c i="5" r="R110"/>
  <c r="R94"/>
  <c i="4" r="P168"/>
  <c i="7" r="BK87"/>
  <c r="J87"/>
  <c r="J59"/>
  <c i="1" r="AG61"/>
  <c i="6" r="J59"/>
  <c r="J82"/>
  <c r="J60"/>
  <c i="5" r="BK94"/>
  <c r="J94"/>
  <c i="4" r="BK98"/>
  <c r="J98"/>
  <c i="3" r="BK96"/>
  <c r="J96"/>
  <c r="J97"/>
  <c r="J64"/>
  <c i="2" r="BK98"/>
  <c r="J98"/>
  <c r="J63"/>
  <c i="7" r="J34"/>
  <c i="1" r="AW62"/>
  <c r="AT62"/>
  <c i="3" r="J32"/>
  <c i="1" r="AG57"/>
  <c i="4" r="J32"/>
  <c i="1" r="AG59"/>
  <c r="BB58"/>
  <c r="AX58"/>
  <c r="BD55"/>
  <c i="2" r="F36"/>
  <c i="1" r="BA56"/>
  <c i="5" r="J32"/>
  <c i="1" r="AG60"/>
  <c i="3" r="J36"/>
  <c i="1" r="AW57"/>
  <c r="AT57"/>
  <c r="BB55"/>
  <c r="AX55"/>
  <c i="5" r="J36"/>
  <c i="1" r="AW60"/>
  <c r="AT60"/>
  <c i="2" r="J36"/>
  <c i="1" r="AW56"/>
  <c r="AT56"/>
  <c r="BC55"/>
  <c r="AZ55"/>
  <c r="AV55"/>
  <c r="BD58"/>
  <c i="6" r="F34"/>
  <c i="1" r="BA61"/>
  <c i="3" r="F36"/>
  <c i="1" r="BA57"/>
  <c r="BC58"/>
  <c r="AY58"/>
  <c i="7" r="F34"/>
  <c i="1" r="BA62"/>
  <c i="5" r="F36"/>
  <c i="1" r="BA60"/>
  <c i="6" r="J34"/>
  <c i="1" r="AW61"/>
  <c r="AT61"/>
  <c r="AN61"/>
  <c i="4" r="F36"/>
  <c i="1" r="BA59"/>
  <c i="4" r="J36"/>
  <c i="1" r="AW59"/>
  <c r="AT59"/>
  <c r="AZ58"/>
  <c r="AV58"/>
  <c i="4" l="1" r="P98"/>
  <c i="1" r="AU59"/>
  <c i="2" r="P98"/>
  <c i="1" r="AU56"/>
  <c r="AN60"/>
  <c i="6" r="J39"/>
  <c i="5" r="J63"/>
  <c i="1" r="AN59"/>
  <c i="4" r="J63"/>
  <c i="5" r="J41"/>
  <c i="1" r="AN57"/>
  <c i="3" r="J63"/>
  <c i="4" r="J41"/>
  <c i="3" r="J41"/>
  <c i="1" r="AU58"/>
  <c i="7" r="J30"/>
  <c i="1" r="AG62"/>
  <c r="AU55"/>
  <c r="AU54"/>
  <c i="2" r="J32"/>
  <c i="1" r="AG56"/>
  <c r="AG55"/>
  <c r="BA55"/>
  <c r="AY55"/>
  <c r="AZ54"/>
  <c r="W29"/>
  <c r="BD54"/>
  <c r="W33"/>
  <c r="BB54"/>
  <c r="AX54"/>
  <c r="BA58"/>
  <c r="AW58"/>
  <c r="AT58"/>
  <c r="BC54"/>
  <c r="W32"/>
  <c r="AG58"/>
  <c i="7" l="1" r="J39"/>
  <c i="1" r="AN58"/>
  <c i="2" r="J41"/>
  <c i="1" r="AN56"/>
  <c r="AN62"/>
  <c r="W31"/>
  <c r="AY54"/>
  <c r="AG54"/>
  <c r="AK26"/>
  <c r="AW55"/>
  <c r="AT55"/>
  <c r="AN55"/>
  <c r="BA54"/>
  <c r="W30"/>
  <c r="AV54"/>
  <c r="AK29"/>
  <c l="1" r="AW54"/>
  <c r="AK30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<sst xmlns="http://schemas.openxmlformats.org/spreadsheetml/2006/main">
  <si>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</si>
  <si>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</si>
  <si>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</si>
  <si>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</si>
  <si>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</si>
  <si>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{55f7aef9-cba2-46f7-a277-5746fcc86c25}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</si>
  <si>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</si>
  <si>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</si>
  <si>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</si>
  <si>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</si>
  <si>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</si>
  <si>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</si>
  <si>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</si>
  <si>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</si>
  <si>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N10432024a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</si>
  <si>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</si>
  <si>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</si>
  <si>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střešního pláště, bytový dům č.p. 891 na ul.Obránců míru</t>
  </si>
  <si>
    <t>KSO:</t>
  </si>
  <si>
    <t/>
  </si>
  <si>
    <t>CC-CZ:</t>
  </si>
  <si>
    <t>Místo:</t>
  </si>
  <si>
    <t xml:space="preserve"> </t>
  </si>
  <si>
    <t>Datum:</t>
  </si>
  <si>
    <t>18. 7. 2024</t>
  </si>
  <si>
    <t>Zadavatel:</t>
  </si>
  <si>
    <t>IČ:</t>
  </si>
  <si>
    <t>Město Kopřivnice, Štefánikova 1163/12,Kopřivnice</t>
  </si>
  <si>
    <t>DIČ:</t>
  </si>
  <si>
    <t>Uchazeč:</t>
  </si>
  <si>
    <t>Vyplň údaj</t>
  </si>
  <si>
    <t>Projektant:</t>
  </si>
  <si>
    <t>Architektura &amp; interiér, Šimůnek &amp; partners, VM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</si>
  <si>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</si>
  <si>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</si>
  <si>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</si>
  <si>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</si>
  <si>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</si>
  <si>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</si>
  <si>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</si>
  <si>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</si>
  <si>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</si>
  <si>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</si>
  <si>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</si>
  <si>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</si>
  <si>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</si>
  <si>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</si>
  <si>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</si>
  <si>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</si>
  <si>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</si>
  <si>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</si>
  <si>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</si>
  <si>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</si>
  <si>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</si>
  <si>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</si>
  <si>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</si>
  <si>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</si>
  <si>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</si>
  <si>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</si>
  <si>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</si>
  <si>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</si>
  <si>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</si>
  <si>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</si>
  <si>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</si>
  <si>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</si>
  <si>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</si>
  <si>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</si>
  <si>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</si>
  <si>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</si>
  <si>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</si>
  <si>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</si>
  <si>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</si>
  <si>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</si>
  <si>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</si>
  <si>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</si>
  <si>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</si>
  <si>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Bourací práce</t>
  </si>
  <si>
    <t>STA</t>
  </si>
  <si>
    <t>1</t>
  </si>
  <si>
    <t>{25bf2bc7-3ade-4db9-bc70-5d9aea22fbf1}</t>
  </si>
  <si>
    <t>/</t>
  </si>
  <si>
    <t>011</t>
  </si>
  <si>
    <t>Bourací práce střechy 1 a 2</t>
  </si>
  <si>
    <t>Soupis</t>
  </si>
  <si>
    <t>2</t>
  </si>
  <si>
    <t>{afe15888-4857-4456-8dbf-b3d7472d8a7b}</t>
  </si>
  <si>
    <t>012</t>
  </si>
  <si>
    <t>Bourací práce střechy 3</t>
  </si>
  <si>
    <t>{6388c9aa-4009-44a7-af93-9ff91cfc7605}</t>
  </si>
  <si>
    <t>02</t>
  </si>
  <si>
    <t>Architektonicko stavební řešení</t>
  </si>
  <si>
    <t>{3d35cca5-386e-4935-9846-7c2660a2e582}</t>
  </si>
  <si>
    <t>021</t>
  </si>
  <si>
    <t>Architektonicko stavební řešení střechy 1 a 2</t>
  </si>
  <si>
    <t>{4c1f8ecf-8ea0-44b5-b019-57079d183844}</t>
  </si>
  <si>
    <t>022</t>
  </si>
  <si>
    <t>Architektonicko stavební řešení střechy 3</t>
  </si>
  <si>
    <t>{0a6b894d-04fe-44e4-9adf-abcc7370a14d}</t>
  </si>
  <si>
    <t>023</t>
  </si>
  <si>
    <t>Záchytný systém</t>
  </si>
  <si>
    <t>{2314b4cb-8fb3-4e1c-9b1e-0b8f612374cd}</t>
  </si>
  <si>
    <t>03</t>
  </si>
  <si>
    <t>Hromosvod</t>
  </si>
  <si>
    <t>{61cc9da6-f131-4467-9608-eb19c19c9a98}</t>
  </si>
  <si>
    <t>KRYCÍ LIST SOUPISU PRACÍ</t>
  </si>
  <si>
    <t>Objekt:</t>
  </si>
  <si>
    <t>01 - Bourací práce</t>
  </si>
  <si>
    <t>Soupis:</t>
  </si>
  <si>
    <t>011 - Bourací práce střechy 1 a 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</si>
  <si>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</si>
  <si>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</si>
  <si>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</si>
  <si>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</si>
  <si>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</si>
  <si>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</si>
  <si>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</si>
  <si>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</si>
  <si>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</si>
  <si>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</si>
  <si>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</si>
  <si>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</si>
  <si>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764 - Konstrukce klempířské</t>
  </si>
  <si>
    <t xml:space="preserve">    765 - Krytina skládaná</t>
  </si>
  <si>
    <t xml:space="preserve">    767 - Konstrukce zámečnické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</si>
  <si>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</si>
  <si>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</si>
  <si>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</si>
  <si>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</si>
  <si>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</si>
  <si>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</si>
  <si>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</si>
  <si>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</si>
  <si>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</si>
  <si>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</si>
  <si>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</si>
  <si>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</si>
  <si>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</si>
  <si>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</si>
  <si>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</si>
  <si>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</si>
  <si>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</si>
  <si>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</si>
  <si>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</si>
  <si>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</si>
  <si>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119003131</t>
  </si>
  <si>
    <t>Pomocné konstrukce při zabezpečení výkopu svislé výstražná páska zřízení</t>
  </si>
  <si>
    <t>m</t>
  </si>
  <si>
    <t>CS ÚRS 2024 02</t>
  </si>
  <si>
    <t>4</t>
  </si>
  <si>
    <t>-1565393620</t>
  </si>
  <si>
    <t>Online PSC</t>
  </si>
  <si>
    <t>https://podminky.urs.cz/item/CS_URS_2024_02/119003131</t>
  </si>
  <si>
    <t>VV</t>
  </si>
  <si>
    <t>zabezpečení prostoru</t>
  </si>
  <si>
    <t>(23+26)*2</t>
  </si>
  <si>
    <t>Součet</t>
  </si>
  <si>
    <t>119003132</t>
  </si>
  <si>
    <t>Pomocné konstrukce při zabezpečení výkopu svislé výstražná páska odstranění</t>
  </si>
  <si>
    <t>-963083237</t>
  </si>
  <si>
    <t>https://podminky.urs.cz/item/CS_URS_2024_02/119003132</t>
  </si>
  <si>
    <t>9</t>
  </si>
  <si>
    <t>Ostatní konstrukce a práce, bourání</t>
  </si>
  <si>
    <t>3</t>
  </si>
  <si>
    <t>952902121</t>
  </si>
  <si>
    <t>Čištění budov při provádění oprav a udržovacích prací podlah drsných nebo chodníků zametením</t>
  </si>
  <si>
    <t>m2</t>
  </si>
  <si>
    <t>-125324899</t>
  </si>
  <si>
    <t>https://podminky.urs.cz/item/CS_URS_2024_02/952902121</t>
  </si>
  <si>
    <t>půdorys střechy 1a2 stávající stav</t>
  </si>
  <si>
    <t>20*8,5</t>
  </si>
  <si>
    <t>-(0,6*1,025+2,65*0,6+4,65*1,6+2,65*0,6)</t>
  </si>
  <si>
    <t>20*8</t>
  </si>
  <si>
    <t>-(3,2*4,1+3,65*3,4+3,2*4,1)</t>
  </si>
  <si>
    <t>965045113</t>
  </si>
  <si>
    <t>Bourání potěrů tl. do 50 mm cementových nebo pískocementových, plochy přes 4 m2</t>
  </si>
  <si>
    <t>-945960794</t>
  </si>
  <si>
    <t>https://podminky.urs.cz/item/CS_URS_2024_02/965045113</t>
  </si>
  <si>
    <t>5</t>
  </si>
  <si>
    <t>965082933</t>
  </si>
  <si>
    <t>Odstranění násypu pod podlahami nebo ochranného násypu na střechách tl. do 200 mm, plochy přes 2 m2</t>
  </si>
  <si>
    <t>m3</t>
  </si>
  <si>
    <t>-487492754</t>
  </si>
  <si>
    <t>https://podminky.urs.cz/item/CS_URS_2024_02/965082933</t>
  </si>
  <si>
    <t>20*8,5*0,095</t>
  </si>
  <si>
    <t>-(0,6*1,025+2,65*0,6+4,65*1,6+2,65*0,6)*0,095</t>
  </si>
  <si>
    <t>20*8*0,095</t>
  </si>
  <si>
    <t>-(3,2*4,1+3,65*3,4+3,2*4,1)*0,095</t>
  </si>
  <si>
    <t>6</t>
  </si>
  <si>
    <t>966080103</t>
  </si>
  <si>
    <t>Bourání kontaktního zateplení včetně povrchové úpravy omítkou nebo nátěrem z polystyrénových desek, tloušťky přes 60 do 120 mm</t>
  </si>
  <si>
    <t>526552867</t>
  </si>
  <si>
    <t>https://podminky.urs.cz/item/CS_URS_2024_02/966080103</t>
  </si>
  <si>
    <t>(20+2*8,4)*0,2</t>
  </si>
  <si>
    <t>(20+2*7,9)*0,2</t>
  </si>
  <si>
    <t>Mezisoučet</t>
  </si>
  <si>
    <t>4,65*0,6</t>
  </si>
  <si>
    <t>1,6*0,6</t>
  </si>
  <si>
    <t>1,6*0,2/2</t>
  </si>
  <si>
    <t>997</t>
  </si>
  <si>
    <t>Přesun sutě</t>
  </si>
  <si>
    <t>7</t>
  </si>
  <si>
    <t>997013118</t>
  </si>
  <si>
    <t>Vnitrostaveništní doprava suti a vybouraných hmot vodorovně do 50 m s naložením základní pro budovy a haly výšky přes 24 do 27 m</t>
  </si>
  <si>
    <t>t</t>
  </si>
  <si>
    <t>278007564</t>
  </si>
  <si>
    <t>https://podminky.urs.cz/item/CS_URS_2024_02/997013118</t>
  </si>
  <si>
    <t>8</t>
  </si>
  <si>
    <t>997013501</t>
  </si>
  <si>
    <t>Odvoz suti a vybouraných hmot na skládku nebo meziskládku se složením, na vzdálenost do 1 km</t>
  </si>
  <si>
    <t>1441643714</t>
  </si>
  <si>
    <t>https://podminky.urs.cz/item/CS_URS_2024_02/997013501</t>
  </si>
  <si>
    <t>997013509</t>
  </si>
  <si>
    <t>Odvoz suti a vybouraných hmot na skládku nebo meziskládku se složením, na vzdálenost Příplatek k ceně za každý další započatý 1 km přes 1 km</t>
  </si>
  <si>
    <t>-1094480418</t>
  </si>
  <si>
    <t>https://podminky.urs.cz/item/CS_URS_2024_02/997013509</t>
  </si>
  <si>
    <t>do 20km</t>
  </si>
  <si>
    <t>70,933*19</t>
  </si>
  <si>
    <t>10</t>
  </si>
  <si>
    <t>997013631</t>
  </si>
  <si>
    <t>Poplatek za uložení stavebního odpadu na skládce (skládkovné) směsného stavebního a demoličního zatříděného do Katalogu odpadů pod kódem 17 09 04</t>
  </si>
  <si>
    <t>352418120</t>
  </si>
  <si>
    <t>https://podminky.urs.cz/item/CS_URS_2024_02/997013631</t>
  </si>
  <si>
    <t>70,933</t>
  </si>
  <si>
    <t>-5,058</t>
  </si>
  <si>
    <t>11</t>
  </si>
  <si>
    <t>997013645</t>
  </si>
  <si>
    <t>Poplatek za uložení stavebního odpadu na skládce (skládkovné) asfaltového bez obsahu dehtu zatříděného do Katalogu odpadů pod kódem 17 03 02</t>
  </si>
  <si>
    <t>890822173</t>
  </si>
  <si>
    <t>https://podminky.urs.cz/item/CS_URS_2024_02/997013645</t>
  </si>
  <si>
    <t>5,058</t>
  </si>
  <si>
    <t>998</t>
  </si>
  <si>
    <t>Přesun hmot</t>
  </si>
  <si>
    <t>998011011</t>
  </si>
  <si>
    <t>Přesun hmot pro budovy občanské výstavby, bydlení, výrobu a služby s nosnou svislou konstrukcí zděnou z cihel, tvárnic nebo kamene vodorovná dopravní vzdálenost do 100 m s omezením mechanizace pro budovy výšky přes 24 do 36 m</t>
  </si>
  <si>
    <t>734579062</t>
  </si>
  <si>
    <t>https://podminky.urs.cz/item/CS_URS_2024_02/998011011</t>
  </si>
  <si>
    <t>PSV</t>
  </si>
  <si>
    <t>Práce a dodávky PSV</t>
  </si>
  <si>
    <t>712</t>
  </si>
  <si>
    <t>Povlakové krytiny</t>
  </si>
  <si>
    <t>13</t>
  </si>
  <si>
    <t>712300845</t>
  </si>
  <si>
    <t>Ostatní práce při odstranění povlakové krytiny střech plochých do 10° doplňků ventilační hlavice</t>
  </si>
  <si>
    <t>kus</t>
  </si>
  <si>
    <t>16</t>
  </si>
  <si>
    <t>1146986374</t>
  </si>
  <si>
    <t>https://podminky.urs.cz/item/CS_URS_2024_02/712300845</t>
  </si>
  <si>
    <t>15</t>
  </si>
  <si>
    <t>14</t>
  </si>
  <si>
    <t>712331801</t>
  </si>
  <si>
    <t>Odstranění povlakové krytiny střech plochých do 10° z pásů uložených na sucho AIP nebo NAIP</t>
  </si>
  <si>
    <t>-515900387</t>
  </si>
  <si>
    <t>https://podminky.urs.cz/item/CS_URS_2024_02/712331801</t>
  </si>
  <si>
    <t>20*8,4</t>
  </si>
  <si>
    <t>20*7,9</t>
  </si>
  <si>
    <t>712340833</t>
  </si>
  <si>
    <t>Odstranění povlakové krytiny střech plochých do 10° z přitavených pásů NAIP v plné ploše třívrstvé</t>
  </si>
  <si>
    <t>2145311653</t>
  </si>
  <si>
    <t>https://podminky.urs.cz/item/CS_URS_2024_02/712340833</t>
  </si>
  <si>
    <t>20,3*8,7</t>
  </si>
  <si>
    <t>20,3*8,3</t>
  </si>
  <si>
    <t>713</t>
  </si>
  <si>
    <t>Izolace tepelné</t>
  </si>
  <si>
    <t>713140823</t>
  </si>
  <si>
    <t>Odstranění tepelné izolace střech plochých z rohoží, pásů, dílců, desek, bloků nadstřešních izolací volně položených z polystyrenu suchého, tloušťka izolace přes 100 do 200 mm</t>
  </si>
  <si>
    <t>1169460341</t>
  </si>
  <si>
    <t>https://podminky.urs.cz/item/CS_URS_2024_02/713140823</t>
  </si>
  <si>
    <t>17</t>
  </si>
  <si>
    <t>713140861</t>
  </si>
  <si>
    <t>Odstranění tepelné izolace střech plochých z rohoží, pásů, dílců, desek, bloků nadstřešních izolací připevněných lepením z polystyrenu suchého, tloušťka izolace do 100 mm</t>
  </si>
  <si>
    <t>-1145602018</t>
  </si>
  <si>
    <t>https://podminky.urs.cz/item/CS_URS_2024_02/713140861</t>
  </si>
  <si>
    <t>764</t>
  </si>
  <si>
    <t>Konstrukce klempířské</t>
  </si>
  <si>
    <t>18</t>
  </si>
  <si>
    <t>764002841</t>
  </si>
  <si>
    <t>Demontáž klempířských konstrukcí oplechování horních ploch zdí a nadezdívek do suti</t>
  </si>
  <si>
    <t>1625251515</t>
  </si>
  <si>
    <t>https://podminky.urs.cz/item/CS_URS_2024_02/764002841</t>
  </si>
  <si>
    <t>20,3+8,7*2</t>
  </si>
  <si>
    <t>20,3+8,1*2</t>
  </si>
  <si>
    <t>19</t>
  </si>
  <si>
    <t>764004801</t>
  </si>
  <si>
    <t>Demontáž klempířských konstrukcí žlabu podokapního do suti</t>
  </si>
  <si>
    <t>-2133386710</t>
  </si>
  <si>
    <t>https://podminky.urs.cz/item/CS_URS_2024_02/764004801</t>
  </si>
  <si>
    <t>10,6</t>
  </si>
  <si>
    <t>20</t>
  </si>
  <si>
    <t>764004861</t>
  </si>
  <si>
    <t>Demontáž klempířských konstrukcí svodu do suti</t>
  </si>
  <si>
    <t>1663870460</t>
  </si>
  <si>
    <t>https://podminky.urs.cz/item/CS_URS_2024_02/764004861</t>
  </si>
  <si>
    <t>3,4</t>
  </si>
  <si>
    <t>765</t>
  </si>
  <si>
    <t>Krytina skládaná</t>
  </si>
  <si>
    <t>765192001</t>
  </si>
  <si>
    <t>Nouzové zakrytí střechy plachtou</t>
  </si>
  <si>
    <t>-1112239532</t>
  </si>
  <si>
    <t>https://podminky.urs.cz/item/CS_URS_2024_02/765192001</t>
  </si>
  <si>
    <t>-(0,6*1,025+2,65*0,6+2,65*0,6)</t>
  </si>
  <si>
    <t>22</t>
  </si>
  <si>
    <t>998765114</t>
  </si>
  <si>
    <t>Přesun hmot pro krytiny skládané stanovený z hmotnosti přesunovaného materiálu vodorovná dopravní vzdálenost do 50 m s omezením mechanizace na objektech výšky přes 24 do 36 m</t>
  </si>
  <si>
    <t>-1643664502</t>
  </si>
  <si>
    <t>https://podminky.urs.cz/item/CS_URS_2024_02/998765114</t>
  </si>
  <si>
    <t>767</t>
  </si>
  <si>
    <t>Konstrukce zámečnické</t>
  </si>
  <si>
    <t>23</t>
  </si>
  <si>
    <t>767311861</t>
  </si>
  <si>
    <t>Demontáž světlíků s umělohmotnou výplní pultových</t>
  </si>
  <si>
    <t>41725821</t>
  </si>
  <si>
    <t>https://podminky.urs.cz/item/CS_URS_2024_02/767311861</t>
  </si>
  <si>
    <t>3,5*4,75</t>
  </si>
  <si>
    <t>24</t>
  </si>
  <si>
    <t>767810811</t>
  </si>
  <si>
    <t>Demontáž větracích mřížek ocelových čtyřhranných neho kruhových</t>
  </si>
  <si>
    <t>1602403821</t>
  </si>
  <si>
    <t>https://podminky.urs.cz/item/CS_URS_2024_02/767810811</t>
  </si>
  <si>
    <t>OST</t>
  </si>
  <si>
    <t>Ostatní</t>
  </si>
  <si>
    <t>25</t>
  </si>
  <si>
    <t>OST 01</t>
  </si>
  <si>
    <t>Autojeřáb</t>
  </si>
  <si>
    <t>hod</t>
  </si>
  <si>
    <t>512</t>
  </si>
  <si>
    <t>1286070393</t>
  </si>
  <si>
    <t>P</t>
  </si>
  <si>
    <t>Poznámka k položce:_x000d_
suť ze střechy</t>
  </si>
  <si>
    <t>VRN</t>
  </si>
  <si>
    <t>Vedlejší rozpočtové náklady</t>
  </si>
  <si>
    <t>26</t>
  </si>
  <si>
    <t>VRN 01</t>
  </si>
  <si>
    <t>Zařízení staveniště</t>
  </si>
  <si>
    <t>%</t>
  </si>
  <si>
    <t>1207285412</t>
  </si>
  <si>
    <t>012 - Bourací práce střechy 3</t>
  </si>
  <si>
    <t>260809796</t>
  </si>
  <si>
    <t>-1142698772</t>
  </si>
  <si>
    <t>1612810862</t>
  </si>
  <si>
    <t>půdorys střechy 3 stávající stav</t>
  </si>
  <si>
    <t>4,7*1,5</t>
  </si>
  <si>
    <t>4,7*5,7</t>
  </si>
  <si>
    <t>2*6,85</t>
  </si>
  <si>
    <t>79626101</t>
  </si>
  <si>
    <t>61213937</t>
  </si>
  <si>
    <t>-269140971</t>
  </si>
  <si>
    <t>1,747*19</t>
  </si>
  <si>
    <t>1840552948</t>
  </si>
  <si>
    <t>1,747</t>
  </si>
  <si>
    <t>-1,569</t>
  </si>
  <si>
    <t>-344746429</t>
  </si>
  <si>
    <t>1,569</t>
  </si>
  <si>
    <t>173877981</t>
  </si>
  <si>
    <t>1106473588</t>
  </si>
  <si>
    <t>764002801</t>
  </si>
  <si>
    <t>Demontáž klempířských konstrukcí závětrné lišty do suti</t>
  </si>
  <si>
    <t>125961140</t>
  </si>
  <si>
    <t>https://podminky.urs.cz/item/CS_URS_2024_02/764002801</t>
  </si>
  <si>
    <t>39,62</t>
  </si>
  <si>
    <t>-676763715</t>
  </si>
  <si>
    <t>1,45+1,45</t>
  </si>
  <si>
    <t>1905698151</t>
  </si>
  <si>
    <t>2103533506</t>
  </si>
  <si>
    <t>767832802</t>
  </si>
  <si>
    <t>Demontáž venkovních požárních žebříků bez ochranného koše</t>
  </si>
  <si>
    <t>488208872</t>
  </si>
  <si>
    <t>https://podminky.urs.cz/item/CS_URS_2024_02/767832802</t>
  </si>
  <si>
    <t>2,5</t>
  </si>
  <si>
    <t>385645867</t>
  </si>
  <si>
    <t>1311109907</t>
  </si>
  <si>
    <t>02 - Architektonicko stavební řešení</t>
  </si>
  <si>
    <t>021 - Architektonicko stavební řešení střechy 1 a 2</t>
  </si>
  <si>
    <t xml:space="preserve">    6 - Úpravy povrchů, podlahy a osazování výplní</t>
  </si>
  <si>
    <t xml:space="preserve">    762 - Konstrukce tesařské</t>
  </si>
  <si>
    <t xml:space="preserve">    783 - Dokončovací práce - nátěry</t>
  </si>
  <si>
    <t>-103143667</t>
  </si>
  <si>
    <t>1507200253</t>
  </si>
  <si>
    <t>Úpravy povrchů, podlahy a osazování výplní</t>
  </si>
  <si>
    <t>622131121</t>
  </si>
  <si>
    <t>Podkladní a spojovací vrstva vnějších omítaných ploch penetrace nanášená ručně stěn</t>
  </si>
  <si>
    <t>-1744358904</t>
  </si>
  <si>
    <t>https://podminky.urs.cz/item/CS_URS_2024_02/622131121</t>
  </si>
  <si>
    <t>půdorys střechy 1a2 nový stav</t>
  </si>
  <si>
    <t>(0,06+4,45+0,06)*0,6</t>
  </si>
  <si>
    <t>622151021</t>
  </si>
  <si>
    <t>Penetrační nátěr vnějších pastovitých tenkovrstvých omítek mozaikových akrylátový stěn</t>
  </si>
  <si>
    <t>491617101</t>
  </si>
  <si>
    <t>https://podminky.urs.cz/item/CS_URS_2024_02/622151021</t>
  </si>
  <si>
    <t>(0,06+4,45+0,06)*0,3</t>
  </si>
  <si>
    <t>(0,06+1,6)*0,3</t>
  </si>
  <si>
    <t>1,66*0,2/2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</si>
  <si>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</si>
  <si>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</si>
  <si>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-553695367</t>
  </si>
  <si>
    <t>https://podminky.urs.cz/item/CS_URS_2024_02/622211011</t>
  </si>
  <si>
    <t>M</t>
  </si>
  <si>
    <t>28376418</t>
  </si>
  <si>
    <t>deska XPS hrana polodrážková a hladký povrch 300kPA λ=0,035 tl 60mm</t>
  </si>
  <si>
    <t>-1575856626</t>
  </si>
  <si>
    <t>4,982*1,05 'Přepočtené koeficientem množství</t>
  </si>
  <si>
    <t>622511112</t>
  </si>
  <si>
    <t>Omítka tenkovrstvá akrylátová vnějších ploch probarvená bez penetrace mozaiková střednězrnná stěn</t>
  </si>
  <si>
    <t>-1111759400</t>
  </si>
  <si>
    <t>https://podminky.urs.cz/item/CS_URS_2024_02/622511112</t>
  </si>
  <si>
    <t>632450132</t>
  </si>
  <si>
    <t>Potěr cementový vyrovnávací ze suchých směsí v ploše o průměrné (střední) tl. přes 20 do 30 mm</t>
  </si>
  <si>
    <t>-875509049</t>
  </si>
  <si>
    <t>https://podminky.urs.cz/item/CS_URS_2024_02/632450132</t>
  </si>
  <si>
    <t>998011004</t>
  </si>
  <si>
    <t>Přesun hmot pro budovy občanské výstavby, bydlení, výrobu a služby s nosnou svislou konstrukcí zděnou z cihel, tvárnic nebo kamene vodorovná dopravní vzdálenost do 100 m základní pro budovy výšky přes 24 do 36 m</t>
  </si>
  <si>
    <t>1005109572</t>
  </si>
  <si>
    <t>https://podminky.urs.cz/item/CS_URS_2024_02/998011004</t>
  </si>
  <si>
    <t>712311101</t>
  </si>
  <si>
    <t>Provedení povlakové krytiny střech plochých do 10° natěradly a tmely za studena nátěrem lakem penetračním nebo asfaltovým</t>
  </si>
  <si>
    <t>-163436717</t>
  </si>
  <si>
    <t>https://podminky.urs.cz/item/CS_URS_2024_02/712311101</t>
  </si>
  <si>
    <t>11163150</t>
  </si>
  <si>
    <t>lak penetrační asfaltový</t>
  </si>
  <si>
    <t>32</t>
  </si>
  <si>
    <t>414586943</t>
  </si>
  <si>
    <t>280,115*0,00032 'Přepočtené koeficientem množství</t>
  </si>
  <si>
    <t>712341559</t>
  </si>
  <si>
    <t>Provedení povlakové krytiny střech plochých do 10° pásy přitavením NAIP v plné ploše</t>
  </si>
  <si>
    <t>-244278699</t>
  </si>
  <si>
    <t>https://podminky.urs.cz/item/CS_URS_2024_02/712341559</t>
  </si>
  <si>
    <t>62853004</t>
  </si>
  <si>
    <t>pás asfaltový natavitelný modifikovaný SBS s vložkou ze skleněné tkaniny a spalitelnou PE fólií nebo jemnozrnným minerálním posypem na horním povrchu tl 4,0mm</t>
  </si>
  <si>
    <t>-80587381</t>
  </si>
  <si>
    <t>280,115*1,1655 'Přepočtené koeficientem množství</t>
  </si>
  <si>
    <t>712361701</t>
  </si>
  <si>
    <t>Provedení povlakové krytiny střech plochých do 10° fólií položenou volně s přilepením spojů</t>
  </si>
  <si>
    <t>1346550427</t>
  </si>
  <si>
    <t>https://podminky.urs.cz/item/CS_URS_2024_02/712361701</t>
  </si>
  <si>
    <t>20,36*8,68</t>
  </si>
  <si>
    <t>10,18*0,3</t>
  </si>
  <si>
    <t>20,36*8,18</t>
  </si>
  <si>
    <t>28322000</t>
  </si>
  <si>
    <t>fólie hydroizolační střešní mPVC mechanicky kotvená šedá tl 2,0mm</t>
  </si>
  <si>
    <t>1422090122</t>
  </si>
  <si>
    <t>299,493*1,1655 'Přepočtené koeficientem množství</t>
  </si>
  <si>
    <t>712363101</t>
  </si>
  <si>
    <t>Provedení povlakové krytiny střech plochých do 10° fólií ostatní činnosti při pokládání hydroizolačních fólií (materiál ve specifikaci) mechanické ukotvení talířovou hmoždinkou do polystyrenu nebo desek z minerální vlny</t>
  </si>
  <si>
    <t>235390562</t>
  </si>
  <si>
    <t>https://podminky.urs.cz/item/CS_URS_2024_02/712363101</t>
  </si>
  <si>
    <t>20,36*8,68*8</t>
  </si>
  <si>
    <t>-(0,6*1,025+2,65*0,6+4,65*1,6+2,65*0,6)*8</t>
  </si>
  <si>
    <t>20,36*8,18*8</t>
  </si>
  <si>
    <t>-(3,2*4,1+3,65*3,4+3,2*4,1)*8</t>
  </si>
  <si>
    <t>56280144</t>
  </si>
  <si>
    <t>hmoždinka teleskopická pro kotvení povlakových hydroizolací dl 185mm využitelná dl 170mm</t>
  </si>
  <si>
    <t>1789259486</t>
  </si>
  <si>
    <t>2347,076*1,05 'Přepočtené koeficientem množství</t>
  </si>
  <si>
    <t>712363353</t>
  </si>
  <si>
    <t>Povlakové krytiny střech plochých do 10° z tvarovaných poplastovaných lišt pro mPVC vnější koutová lišta rš 100 mm</t>
  </si>
  <si>
    <t>-86737595</t>
  </si>
  <si>
    <t>https://podminky.urs.cz/item/CS_URS_2024_02/712363353</t>
  </si>
  <si>
    <t>19,88+2*8,44</t>
  </si>
  <si>
    <t>19,88+2*7,94</t>
  </si>
  <si>
    <t>712811101</t>
  </si>
  <si>
    <t>Provedení povlakové krytiny střech samostatným vytažením izolačního povlaku za studena na konstrukce převyšující úroveň střechy, nátěrem penetračním</t>
  </si>
  <si>
    <t>1069472609</t>
  </si>
  <si>
    <t>https://podminky.urs.cz/item/CS_URS_2024_02/712811101</t>
  </si>
  <si>
    <t>(20+2*8,5)*0,4</t>
  </si>
  <si>
    <t>(20,16+2*8,58)*0,08</t>
  </si>
  <si>
    <t>(20+2*8)*0,4</t>
  </si>
  <si>
    <t>(20,16+2*8,08)*0,08</t>
  </si>
  <si>
    <t>98103090</t>
  </si>
  <si>
    <t>35,092*0,00035 'Přepočtené koeficientem množství</t>
  </si>
  <si>
    <t>712841559</t>
  </si>
  <si>
    <t>Provedení povlakové krytiny střech samostatným vytažením izolačního povlaku pásy přitavením na konstrukce převyšující úroveň střechy, NAIP</t>
  </si>
  <si>
    <t>-1020732661</t>
  </si>
  <si>
    <t>https://podminky.urs.cz/item/CS_URS_2024_02/712841559</t>
  </si>
  <si>
    <t>-1453219956</t>
  </si>
  <si>
    <t>35,092*1,2 'Přepočtené koeficientem množství</t>
  </si>
  <si>
    <t>712861705</t>
  </si>
  <si>
    <t>Provedení povlakové krytiny střech samostatným vytažením izolačního povlaku fólií na konstrukce převyšující úroveň střechy, přilepenou se svařovanými spoji</t>
  </si>
  <si>
    <t>2113917574</t>
  </si>
  <si>
    <t>https://podminky.urs.cz/item/CS_URS_2024_02/712861705</t>
  </si>
  <si>
    <t>pod oplechování K7</t>
  </si>
  <si>
    <t>42,22*0,3</t>
  </si>
  <si>
    <t>1475560089</t>
  </si>
  <si>
    <t>12,666*1,1655 'Přepočtené koeficientem množství</t>
  </si>
  <si>
    <t>998712104</t>
  </si>
  <si>
    <t>Přesun hmot pro povlakové krytiny stanovený z hmotnosti přesunovaného materiálu vodorovná dopravní vzdálenost do 50 m základní v objektech výšky přes 24 do 36 m</t>
  </si>
  <si>
    <t>863005233</t>
  </si>
  <si>
    <t>https://podminky.urs.cz/item/CS_URS_2024_02/998712104</t>
  </si>
  <si>
    <t>713141151</t>
  </si>
  <si>
    <t>Montáž tepelné izolace střech plochých rohožemi, pásy, deskami, dílci, bloky (izolační materiál ve specifikaci) kladenými volně jednovrstvá</t>
  </si>
  <si>
    <t>-904951595</t>
  </si>
  <si>
    <t>https://podminky.urs.cz/item/CS_URS_2024_02/713141151</t>
  </si>
  <si>
    <t>19,88*8,44</t>
  </si>
  <si>
    <t>19,88*7,94</t>
  </si>
  <si>
    <t>27</t>
  </si>
  <si>
    <t>28375992</t>
  </si>
  <si>
    <t>deska EPS 150 pro konstrukce s vysokým zatížením λ=0,035 tl 180mm</t>
  </si>
  <si>
    <t>-1549828817</t>
  </si>
  <si>
    <t>275,749*1,05 'Přepočtené koeficientem množství</t>
  </si>
  <si>
    <t>28</t>
  </si>
  <si>
    <t>713141212</t>
  </si>
  <si>
    <t>Montáž tepelné izolace střech plochých atikovými klíny přilepenými za studena nízkoexpanzní (PUR) pěnou</t>
  </si>
  <si>
    <t>2084634439</t>
  </si>
  <si>
    <t>https://podminky.urs.cz/item/CS_URS_2024_02/713141212</t>
  </si>
  <si>
    <t>20+2*8,5</t>
  </si>
  <si>
    <t>20+2*8</t>
  </si>
  <si>
    <t>29</t>
  </si>
  <si>
    <t>63152006</t>
  </si>
  <si>
    <t>klín atikový přechodný minerální plochých střech tl 60x60mm</t>
  </si>
  <si>
    <t>-1715616996</t>
  </si>
  <si>
    <t>145,52*1,05 'Přepočtené koeficientem množství</t>
  </si>
  <si>
    <t>30</t>
  </si>
  <si>
    <t>713141243</t>
  </si>
  <si>
    <t>Montáž tepelné izolace střech plochých mechanické přikotvení šrouby včetně dodávky šroubů, bez položení tepelné izolace tl. izolace přes 140 do 200 mm do betonu</t>
  </si>
  <si>
    <t>1512315758</t>
  </si>
  <si>
    <t>https://podminky.urs.cz/item/CS_URS_2024_02/713141243</t>
  </si>
  <si>
    <t>31</t>
  </si>
  <si>
    <t>713141311</t>
  </si>
  <si>
    <t>Montáž tepelné izolace střech plochých spádovými klíny v ploše kladenými volně</t>
  </si>
  <si>
    <t>-1272025426</t>
  </si>
  <si>
    <t>https://podminky.urs.cz/item/CS_URS_2024_02/713141311</t>
  </si>
  <si>
    <t>28376142</t>
  </si>
  <si>
    <t>klín izolační spád do 5% EPS 150</t>
  </si>
  <si>
    <t>545126790</t>
  </si>
  <si>
    <t>20*8,44*0,105</t>
  </si>
  <si>
    <t>-(0,6*1,025+2,65*0,6+4,65*1,6+2,65*0,6)*0,105</t>
  </si>
  <si>
    <t>20*7,94*0,105</t>
  </si>
  <si>
    <t>-(3,2*4,1+3,65*3,4+3,2*4,1)*0,105</t>
  </si>
  <si>
    <t>29,16*1,1 'Přepočtené koeficientem množství</t>
  </si>
  <si>
    <t>33</t>
  </si>
  <si>
    <t>713141356</t>
  </si>
  <si>
    <t>Montáž tepelné izolace střech plochých spádovými klíny na zhlaví atiky šířky do 500 mm přilepenými za studena nízkoexpanzní (PUR) pěnou</t>
  </si>
  <si>
    <t>-1179230117</t>
  </si>
  <si>
    <t>https://podminky.urs.cz/item/CS_URS_2024_02/713141356</t>
  </si>
  <si>
    <t>20,36+2*8,68</t>
  </si>
  <si>
    <t>20,36+2*8,18</t>
  </si>
  <si>
    <t>34</t>
  </si>
  <si>
    <t>28376105</t>
  </si>
  <si>
    <t>klín izolační z XPS spádový</t>
  </si>
  <si>
    <t>-1633993493</t>
  </si>
  <si>
    <t>(20,36+2*8,68)*0,24*0,05</t>
  </si>
  <si>
    <t>(20,36+2*8,18)*0,24*0,05</t>
  </si>
  <si>
    <t>0,894*1,1 'Přepočtené koeficientem množství</t>
  </si>
  <si>
    <t>35</t>
  </si>
  <si>
    <t>713141396</t>
  </si>
  <si>
    <t>Montáž tepelné izolace střech plochých na konstrukce stěn převyšující úroveň střechy např. atiky, prostupy střešní krytinou do výšky 1 000 mm přilepenými za studena nízkoexpanzní (PUR) pěnou</t>
  </si>
  <si>
    <t>-948621946</t>
  </si>
  <si>
    <t>https://podminky.urs.cz/item/CS_URS_2024_02/713141396</t>
  </si>
  <si>
    <t>(20+2*8,44)*0,4</t>
  </si>
  <si>
    <t>(20+2*7,94)*0,4</t>
  </si>
  <si>
    <t>36</t>
  </si>
  <si>
    <t>-933873173</t>
  </si>
  <si>
    <t>29,104*1,05 'Přepočtené koeficientem množství</t>
  </si>
  <si>
    <t>37</t>
  </si>
  <si>
    <t>713141414</t>
  </si>
  <si>
    <t>Montáž tepelné izolace střech plochých mechanické přikotvení spádových klínů teleskopickými hmoždinkami včetně dodávky teleskopických hmoždinek, bez položení tepelné izolace pro jednospádové klíny v ploše, tl. izolace přes 170 do 250 mm</t>
  </si>
  <si>
    <t>1918004341</t>
  </si>
  <si>
    <t>https://podminky.urs.cz/item/CS_URS_2024_02/713141414</t>
  </si>
  <si>
    <t>38</t>
  </si>
  <si>
    <t>998713104</t>
  </si>
  <si>
    <t>Přesun hmot pro izolace tepelné stanovený z hmotnosti přesunovaného materiálu vodorovná dopravní vzdálenost do 50 m s užitím mechanizace v objektech výšky přes 24 m do 36 m</t>
  </si>
  <si>
    <t>-621121942</t>
  </si>
  <si>
    <t>https://podminky.urs.cz/item/CS_URS_2024_02/998713104</t>
  </si>
  <si>
    <t>762</t>
  </si>
  <si>
    <t>Konstrukce tesařské</t>
  </si>
  <si>
    <t>39</t>
  </si>
  <si>
    <t>762361332</t>
  </si>
  <si>
    <t>Konstrukční vrstva pod klempířské prvky pro oplechování horních ploch zdí a nadezdívek (atik) z vodovzdorné překližky šroubovaných do podkladu, tloušťky desky 21 mm</t>
  </si>
  <si>
    <t>569342574</t>
  </si>
  <si>
    <t>https://podminky.urs.cz/item/CS_URS_2024_02/762361332</t>
  </si>
  <si>
    <t>(20,18+2*8,68)*0,24</t>
  </si>
  <si>
    <t>(20,18+2*8,18)*0,24</t>
  </si>
  <si>
    <t>40</t>
  </si>
  <si>
    <t>998762104</t>
  </si>
  <si>
    <t>Přesun hmot pro konstrukce tesařské stanovený z hmotnosti přesunovaného materiálu vodorovná dopravní vzdálenost do 50 m základní v objektech výšky přes 24 do 36 m</t>
  </si>
  <si>
    <t>-2105157375</t>
  </si>
  <si>
    <t>https://podminky.urs.cz/item/CS_URS_2024_02/998762104</t>
  </si>
  <si>
    <t>41</t>
  </si>
  <si>
    <t>764204109</t>
  </si>
  <si>
    <t>Montáž oplechování horních ploch zdí a nadezdívek (atik) rozvinuté šířky přes 400 do 800 mm</t>
  </si>
  <si>
    <t>1833650639</t>
  </si>
  <si>
    <t>https://podminky.urs.cz/item/CS_URS_2024_02/764204109</t>
  </si>
  <si>
    <t>výpis klempířských prvků</t>
  </si>
  <si>
    <t>K/4</t>
  </si>
  <si>
    <t>74,2</t>
  </si>
  <si>
    <t>74,2*1,1 'Přepočtené koeficientem množství</t>
  </si>
  <si>
    <t>42</t>
  </si>
  <si>
    <t>764205146</t>
  </si>
  <si>
    <t>Montáž oplechování horních ploch zdí a nadezdívek (atik) Příplatek k cenám za zvýšenou pracnost při provedení rohu nebo koutu přes rš 400 mm</t>
  </si>
  <si>
    <t>-1457958246</t>
  </si>
  <si>
    <t>https://podminky.urs.cz/item/CS_URS_2024_02/764205146</t>
  </si>
  <si>
    <t>půdorys střechy</t>
  </si>
  <si>
    <t>43</t>
  </si>
  <si>
    <t>764302115</t>
  </si>
  <si>
    <t>Montáž lemování zdí spodní s formováním do tvaru krytiny rovné, střech s krytinou skládanou mimo prejzovou, rozvinuté šířky do 670 mm</t>
  </si>
  <si>
    <t>540204009</t>
  </si>
  <si>
    <t>https://podminky.urs.cz/item/CS_URS_2024_02/764302115</t>
  </si>
  <si>
    <t>K/6</t>
  </si>
  <si>
    <t>K/7</t>
  </si>
  <si>
    <t>42,22</t>
  </si>
  <si>
    <t>52,22*1,1 'Přepočtené koeficientem množství</t>
  </si>
  <si>
    <t>44</t>
  </si>
  <si>
    <t>764501113</t>
  </si>
  <si>
    <t>Montáž žlabu podokapního hranatého žlabu</t>
  </si>
  <si>
    <t>-674320644</t>
  </si>
  <si>
    <t>https://podminky.urs.cz/item/CS_URS_2024_02/764501113</t>
  </si>
  <si>
    <t>K/2</t>
  </si>
  <si>
    <t>45</t>
  </si>
  <si>
    <t>55350262</t>
  </si>
  <si>
    <t>tabule plechová z Pz tl 0,5mm s povrchovou úpravou</t>
  </si>
  <si>
    <t>937064858</t>
  </si>
  <si>
    <t>74,2*0,9</t>
  </si>
  <si>
    <t>10*0,5</t>
  </si>
  <si>
    <t>42,22*0,33</t>
  </si>
  <si>
    <t>10,6*0,5</t>
  </si>
  <si>
    <t>91,013*1,2 'Přepočtené koeficientem množství</t>
  </si>
  <si>
    <t>46</t>
  </si>
  <si>
    <t>76451R</t>
  </si>
  <si>
    <t>Svod z pozinkovaného plechu s upraveným povrchem včetně objímek, kolen a odskoků kruhový, průměru 150 mm</t>
  </si>
  <si>
    <t>vlastní</t>
  </si>
  <si>
    <t>1271046994</t>
  </si>
  <si>
    <t>K/1</t>
  </si>
  <si>
    <t>3,4*1,1 'Přepočtené koeficientem množství</t>
  </si>
  <si>
    <t>47</t>
  </si>
  <si>
    <t>998764104</t>
  </si>
  <si>
    <t>Přesun hmot pro konstrukce klempířské stanovený z hmotnosti přesunovaného materiálu vodorovná dopravní vzdálenost do 50 m základní v objektech výšky přes 24 do 36 m</t>
  </si>
  <si>
    <t>1720372250</t>
  </si>
  <si>
    <t>https://podminky.urs.cz/item/CS_URS_2024_02/998764104</t>
  </si>
  <si>
    <t>48</t>
  </si>
  <si>
    <t>767315151</t>
  </si>
  <si>
    <t>Montáž světlíků pultových se zasklením</t>
  </si>
  <si>
    <t>968450939</t>
  </si>
  <si>
    <t>https://podminky.urs.cz/item/CS_URS_2024_02/767315151</t>
  </si>
  <si>
    <t>výpis oken nový stav</t>
  </si>
  <si>
    <t>Z/1</t>
  </si>
  <si>
    <t>4,75*2,65</t>
  </si>
  <si>
    <t>49</t>
  </si>
  <si>
    <t>RMAT0001</t>
  </si>
  <si>
    <t xml:space="preserve">světlík - prosklení v hliníkovém rámu, bezpečnostní trojsklo  4750 x2650 mm</t>
  </si>
  <si>
    <t>508226971</t>
  </si>
  <si>
    <t>50</t>
  </si>
  <si>
    <t>767832102</t>
  </si>
  <si>
    <t>Montáž venkovních požárních žebříků do zdiva bez suchovodu</t>
  </si>
  <si>
    <t>931406249</t>
  </si>
  <si>
    <t>https://podminky.urs.cz/item/CS_URS_2024_02/767832102</t>
  </si>
  <si>
    <t>výpis zámečnických výrobků</t>
  </si>
  <si>
    <t>Z/4</t>
  </si>
  <si>
    <t>2,3+1+1</t>
  </si>
  <si>
    <t>51</t>
  </si>
  <si>
    <t>44983000</t>
  </si>
  <si>
    <t>žebřík venkovní bez suchovodu v provedení žárový Zn</t>
  </si>
  <si>
    <t>-745306741</t>
  </si>
  <si>
    <t>52</t>
  </si>
  <si>
    <t>767893116</t>
  </si>
  <si>
    <t>Montáž stříšek nad venkovními vstupy z kovových profilů kotvených k nosné konstrukci pomocí závěsů, výplň ze skla rovná, šířky přes 1,50 do 2,00 m</t>
  </si>
  <si>
    <t>-818948076</t>
  </si>
  <si>
    <t>https://podminky.urs.cz/item/CS_URS_2024_02/767893116</t>
  </si>
  <si>
    <t>výpis ostatních výrobků</t>
  </si>
  <si>
    <t>OS 1</t>
  </si>
  <si>
    <t>OS 2</t>
  </si>
  <si>
    <t>53</t>
  </si>
  <si>
    <t>RMAT0002</t>
  </si>
  <si>
    <t>stříška nad balkony v 9.NP 2200 x 1200 mm, ocelová konstrukce - žárově zinkovaná, bezpečnostní sklo CONEX</t>
  </si>
  <si>
    <t>482526451</t>
  </si>
  <si>
    <t>2,2*1,2</t>
  </si>
  <si>
    <t>54</t>
  </si>
  <si>
    <t>RMAT0003</t>
  </si>
  <si>
    <t>stříška nad balkony v 9.NP 3000 x 1200 mm, ocelová konstrukce - žárově zinkovaná, bezpečnostní sklo CONEX</t>
  </si>
  <si>
    <t>207881971</t>
  </si>
  <si>
    <t>3*1,2</t>
  </si>
  <si>
    <t>55</t>
  </si>
  <si>
    <t>767995102</t>
  </si>
  <si>
    <t>Montáž ostatních atypických zámečnických konstrukcí hmotnosti přes 1 do 3 kg</t>
  </si>
  <si>
    <t>kg</t>
  </si>
  <si>
    <t>1059340613</t>
  </si>
  <si>
    <t>https://podminky.urs.cz/item/CS_URS_2024_02/767995102</t>
  </si>
  <si>
    <t>Z/1 ocelová mřížka</t>
  </si>
  <si>
    <t>(0,5*0,3)*2*2,1</t>
  </si>
  <si>
    <t>(1,66*0,3)*2*2,1</t>
  </si>
  <si>
    <t>Z/2 ocelová mřížka</t>
  </si>
  <si>
    <t>(0,58*0,3)*2*2,1</t>
  </si>
  <si>
    <t>Z/3 ocelová mřížka</t>
  </si>
  <si>
    <t>(0,825*0,3)*2*2,1</t>
  </si>
  <si>
    <t xml:space="preserve"> rámečky</t>
  </si>
  <si>
    <t>(0,5+0,3)*2*2*1,06</t>
  </si>
  <si>
    <t>(1,66+0,3)*2*2*1,06</t>
  </si>
  <si>
    <t>(0,58+0,3)*2*2*1,06</t>
  </si>
  <si>
    <t>(0,825+0,3)*2*2*1,06</t>
  </si>
  <si>
    <t>56</t>
  </si>
  <si>
    <t>15945233</t>
  </si>
  <si>
    <t>plech děrovaný tahokov oko 22/12/1,6 tl 1mm tabule</t>
  </si>
  <si>
    <t>1247231598</t>
  </si>
  <si>
    <t>(0,5*0,3)*2*2,1/1000</t>
  </si>
  <si>
    <t>(1,66*0,3)*2*2,1/1000</t>
  </si>
  <si>
    <t>(0,58*0,3)*2*2,1/1000</t>
  </si>
  <si>
    <t>(0,825*0,3)*2*2,1/1000</t>
  </si>
  <si>
    <t>0,005*1,1 'Přepočtené koeficientem množství</t>
  </si>
  <si>
    <t>57</t>
  </si>
  <si>
    <t>14550216</t>
  </si>
  <si>
    <t>profil ocelový svařovaný jakost S235 průřez čtvercový 20x20x2mm</t>
  </si>
  <si>
    <t>-956561389</t>
  </si>
  <si>
    <t>(0,5+0,3)*2*2*1,06/1000</t>
  </si>
  <si>
    <t>(1,66+0,3)*2*2*1,06/1000</t>
  </si>
  <si>
    <t>(0,58+0,3)*2*2*1,06/1000</t>
  </si>
  <si>
    <t>(0,825+0,3)*2*2*1,06/1000</t>
  </si>
  <si>
    <t>58</t>
  </si>
  <si>
    <t>998767104</t>
  </si>
  <si>
    <t>Přesun hmot pro zámečnické konstrukce stanovený z hmotnosti přesunovaného materiálu vodorovná dopravní vzdálenost do 50 m základní v objektech výšky přes 24 do 36 m</t>
  </si>
  <si>
    <t>-702561710</t>
  </si>
  <si>
    <t>https://podminky.urs.cz/item/CS_URS_2024_02/998767104</t>
  </si>
  <si>
    <t>783</t>
  </si>
  <si>
    <t>Dokončovací práce - nátěry</t>
  </si>
  <si>
    <t>59</t>
  </si>
  <si>
    <t>783301311</t>
  </si>
  <si>
    <t>Příprava podkladu zámečnických konstrukcí před provedením nátěru odmaštění odmašťovačem vodou ředitelným</t>
  </si>
  <si>
    <t>-1486241932</t>
  </si>
  <si>
    <t>https://podminky.urs.cz/item/CS_URS_2024_02/783301311</t>
  </si>
  <si>
    <t>(0,5*0,3)*2*2</t>
  </si>
  <si>
    <t>(1,66*0,3)*2*2</t>
  </si>
  <si>
    <t>(0,58*0,3)*2*2</t>
  </si>
  <si>
    <t>(0,825*0,3)*2*2</t>
  </si>
  <si>
    <t xml:space="preserve"> rámečky 20/20/2</t>
  </si>
  <si>
    <t>(0,5+0,3)*2*0,08</t>
  </si>
  <si>
    <t>(1,66+0,3)*2*0,08</t>
  </si>
  <si>
    <t>(0,58+0,3)*2*0,08</t>
  </si>
  <si>
    <t>(0,825+0,3)*2*0,08</t>
  </si>
  <si>
    <t>60</t>
  </si>
  <si>
    <t>783314101</t>
  </si>
  <si>
    <t>Základní nátěr zámečnických konstrukcí jednonásobný syntetický</t>
  </si>
  <si>
    <t>-1600204786</t>
  </si>
  <si>
    <t>https://podminky.urs.cz/item/CS_URS_2024_02/783314101</t>
  </si>
  <si>
    <t>61</t>
  </si>
  <si>
    <t>783317101</t>
  </si>
  <si>
    <t>Krycí nátěr (email) zámečnických konstrukcí jednonásobný syntetický standardní</t>
  </si>
  <si>
    <t>1285695034</t>
  </si>
  <si>
    <t>https://podminky.urs.cz/item/CS_URS_2024_02/783317101</t>
  </si>
  <si>
    <t>62</t>
  </si>
  <si>
    <t>783401303</t>
  </si>
  <si>
    <t>Příprava podkladu klempířských konstrukcí před provedením nátěru odrezivěním odrezovačem bezoplachovým</t>
  </si>
  <si>
    <t>-1368880940</t>
  </si>
  <si>
    <t>https://podminky.urs.cz/item/CS_URS_2024_02/783401303</t>
  </si>
  <si>
    <t>půdorys střechy nový stav</t>
  </si>
  <si>
    <t>4,6*0,3</t>
  </si>
  <si>
    <t>16,55*0,3</t>
  </si>
  <si>
    <t>63</t>
  </si>
  <si>
    <t>783414201</t>
  </si>
  <si>
    <t>Základní antikorozní nátěr klempířských konstrukcí jednonásobný syntetický standardní</t>
  </si>
  <si>
    <t>218895445</t>
  </si>
  <si>
    <t>https://podminky.urs.cz/item/CS_URS_2024_02/783414201</t>
  </si>
  <si>
    <t>64</t>
  </si>
  <si>
    <t>783417101</t>
  </si>
  <si>
    <t>Krycí nátěr (email) klempířských konstrukcí jednonásobný syntetický standardní</t>
  </si>
  <si>
    <t>166963357</t>
  </si>
  <si>
    <t>https://podminky.urs.cz/item/CS_URS_2024_02/783417101</t>
  </si>
  <si>
    <t>65</t>
  </si>
  <si>
    <t>1909880911</t>
  </si>
  <si>
    <t>Poznámka k položce:_x000d_
doprava materiálu na střechu</t>
  </si>
  <si>
    <t>66</t>
  </si>
  <si>
    <t>1104218293</t>
  </si>
  <si>
    <t>022 - Architektonicko stavební řešení střechy 3</t>
  </si>
  <si>
    <t>728953286</t>
  </si>
  <si>
    <t>1652877254</t>
  </si>
  <si>
    <t>1928714238</t>
  </si>
  <si>
    <t>333618839</t>
  </si>
  <si>
    <t>půdorys střechy 3 nový stav</t>
  </si>
  <si>
    <t>-1764757624</t>
  </si>
  <si>
    <t>95,08*0,00032 'Přepočtené koeficientem množství</t>
  </si>
  <si>
    <t>2022726608</t>
  </si>
  <si>
    <t>62855011</t>
  </si>
  <si>
    <t>pás asfaltový natavitelný modifikovaný SBS s vložkou z polyesterové rohože a hrubozrnným břidličným posypem na horním povrchu tl 5,3mm</t>
  </si>
  <si>
    <t>1909132980</t>
  </si>
  <si>
    <t>95,08*1,1655 'Přepočtené koeficientem množství</t>
  </si>
  <si>
    <t>663475840</t>
  </si>
  <si>
    <t>764202105</t>
  </si>
  <si>
    <t>Montáž oplechování střešních prvků štítu závětrnou lištou</t>
  </si>
  <si>
    <t>-86976930</t>
  </si>
  <si>
    <t>https://podminky.urs.cz/item/CS_URS_2024_02/764202105</t>
  </si>
  <si>
    <t>K5</t>
  </si>
  <si>
    <t>39,62*1,3 'Přepočtené koeficientem množství</t>
  </si>
  <si>
    <t>-952062914</t>
  </si>
  <si>
    <t>39,62*0,6</t>
  </si>
  <si>
    <t>23,772*1,3 'Přepočtené koeficientem množství</t>
  </si>
  <si>
    <t>764518623</t>
  </si>
  <si>
    <t>Svod z pozinkovaného plechu s upraveným povrchem včetně objímek, kolen a odskoků kruhový, průměru 120 mm</t>
  </si>
  <si>
    <t>1768528551</t>
  </si>
  <si>
    <t>https://podminky.urs.cz/item/CS_URS_2024_02/764518623</t>
  </si>
  <si>
    <t>K3</t>
  </si>
  <si>
    <t>2,9</t>
  </si>
  <si>
    <t>2,9*1,1 'Přepočtené koeficientem množství</t>
  </si>
  <si>
    <t>-1591941795</t>
  </si>
  <si>
    <t>-440321517</t>
  </si>
  <si>
    <t>Poznámka k položce:_x000d_
zhotovitel doloží dílenskou dokumentaci</t>
  </si>
  <si>
    <t>Z/5</t>
  </si>
  <si>
    <t>4,19+1+1</t>
  </si>
  <si>
    <t>-837120808</t>
  </si>
  <si>
    <t>397952570</t>
  </si>
  <si>
    <t>873481869</t>
  </si>
  <si>
    <t>1425604928</t>
  </si>
  <si>
    <t>023 - Záchytný systém</t>
  </si>
  <si>
    <t>767881112</t>
  </si>
  <si>
    <t>Montáž záchytného systému proti pádu bodů samostatných nebo v systému s poddajným kotvícím vedením do železobetonu chemickou kotvou</t>
  </si>
  <si>
    <t>1922749595</t>
  </si>
  <si>
    <t>https://podminky.urs.cz/item/CS_URS_2024_02/767881112</t>
  </si>
  <si>
    <t>Poznámka k položce:_x000d_
včetně dopravy, revize</t>
  </si>
  <si>
    <t>samostatný kotevní bod typ 18 výška 600mm</t>
  </si>
  <si>
    <t>samostatný kotevní bod typ 18 výška 200mm</t>
  </si>
  <si>
    <t>70921326</t>
  </si>
  <si>
    <t>kotvicí bod pro betonové konstrukce pomocí rozpěrné kotvy nebo chemické kotvy dl 200mm</t>
  </si>
  <si>
    <t>-920099875</t>
  </si>
  <si>
    <t>70921330</t>
  </si>
  <si>
    <t>kotvicí bod pro betonové konstrukce pomocí rozpěrné kotvy nebo chemické kotvy dl 600mm</t>
  </si>
  <si>
    <t>-1733651888</t>
  </si>
  <si>
    <t>767881161</t>
  </si>
  <si>
    <t>Montáž záchytného systému proti pádu nástavců určených k upevnění na sloupky nebo body v systému poddajného kotvícího vedení montáž lana uchycení lana k nástavcům</t>
  </si>
  <si>
    <t>-1778073034</t>
  </si>
  <si>
    <t>https://podminky.urs.cz/item/CS_URS_2024_02/767881161</t>
  </si>
  <si>
    <t>31452R</t>
  </si>
  <si>
    <t>nerezové lano určené pro systémy s požadavkem na permanentní kotvicí vedení tl 12mm</t>
  </si>
  <si>
    <t>-72318882</t>
  </si>
  <si>
    <t>31453R</t>
  </si>
  <si>
    <t>montážní napínák komplet, včetně 2ks karabin</t>
  </si>
  <si>
    <t>1316923893</t>
  </si>
  <si>
    <t>31454R</t>
  </si>
  <si>
    <t>karabina</t>
  </si>
  <si>
    <t>-1966276195</t>
  </si>
  <si>
    <t>03 - Hromosvod</t>
  </si>
  <si>
    <t>D1 - Hromosvod - začátek</t>
  </si>
  <si>
    <t>D2 - Jímací tyč</t>
  </si>
  <si>
    <t>D3 - PODPĚRA VEDENÍ</t>
  </si>
  <si>
    <t>D4 - SVORKA HROMOSVODNÍ, UZEMŇOVACÍ</t>
  </si>
  <si>
    <t>D5 - HODINOVÉ ZŮČTOVACÍ SAZBY</t>
  </si>
  <si>
    <t>D6 - REVIZNÍ ZKOUŠKY DLE ČSN</t>
  </si>
  <si>
    <t>D1</t>
  </si>
  <si>
    <t>Hromosvod - začátek</t>
  </si>
  <si>
    <t>Pol1</t>
  </si>
  <si>
    <t>Demontáž stávajícího hromosvodu</t>
  </si>
  <si>
    <t>Pol2</t>
  </si>
  <si>
    <t>840 008 Vodič AlMgSi Rd 8 polotvrdý</t>
  </si>
  <si>
    <t>D2</t>
  </si>
  <si>
    <t>Jímací tyč</t>
  </si>
  <si>
    <t>Pol3</t>
  </si>
  <si>
    <t>Jímače 1m v provedení JR 1,0 (Tremis VN3000) AlMgSi</t>
  </si>
  <si>
    <t>ks</t>
  </si>
  <si>
    <t>Pol4</t>
  </si>
  <si>
    <t>102 002 Betonový podstavec PB9 – 9 kg /Tremis V535/.</t>
  </si>
  <si>
    <t>Pol5</t>
  </si>
  <si>
    <t>Jímač 0,5m z drátu AlMgSi d8, délka drátu 1,5 m</t>
  </si>
  <si>
    <t>D3</t>
  </si>
  <si>
    <t>PODPĚRA VEDENÍ</t>
  </si>
  <si>
    <t>Pol6</t>
  </si>
  <si>
    <t>PV21c na ploch.střechy +</t>
  </si>
  <si>
    <t>Pol7</t>
  </si>
  <si>
    <t>nástavcem PV21c /Tremis VS100/.</t>
  </si>
  <si>
    <t>D4</t>
  </si>
  <si>
    <t>SVORKA HROMOSVODNÍ, UZEMŇOVACÍ</t>
  </si>
  <si>
    <t>Pol8</t>
  </si>
  <si>
    <t>SOa okapová</t>
  </si>
  <si>
    <t>Pol9</t>
  </si>
  <si>
    <t>SS - svorka spojovací V015-Tremis</t>
  </si>
  <si>
    <t>Pol10</t>
  </si>
  <si>
    <t>ST11 na okap D160-250</t>
  </si>
  <si>
    <t>Pol11</t>
  </si>
  <si>
    <t>PV 32 -Svorka na plechovou střechu, V235 Tremis</t>
  </si>
  <si>
    <t>Pol12</t>
  </si>
  <si>
    <t>ST - svorka na potrubí - Tremis VO95</t>
  </si>
  <si>
    <t>Pol13</t>
  </si>
  <si>
    <t>PV1b-15 150 mm,do zdiva</t>
  </si>
  <si>
    <t>Pol14</t>
  </si>
  <si>
    <t>SKv svorka křížová</t>
  </si>
  <si>
    <t>Pol15</t>
  </si>
  <si>
    <t>SJ 1 svorka k jímací tyči</t>
  </si>
  <si>
    <t>D5</t>
  </si>
  <si>
    <t>HODINOVÉ ZŮČTOVACÍ SAZBY</t>
  </si>
  <si>
    <t>Pol16</t>
  </si>
  <si>
    <t>Zabezpečení pracoviště</t>
  </si>
  <si>
    <t>Pol17</t>
  </si>
  <si>
    <t>Koordinace postupu montáže s ostatními profesemi</t>
  </si>
  <si>
    <t>Pol18</t>
  </si>
  <si>
    <t>Napojení na stávající zařízení</t>
  </si>
  <si>
    <t>Pol19</t>
  </si>
  <si>
    <t>Nepředvídatelné práce</t>
  </si>
  <si>
    <t>D6</t>
  </si>
  <si>
    <t>REVIZNÍ ZKOUŠKY DLE ČSN</t>
  </si>
  <si>
    <t>Pol20</t>
  </si>
  <si>
    <t>Spolupráce s revizním technikem</t>
  </si>
  <si>
    <t>Pol21</t>
  </si>
  <si>
    <t>Revizní technik</t>
  </si>
  <si>
    <t>Pol22</t>
  </si>
  <si>
    <t>Závěrečné měření soustavy a zemního odporu</t>
  </si>
  <si>
    <t>Pol23</t>
  </si>
  <si>
    <t>Projektová dokumentace</t>
  </si>
  <si>
    <t>Pol24</t>
  </si>
  <si>
    <t>Dokumentace skutečného stavu</t>
  </si>
  <si>
    <t>Poznámka k položce:_x000d_
Podružný materiál</t>
  </si>
  <si>
    <t>Podružný materiál</t>
  </si>
  <si>
    <t>kpl</t>
  </si>
  <si>
    <t>-401892136</t>
  </si>
  <si>
    <t>OST 02</t>
  </si>
  <si>
    <t>PPV 6,00% z montáže: materiál + práce</t>
  </si>
  <si>
    <t>-1547778754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</si>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</sst>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9003131" TargetMode="External" /><Relationship Id="rId2" Type="http://schemas.openxmlformats.org/officeDocument/2006/relationships/hyperlink" Target="https://podminky.urs.cz/item/CS_URS_2024_02/119003132" TargetMode="External" /><Relationship Id="rId3" Type="http://schemas.openxmlformats.org/officeDocument/2006/relationships/hyperlink" Target="https://podminky.urs.cz/item/CS_URS_2024_02/952902121" TargetMode="External" /><Relationship Id="rId4" Type="http://schemas.openxmlformats.org/officeDocument/2006/relationships/hyperlink" Target="https://podminky.urs.cz/item/CS_URS_2024_02/965045113" TargetMode="External" /><Relationship Id="rId5" Type="http://schemas.openxmlformats.org/officeDocument/2006/relationships/hyperlink" Target="https://podminky.urs.cz/item/CS_URS_2024_02/965082933" TargetMode="External" /><Relationship Id="rId6" Type="http://schemas.openxmlformats.org/officeDocument/2006/relationships/hyperlink" Target="https://podminky.urs.cz/item/CS_URS_2024_02/966080103" TargetMode="External" /><Relationship Id="rId7" Type="http://schemas.openxmlformats.org/officeDocument/2006/relationships/hyperlink" Target="https://podminky.urs.cz/item/CS_URS_2024_02/997013118" TargetMode="External" /><Relationship Id="rId8" Type="http://schemas.openxmlformats.org/officeDocument/2006/relationships/hyperlink" Target="https://podminky.urs.cz/item/CS_URS_2024_02/997013501" TargetMode="External" /><Relationship Id="rId9" Type="http://schemas.openxmlformats.org/officeDocument/2006/relationships/hyperlink" Target="https://podminky.urs.cz/item/CS_URS_2024_02/997013509" TargetMode="External" /><Relationship Id="rId10" Type="http://schemas.openxmlformats.org/officeDocument/2006/relationships/hyperlink" Target="https://podminky.urs.cz/item/CS_URS_2024_02/997013631" TargetMode="External" /><Relationship Id="rId11" Type="http://schemas.openxmlformats.org/officeDocument/2006/relationships/hyperlink" Target="https://podminky.urs.cz/item/CS_URS_2024_02/997013645" TargetMode="External" /><Relationship Id="rId12" Type="http://schemas.openxmlformats.org/officeDocument/2006/relationships/hyperlink" Target="https://podminky.urs.cz/item/CS_URS_2024_02/998011011" TargetMode="External" /><Relationship Id="rId13" Type="http://schemas.openxmlformats.org/officeDocument/2006/relationships/hyperlink" Target="https://podminky.urs.cz/item/CS_URS_2024_02/712300845" TargetMode="External" /><Relationship Id="rId14" Type="http://schemas.openxmlformats.org/officeDocument/2006/relationships/hyperlink" Target="https://podminky.urs.cz/item/CS_URS_2024_02/712331801" TargetMode="External" /><Relationship Id="rId15" Type="http://schemas.openxmlformats.org/officeDocument/2006/relationships/hyperlink" Target="https://podminky.urs.cz/item/CS_URS_2024_02/712340833" TargetMode="External" /><Relationship Id="rId16" Type="http://schemas.openxmlformats.org/officeDocument/2006/relationships/hyperlink" Target="https://podminky.urs.cz/item/CS_URS_2024_02/713140823" TargetMode="External" /><Relationship Id="rId17" Type="http://schemas.openxmlformats.org/officeDocument/2006/relationships/hyperlink" Target="https://podminky.urs.cz/item/CS_URS_2024_02/713140861" TargetMode="External" /><Relationship Id="rId18" Type="http://schemas.openxmlformats.org/officeDocument/2006/relationships/hyperlink" Target="https://podminky.urs.cz/item/CS_URS_2024_02/764002841" TargetMode="External" /><Relationship Id="rId19" Type="http://schemas.openxmlformats.org/officeDocument/2006/relationships/hyperlink" Target="https://podminky.urs.cz/item/CS_URS_2024_02/764004801" TargetMode="External" /><Relationship Id="rId20" Type="http://schemas.openxmlformats.org/officeDocument/2006/relationships/hyperlink" Target="https://podminky.urs.cz/item/CS_URS_2024_02/764004861" TargetMode="External" /><Relationship Id="rId21" Type="http://schemas.openxmlformats.org/officeDocument/2006/relationships/hyperlink" Target="https://podminky.urs.cz/item/CS_URS_2024_02/765192001" TargetMode="External" /><Relationship Id="rId22" Type="http://schemas.openxmlformats.org/officeDocument/2006/relationships/hyperlink" Target="https://podminky.urs.cz/item/CS_URS_2024_02/998765114" TargetMode="External" /><Relationship Id="rId23" Type="http://schemas.openxmlformats.org/officeDocument/2006/relationships/hyperlink" Target="https://podminky.urs.cz/item/CS_URS_2024_02/767311861" TargetMode="External" /><Relationship Id="rId24" Type="http://schemas.openxmlformats.org/officeDocument/2006/relationships/hyperlink" Target="https://podminky.urs.cz/item/CS_URS_2024_02/767810811" TargetMode="External" /><Relationship Id="rId2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9003131" TargetMode="External" /><Relationship Id="rId2" Type="http://schemas.openxmlformats.org/officeDocument/2006/relationships/hyperlink" Target="https://podminky.urs.cz/item/CS_URS_2024_02/119003132" TargetMode="External" /><Relationship Id="rId3" Type="http://schemas.openxmlformats.org/officeDocument/2006/relationships/hyperlink" Target="https://podminky.urs.cz/item/CS_URS_2024_02/952902121" TargetMode="External" /><Relationship Id="rId4" Type="http://schemas.openxmlformats.org/officeDocument/2006/relationships/hyperlink" Target="https://podminky.urs.cz/item/CS_URS_2024_02/997013118" TargetMode="External" /><Relationship Id="rId5" Type="http://schemas.openxmlformats.org/officeDocument/2006/relationships/hyperlink" Target="https://podminky.urs.cz/item/CS_URS_2024_02/997013501" TargetMode="External" /><Relationship Id="rId6" Type="http://schemas.openxmlformats.org/officeDocument/2006/relationships/hyperlink" Target="https://podminky.urs.cz/item/CS_URS_2024_02/997013509" TargetMode="External" /><Relationship Id="rId7" Type="http://schemas.openxmlformats.org/officeDocument/2006/relationships/hyperlink" Target="https://podminky.urs.cz/item/CS_URS_2024_02/997013631" TargetMode="External" /><Relationship Id="rId8" Type="http://schemas.openxmlformats.org/officeDocument/2006/relationships/hyperlink" Target="https://podminky.urs.cz/item/CS_URS_2024_02/997013645" TargetMode="External" /><Relationship Id="rId9" Type="http://schemas.openxmlformats.org/officeDocument/2006/relationships/hyperlink" Target="https://podminky.urs.cz/item/CS_URS_2024_02/998011011" TargetMode="External" /><Relationship Id="rId10" Type="http://schemas.openxmlformats.org/officeDocument/2006/relationships/hyperlink" Target="https://podminky.urs.cz/item/CS_URS_2024_02/712340833" TargetMode="External" /><Relationship Id="rId11" Type="http://schemas.openxmlformats.org/officeDocument/2006/relationships/hyperlink" Target="https://podminky.urs.cz/item/CS_URS_2024_02/764002801" TargetMode="External" /><Relationship Id="rId12" Type="http://schemas.openxmlformats.org/officeDocument/2006/relationships/hyperlink" Target="https://podminky.urs.cz/item/CS_URS_2024_02/764004861" TargetMode="External" /><Relationship Id="rId13" Type="http://schemas.openxmlformats.org/officeDocument/2006/relationships/hyperlink" Target="https://podminky.urs.cz/item/CS_URS_2024_02/765192001" TargetMode="External" /><Relationship Id="rId14" Type="http://schemas.openxmlformats.org/officeDocument/2006/relationships/hyperlink" Target="https://podminky.urs.cz/item/CS_URS_2024_02/998765114" TargetMode="External" /><Relationship Id="rId15" Type="http://schemas.openxmlformats.org/officeDocument/2006/relationships/hyperlink" Target="https://podminky.urs.cz/item/CS_URS_2024_02/767832802" TargetMode="External" /><Relationship Id="rId1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9003131" TargetMode="External" /><Relationship Id="rId2" Type="http://schemas.openxmlformats.org/officeDocument/2006/relationships/hyperlink" Target="https://podminky.urs.cz/item/CS_URS_2024_02/119003132" TargetMode="External" /><Relationship Id="rId3" Type="http://schemas.openxmlformats.org/officeDocument/2006/relationships/hyperlink" Target="https://podminky.urs.cz/item/CS_URS_2024_02/622131121" TargetMode="External" /><Relationship Id="rId4" Type="http://schemas.openxmlformats.org/officeDocument/2006/relationships/hyperlink" Target="https://podminky.urs.cz/item/CS_URS_2024_02/622151021" TargetMode="External" /><Relationship Id="rId5" Type="http://schemas.openxmlformats.org/officeDocument/2006/relationships/hyperlink" Target="https://podminky.urs.cz/item/CS_URS_2024_02/622211011" TargetMode="External" /><Relationship Id="rId6" Type="http://schemas.openxmlformats.org/officeDocument/2006/relationships/hyperlink" Target="https://podminky.urs.cz/item/CS_URS_2024_02/622511112" TargetMode="External" /><Relationship Id="rId7" Type="http://schemas.openxmlformats.org/officeDocument/2006/relationships/hyperlink" Target="https://podminky.urs.cz/item/CS_URS_2024_02/632450132" TargetMode="External" /><Relationship Id="rId8" Type="http://schemas.openxmlformats.org/officeDocument/2006/relationships/hyperlink" Target="https://podminky.urs.cz/item/CS_URS_2024_02/998011004" TargetMode="External" /><Relationship Id="rId9" Type="http://schemas.openxmlformats.org/officeDocument/2006/relationships/hyperlink" Target="https://podminky.urs.cz/item/CS_URS_2024_02/712311101" TargetMode="External" /><Relationship Id="rId10" Type="http://schemas.openxmlformats.org/officeDocument/2006/relationships/hyperlink" Target="https://podminky.urs.cz/item/CS_URS_2024_02/712341559" TargetMode="External" /><Relationship Id="rId11" Type="http://schemas.openxmlformats.org/officeDocument/2006/relationships/hyperlink" Target="https://podminky.urs.cz/item/CS_URS_2024_02/712361701" TargetMode="External" /><Relationship Id="rId12" Type="http://schemas.openxmlformats.org/officeDocument/2006/relationships/hyperlink" Target="https://podminky.urs.cz/item/CS_URS_2024_02/712363101" TargetMode="External" /><Relationship Id="rId13" Type="http://schemas.openxmlformats.org/officeDocument/2006/relationships/hyperlink" Target="https://podminky.urs.cz/item/CS_URS_2024_02/712363353" TargetMode="External" /><Relationship Id="rId14" Type="http://schemas.openxmlformats.org/officeDocument/2006/relationships/hyperlink" Target="https://podminky.urs.cz/item/CS_URS_2024_02/712811101" TargetMode="External" /><Relationship Id="rId15" Type="http://schemas.openxmlformats.org/officeDocument/2006/relationships/hyperlink" Target="https://podminky.urs.cz/item/CS_URS_2024_02/712841559" TargetMode="External" /><Relationship Id="rId16" Type="http://schemas.openxmlformats.org/officeDocument/2006/relationships/hyperlink" Target="https://podminky.urs.cz/item/CS_URS_2024_02/712861705" TargetMode="External" /><Relationship Id="rId17" Type="http://schemas.openxmlformats.org/officeDocument/2006/relationships/hyperlink" Target="https://podminky.urs.cz/item/CS_URS_2024_02/998712104" TargetMode="External" /><Relationship Id="rId18" Type="http://schemas.openxmlformats.org/officeDocument/2006/relationships/hyperlink" Target="https://podminky.urs.cz/item/CS_URS_2024_02/713141151" TargetMode="External" /><Relationship Id="rId19" Type="http://schemas.openxmlformats.org/officeDocument/2006/relationships/hyperlink" Target="https://podminky.urs.cz/item/CS_URS_2024_02/713141212" TargetMode="External" /><Relationship Id="rId20" Type="http://schemas.openxmlformats.org/officeDocument/2006/relationships/hyperlink" Target="https://podminky.urs.cz/item/CS_URS_2024_02/713141243" TargetMode="External" /><Relationship Id="rId21" Type="http://schemas.openxmlformats.org/officeDocument/2006/relationships/hyperlink" Target="https://podminky.urs.cz/item/CS_URS_2024_02/713141311" TargetMode="External" /><Relationship Id="rId22" Type="http://schemas.openxmlformats.org/officeDocument/2006/relationships/hyperlink" Target="https://podminky.urs.cz/item/CS_URS_2024_02/713141356" TargetMode="External" /><Relationship Id="rId23" Type="http://schemas.openxmlformats.org/officeDocument/2006/relationships/hyperlink" Target="https://podminky.urs.cz/item/CS_URS_2024_02/713141396" TargetMode="External" /><Relationship Id="rId24" Type="http://schemas.openxmlformats.org/officeDocument/2006/relationships/hyperlink" Target="https://podminky.urs.cz/item/CS_URS_2024_02/713141414" TargetMode="External" /><Relationship Id="rId25" Type="http://schemas.openxmlformats.org/officeDocument/2006/relationships/hyperlink" Target="https://podminky.urs.cz/item/CS_URS_2024_02/998713104" TargetMode="External" /><Relationship Id="rId26" Type="http://schemas.openxmlformats.org/officeDocument/2006/relationships/hyperlink" Target="https://podminky.urs.cz/item/CS_URS_2024_02/762361332" TargetMode="External" /><Relationship Id="rId27" Type="http://schemas.openxmlformats.org/officeDocument/2006/relationships/hyperlink" Target="https://podminky.urs.cz/item/CS_URS_2024_02/998762104" TargetMode="External" /><Relationship Id="rId28" Type="http://schemas.openxmlformats.org/officeDocument/2006/relationships/hyperlink" Target="https://podminky.urs.cz/item/CS_URS_2024_02/764204109" TargetMode="External" /><Relationship Id="rId29" Type="http://schemas.openxmlformats.org/officeDocument/2006/relationships/hyperlink" Target="https://podminky.urs.cz/item/CS_URS_2024_02/764205146" TargetMode="External" /><Relationship Id="rId30" Type="http://schemas.openxmlformats.org/officeDocument/2006/relationships/hyperlink" Target="https://podminky.urs.cz/item/CS_URS_2024_02/764302115" TargetMode="External" /><Relationship Id="rId31" Type="http://schemas.openxmlformats.org/officeDocument/2006/relationships/hyperlink" Target="https://podminky.urs.cz/item/CS_URS_2024_02/764501113" TargetMode="External" /><Relationship Id="rId32" Type="http://schemas.openxmlformats.org/officeDocument/2006/relationships/hyperlink" Target="https://podminky.urs.cz/item/CS_URS_2024_02/998764104" TargetMode="External" /><Relationship Id="rId33" Type="http://schemas.openxmlformats.org/officeDocument/2006/relationships/hyperlink" Target="https://podminky.urs.cz/item/CS_URS_2024_02/767315151" TargetMode="External" /><Relationship Id="rId34" Type="http://schemas.openxmlformats.org/officeDocument/2006/relationships/hyperlink" Target="https://podminky.urs.cz/item/CS_URS_2024_02/767832102" TargetMode="External" /><Relationship Id="rId35" Type="http://schemas.openxmlformats.org/officeDocument/2006/relationships/hyperlink" Target="https://podminky.urs.cz/item/CS_URS_2024_02/767893116" TargetMode="External" /><Relationship Id="rId36" Type="http://schemas.openxmlformats.org/officeDocument/2006/relationships/hyperlink" Target="https://podminky.urs.cz/item/CS_URS_2024_02/767995102" TargetMode="External" /><Relationship Id="rId37" Type="http://schemas.openxmlformats.org/officeDocument/2006/relationships/hyperlink" Target="https://podminky.urs.cz/item/CS_URS_2024_02/998767104" TargetMode="External" /><Relationship Id="rId38" Type="http://schemas.openxmlformats.org/officeDocument/2006/relationships/hyperlink" Target="https://podminky.urs.cz/item/CS_URS_2024_02/783301311" TargetMode="External" /><Relationship Id="rId39" Type="http://schemas.openxmlformats.org/officeDocument/2006/relationships/hyperlink" Target="https://podminky.urs.cz/item/CS_URS_2024_02/783314101" TargetMode="External" /><Relationship Id="rId40" Type="http://schemas.openxmlformats.org/officeDocument/2006/relationships/hyperlink" Target="https://podminky.urs.cz/item/CS_URS_2024_02/783317101" TargetMode="External" /><Relationship Id="rId41" Type="http://schemas.openxmlformats.org/officeDocument/2006/relationships/hyperlink" Target="https://podminky.urs.cz/item/CS_URS_2024_02/783401303" TargetMode="External" /><Relationship Id="rId42" Type="http://schemas.openxmlformats.org/officeDocument/2006/relationships/hyperlink" Target="https://podminky.urs.cz/item/CS_URS_2024_02/783414201" TargetMode="External" /><Relationship Id="rId43" Type="http://schemas.openxmlformats.org/officeDocument/2006/relationships/hyperlink" Target="https://podminky.urs.cz/item/CS_URS_2024_02/783417101" TargetMode="External" /><Relationship Id="rId4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9003131" TargetMode="External" /><Relationship Id="rId2" Type="http://schemas.openxmlformats.org/officeDocument/2006/relationships/hyperlink" Target="https://podminky.urs.cz/item/CS_URS_2024_02/119003132" TargetMode="External" /><Relationship Id="rId3" Type="http://schemas.openxmlformats.org/officeDocument/2006/relationships/hyperlink" Target="https://podminky.urs.cz/item/CS_URS_2024_02/998011011" TargetMode="External" /><Relationship Id="rId4" Type="http://schemas.openxmlformats.org/officeDocument/2006/relationships/hyperlink" Target="https://podminky.urs.cz/item/CS_URS_2024_02/712311101" TargetMode="External" /><Relationship Id="rId5" Type="http://schemas.openxmlformats.org/officeDocument/2006/relationships/hyperlink" Target="https://podminky.urs.cz/item/CS_URS_2024_02/712341559" TargetMode="External" /><Relationship Id="rId6" Type="http://schemas.openxmlformats.org/officeDocument/2006/relationships/hyperlink" Target="https://podminky.urs.cz/item/CS_URS_2024_02/998712104" TargetMode="External" /><Relationship Id="rId7" Type="http://schemas.openxmlformats.org/officeDocument/2006/relationships/hyperlink" Target="https://podminky.urs.cz/item/CS_URS_2024_02/764202105" TargetMode="External" /><Relationship Id="rId8" Type="http://schemas.openxmlformats.org/officeDocument/2006/relationships/hyperlink" Target="https://podminky.urs.cz/item/CS_URS_2024_02/764518623" TargetMode="External" /><Relationship Id="rId9" Type="http://schemas.openxmlformats.org/officeDocument/2006/relationships/hyperlink" Target="https://podminky.urs.cz/item/CS_URS_2024_02/998764104" TargetMode="External" /><Relationship Id="rId10" Type="http://schemas.openxmlformats.org/officeDocument/2006/relationships/hyperlink" Target="https://podminky.urs.cz/item/CS_URS_2024_02/767832102" TargetMode="External" /><Relationship Id="rId11" Type="http://schemas.openxmlformats.org/officeDocument/2006/relationships/hyperlink" Target="https://podminky.urs.cz/item/CS_URS_2024_02/998767104" TargetMode="External" /><Relationship Id="rId1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67881112" TargetMode="External" /><Relationship Id="rId2" Type="http://schemas.openxmlformats.org/officeDocument/2006/relationships/hyperlink" Target="https://podminky.urs.cz/item/CS_URS_2024_02/767881161" TargetMode="External" /><Relationship Id="rId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35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36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37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38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39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40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41</v>
      </c>
      <c r="E29" s="50"/>
      <c r="F29" s="35" t="s">
        <v>42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43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44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45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46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47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48</v>
      </c>
      <c r="U35" s="57"/>
      <c r="V35" s="57"/>
      <c r="W35" s="57"/>
      <c r="X35" s="59" t="s">
        <v>49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50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N10432024a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střešního pláště, bytový dům č.p. 891 na ul.Obránců míru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18. 7. 2024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Kopřivnice, Štefánikova 1163/12,Kopřivnice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Architektura &amp; interiér, Šimůnek &amp; partners, VM</v>
      </c>
      <c r="AN49" s="67"/>
      <c r="AO49" s="67"/>
      <c r="AP49" s="67"/>
      <c r="AQ49" s="43"/>
      <c r="AR49" s="47"/>
      <c r="AS49" s="77" t="s">
        <v>51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52</v>
      </c>
      <c r="D52" s="90"/>
      <c r="E52" s="90"/>
      <c r="F52" s="90"/>
      <c r="G52" s="90"/>
      <c r="H52" s="91"/>
      <c r="I52" s="92" t="s">
        <v>53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54</v>
      </c>
      <c r="AH52" s="90"/>
      <c r="AI52" s="90"/>
      <c r="AJ52" s="90"/>
      <c r="AK52" s="90"/>
      <c r="AL52" s="90"/>
      <c r="AM52" s="90"/>
      <c r="AN52" s="92" t="s">
        <v>55</v>
      </c>
      <c r="AO52" s="90"/>
      <c r="AP52" s="90"/>
      <c r="AQ52" s="94" t="s">
        <v>56</v>
      </c>
      <c r="AR52" s="47"/>
      <c r="AS52" s="95" t="s">
        <v>57</v>
      </c>
      <c r="AT52" s="96" t="s">
        <v>58</v>
      </c>
      <c r="AU52" s="96" t="s">
        <v>59</v>
      </c>
      <c r="AV52" s="96" t="s">
        <v>60</v>
      </c>
      <c r="AW52" s="96" t="s">
        <v>61</v>
      </c>
      <c r="AX52" s="96" t="s">
        <v>62</v>
      </c>
      <c r="AY52" s="96" t="s">
        <v>63</v>
      </c>
      <c r="AZ52" s="96" t="s">
        <v>64</v>
      </c>
      <c r="BA52" s="96" t="s">
        <v>65</v>
      </c>
      <c r="BB52" s="96" t="s">
        <v>66</v>
      </c>
      <c r="BC52" s="96" t="s">
        <v>67</v>
      </c>
      <c r="BD52" s="97" t="s">
        <v>68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69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ROUND(AG55+AG58+AG61+AG62,2)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ROUND(AS55+AS58+AS61+AS62,2)</f>
        <v>0</v>
      </c>
      <c r="AT54" s="109">
        <f>ROUND(SUM(AV54:AW54),2)</f>
        <v>0</v>
      </c>
      <c r="AU54" s="110">
        <f>ROUND(AU55+AU58+AU61+AU62,5)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ROUND(AZ55+AZ58+AZ61+AZ62,2)</f>
        <v>0</v>
      </c>
      <c r="BA54" s="109">
        <f>ROUND(BA55+BA58+BA61+BA62,2)</f>
        <v>0</v>
      </c>
      <c r="BB54" s="109">
        <f>ROUND(BB55+BB58+BB61+BB62,2)</f>
        <v>0</v>
      </c>
      <c r="BC54" s="109">
        <f>ROUND(BC55+BC58+BC61+BC62,2)</f>
        <v>0</v>
      </c>
      <c r="BD54" s="111">
        <f>ROUND(BD55+BD58+BD61+BD62,2)</f>
        <v>0</v>
      </c>
      <c r="BE54" s="6"/>
      <c r="BS54" s="112" t="s">
        <v>70</v>
      </c>
      <c r="BT54" s="112" t="s">
        <v>71</v>
      </c>
      <c r="BU54" s="113" t="s">
        <v>72</v>
      </c>
      <c r="BV54" s="112" t="s">
        <v>73</v>
      </c>
      <c r="BW54" s="112" t="s">
        <v>5</v>
      </c>
      <c r="BX54" s="112" t="s">
        <v>74</v>
      </c>
      <c r="CL54" s="112" t="s">
        <v>19</v>
      </c>
    </row>
    <row r="55" s="7" customFormat="1" ht="16.5" customHeight="1">
      <c r="A55" s="7"/>
      <c r="B55" s="114"/>
      <c r="C55" s="115"/>
      <c r="D55" s="116" t="s">
        <v>75</v>
      </c>
      <c r="E55" s="116"/>
      <c r="F55" s="116"/>
      <c r="G55" s="116"/>
      <c r="H55" s="116"/>
      <c r="I55" s="117"/>
      <c r="J55" s="116" t="s">
        <v>76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ROUND(SUM(AG56:AG57),2)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77</v>
      </c>
      <c r="AR55" s="121"/>
      <c r="AS55" s="122">
        <f>ROUND(SUM(AS56:AS57),2)</f>
        <v>0</v>
      </c>
      <c r="AT55" s="123">
        <f>ROUND(SUM(AV55:AW55),2)</f>
        <v>0</v>
      </c>
      <c r="AU55" s="124">
        <f>ROUND(SUM(AU56:AU57),5)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ROUND(SUM(AZ56:AZ57),2)</f>
        <v>0</v>
      </c>
      <c r="BA55" s="123">
        <f>ROUND(SUM(BA56:BA57),2)</f>
        <v>0</v>
      </c>
      <c r="BB55" s="123">
        <f>ROUND(SUM(BB56:BB57),2)</f>
        <v>0</v>
      </c>
      <c r="BC55" s="123">
        <f>ROUND(SUM(BC56:BC57),2)</f>
        <v>0</v>
      </c>
      <c r="BD55" s="125">
        <f>ROUND(SUM(BD56:BD57),2)</f>
        <v>0</v>
      </c>
      <c r="BE55" s="7"/>
      <c r="BS55" s="126" t="s">
        <v>70</v>
      </c>
      <c r="BT55" s="126" t="s">
        <v>78</v>
      </c>
      <c r="BU55" s="126" t="s">
        <v>72</v>
      </c>
      <c r="BV55" s="126" t="s">
        <v>73</v>
      </c>
      <c r="BW55" s="126" t="s">
        <v>79</v>
      </c>
      <c r="BX55" s="126" t="s">
        <v>5</v>
      </c>
      <c r="CL55" s="126" t="s">
        <v>19</v>
      </c>
      <c r="CM55" s="126" t="s">
        <v>78</v>
      </c>
    </row>
    <row r="56" s="4" customFormat="1" ht="16.5" customHeight="1">
      <c r="A56" s="127" t="s">
        <v>80</v>
      </c>
      <c r="B56" s="66"/>
      <c r="C56" s="128"/>
      <c r="D56" s="128"/>
      <c r="E56" s="129" t="s">
        <v>81</v>
      </c>
      <c r="F56" s="129"/>
      <c r="G56" s="129"/>
      <c r="H56" s="129"/>
      <c r="I56" s="129"/>
      <c r="J56" s="128"/>
      <c r="K56" s="129" t="s">
        <v>82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'011 - Bourací práce střec...'!J32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83</v>
      </c>
      <c r="AR56" s="68"/>
      <c r="AS56" s="132">
        <v>0</v>
      </c>
      <c r="AT56" s="133">
        <f>ROUND(SUM(AV56:AW56),2)</f>
        <v>0</v>
      </c>
      <c r="AU56" s="134">
        <f>'011 - Bourací práce střec...'!P98</f>
        <v>0</v>
      </c>
      <c r="AV56" s="133">
        <f>'011 - Bourací práce střec...'!J35</f>
        <v>0</v>
      </c>
      <c r="AW56" s="133">
        <f>'011 - Bourací práce střec...'!J36</f>
        <v>0</v>
      </c>
      <c r="AX56" s="133">
        <f>'011 - Bourací práce střec...'!J37</f>
        <v>0</v>
      </c>
      <c r="AY56" s="133">
        <f>'011 - Bourací práce střec...'!J38</f>
        <v>0</v>
      </c>
      <c r="AZ56" s="133">
        <f>'011 - Bourací práce střec...'!F35</f>
        <v>0</v>
      </c>
      <c r="BA56" s="133">
        <f>'011 - Bourací práce střec...'!F36</f>
        <v>0</v>
      </c>
      <c r="BB56" s="133">
        <f>'011 - Bourací práce střec...'!F37</f>
        <v>0</v>
      </c>
      <c r="BC56" s="133">
        <f>'011 - Bourací práce střec...'!F38</f>
        <v>0</v>
      </c>
      <c r="BD56" s="135">
        <f>'011 - Bourací práce střec...'!F39</f>
        <v>0</v>
      </c>
      <c r="BE56" s="4"/>
      <c r="BT56" s="136" t="s">
        <v>84</v>
      </c>
      <c r="BV56" s="136" t="s">
        <v>73</v>
      </c>
      <c r="BW56" s="136" t="s">
        <v>85</v>
      </c>
      <c r="BX56" s="136" t="s">
        <v>79</v>
      </c>
      <c r="CL56" s="136" t="s">
        <v>19</v>
      </c>
    </row>
    <row r="57" s="4" customFormat="1" ht="16.5" customHeight="1">
      <c r="A57" s="127" t="s">
        <v>80</v>
      </c>
      <c r="B57" s="66"/>
      <c r="C57" s="128"/>
      <c r="D57" s="128"/>
      <c r="E57" s="129" t="s">
        <v>86</v>
      </c>
      <c r="F57" s="129"/>
      <c r="G57" s="129"/>
      <c r="H57" s="129"/>
      <c r="I57" s="129"/>
      <c r="J57" s="128"/>
      <c r="K57" s="129" t="s">
        <v>87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'012 - Bourací práce střec...'!J32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83</v>
      </c>
      <c r="AR57" s="68"/>
      <c r="AS57" s="132">
        <v>0</v>
      </c>
      <c r="AT57" s="133">
        <f>ROUND(SUM(AV57:AW57),2)</f>
        <v>0</v>
      </c>
      <c r="AU57" s="134">
        <f>'012 - Bourací práce střec...'!P96</f>
        <v>0</v>
      </c>
      <c r="AV57" s="133">
        <f>'012 - Bourací práce střec...'!J35</f>
        <v>0</v>
      </c>
      <c r="AW57" s="133">
        <f>'012 - Bourací práce střec...'!J36</f>
        <v>0</v>
      </c>
      <c r="AX57" s="133">
        <f>'012 - Bourací práce střec...'!J37</f>
        <v>0</v>
      </c>
      <c r="AY57" s="133">
        <f>'012 - Bourací práce střec...'!J38</f>
        <v>0</v>
      </c>
      <c r="AZ57" s="133">
        <f>'012 - Bourací práce střec...'!F35</f>
        <v>0</v>
      </c>
      <c r="BA57" s="133">
        <f>'012 - Bourací práce střec...'!F36</f>
        <v>0</v>
      </c>
      <c r="BB57" s="133">
        <f>'012 - Bourací práce střec...'!F37</f>
        <v>0</v>
      </c>
      <c r="BC57" s="133">
        <f>'012 - Bourací práce střec...'!F38</f>
        <v>0</v>
      </c>
      <c r="BD57" s="135">
        <f>'012 - Bourací práce střec...'!F39</f>
        <v>0</v>
      </c>
      <c r="BE57" s="4"/>
      <c r="BT57" s="136" t="s">
        <v>84</v>
      </c>
      <c r="BV57" s="136" t="s">
        <v>73</v>
      </c>
      <c r="BW57" s="136" t="s">
        <v>88</v>
      </c>
      <c r="BX57" s="136" t="s">
        <v>79</v>
      </c>
      <c r="CL57" s="136" t="s">
        <v>19</v>
      </c>
    </row>
    <row r="58" s="7" customFormat="1" ht="16.5" customHeight="1">
      <c r="A58" s="7"/>
      <c r="B58" s="114"/>
      <c r="C58" s="115"/>
      <c r="D58" s="116" t="s">
        <v>89</v>
      </c>
      <c r="E58" s="116"/>
      <c r="F58" s="116"/>
      <c r="G58" s="116"/>
      <c r="H58" s="116"/>
      <c r="I58" s="117"/>
      <c r="J58" s="116" t="s">
        <v>90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ROUND(SUM(AG59:AG60),2)</f>
        <v>0</v>
      </c>
      <c r="AH58" s="117"/>
      <c r="AI58" s="117"/>
      <c r="AJ58" s="117"/>
      <c r="AK58" s="117"/>
      <c r="AL58" s="117"/>
      <c r="AM58" s="117"/>
      <c r="AN58" s="119">
        <f>SUM(AG58,AT58)</f>
        <v>0</v>
      </c>
      <c r="AO58" s="117"/>
      <c r="AP58" s="117"/>
      <c r="AQ58" s="120" t="s">
        <v>77</v>
      </c>
      <c r="AR58" s="121"/>
      <c r="AS58" s="122">
        <f>ROUND(SUM(AS59:AS60),2)</f>
        <v>0</v>
      </c>
      <c r="AT58" s="123">
        <f>ROUND(SUM(AV58:AW58),2)</f>
        <v>0</v>
      </c>
      <c r="AU58" s="124">
        <f>ROUND(SUM(AU59:AU60),5)</f>
        <v>0</v>
      </c>
      <c r="AV58" s="123">
        <f>ROUND(AZ58*L29,2)</f>
        <v>0</v>
      </c>
      <c r="AW58" s="123">
        <f>ROUND(BA58*L30,2)</f>
        <v>0</v>
      </c>
      <c r="AX58" s="123">
        <f>ROUND(BB58*L29,2)</f>
        <v>0</v>
      </c>
      <c r="AY58" s="123">
        <f>ROUND(BC58*L30,2)</f>
        <v>0</v>
      </c>
      <c r="AZ58" s="123">
        <f>ROUND(SUM(AZ59:AZ60),2)</f>
        <v>0</v>
      </c>
      <c r="BA58" s="123">
        <f>ROUND(SUM(BA59:BA60),2)</f>
        <v>0</v>
      </c>
      <c r="BB58" s="123">
        <f>ROUND(SUM(BB59:BB60),2)</f>
        <v>0</v>
      </c>
      <c r="BC58" s="123">
        <f>ROUND(SUM(BC59:BC60),2)</f>
        <v>0</v>
      </c>
      <c r="BD58" s="125">
        <f>ROUND(SUM(BD59:BD60),2)</f>
        <v>0</v>
      </c>
      <c r="BE58" s="7"/>
      <c r="BS58" s="126" t="s">
        <v>70</v>
      </c>
      <c r="BT58" s="126" t="s">
        <v>78</v>
      </c>
      <c r="BU58" s="126" t="s">
        <v>72</v>
      </c>
      <c r="BV58" s="126" t="s">
        <v>73</v>
      </c>
      <c r="BW58" s="126" t="s">
        <v>91</v>
      </c>
      <c r="BX58" s="126" t="s">
        <v>5</v>
      </c>
      <c r="CL58" s="126" t="s">
        <v>19</v>
      </c>
      <c r="CM58" s="126" t="s">
        <v>78</v>
      </c>
    </row>
    <row r="59" s="4" customFormat="1" ht="23.25" customHeight="1">
      <c r="A59" s="127" t="s">
        <v>80</v>
      </c>
      <c r="B59" s="66"/>
      <c r="C59" s="128"/>
      <c r="D59" s="128"/>
      <c r="E59" s="129" t="s">
        <v>92</v>
      </c>
      <c r="F59" s="129"/>
      <c r="G59" s="129"/>
      <c r="H59" s="129"/>
      <c r="I59" s="129"/>
      <c r="J59" s="128"/>
      <c r="K59" s="129" t="s">
        <v>93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'021 - Architektonicko sta...'!J32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83</v>
      </c>
      <c r="AR59" s="68"/>
      <c r="AS59" s="132">
        <v>0</v>
      </c>
      <c r="AT59" s="133">
        <f>ROUND(SUM(AV59:AW59),2)</f>
        <v>0</v>
      </c>
      <c r="AU59" s="134">
        <f>'021 - Architektonicko sta...'!P98</f>
        <v>0</v>
      </c>
      <c r="AV59" s="133">
        <f>'021 - Architektonicko sta...'!J35</f>
        <v>0</v>
      </c>
      <c r="AW59" s="133">
        <f>'021 - Architektonicko sta...'!J36</f>
        <v>0</v>
      </c>
      <c r="AX59" s="133">
        <f>'021 - Architektonicko sta...'!J37</f>
        <v>0</v>
      </c>
      <c r="AY59" s="133">
        <f>'021 - Architektonicko sta...'!J38</f>
        <v>0</v>
      </c>
      <c r="AZ59" s="133">
        <f>'021 - Architektonicko sta...'!F35</f>
        <v>0</v>
      </c>
      <c r="BA59" s="133">
        <f>'021 - Architektonicko sta...'!F36</f>
        <v>0</v>
      </c>
      <c r="BB59" s="133">
        <f>'021 - Architektonicko sta...'!F37</f>
        <v>0</v>
      </c>
      <c r="BC59" s="133">
        <f>'021 - Architektonicko sta...'!F38</f>
        <v>0</v>
      </c>
      <c r="BD59" s="135">
        <f>'021 - Architektonicko sta...'!F39</f>
        <v>0</v>
      </c>
      <c r="BE59" s="4"/>
      <c r="BT59" s="136" t="s">
        <v>84</v>
      </c>
      <c r="BV59" s="136" t="s">
        <v>73</v>
      </c>
      <c r="BW59" s="136" t="s">
        <v>94</v>
      </c>
      <c r="BX59" s="136" t="s">
        <v>91</v>
      </c>
      <c r="CL59" s="136" t="s">
        <v>19</v>
      </c>
    </row>
    <row r="60" s="4" customFormat="1" ht="16.5" customHeight="1">
      <c r="A60" s="127" t="s">
        <v>80</v>
      </c>
      <c r="B60" s="66"/>
      <c r="C60" s="128"/>
      <c r="D60" s="128"/>
      <c r="E60" s="129" t="s">
        <v>95</v>
      </c>
      <c r="F60" s="129"/>
      <c r="G60" s="129"/>
      <c r="H60" s="129"/>
      <c r="I60" s="129"/>
      <c r="J60" s="128"/>
      <c r="K60" s="129" t="s">
        <v>96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'022 - Architektonicko sta...'!J32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83</v>
      </c>
      <c r="AR60" s="68"/>
      <c r="AS60" s="132">
        <v>0</v>
      </c>
      <c r="AT60" s="133">
        <f>ROUND(SUM(AV60:AW60),2)</f>
        <v>0</v>
      </c>
      <c r="AU60" s="134">
        <f>'022 - Architektonicko sta...'!P94</f>
        <v>0</v>
      </c>
      <c r="AV60" s="133">
        <f>'022 - Architektonicko sta...'!J35</f>
        <v>0</v>
      </c>
      <c r="AW60" s="133">
        <f>'022 - Architektonicko sta...'!J36</f>
        <v>0</v>
      </c>
      <c r="AX60" s="133">
        <f>'022 - Architektonicko sta...'!J37</f>
        <v>0</v>
      </c>
      <c r="AY60" s="133">
        <f>'022 - Architektonicko sta...'!J38</f>
        <v>0</v>
      </c>
      <c r="AZ60" s="133">
        <f>'022 - Architektonicko sta...'!F35</f>
        <v>0</v>
      </c>
      <c r="BA60" s="133">
        <f>'022 - Architektonicko sta...'!F36</f>
        <v>0</v>
      </c>
      <c r="BB60" s="133">
        <f>'022 - Architektonicko sta...'!F37</f>
        <v>0</v>
      </c>
      <c r="BC60" s="133">
        <f>'022 - Architektonicko sta...'!F38</f>
        <v>0</v>
      </c>
      <c r="BD60" s="135">
        <f>'022 - Architektonicko sta...'!F39</f>
        <v>0</v>
      </c>
      <c r="BE60" s="4"/>
      <c r="BT60" s="136" t="s">
        <v>84</v>
      </c>
      <c r="BV60" s="136" t="s">
        <v>73</v>
      </c>
      <c r="BW60" s="136" t="s">
        <v>97</v>
      </c>
      <c r="BX60" s="136" t="s">
        <v>91</v>
      </c>
      <c r="CL60" s="136" t="s">
        <v>19</v>
      </c>
    </row>
    <row r="61" s="7" customFormat="1" ht="16.5" customHeight="1">
      <c r="A61" s="127" t="s">
        <v>80</v>
      </c>
      <c r="B61" s="114"/>
      <c r="C61" s="115"/>
      <c r="D61" s="116" t="s">
        <v>98</v>
      </c>
      <c r="E61" s="116"/>
      <c r="F61" s="116"/>
      <c r="G61" s="116"/>
      <c r="H61" s="116"/>
      <c r="I61" s="117"/>
      <c r="J61" s="116" t="s">
        <v>99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9">
        <f>'023 - Záchytný systém'!J30</f>
        <v>0</v>
      </c>
      <c r="AH61" s="117"/>
      <c r="AI61" s="117"/>
      <c r="AJ61" s="117"/>
      <c r="AK61" s="117"/>
      <c r="AL61" s="117"/>
      <c r="AM61" s="117"/>
      <c r="AN61" s="119">
        <f>SUM(AG61,AT61)</f>
        <v>0</v>
      </c>
      <c r="AO61" s="117"/>
      <c r="AP61" s="117"/>
      <c r="AQ61" s="120" t="s">
        <v>77</v>
      </c>
      <c r="AR61" s="121"/>
      <c r="AS61" s="122">
        <v>0</v>
      </c>
      <c r="AT61" s="123">
        <f>ROUND(SUM(AV61:AW61),2)</f>
        <v>0</v>
      </c>
      <c r="AU61" s="124">
        <f>'023 - Záchytný systém'!P81</f>
        <v>0</v>
      </c>
      <c r="AV61" s="123">
        <f>'023 - Záchytný systém'!J33</f>
        <v>0</v>
      </c>
      <c r="AW61" s="123">
        <f>'023 - Záchytný systém'!J34</f>
        <v>0</v>
      </c>
      <c r="AX61" s="123">
        <f>'023 - Záchytný systém'!J35</f>
        <v>0</v>
      </c>
      <c r="AY61" s="123">
        <f>'023 - Záchytný systém'!J36</f>
        <v>0</v>
      </c>
      <c r="AZ61" s="123">
        <f>'023 - Záchytný systém'!F33</f>
        <v>0</v>
      </c>
      <c r="BA61" s="123">
        <f>'023 - Záchytný systém'!F34</f>
        <v>0</v>
      </c>
      <c r="BB61" s="123">
        <f>'023 - Záchytný systém'!F35</f>
        <v>0</v>
      </c>
      <c r="BC61" s="123">
        <f>'023 - Záchytný systém'!F36</f>
        <v>0</v>
      </c>
      <c r="BD61" s="125">
        <f>'023 - Záchytný systém'!F37</f>
        <v>0</v>
      </c>
      <c r="BE61" s="7"/>
      <c r="BT61" s="126" t="s">
        <v>78</v>
      </c>
      <c r="BV61" s="126" t="s">
        <v>73</v>
      </c>
      <c r="BW61" s="126" t="s">
        <v>100</v>
      </c>
      <c r="BX61" s="126" t="s">
        <v>5</v>
      </c>
      <c r="CL61" s="126" t="s">
        <v>19</v>
      </c>
      <c r="CM61" s="126" t="s">
        <v>78</v>
      </c>
    </row>
    <row r="62" s="7" customFormat="1" ht="16.5" customHeight="1">
      <c r="A62" s="127" t="s">
        <v>80</v>
      </c>
      <c r="B62" s="114"/>
      <c r="C62" s="115"/>
      <c r="D62" s="116" t="s">
        <v>101</v>
      </c>
      <c r="E62" s="116"/>
      <c r="F62" s="116"/>
      <c r="G62" s="116"/>
      <c r="H62" s="116"/>
      <c r="I62" s="117"/>
      <c r="J62" s="116" t="s">
        <v>102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9">
        <f>'03 - Hromosvod'!J30</f>
        <v>0</v>
      </c>
      <c r="AH62" s="117"/>
      <c r="AI62" s="117"/>
      <c r="AJ62" s="117"/>
      <c r="AK62" s="117"/>
      <c r="AL62" s="117"/>
      <c r="AM62" s="117"/>
      <c r="AN62" s="119">
        <f>SUM(AG62,AT62)</f>
        <v>0</v>
      </c>
      <c r="AO62" s="117"/>
      <c r="AP62" s="117"/>
      <c r="AQ62" s="120" t="s">
        <v>77</v>
      </c>
      <c r="AR62" s="121"/>
      <c r="AS62" s="137">
        <v>0</v>
      </c>
      <c r="AT62" s="138">
        <f>ROUND(SUM(AV62:AW62),2)</f>
        <v>0</v>
      </c>
      <c r="AU62" s="139">
        <f>'03 - Hromosvod'!P87</f>
        <v>0</v>
      </c>
      <c r="AV62" s="138">
        <f>'03 - Hromosvod'!J33</f>
        <v>0</v>
      </c>
      <c r="AW62" s="138">
        <f>'03 - Hromosvod'!J34</f>
        <v>0</v>
      </c>
      <c r="AX62" s="138">
        <f>'03 - Hromosvod'!J35</f>
        <v>0</v>
      </c>
      <c r="AY62" s="138">
        <f>'03 - Hromosvod'!J36</f>
        <v>0</v>
      </c>
      <c r="AZ62" s="138">
        <f>'03 - Hromosvod'!F33</f>
        <v>0</v>
      </c>
      <c r="BA62" s="138">
        <f>'03 - Hromosvod'!F34</f>
        <v>0</v>
      </c>
      <c r="BB62" s="138">
        <f>'03 - Hromosvod'!F35</f>
        <v>0</v>
      </c>
      <c r="BC62" s="138">
        <f>'03 - Hromosvod'!F36</f>
        <v>0</v>
      </c>
      <c r="BD62" s="140">
        <f>'03 - Hromosvod'!F37</f>
        <v>0</v>
      </c>
      <c r="BE62" s="7"/>
      <c r="BT62" s="126" t="s">
        <v>78</v>
      </c>
      <c r="BV62" s="126" t="s">
        <v>73</v>
      </c>
      <c r="BW62" s="126" t="s">
        <v>103</v>
      </c>
      <c r="BX62" s="126" t="s">
        <v>5</v>
      </c>
      <c r="CL62" s="126" t="s">
        <v>19</v>
      </c>
      <c r="CM62" s="126" t="s">
        <v>78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aYYNxl0UP/yg4BIR41Hhx5j+oY4d0oxvL46Y5kJz1Vdffpms8u1y4dGPnddtE5ifDsOkhyaucf33MNyMVNuoNg==" hashValue="F21w2LdiINd6843yPFdVC5pL9TcoYBYE90Ddna/Tl6kFWMI1qWrboD1aRWtj/gGk8rRbDISaUifK39Gu6Aumpw==" algorithmName="SHA-512" password="CC35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11 - Bourací práce střec...'!C2" display="/"/>
    <hyperlink ref="A57" location="'012 - Bourací práce střec...'!C2" display="/"/>
    <hyperlink ref="A59" location="'021 - Architektonicko sta...'!C2" display="/"/>
    <hyperlink ref="A60" location="'022 - Architektonicko sta...'!C2" display="/"/>
    <hyperlink ref="A61" location="'023 - Záchytný systém'!C2" display="/"/>
    <hyperlink ref="A62" location="'03 - Hromosvod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střešního pláště, bytový dům č.p. 891 na ul.Obránců míru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108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18. 7. 2024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35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37</v>
      </c>
      <c r="E32" s="41"/>
      <c r="F32" s="41"/>
      <c r="G32" s="41"/>
      <c r="H32" s="41"/>
      <c r="I32" s="41"/>
      <c r="J32" s="156">
        <f>ROUND(J98,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39</v>
      </c>
      <c r="G34" s="41"/>
      <c r="H34" s="41"/>
      <c r="I34" s="157" t="s">
        <v>38</v>
      </c>
      <c r="J34" s="157" t="s">
        <v>40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41</v>
      </c>
      <c r="E35" s="145" t="s">
        <v>42</v>
      </c>
      <c r="F35" s="159">
        <f>ROUND((SUM(BE98:BE256)),  2)</f>
        <v>0</v>
      </c>
      <c r="G35" s="41"/>
      <c r="H35" s="41"/>
      <c r="I35" s="160">
        <v>0.20999999999999999</v>
      </c>
      <c r="J35" s="159">
        <f>ROUND(((SUM(BE98:BE256))*I35),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43</v>
      </c>
      <c r="F36" s="159">
        <f>ROUND((SUM(BF98:BF256)),  2)</f>
        <v>0</v>
      </c>
      <c r="G36" s="41"/>
      <c r="H36" s="41"/>
      <c r="I36" s="160">
        <v>0.12</v>
      </c>
      <c r="J36" s="159">
        <f>ROUND(((SUM(BF98:BF256))*I36),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ROUND((SUM(BG98:BG256)),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45</v>
      </c>
      <c r="F38" s="159">
        <f>ROUND((SUM(BH98:BH256)),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46</v>
      </c>
      <c r="F39" s="159">
        <f>ROUND((SUM(BI98:BI256)),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47</v>
      </c>
      <c r="E41" s="163"/>
      <c r="F41" s="163"/>
      <c r="G41" s="164" t="s">
        <v>48</v>
      </c>
      <c r="H41" s="165" t="s">
        <v>49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Rekonstrukce střešního pláště, bytový dům č.p. 891 na ul.Obránců míru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011 - Bourací práce střechy 1 a 2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18. 7. 2024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Město Kopřivnice, Štefánikova 1163/12,Kopřivnice</v>
      </c>
      <c r="G58" s="43"/>
      <c r="H58" s="43"/>
      <c r="I58" s="35" t="s">
        <v>31</v>
      </c>
      <c r="J58" s="39" t="str">
        <f>E23</f>
        <v>Architektura &amp; interiér, Šimůnek &amp; partners, VM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69</v>
      </c>
      <c r="D63" s="43"/>
      <c r="E63" s="43"/>
      <c r="F63" s="43"/>
      <c r="G63" s="43"/>
      <c r="H63" s="43"/>
      <c r="I63" s="43"/>
      <c r="J63" s="105">
        <f>J98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J99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J100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115</v>
      </c>
      <c r="E66" s="185"/>
      <c r="F66" s="185"/>
      <c r="G66" s="185"/>
      <c r="H66" s="185"/>
      <c r="I66" s="185"/>
      <c r="J66" s="186">
        <f>J111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116</v>
      </c>
      <c r="E67" s="185"/>
      <c r="F67" s="185"/>
      <c r="G67" s="185"/>
      <c r="H67" s="185"/>
      <c r="I67" s="185"/>
      <c r="J67" s="186">
        <f>J149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117</v>
      </c>
      <c r="E68" s="185"/>
      <c r="F68" s="185"/>
      <c r="G68" s="185"/>
      <c r="H68" s="185"/>
      <c r="I68" s="185"/>
      <c r="J68" s="186">
        <f>J168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7"/>
      <c r="C69" s="178"/>
      <c r="D69" s="179" t="s">
        <v>118</v>
      </c>
      <c r="E69" s="180"/>
      <c r="F69" s="180"/>
      <c r="G69" s="180"/>
      <c r="H69" s="180"/>
      <c r="I69" s="180"/>
      <c r="J69" s="181">
        <f>J171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3"/>
      <c r="C70" s="128"/>
      <c r="D70" s="184" t="s">
        <v>119</v>
      </c>
      <c r="E70" s="185"/>
      <c r="F70" s="185"/>
      <c r="G70" s="185"/>
      <c r="H70" s="185"/>
      <c r="I70" s="185"/>
      <c r="J70" s="186">
        <f>J172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120</v>
      </c>
      <c r="E71" s="185"/>
      <c r="F71" s="185"/>
      <c r="G71" s="185"/>
      <c r="H71" s="185"/>
      <c r="I71" s="185"/>
      <c r="J71" s="186">
        <f>J194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121</v>
      </c>
      <c r="E72" s="185"/>
      <c r="F72" s="185"/>
      <c r="G72" s="185"/>
      <c r="H72" s="185"/>
      <c r="I72" s="185"/>
      <c r="J72" s="186">
        <f>J211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122</v>
      </c>
      <c r="E73" s="185"/>
      <c r="F73" s="185"/>
      <c r="G73" s="185"/>
      <c r="H73" s="185"/>
      <c r="I73" s="185"/>
      <c r="J73" s="186">
        <f>J228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123</v>
      </c>
      <c r="E74" s="185"/>
      <c r="F74" s="185"/>
      <c r="G74" s="185"/>
      <c r="H74" s="185"/>
      <c r="I74" s="185"/>
      <c r="J74" s="186">
        <f>J239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7"/>
      <c r="C75" s="178"/>
      <c r="D75" s="179" t="s">
        <v>124</v>
      </c>
      <c r="E75" s="180"/>
      <c r="F75" s="180"/>
      <c r="G75" s="180"/>
      <c r="H75" s="180"/>
      <c r="I75" s="180"/>
      <c r="J75" s="181">
        <f>J250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77"/>
      <c r="C76" s="178"/>
      <c r="D76" s="179" t="s">
        <v>125</v>
      </c>
      <c r="E76" s="180"/>
      <c r="F76" s="180"/>
      <c r="G76" s="180"/>
      <c r="H76" s="180"/>
      <c r="I76" s="180"/>
      <c r="J76" s="181">
        <f>J255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126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72" t="str">
        <f>E7</f>
        <v>Rekonstrukce střešního pláště, bytový dům č.p. 891 na ul.Obránců míru</v>
      </c>
      <c r="F86" s="35"/>
      <c r="G86" s="35"/>
      <c r="H86" s="35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" customFormat="1" ht="12" customHeight="1">
      <c r="B87" s="24"/>
      <c r="C87" s="35" t="s">
        <v>105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172" t="s">
        <v>106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107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E11</f>
        <v>011 - Bourací práce střechy 1 a 2</v>
      </c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F14</f>
        <v xml:space="preserve"> </v>
      </c>
      <c r="G92" s="43"/>
      <c r="H92" s="43"/>
      <c r="I92" s="35" t="s">
        <v>23</v>
      </c>
      <c r="J92" s="75" t="str">
        <f>IF(J14="","",J14)</f>
        <v>18. 7. 2024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40.05" customHeight="1">
      <c r="A94" s="41"/>
      <c r="B94" s="42"/>
      <c r="C94" s="35" t="s">
        <v>25</v>
      </c>
      <c r="D94" s="43"/>
      <c r="E94" s="43"/>
      <c r="F94" s="30" t="str">
        <f>E17</f>
        <v>Město Kopřivnice, Štefánikova 1163/12,Kopřivnice</v>
      </c>
      <c r="G94" s="43"/>
      <c r="H94" s="43"/>
      <c r="I94" s="35" t="s">
        <v>31</v>
      </c>
      <c r="J94" s="39" t="str">
        <f>E23</f>
        <v>Architektura &amp; interiér, Šimůnek &amp; partners, VM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29</v>
      </c>
      <c r="D95" s="43"/>
      <c r="E95" s="43"/>
      <c r="F95" s="30" t="str">
        <f>IF(E20="","",E20)</f>
        <v>Vyplň údaj</v>
      </c>
      <c r="G95" s="43"/>
      <c r="H95" s="43"/>
      <c r="I95" s="35" t="s">
        <v>34</v>
      </c>
      <c r="J95" s="39" t="str">
        <f>E26</f>
        <v xml:space="preserve"> 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8"/>
      <c r="B97" s="189"/>
      <c r="C97" s="190" t="s">
        <v>127</v>
      </c>
      <c r="D97" s="191" t="s">
        <v>56</v>
      </c>
      <c r="E97" s="191" t="s">
        <v>52</v>
      </c>
      <c r="F97" s="191" t="s">
        <v>53</v>
      </c>
      <c r="G97" s="191" t="s">
        <v>128</v>
      </c>
      <c r="H97" s="191" t="s">
        <v>129</v>
      </c>
      <c r="I97" s="191" t="s">
        <v>130</v>
      </c>
      <c r="J97" s="191" t="s">
        <v>111</v>
      </c>
      <c r="K97" s="192" t="s">
        <v>131</v>
      </c>
      <c r="L97" s="193"/>
      <c r="M97" s="95" t="s">
        <v>19</v>
      </c>
      <c r="N97" s="96" t="s">
        <v>41</v>
      </c>
      <c r="O97" s="96" t="s">
        <v>132</v>
      </c>
      <c r="P97" s="96" t="s">
        <v>133</v>
      </c>
      <c r="Q97" s="96" t="s">
        <v>134</v>
      </c>
      <c r="R97" s="96" t="s">
        <v>135</v>
      </c>
      <c r="S97" s="96" t="s">
        <v>136</v>
      </c>
      <c r="T97" s="97" t="s">
        <v>137</v>
      </c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</row>
    <row r="98" s="2" customFormat="1" ht="22.8" customHeight="1">
      <c r="A98" s="41"/>
      <c r="B98" s="42"/>
      <c r="C98" s="102" t="s">
        <v>138</v>
      </c>
      <c r="D98" s="43"/>
      <c r="E98" s="43"/>
      <c r="F98" s="43"/>
      <c r="G98" s="43"/>
      <c r="H98" s="43"/>
      <c r="I98" s="43"/>
      <c r="J98" s="194">
        <f>BK98</f>
        <v>0</v>
      </c>
      <c r="K98" s="43"/>
      <c r="L98" s="47"/>
      <c r="M98" s="98"/>
      <c r="N98" s="195"/>
      <c r="O98" s="99"/>
      <c r="P98" s="196">
        <f>P99+P171+P250+P255</f>
        <v>0</v>
      </c>
      <c r="Q98" s="99"/>
      <c r="R98" s="196">
        <f>R99+R171+R250+R255</f>
        <v>0.13357029999999998</v>
      </c>
      <c r="S98" s="99"/>
      <c r="T98" s="197">
        <f>T99+T171+T250+T255</f>
        <v>70.933354199999997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70</v>
      </c>
      <c r="AU98" s="20" t="s">
        <v>112</v>
      </c>
      <c r="BK98" s="198">
        <f>BK99+BK171+BK250+BK255</f>
        <v>0</v>
      </c>
    </row>
    <row r="99" s="12" customFormat="1" ht="25.92" customHeight="1">
      <c r="A99" s="12"/>
      <c r="B99" s="199"/>
      <c r="C99" s="200"/>
      <c r="D99" s="201" t="s">
        <v>70</v>
      </c>
      <c r="E99" s="202" t="s">
        <v>139</v>
      </c>
      <c r="F99" s="202" t="s">
        <v>140</v>
      </c>
      <c r="G99" s="200"/>
      <c r="H99" s="200"/>
      <c r="I99" s="203"/>
      <c r="J99" s="204">
        <f>BK99</f>
        <v>0</v>
      </c>
      <c r="K99" s="200"/>
      <c r="L99" s="205"/>
      <c r="M99" s="206"/>
      <c r="N99" s="207"/>
      <c r="O99" s="207"/>
      <c r="P99" s="208">
        <f>P100+P111+P149+P168</f>
        <v>0</v>
      </c>
      <c r="Q99" s="207"/>
      <c r="R99" s="208">
        <f>R100+R111+R149+R168</f>
        <v>0.054879999999999998</v>
      </c>
      <c r="S99" s="207"/>
      <c r="T99" s="209">
        <f>T100+T111+T149+T168</f>
        <v>62.739449999999998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78</v>
      </c>
      <c r="AT99" s="211" t="s">
        <v>70</v>
      </c>
      <c r="AU99" s="211" t="s">
        <v>71</v>
      </c>
      <c r="AY99" s="210" t="s">
        <v>141</v>
      </c>
      <c r="BK99" s="212">
        <f>BK100+BK111+BK149+BK168</f>
        <v>0</v>
      </c>
    </row>
    <row r="100" s="12" customFormat="1" ht="22.8" customHeight="1">
      <c r="A100" s="12"/>
      <c r="B100" s="199"/>
      <c r="C100" s="200"/>
      <c r="D100" s="201" t="s">
        <v>70</v>
      </c>
      <c r="E100" s="213" t="s">
        <v>78</v>
      </c>
      <c r="F100" s="213" t="s">
        <v>142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SUM(P101:P110)</f>
        <v>0</v>
      </c>
      <c r="Q100" s="207"/>
      <c r="R100" s="208">
        <f>SUM(R101:R110)</f>
        <v>0.054879999999999998</v>
      </c>
      <c r="S100" s="207"/>
      <c r="T100" s="209">
        <f>SUM(T101:T110)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78</v>
      </c>
      <c r="AT100" s="211" t="s">
        <v>70</v>
      </c>
      <c r="AU100" s="211" t="s">
        <v>78</v>
      </c>
      <c r="AY100" s="210" t="s">
        <v>141</v>
      </c>
      <c r="BK100" s="212">
        <f>SUM(BK101:BK110)</f>
        <v>0</v>
      </c>
    </row>
    <row r="101" s="2" customFormat="1" ht="16.5" customHeight="1">
      <c r="A101" s="41"/>
      <c r="B101" s="42"/>
      <c r="C101" s="215" t="s">
        <v>78</v>
      </c>
      <c r="D101" s="215" t="s">
        <v>143</v>
      </c>
      <c r="E101" s="216" t="s">
        <v>144</v>
      </c>
      <c r="F101" s="217" t="s">
        <v>145</v>
      </c>
      <c r="G101" s="218" t="s">
        <v>146</v>
      </c>
      <c r="H101" s="219">
        <v>98</v>
      </c>
      <c r="I101" s="220"/>
      <c r="J101" s="221">
        <f>ROUND(I101*H101,2)</f>
        <v>0</v>
      </c>
      <c r="K101" s="217" t="s">
        <v>147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0.00055999999999999995</v>
      </c>
      <c r="R101" s="224">
        <f>Q101*H101</f>
        <v>0.054879999999999998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148</v>
      </c>
      <c r="AT101" s="226" t="s">
        <v>143</v>
      </c>
      <c r="AU101" s="226" t="s">
        <v>84</v>
      </c>
      <c r="AY101" s="20" t="s">
        <v>141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84</v>
      </c>
      <c r="BK101" s="227">
        <f>ROUND(I101*H101,2)</f>
        <v>0</v>
      </c>
      <c r="BL101" s="20" t="s">
        <v>148</v>
      </c>
      <c r="BM101" s="226" t="s">
        <v>149</v>
      </c>
    </row>
    <row r="102" s="2" customFormat="1">
      <c r="A102" s="41"/>
      <c r="B102" s="42"/>
      <c r="C102" s="43"/>
      <c r="D102" s="228" t="s">
        <v>150</v>
      </c>
      <c r="E102" s="43"/>
      <c r="F102" s="229" t="s">
        <v>151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150</v>
      </c>
      <c r="AU102" s="20" t="s">
        <v>84</v>
      </c>
    </row>
    <row r="103" s="13" customFormat="1">
      <c r="A103" s="13"/>
      <c r="B103" s="233"/>
      <c r="C103" s="234"/>
      <c r="D103" s="235" t="s">
        <v>152</v>
      </c>
      <c r="E103" s="236" t="s">
        <v>19</v>
      </c>
      <c r="F103" s="237" t="s">
        <v>153</v>
      </c>
      <c r="G103" s="234"/>
      <c r="H103" s="236" t="s">
        <v>19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152</v>
      </c>
      <c r="AU103" s="243" t="s">
        <v>84</v>
      </c>
      <c r="AV103" s="13" t="s">
        <v>78</v>
      </c>
      <c r="AW103" s="13" t="s">
        <v>33</v>
      </c>
      <c r="AX103" s="13" t="s">
        <v>71</v>
      </c>
      <c r="AY103" s="243" t="s">
        <v>141</v>
      </c>
    </row>
    <row r="104" s="14" customFormat="1">
      <c r="A104" s="14"/>
      <c r="B104" s="244"/>
      <c r="C104" s="245"/>
      <c r="D104" s="235" t="s">
        <v>152</v>
      </c>
      <c r="E104" s="246" t="s">
        <v>19</v>
      </c>
      <c r="F104" s="247" t="s">
        <v>154</v>
      </c>
      <c r="G104" s="245"/>
      <c r="H104" s="248">
        <v>98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152</v>
      </c>
      <c r="AU104" s="254" t="s">
        <v>84</v>
      </c>
      <c r="AV104" s="14" t="s">
        <v>84</v>
      </c>
      <c r="AW104" s="14" t="s">
        <v>33</v>
      </c>
      <c r="AX104" s="14" t="s">
        <v>71</v>
      </c>
      <c r="AY104" s="254" t="s">
        <v>141</v>
      </c>
    </row>
    <row r="105" s="15" customFormat="1">
      <c r="A105" s="15"/>
      <c r="B105" s="255"/>
      <c r="C105" s="256"/>
      <c r="D105" s="235" t="s">
        <v>152</v>
      </c>
      <c r="E105" s="257" t="s">
        <v>19</v>
      </c>
      <c r="F105" s="258" t="s">
        <v>155</v>
      </c>
      <c r="G105" s="256"/>
      <c r="H105" s="259">
        <v>98</v>
      </c>
      <c r="I105" s="260"/>
      <c r="J105" s="256"/>
      <c r="K105" s="256"/>
      <c r="L105" s="261"/>
      <c r="M105" s="262"/>
      <c r="N105" s="263"/>
      <c r="O105" s="263"/>
      <c r="P105" s="263"/>
      <c r="Q105" s="263"/>
      <c r="R105" s="263"/>
      <c r="S105" s="263"/>
      <c r="T105" s="26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5" t="s">
        <v>152</v>
      </c>
      <c r="AU105" s="265" t="s">
        <v>84</v>
      </c>
      <c r="AV105" s="15" t="s">
        <v>148</v>
      </c>
      <c r="AW105" s="15" t="s">
        <v>33</v>
      </c>
      <c r="AX105" s="15" t="s">
        <v>78</v>
      </c>
      <c r="AY105" s="265" t="s">
        <v>141</v>
      </c>
    </row>
    <row r="106" s="2" customFormat="1" ht="16.5" customHeight="1">
      <c r="A106" s="41"/>
      <c r="B106" s="42"/>
      <c r="C106" s="215" t="s">
        <v>84</v>
      </c>
      <c r="D106" s="215" t="s">
        <v>143</v>
      </c>
      <c r="E106" s="216" t="s">
        <v>156</v>
      </c>
      <c r="F106" s="217" t="s">
        <v>157</v>
      </c>
      <c r="G106" s="218" t="s">
        <v>146</v>
      </c>
      <c r="H106" s="219">
        <v>98</v>
      </c>
      <c r="I106" s="220"/>
      <c r="J106" s="221">
        <f>ROUND(I106*H106,2)</f>
        <v>0</v>
      </c>
      <c r="K106" s="217" t="s">
        <v>147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148</v>
      </c>
      <c r="AT106" s="226" t="s">
        <v>143</v>
      </c>
      <c r="AU106" s="226" t="s">
        <v>84</v>
      </c>
      <c r="AY106" s="20" t="s">
        <v>141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84</v>
      </c>
      <c r="BK106" s="227">
        <f>ROUND(I106*H106,2)</f>
        <v>0</v>
      </c>
      <c r="BL106" s="20" t="s">
        <v>148</v>
      </c>
      <c r="BM106" s="226" t="s">
        <v>158</v>
      </c>
    </row>
    <row r="107" s="2" customFormat="1">
      <c r="A107" s="41"/>
      <c r="B107" s="42"/>
      <c r="C107" s="43"/>
      <c r="D107" s="228" t="s">
        <v>150</v>
      </c>
      <c r="E107" s="43"/>
      <c r="F107" s="229" t="s">
        <v>159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150</v>
      </c>
      <c r="AU107" s="20" t="s">
        <v>84</v>
      </c>
    </row>
    <row r="108" s="13" customFormat="1">
      <c r="A108" s="13"/>
      <c r="B108" s="233"/>
      <c r="C108" s="234"/>
      <c r="D108" s="235" t="s">
        <v>152</v>
      </c>
      <c r="E108" s="236" t="s">
        <v>19</v>
      </c>
      <c r="F108" s="237" t="s">
        <v>153</v>
      </c>
      <c r="G108" s="234"/>
      <c r="H108" s="236" t="s">
        <v>19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152</v>
      </c>
      <c r="AU108" s="243" t="s">
        <v>84</v>
      </c>
      <c r="AV108" s="13" t="s">
        <v>78</v>
      </c>
      <c r="AW108" s="13" t="s">
        <v>33</v>
      </c>
      <c r="AX108" s="13" t="s">
        <v>71</v>
      </c>
      <c r="AY108" s="243" t="s">
        <v>141</v>
      </c>
    </row>
    <row r="109" s="14" customFormat="1">
      <c r="A109" s="14"/>
      <c r="B109" s="244"/>
      <c r="C109" s="245"/>
      <c r="D109" s="235" t="s">
        <v>152</v>
      </c>
      <c r="E109" s="246" t="s">
        <v>19</v>
      </c>
      <c r="F109" s="247" t="s">
        <v>154</v>
      </c>
      <c r="G109" s="245"/>
      <c r="H109" s="248">
        <v>98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152</v>
      </c>
      <c r="AU109" s="254" t="s">
        <v>84</v>
      </c>
      <c r="AV109" s="14" t="s">
        <v>84</v>
      </c>
      <c r="AW109" s="14" t="s">
        <v>33</v>
      </c>
      <c r="AX109" s="14" t="s">
        <v>71</v>
      </c>
      <c r="AY109" s="254" t="s">
        <v>141</v>
      </c>
    </row>
    <row r="110" s="15" customFormat="1">
      <c r="A110" s="15"/>
      <c r="B110" s="255"/>
      <c r="C110" s="256"/>
      <c r="D110" s="235" t="s">
        <v>152</v>
      </c>
      <c r="E110" s="257" t="s">
        <v>19</v>
      </c>
      <c r="F110" s="258" t="s">
        <v>155</v>
      </c>
      <c r="G110" s="256"/>
      <c r="H110" s="259">
        <v>98</v>
      </c>
      <c r="I110" s="260"/>
      <c r="J110" s="256"/>
      <c r="K110" s="256"/>
      <c r="L110" s="261"/>
      <c r="M110" s="262"/>
      <c r="N110" s="263"/>
      <c r="O110" s="263"/>
      <c r="P110" s="263"/>
      <c r="Q110" s="263"/>
      <c r="R110" s="263"/>
      <c r="S110" s="263"/>
      <c r="T110" s="264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5" t="s">
        <v>152</v>
      </c>
      <c r="AU110" s="265" t="s">
        <v>84</v>
      </c>
      <c r="AV110" s="15" t="s">
        <v>148</v>
      </c>
      <c r="AW110" s="15" t="s">
        <v>33</v>
      </c>
      <c r="AX110" s="15" t="s">
        <v>78</v>
      </c>
      <c r="AY110" s="265" t="s">
        <v>141</v>
      </c>
    </row>
    <row r="111" s="12" customFormat="1" ht="22.8" customHeight="1">
      <c r="A111" s="12"/>
      <c r="B111" s="199"/>
      <c r="C111" s="200"/>
      <c r="D111" s="201" t="s">
        <v>70</v>
      </c>
      <c r="E111" s="213" t="s">
        <v>160</v>
      </c>
      <c r="F111" s="213" t="s">
        <v>161</v>
      </c>
      <c r="G111" s="200"/>
      <c r="H111" s="200"/>
      <c r="I111" s="203"/>
      <c r="J111" s="214">
        <f>BK111</f>
        <v>0</v>
      </c>
      <c r="K111" s="200"/>
      <c r="L111" s="205"/>
      <c r="M111" s="206"/>
      <c r="N111" s="207"/>
      <c r="O111" s="207"/>
      <c r="P111" s="208">
        <f>SUM(P112:P148)</f>
        <v>0</v>
      </c>
      <c r="Q111" s="207"/>
      <c r="R111" s="208">
        <f>SUM(R112:R148)</f>
        <v>0</v>
      </c>
      <c r="S111" s="207"/>
      <c r="T111" s="209">
        <f>SUM(T112:T148)</f>
        <v>62.739449999999998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0" t="s">
        <v>78</v>
      </c>
      <c r="AT111" s="211" t="s">
        <v>70</v>
      </c>
      <c r="AU111" s="211" t="s">
        <v>78</v>
      </c>
      <c r="AY111" s="210" t="s">
        <v>141</v>
      </c>
      <c r="BK111" s="212">
        <f>SUM(BK112:BK148)</f>
        <v>0</v>
      </c>
    </row>
    <row r="112" s="2" customFormat="1" ht="16.5" customHeight="1">
      <c r="A112" s="41"/>
      <c r="B112" s="42"/>
      <c r="C112" s="215" t="s">
        <v>162</v>
      </c>
      <c r="D112" s="215" t="s">
        <v>143</v>
      </c>
      <c r="E112" s="216" t="s">
        <v>163</v>
      </c>
      <c r="F112" s="217" t="s">
        <v>164</v>
      </c>
      <c r="G112" s="218" t="s">
        <v>165</v>
      </c>
      <c r="H112" s="219">
        <v>280.11500000000001</v>
      </c>
      <c r="I112" s="220"/>
      <c r="J112" s="221">
        <f>ROUND(I112*H112,2)</f>
        <v>0</v>
      </c>
      <c r="K112" s="217" t="s">
        <v>147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148</v>
      </c>
      <c r="AT112" s="226" t="s">
        <v>143</v>
      </c>
      <c r="AU112" s="226" t="s">
        <v>84</v>
      </c>
      <c r="AY112" s="20" t="s">
        <v>141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84</v>
      </c>
      <c r="BK112" s="227">
        <f>ROUND(I112*H112,2)</f>
        <v>0</v>
      </c>
      <c r="BL112" s="20" t="s">
        <v>148</v>
      </c>
      <c r="BM112" s="226" t="s">
        <v>166</v>
      </c>
    </row>
    <row r="113" s="2" customFormat="1">
      <c r="A113" s="41"/>
      <c r="B113" s="42"/>
      <c r="C113" s="43"/>
      <c r="D113" s="228" t="s">
        <v>150</v>
      </c>
      <c r="E113" s="43"/>
      <c r="F113" s="229" t="s">
        <v>167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150</v>
      </c>
      <c r="AU113" s="20" t="s">
        <v>84</v>
      </c>
    </row>
    <row r="114" s="13" customFormat="1">
      <c r="A114" s="13"/>
      <c r="B114" s="233"/>
      <c r="C114" s="234"/>
      <c r="D114" s="235" t="s">
        <v>152</v>
      </c>
      <c r="E114" s="236" t="s">
        <v>19</v>
      </c>
      <c r="F114" s="237" t="s">
        <v>168</v>
      </c>
      <c r="G114" s="234"/>
      <c r="H114" s="236" t="s">
        <v>19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152</v>
      </c>
      <c r="AU114" s="243" t="s">
        <v>84</v>
      </c>
      <c r="AV114" s="13" t="s">
        <v>78</v>
      </c>
      <c r="AW114" s="13" t="s">
        <v>33</v>
      </c>
      <c r="AX114" s="13" t="s">
        <v>71</v>
      </c>
      <c r="AY114" s="243" t="s">
        <v>141</v>
      </c>
    </row>
    <row r="115" s="14" customFormat="1">
      <c r="A115" s="14"/>
      <c r="B115" s="244"/>
      <c r="C115" s="245"/>
      <c r="D115" s="235" t="s">
        <v>152</v>
      </c>
      <c r="E115" s="246" t="s">
        <v>19</v>
      </c>
      <c r="F115" s="247" t="s">
        <v>169</v>
      </c>
      <c r="G115" s="245"/>
      <c r="H115" s="248">
        <v>170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152</v>
      </c>
      <c r="AU115" s="254" t="s">
        <v>84</v>
      </c>
      <c r="AV115" s="14" t="s">
        <v>84</v>
      </c>
      <c r="AW115" s="14" t="s">
        <v>33</v>
      </c>
      <c r="AX115" s="14" t="s">
        <v>71</v>
      </c>
      <c r="AY115" s="254" t="s">
        <v>141</v>
      </c>
    </row>
    <row r="116" s="14" customFormat="1">
      <c r="A116" s="14"/>
      <c r="B116" s="244"/>
      <c r="C116" s="245"/>
      <c r="D116" s="235" t="s">
        <v>152</v>
      </c>
      <c r="E116" s="246" t="s">
        <v>19</v>
      </c>
      <c r="F116" s="247" t="s">
        <v>170</v>
      </c>
      <c r="G116" s="245"/>
      <c r="H116" s="248">
        <v>-11.234999999999999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152</v>
      </c>
      <c r="AU116" s="254" t="s">
        <v>84</v>
      </c>
      <c r="AV116" s="14" t="s">
        <v>84</v>
      </c>
      <c r="AW116" s="14" t="s">
        <v>33</v>
      </c>
      <c r="AX116" s="14" t="s">
        <v>71</v>
      </c>
      <c r="AY116" s="254" t="s">
        <v>141</v>
      </c>
    </row>
    <row r="117" s="14" customFormat="1">
      <c r="A117" s="14"/>
      <c r="B117" s="244"/>
      <c r="C117" s="245"/>
      <c r="D117" s="235" t="s">
        <v>152</v>
      </c>
      <c r="E117" s="246" t="s">
        <v>19</v>
      </c>
      <c r="F117" s="247" t="s">
        <v>171</v>
      </c>
      <c r="G117" s="245"/>
      <c r="H117" s="248">
        <v>160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152</v>
      </c>
      <c r="AU117" s="254" t="s">
        <v>84</v>
      </c>
      <c r="AV117" s="14" t="s">
        <v>84</v>
      </c>
      <c r="AW117" s="14" t="s">
        <v>33</v>
      </c>
      <c r="AX117" s="14" t="s">
        <v>71</v>
      </c>
      <c r="AY117" s="254" t="s">
        <v>141</v>
      </c>
    </row>
    <row r="118" s="14" customFormat="1">
      <c r="A118" s="14"/>
      <c r="B118" s="244"/>
      <c r="C118" s="245"/>
      <c r="D118" s="235" t="s">
        <v>152</v>
      </c>
      <c r="E118" s="246" t="s">
        <v>19</v>
      </c>
      <c r="F118" s="247" t="s">
        <v>172</v>
      </c>
      <c r="G118" s="245"/>
      <c r="H118" s="248">
        <v>-38.649999999999999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152</v>
      </c>
      <c r="AU118" s="254" t="s">
        <v>84</v>
      </c>
      <c r="AV118" s="14" t="s">
        <v>84</v>
      </c>
      <c r="AW118" s="14" t="s">
        <v>33</v>
      </c>
      <c r="AX118" s="14" t="s">
        <v>71</v>
      </c>
      <c r="AY118" s="254" t="s">
        <v>141</v>
      </c>
    </row>
    <row r="119" s="15" customFormat="1">
      <c r="A119" s="15"/>
      <c r="B119" s="255"/>
      <c r="C119" s="256"/>
      <c r="D119" s="235" t="s">
        <v>152</v>
      </c>
      <c r="E119" s="257" t="s">
        <v>19</v>
      </c>
      <c r="F119" s="258" t="s">
        <v>155</v>
      </c>
      <c r="G119" s="256"/>
      <c r="H119" s="259">
        <v>280.11500000000001</v>
      </c>
      <c r="I119" s="260"/>
      <c r="J119" s="256"/>
      <c r="K119" s="256"/>
      <c r="L119" s="261"/>
      <c r="M119" s="262"/>
      <c r="N119" s="263"/>
      <c r="O119" s="263"/>
      <c r="P119" s="263"/>
      <c r="Q119" s="263"/>
      <c r="R119" s="263"/>
      <c r="S119" s="263"/>
      <c r="T119" s="26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5" t="s">
        <v>152</v>
      </c>
      <c r="AU119" s="265" t="s">
        <v>84</v>
      </c>
      <c r="AV119" s="15" t="s">
        <v>148</v>
      </c>
      <c r="AW119" s="15" t="s">
        <v>33</v>
      </c>
      <c r="AX119" s="15" t="s">
        <v>78</v>
      </c>
      <c r="AY119" s="265" t="s">
        <v>141</v>
      </c>
    </row>
    <row r="120" s="2" customFormat="1" ht="16.5" customHeight="1">
      <c r="A120" s="41"/>
      <c r="B120" s="42"/>
      <c r="C120" s="215" t="s">
        <v>148</v>
      </c>
      <c r="D120" s="215" t="s">
        <v>143</v>
      </c>
      <c r="E120" s="216" t="s">
        <v>173</v>
      </c>
      <c r="F120" s="217" t="s">
        <v>174</v>
      </c>
      <c r="G120" s="218" t="s">
        <v>165</v>
      </c>
      <c r="H120" s="219">
        <v>280.11500000000001</v>
      </c>
      <c r="I120" s="220"/>
      <c r="J120" s="221">
        <f>ROUND(I120*H120,2)</f>
        <v>0</v>
      </c>
      <c r="K120" s="217" t="s">
        <v>147</v>
      </c>
      <c r="L120" s="47"/>
      <c r="M120" s="222" t="s">
        <v>19</v>
      </c>
      <c r="N120" s="223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0.089999999999999997</v>
      </c>
      <c r="T120" s="225">
        <f>S120*H120</f>
        <v>25.210349999999998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148</v>
      </c>
      <c r="AT120" s="226" t="s">
        <v>143</v>
      </c>
      <c r="AU120" s="226" t="s">
        <v>84</v>
      </c>
      <c r="AY120" s="20" t="s">
        <v>141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84</v>
      </c>
      <c r="BK120" s="227">
        <f>ROUND(I120*H120,2)</f>
        <v>0</v>
      </c>
      <c r="BL120" s="20" t="s">
        <v>148</v>
      </c>
      <c r="BM120" s="226" t="s">
        <v>175</v>
      </c>
    </row>
    <row r="121" s="2" customFormat="1">
      <c r="A121" s="41"/>
      <c r="B121" s="42"/>
      <c r="C121" s="43"/>
      <c r="D121" s="228" t="s">
        <v>150</v>
      </c>
      <c r="E121" s="43"/>
      <c r="F121" s="229" t="s">
        <v>176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150</v>
      </c>
      <c r="AU121" s="20" t="s">
        <v>84</v>
      </c>
    </row>
    <row r="122" s="13" customFormat="1">
      <c r="A122" s="13"/>
      <c r="B122" s="233"/>
      <c r="C122" s="234"/>
      <c r="D122" s="235" t="s">
        <v>152</v>
      </c>
      <c r="E122" s="236" t="s">
        <v>19</v>
      </c>
      <c r="F122" s="237" t="s">
        <v>168</v>
      </c>
      <c r="G122" s="234"/>
      <c r="H122" s="236" t="s">
        <v>19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152</v>
      </c>
      <c r="AU122" s="243" t="s">
        <v>84</v>
      </c>
      <c r="AV122" s="13" t="s">
        <v>78</v>
      </c>
      <c r="AW122" s="13" t="s">
        <v>33</v>
      </c>
      <c r="AX122" s="13" t="s">
        <v>71</v>
      </c>
      <c r="AY122" s="243" t="s">
        <v>141</v>
      </c>
    </row>
    <row r="123" s="14" customFormat="1">
      <c r="A123" s="14"/>
      <c r="B123" s="244"/>
      <c r="C123" s="245"/>
      <c r="D123" s="235" t="s">
        <v>152</v>
      </c>
      <c r="E123" s="246" t="s">
        <v>19</v>
      </c>
      <c r="F123" s="247" t="s">
        <v>169</v>
      </c>
      <c r="G123" s="245"/>
      <c r="H123" s="248">
        <v>170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4" t="s">
        <v>152</v>
      </c>
      <c r="AU123" s="254" t="s">
        <v>84</v>
      </c>
      <c r="AV123" s="14" t="s">
        <v>84</v>
      </c>
      <c r="AW123" s="14" t="s">
        <v>33</v>
      </c>
      <c r="AX123" s="14" t="s">
        <v>71</v>
      </c>
      <c r="AY123" s="254" t="s">
        <v>141</v>
      </c>
    </row>
    <row r="124" s="14" customFormat="1">
      <c r="A124" s="14"/>
      <c r="B124" s="244"/>
      <c r="C124" s="245"/>
      <c r="D124" s="235" t="s">
        <v>152</v>
      </c>
      <c r="E124" s="246" t="s">
        <v>19</v>
      </c>
      <c r="F124" s="247" t="s">
        <v>170</v>
      </c>
      <c r="G124" s="245"/>
      <c r="H124" s="248">
        <v>-11.234999999999999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152</v>
      </c>
      <c r="AU124" s="254" t="s">
        <v>84</v>
      </c>
      <c r="AV124" s="14" t="s">
        <v>84</v>
      </c>
      <c r="AW124" s="14" t="s">
        <v>33</v>
      </c>
      <c r="AX124" s="14" t="s">
        <v>71</v>
      </c>
      <c r="AY124" s="254" t="s">
        <v>141</v>
      </c>
    </row>
    <row r="125" s="14" customFormat="1">
      <c r="A125" s="14"/>
      <c r="B125" s="244"/>
      <c r="C125" s="245"/>
      <c r="D125" s="235" t="s">
        <v>152</v>
      </c>
      <c r="E125" s="246" t="s">
        <v>19</v>
      </c>
      <c r="F125" s="247" t="s">
        <v>171</v>
      </c>
      <c r="G125" s="245"/>
      <c r="H125" s="248">
        <v>160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152</v>
      </c>
      <c r="AU125" s="254" t="s">
        <v>84</v>
      </c>
      <c r="AV125" s="14" t="s">
        <v>84</v>
      </c>
      <c r="AW125" s="14" t="s">
        <v>33</v>
      </c>
      <c r="AX125" s="14" t="s">
        <v>71</v>
      </c>
      <c r="AY125" s="254" t="s">
        <v>141</v>
      </c>
    </row>
    <row r="126" s="14" customFormat="1">
      <c r="A126" s="14"/>
      <c r="B126" s="244"/>
      <c r="C126" s="245"/>
      <c r="D126" s="235" t="s">
        <v>152</v>
      </c>
      <c r="E126" s="246" t="s">
        <v>19</v>
      </c>
      <c r="F126" s="247" t="s">
        <v>172</v>
      </c>
      <c r="G126" s="245"/>
      <c r="H126" s="248">
        <v>-38.649999999999999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152</v>
      </c>
      <c r="AU126" s="254" t="s">
        <v>84</v>
      </c>
      <c r="AV126" s="14" t="s">
        <v>84</v>
      </c>
      <c r="AW126" s="14" t="s">
        <v>33</v>
      </c>
      <c r="AX126" s="14" t="s">
        <v>71</v>
      </c>
      <c r="AY126" s="254" t="s">
        <v>141</v>
      </c>
    </row>
    <row r="127" s="15" customFormat="1">
      <c r="A127" s="15"/>
      <c r="B127" s="255"/>
      <c r="C127" s="256"/>
      <c r="D127" s="235" t="s">
        <v>152</v>
      </c>
      <c r="E127" s="257" t="s">
        <v>19</v>
      </c>
      <c r="F127" s="258" t="s">
        <v>155</v>
      </c>
      <c r="G127" s="256"/>
      <c r="H127" s="259">
        <v>280.11500000000001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152</v>
      </c>
      <c r="AU127" s="265" t="s">
        <v>84</v>
      </c>
      <c r="AV127" s="15" t="s">
        <v>148</v>
      </c>
      <c r="AW127" s="15" t="s">
        <v>33</v>
      </c>
      <c r="AX127" s="15" t="s">
        <v>78</v>
      </c>
      <c r="AY127" s="265" t="s">
        <v>141</v>
      </c>
    </row>
    <row r="128" s="2" customFormat="1" ht="21.75" customHeight="1">
      <c r="A128" s="41"/>
      <c r="B128" s="42"/>
      <c r="C128" s="215" t="s">
        <v>177</v>
      </c>
      <c r="D128" s="215" t="s">
        <v>143</v>
      </c>
      <c r="E128" s="216" t="s">
        <v>178</v>
      </c>
      <c r="F128" s="217" t="s">
        <v>179</v>
      </c>
      <c r="G128" s="218" t="s">
        <v>180</v>
      </c>
      <c r="H128" s="219">
        <v>26.611000000000001</v>
      </c>
      <c r="I128" s="220"/>
      <c r="J128" s="221">
        <f>ROUND(I128*H128,2)</f>
        <v>0</v>
      </c>
      <c r="K128" s="217" t="s">
        <v>147</v>
      </c>
      <c r="L128" s="47"/>
      <c r="M128" s="222" t="s">
        <v>19</v>
      </c>
      <c r="N128" s="223" t="s">
        <v>43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1.3999999999999999</v>
      </c>
      <c r="T128" s="225">
        <f>S128*H128</f>
        <v>37.255400000000002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148</v>
      </c>
      <c r="AT128" s="226" t="s">
        <v>143</v>
      </c>
      <c r="AU128" s="226" t="s">
        <v>84</v>
      </c>
      <c r="AY128" s="20" t="s">
        <v>141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84</v>
      </c>
      <c r="BK128" s="227">
        <f>ROUND(I128*H128,2)</f>
        <v>0</v>
      </c>
      <c r="BL128" s="20" t="s">
        <v>148</v>
      </c>
      <c r="BM128" s="226" t="s">
        <v>181</v>
      </c>
    </row>
    <row r="129" s="2" customFormat="1">
      <c r="A129" s="41"/>
      <c r="B129" s="42"/>
      <c r="C129" s="43"/>
      <c r="D129" s="228" t="s">
        <v>150</v>
      </c>
      <c r="E129" s="43"/>
      <c r="F129" s="229" t="s">
        <v>182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150</v>
      </c>
      <c r="AU129" s="20" t="s">
        <v>84</v>
      </c>
    </row>
    <row r="130" s="13" customFormat="1">
      <c r="A130" s="13"/>
      <c r="B130" s="233"/>
      <c r="C130" s="234"/>
      <c r="D130" s="235" t="s">
        <v>152</v>
      </c>
      <c r="E130" s="236" t="s">
        <v>19</v>
      </c>
      <c r="F130" s="237" t="s">
        <v>168</v>
      </c>
      <c r="G130" s="234"/>
      <c r="H130" s="236" t="s">
        <v>19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152</v>
      </c>
      <c r="AU130" s="243" t="s">
        <v>84</v>
      </c>
      <c r="AV130" s="13" t="s">
        <v>78</v>
      </c>
      <c r="AW130" s="13" t="s">
        <v>33</v>
      </c>
      <c r="AX130" s="13" t="s">
        <v>71</v>
      </c>
      <c r="AY130" s="243" t="s">
        <v>141</v>
      </c>
    </row>
    <row r="131" s="14" customFormat="1">
      <c r="A131" s="14"/>
      <c r="B131" s="244"/>
      <c r="C131" s="245"/>
      <c r="D131" s="235" t="s">
        <v>152</v>
      </c>
      <c r="E131" s="246" t="s">
        <v>19</v>
      </c>
      <c r="F131" s="247" t="s">
        <v>183</v>
      </c>
      <c r="G131" s="245"/>
      <c r="H131" s="248">
        <v>16.149999999999999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152</v>
      </c>
      <c r="AU131" s="254" t="s">
        <v>84</v>
      </c>
      <c r="AV131" s="14" t="s">
        <v>84</v>
      </c>
      <c r="AW131" s="14" t="s">
        <v>33</v>
      </c>
      <c r="AX131" s="14" t="s">
        <v>71</v>
      </c>
      <c r="AY131" s="254" t="s">
        <v>141</v>
      </c>
    </row>
    <row r="132" s="14" customFormat="1">
      <c r="A132" s="14"/>
      <c r="B132" s="244"/>
      <c r="C132" s="245"/>
      <c r="D132" s="235" t="s">
        <v>152</v>
      </c>
      <c r="E132" s="246" t="s">
        <v>19</v>
      </c>
      <c r="F132" s="247" t="s">
        <v>184</v>
      </c>
      <c r="G132" s="245"/>
      <c r="H132" s="248">
        <v>-1.067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152</v>
      </c>
      <c r="AU132" s="254" t="s">
        <v>84</v>
      </c>
      <c r="AV132" s="14" t="s">
        <v>84</v>
      </c>
      <c r="AW132" s="14" t="s">
        <v>33</v>
      </c>
      <c r="AX132" s="14" t="s">
        <v>71</v>
      </c>
      <c r="AY132" s="254" t="s">
        <v>141</v>
      </c>
    </row>
    <row r="133" s="14" customFormat="1">
      <c r="A133" s="14"/>
      <c r="B133" s="244"/>
      <c r="C133" s="245"/>
      <c r="D133" s="235" t="s">
        <v>152</v>
      </c>
      <c r="E133" s="246" t="s">
        <v>19</v>
      </c>
      <c r="F133" s="247" t="s">
        <v>185</v>
      </c>
      <c r="G133" s="245"/>
      <c r="H133" s="248">
        <v>15.199999999999999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152</v>
      </c>
      <c r="AU133" s="254" t="s">
        <v>84</v>
      </c>
      <c r="AV133" s="14" t="s">
        <v>84</v>
      </c>
      <c r="AW133" s="14" t="s">
        <v>33</v>
      </c>
      <c r="AX133" s="14" t="s">
        <v>71</v>
      </c>
      <c r="AY133" s="254" t="s">
        <v>141</v>
      </c>
    </row>
    <row r="134" s="14" customFormat="1">
      <c r="A134" s="14"/>
      <c r="B134" s="244"/>
      <c r="C134" s="245"/>
      <c r="D134" s="235" t="s">
        <v>152</v>
      </c>
      <c r="E134" s="246" t="s">
        <v>19</v>
      </c>
      <c r="F134" s="247" t="s">
        <v>186</v>
      </c>
      <c r="G134" s="245"/>
      <c r="H134" s="248">
        <v>-3.6720000000000002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152</v>
      </c>
      <c r="AU134" s="254" t="s">
        <v>84</v>
      </c>
      <c r="AV134" s="14" t="s">
        <v>84</v>
      </c>
      <c r="AW134" s="14" t="s">
        <v>33</v>
      </c>
      <c r="AX134" s="14" t="s">
        <v>71</v>
      </c>
      <c r="AY134" s="254" t="s">
        <v>141</v>
      </c>
    </row>
    <row r="135" s="15" customFormat="1">
      <c r="A135" s="15"/>
      <c r="B135" s="255"/>
      <c r="C135" s="256"/>
      <c r="D135" s="235" t="s">
        <v>152</v>
      </c>
      <c r="E135" s="257" t="s">
        <v>19</v>
      </c>
      <c r="F135" s="258" t="s">
        <v>155</v>
      </c>
      <c r="G135" s="256"/>
      <c r="H135" s="259">
        <v>26.610999999999997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152</v>
      </c>
      <c r="AU135" s="265" t="s">
        <v>84</v>
      </c>
      <c r="AV135" s="15" t="s">
        <v>148</v>
      </c>
      <c r="AW135" s="15" t="s">
        <v>33</v>
      </c>
      <c r="AX135" s="15" t="s">
        <v>78</v>
      </c>
      <c r="AY135" s="265" t="s">
        <v>141</v>
      </c>
    </row>
    <row r="136" s="2" customFormat="1" ht="24.15" customHeight="1">
      <c r="A136" s="41"/>
      <c r="B136" s="42"/>
      <c r="C136" s="215" t="s">
        <v>187</v>
      </c>
      <c r="D136" s="215" t="s">
        <v>143</v>
      </c>
      <c r="E136" s="216" t="s">
        <v>188</v>
      </c>
      <c r="F136" s="217" t="s">
        <v>189</v>
      </c>
      <c r="G136" s="218" t="s">
        <v>165</v>
      </c>
      <c r="H136" s="219">
        <v>19.550000000000001</v>
      </c>
      <c r="I136" s="220"/>
      <c r="J136" s="221">
        <f>ROUND(I136*H136,2)</f>
        <v>0</v>
      </c>
      <c r="K136" s="217" t="s">
        <v>147</v>
      </c>
      <c r="L136" s="47"/>
      <c r="M136" s="222" t="s">
        <v>19</v>
      </c>
      <c r="N136" s="223" t="s">
        <v>43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0.014</v>
      </c>
      <c r="T136" s="225">
        <f>S136*H136</f>
        <v>0.2737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148</v>
      </c>
      <c r="AT136" s="226" t="s">
        <v>143</v>
      </c>
      <c r="AU136" s="226" t="s">
        <v>84</v>
      </c>
      <c r="AY136" s="20" t="s">
        <v>141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84</v>
      </c>
      <c r="BK136" s="227">
        <f>ROUND(I136*H136,2)</f>
        <v>0</v>
      </c>
      <c r="BL136" s="20" t="s">
        <v>148</v>
      </c>
      <c r="BM136" s="226" t="s">
        <v>190</v>
      </c>
    </row>
    <row r="137" s="2" customFormat="1">
      <c r="A137" s="41"/>
      <c r="B137" s="42"/>
      <c r="C137" s="43"/>
      <c r="D137" s="228" t="s">
        <v>150</v>
      </c>
      <c r="E137" s="43"/>
      <c r="F137" s="229" t="s">
        <v>191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150</v>
      </c>
      <c r="AU137" s="20" t="s">
        <v>84</v>
      </c>
    </row>
    <row r="138" s="13" customFormat="1">
      <c r="A138" s="13"/>
      <c r="B138" s="233"/>
      <c r="C138" s="234"/>
      <c r="D138" s="235" t="s">
        <v>152</v>
      </c>
      <c r="E138" s="236" t="s">
        <v>19</v>
      </c>
      <c r="F138" s="237" t="s">
        <v>168</v>
      </c>
      <c r="G138" s="234"/>
      <c r="H138" s="236" t="s">
        <v>19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152</v>
      </c>
      <c r="AU138" s="243" t="s">
        <v>84</v>
      </c>
      <c r="AV138" s="13" t="s">
        <v>78</v>
      </c>
      <c r="AW138" s="13" t="s">
        <v>33</v>
      </c>
      <c r="AX138" s="13" t="s">
        <v>71</v>
      </c>
      <c r="AY138" s="243" t="s">
        <v>141</v>
      </c>
    </row>
    <row r="139" s="14" customFormat="1">
      <c r="A139" s="14"/>
      <c r="B139" s="244"/>
      <c r="C139" s="245"/>
      <c r="D139" s="235" t="s">
        <v>152</v>
      </c>
      <c r="E139" s="246" t="s">
        <v>19</v>
      </c>
      <c r="F139" s="247" t="s">
        <v>192</v>
      </c>
      <c r="G139" s="245"/>
      <c r="H139" s="248">
        <v>7.3600000000000003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152</v>
      </c>
      <c r="AU139" s="254" t="s">
        <v>84</v>
      </c>
      <c r="AV139" s="14" t="s">
        <v>84</v>
      </c>
      <c r="AW139" s="14" t="s">
        <v>33</v>
      </c>
      <c r="AX139" s="14" t="s">
        <v>71</v>
      </c>
      <c r="AY139" s="254" t="s">
        <v>141</v>
      </c>
    </row>
    <row r="140" s="14" customFormat="1">
      <c r="A140" s="14"/>
      <c r="B140" s="244"/>
      <c r="C140" s="245"/>
      <c r="D140" s="235" t="s">
        <v>152</v>
      </c>
      <c r="E140" s="246" t="s">
        <v>19</v>
      </c>
      <c r="F140" s="247" t="s">
        <v>193</v>
      </c>
      <c r="G140" s="245"/>
      <c r="H140" s="248">
        <v>7.1600000000000001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152</v>
      </c>
      <c r="AU140" s="254" t="s">
        <v>84</v>
      </c>
      <c r="AV140" s="14" t="s">
        <v>84</v>
      </c>
      <c r="AW140" s="14" t="s">
        <v>33</v>
      </c>
      <c r="AX140" s="14" t="s">
        <v>71</v>
      </c>
      <c r="AY140" s="254" t="s">
        <v>141</v>
      </c>
    </row>
    <row r="141" s="16" customFormat="1">
      <c r="A141" s="16"/>
      <c r="B141" s="266"/>
      <c r="C141" s="267"/>
      <c r="D141" s="235" t="s">
        <v>152</v>
      </c>
      <c r="E141" s="268" t="s">
        <v>19</v>
      </c>
      <c r="F141" s="269" t="s">
        <v>194</v>
      </c>
      <c r="G141" s="267"/>
      <c r="H141" s="270">
        <v>14.52</v>
      </c>
      <c r="I141" s="271"/>
      <c r="J141" s="267"/>
      <c r="K141" s="267"/>
      <c r="L141" s="272"/>
      <c r="M141" s="273"/>
      <c r="N141" s="274"/>
      <c r="O141" s="274"/>
      <c r="P141" s="274"/>
      <c r="Q141" s="274"/>
      <c r="R141" s="274"/>
      <c r="S141" s="274"/>
      <c r="T141" s="275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76" t="s">
        <v>152</v>
      </c>
      <c r="AU141" s="276" t="s">
        <v>84</v>
      </c>
      <c r="AV141" s="16" t="s">
        <v>162</v>
      </c>
      <c r="AW141" s="16" t="s">
        <v>33</v>
      </c>
      <c r="AX141" s="16" t="s">
        <v>71</v>
      </c>
      <c r="AY141" s="276" t="s">
        <v>141</v>
      </c>
    </row>
    <row r="142" s="14" customFormat="1">
      <c r="A142" s="14"/>
      <c r="B142" s="244"/>
      <c r="C142" s="245"/>
      <c r="D142" s="235" t="s">
        <v>152</v>
      </c>
      <c r="E142" s="246" t="s">
        <v>19</v>
      </c>
      <c r="F142" s="247" t="s">
        <v>195</v>
      </c>
      <c r="G142" s="245"/>
      <c r="H142" s="248">
        <v>2.79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152</v>
      </c>
      <c r="AU142" s="254" t="s">
        <v>84</v>
      </c>
      <c r="AV142" s="14" t="s">
        <v>84</v>
      </c>
      <c r="AW142" s="14" t="s">
        <v>33</v>
      </c>
      <c r="AX142" s="14" t="s">
        <v>71</v>
      </c>
      <c r="AY142" s="254" t="s">
        <v>141</v>
      </c>
    </row>
    <row r="143" s="14" customFormat="1">
      <c r="A143" s="14"/>
      <c r="B143" s="244"/>
      <c r="C143" s="245"/>
      <c r="D143" s="235" t="s">
        <v>152</v>
      </c>
      <c r="E143" s="246" t="s">
        <v>19</v>
      </c>
      <c r="F143" s="247" t="s">
        <v>196</v>
      </c>
      <c r="G143" s="245"/>
      <c r="H143" s="248">
        <v>0.95999999999999996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152</v>
      </c>
      <c r="AU143" s="254" t="s">
        <v>84</v>
      </c>
      <c r="AV143" s="14" t="s">
        <v>84</v>
      </c>
      <c r="AW143" s="14" t="s">
        <v>33</v>
      </c>
      <c r="AX143" s="14" t="s">
        <v>71</v>
      </c>
      <c r="AY143" s="254" t="s">
        <v>141</v>
      </c>
    </row>
    <row r="144" s="14" customFormat="1">
      <c r="A144" s="14"/>
      <c r="B144" s="244"/>
      <c r="C144" s="245"/>
      <c r="D144" s="235" t="s">
        <v>152</v>
      </c>
      <c r="E144" s="246" t="s">
        <v>19</v>
      </c>
      <c r="F144" s="247" t="s">
        <v>197</v>
      </c>
      <c r="G144" s="245"/>
      <c r="H144" s="248">
        <v>0.16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152</v>
      </c>
      <c r="AU144" s="254" t="s">
        <v>84</v>
      </c>
      <c r="AV144" s="14" t="s">
        <v>84</v>
      </c>
      <c r="AW144" s="14" t="s">
        <v>33</v>
      </c>
      <c r="AX144" s="14" t="s">
        <v>71</v>
      </c>
      <c r="AY144" s="254" t="s">
        <v>141</v>
      </c>
    </row>
    <row r="145" s="14" customFormat="1">
      <c r="A145" s="14"/>
      <c r="B145" s="244"/>
      <c r="C145" s="245"/>
      <c r="D145" s="235" t="s">
        <v>152</v>
      </c>
      <c r="E145" s="246" t="s">
        <v>19</v>
      </c>
      <c r="F145" s="247" t="s">
        <v>196</v>
      </c>
      <c r="G145" s="245"/>
      <c r="H145" s="248">
        <v>0.95999999999999996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152</v>
      </c>
      <c r="AU145" s="254" t="s">
        <v>84</v>
      </c>
      <c r="AV145" s="14" t="s">
        <v>84</v>
      </c>
      <c r="AW145" s="14" t="s">
        <v>33</v>
      </c>
      <c r="AX145" s="14" t="s">
        <v>71</v>
      </c>
      <c r="AY145" s="254" t="s">
        <v>141</v>
      </c>
    </row>
    <row r="146" s="14" customFormat="1">
      <c r="A146" s="14"/>
      <c r="B146" s="244"/>
      <c r="C146" s="245"/>
      <c r="D146" s="235" t="s">
        <v>152</v>
      </c>
      <c r="E146" s="246" t="s">
        <v>19</v>
      </c>
      <c r="F146" s="247" t="s">
        <v>197</v>
      </c>
      <c r="G146" s="245"/>
      <c r="H146" s="248">
        <v>0.16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152</v>
      </c>
      <c r="AU146" s="254" t="s">
        <v>84</v>
      </c>
      <c r="AV146" s="14" t="s">
        <v>84</v>
      </c>
      <c r="AW146" s="14" t="s">
        <v>33</v>
      </c>
      <c r="AX146" s="14" t="s">
        <v>71</v>
      </c>
      <c r="AY146" s="254" t="s">
        <v>141</v>
      </c>
    </row>
    <row r="147" s="16" customFormat="1">
      <c r="A147" s="16"/>
      <c r="B147" s="266"/>
      <c r="C147" s="267"/>
      <c r="D147" s="235" t="s">
        <v>152</v>
      </c>
      <c r="E147" s="268" t="s">
        <v>19</v>
      </c>
      <c r="F147" s="269" t="s">
        <v>194</v>
      </c>
      <c r="G147" s="267"/>
      <c r="H147" s="270">
        <v>5.0300000000000002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76" t="s">
        <v>152</v>
      </c>
      <c r="AU147" s="276" t="s">
        <v>84</v>
      </c>
      <c r="AV147" s="16" t="s">
        <v>162</v>
      </c>
      <c r="AW147" s="16" t="s">
        <v>33</v>
      </c>
      <c r="AX147" s="16" t="s">
        <v>71</v>
      </c>
      <c r="AY147" s="276" t="s">
        <v>141</v>
      </c>
    </row>
    <row r="148" s="15" customFormat="1">
      <c r="A148" s="15"/>
      <c r="B148" s="255"/>
      <c r="C148" s="256"/>
      <c r="D148" s="235" t="s">
        <v>152</v>
      </c>
      <c r="E148" s="257" t="s">
        <v>19</v>
      </c>
      <c r="F148" s="258" t="s">
        <v>155</v>
      </c>
      <c r="G148" s="256"/>
      <c r="H148" s="259">
        <v>19.550000000000001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5" t="s">
        <v>152</v>
      </c>
      <c r="AU148" s="265" t="s">
        <v>84</v>
      </c>
      <c r="AV148" s="15" t="s">
        <v>148</v>
      </c>
      <c r="AW148" s="15" t="s">
        <v>33</v>
      </c>
      <c r="AX148" s="15" t="s">
        <v>78</v>
      </c>
      <c r="AY148" s="265" t="s">
        <v>141</v>
      </c>
    </row>
    <row r="149" s="12" customFormat="1" ht="22.8" customHeight="1">
      <c r="A149" s="12"/>
      <c r="B149" s="199"/>
      <c r="C149" s="200"/>
      <c r="D149" s="201" t="s">
        <v>70</v>
      </c>
      <c r="E149" s="213" t="s">
        <v>198</v>
      </c>
      <c r="F149" s="213" t="s">
        <v>199</v>
      </c>
      <c r="G149" s="200"/>
      <c r="H149" s="200"/>
      <c r="I149" s="203"/>
      <c r="J149" s="214">
        <f>BK149</f>
        <v>0</v>
      </c>
      <c r="K149" s="200"/>
      <c r="L149" s="205"/>
      <c r="M149" s="206"/>
      <c r="N149" s="207"/>
      <c r="O149" s="207"/>
      <c r="P149" s="208">
        <f>SUM(P150:P167)</f>
        <v>0</v>
      </c>
      <c r="Q149" s="207"/>
      <c r="R149" s="208">
        <f>SUM(R150:R167)</f>
        <v>0</v>
      </c>
      <c r="S149" s="207"/>
      <c r="T149" s="209">
        <f>SUM(T150:T167)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0" t="s">
        <v>78</v>
      </c>
      <c r="AT149" s="211" t="s">
        <v>70</v>
      </c>
      <c r="AU149" s="211" t="s">
        <v>78</v>
      </c>
      <c r="AY149" s="210" t="s">
        <v>141</v>
      </c>
      <c r="BK149" s="212">
        <f>SUM(BK150:BK167)</f>
        <v>0</v>
      </c>
    </row>
    <row r="150" s="2" customFormat="1" ht="24.15" customHeight="1">
      <c r="A150" s="41"/>
      <c r="B150" s="42"/>
      <c r="C150" s="215" t="s">
        <v>200</v>
      </c>
      <c r="D150" s="215" t="s">
        <v>143</v>
      </c>
      <c r="E150" s="216" t="s">
        <v>201</v>
      </c>
      <c r="F150" s="217" t="s">
        <v>202</v>
      </c>
      <c r="G150" s="218" t="s">
        <v>203</v>
      </c>
      <c r="H150" s="219">
        <v>70.933000000000007</v>
      </c>
      <c r="I150" s="220"/>
      <c r="J150" s="221">
        <f>ROUND(I150*H150,2)</f>
        <v>0</v>
      </c>
      <c r="K150" s="217" t="s">
        <v>147</v>
      </c>
      <c r="L150" s="47"/>
      <c r="M150" s="222" t="s">
        <v>19</v>
      </c>
      <c r="N150" s="223" t="s">
        <v>43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148</v>
      </c>
      <c r="AT150" s="226" t="s">
        <v>143</v>
      </c>
      <c r="AU150" s="226" t="s">
        <v>84</v>
      </c>
      <c r="AY150" s="20" t="s">
        <v>141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84</v>
      </c>
      <c r="BK150" s="227">
        <f>ROUND(I150*H150,2)</f>
        <v>0</v>
      </c>
      <c r="BL150" s="20" t="s">
        <v>148</v>
      </c>
      <c r="BM150" s="226" t="s">
        <v>204</v>
      </c>
    </row>
    <row r="151" s="2" customFormat="1">
      <c r="A151" s="41"/>
      <c r="B151" s="42"/>
      <c r="C151" s="43"/>
      <c r="D151" s="228" t="s">
        <v>150</v>
      </c>
      <c r="E151" s="43"/>
      <c r="F151" s="229" t="s">
        <v>205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150</v>
      </c>
      <c r="AU151" s="20" t="s">
        <v>84</v>
      </c>
    </row>
    <row r="152" s="2" customFormat="1" ht="21.75" customHeight="1">
      <c r="A152" s="41"/>
      <c r="B152" s="42"/>
      <c r="C152" s="215" t="s">
        <v>206</v>
      </c>
      <c r="D152" s="215" t="s">
        <v>143</v>
      </c>
      <c r="E152" s="216" t="s">
        <v>207</v>
      </c>
      <c r="F152" s="217" t="s">
        <v>208</v>
      </c>
      <c r="G152" s="218" t="s">
        <v>203</v>
      </c>
      <c r="H152" s="219">
        <v>70.933000000000007</v>
      </c>
      <c r="I152" s="220"/>
      <c r="J152" s="221">
        <f>ROUND(I152*H152,2)</f>
        <v>0</v>
      </c>
      <c r="K152" s="217" t="s">
        <v>147</v>
      </c>
      <c r="L152" s="47"/>
      <c r="M152" s="222" t="s">
        <v>19</v>
      </c>
      <c r="N152" s="223" t="s">
        <v>43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148</v>
      </c>
      <c r="AT152" s="226" t="s">
        <v>143</v>
      </c>
      <c r="AU152" s="226" t="s">
        <v>84</v>
      </c>
      <c r="AY152" s="20" t="s">
        <v>141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84</v>
      </c>
      <c r="BK152" s="227">
        <f>ROUND(I152*H152,2)</f>
        <v>0</v>
      </c>
      <c r="BL152" s="20" t="s">
        <v>148</v>
      </c>
      <c r="BM152" s="226" t="s">
        <v>209</v>
      </c>
    </row>
    <row r="153" s="2" customFormat="1">
      <c r="A153" s="41"/>
      <c r="B153" s="42"/>
      <c r="C153" s="43"/>
      <c r="D153" s="228" t="s">
        <v>150</v>
      </c>
      <c r="E153" s="43"/>
      <c r="F153" s="229" t="s">
        <v>210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150</v>
      </c>
      <c r="AU153" s="20" t="s">
        <v>84</v>
      </c>
    </row>
    <row r="154" s="2" customFormat="1" ht="24.15" customHeight="1">
      <c r="A154" s="41"/>
      <c r="B154" s="42"/>
      <c r="C154" s="215" t="s">
        <v>160</v>
      </c>
      <c r="D154" s="215" t="s">
        <v>143</v>
      </c>
      <c r="E154" s="216" t="s">
        <v>211</v>
      </c>
      <c r="F154" s="217" t="s">
        <v>212</v>
      </c>
      <c r="G154" s="218" t="s">
        <v>203</v>
      </c>
      <c r="H154" s="219">
        <v>1347.7270000000001</v>
      </c>
      <c r="I154" s="220"/>
      <c r="J154" s="221">
        <f>ROUND(I154*H154,2)</f>
        <v>0</v>
      </c>
      <c r="K154" s="217" t="s">
        <v>147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148</v>
      </c>
      <c r="AT154" s="226" t="s">
        <v>143</v>
      </c>
      <c r="AU154" s="226" t="s">
        <v>84</v>
      </c>
      <c r="AY154" s="20" t="s">
        <v>141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84</v>
      </c>
      <c r="BK154" s="227">
        <f>ROUND(I154*H154,2)</f>
        <v>0</v>
      </c>
      <c r="BL154" s="20" t="s">
        <v>148</v>
      </c>
      <c r="BM154" s="226" t="s">
        <v>213</v>
      </c>
    </row>
    <row r="155" s="2" customFormat="1">
      <c r="A155" s="41"/>
      <c r="B155" s="42"/>
      <c r="C155" s="43"/>
      <c r="D155" s="228" t="s">
        <v>150</v>
      </c>
      <c r="E155" s="43"/>
      <c r="F155" s="229" t="s">
        <v>214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150</v>
      </c>
      <c r="AU155" s="20" t="s">
        <v>84</v>
      </c>
    </row>
    <row r="156" s="13" customFormat="1">
      <c r="A156" s="13"/>
      <c r="B156" s="233"/>
      <c r="C156" s="234"/>
      <c r="D156" s="235" t="s">
        <v>152</v>
      </c>
      <c r="E156" s="236" t="s">
        <v>19</v>
      </c>
      <c r="F156" s="237" t="s">
        <v>215</v>
      </c>
      <c r="G156" s="234"/>
      <c r="H156" s="236" t="s">
        <v>19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152</v>
      </c>
      <c r="AU156" s="243" t="s">
        <v>84</v>
      </c>
      <c r="AV156" s="13" t="s">
        <v>78</v>
      </c>
      <c r="AW156" s="13" t="s">
        <v>33</v>
      </c>
      <c r="AX156" s="13" t="s">
        <v>71</v>
      </c>
      <c r="AY156" s="243" t="s">
        <v>141</v>
      </c>
    </row>
    <row r="157" s="14" customFormat="1">
      <c r="A157" s="14"/>
      <c r="B157" s="244"/>
      <c r="C157" s="245"/>
      <c r="D157" s="235" t="s">
        <v>152</v>
      </c>
      <c r="E157" s="246" t="s">
        <v>19</v>
      </c>
      <c r="F157" s="247" t="s">
        <v>216</v>
      </c>
      <c r="G157" s="245"/>
      <c r="H157" s="248">
        <v>1347.7270000000001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152</v>
      </c>
      <c r="AU157" s="254" t="s">
        <v>84</v>
      </c>
      <c r="AV157" s="14" t="s">
        <v>84</v>
      </c>
      <c r="AW157" s="14" t="s">
        <v>33</v>
      </c>
      <c r="AX157" s="14" t="s">
        <v>71</v>
      </c>
      <c r="AY157" s="254" t="s">
        <v>141</v>
      </c>
    </row>
    <row r="158" s="15" customFormat="1">
      <c r="A158" s="15"/>
      <c r="B158" s="255"/>
      <c r="C158" s="256"/>
      <c r="D158" s="235" t="s">
        <v>152</v>
      </c>
      <c r="E158" s="257" t="s">
        <v>19</v>
      </c>
      <c r="F158" s="258" t="s">
        <v>155</v>
      </c>
      <c r="G158" s="256"/>
      <c r="H158" s="259">
        <v>1347.7270000000001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5" t="s">
        <v>152</v>
      </c>
      <c r="AU158" s="265" t="s">
        <v>84</v>
      </c>
      <c r="AV158" s="15" t="s">
        <v>148</v>
      </c>
      <c r="AW158" s="15" t="s">
        <v>33</v>
      </c>
      <c r="AX158" s="15" t="s">
        <v>78</v>
      </c>
      <c r="AY158" s="265" t="s">
        <v>141</v>
      </c>
    </row>
    <row r="159" s="2" customFormat="1" ht="24.15" customHeight="1">
      <c r="A159" s="41"/>
      <c r="B159" s="42"/>
      <c r="C159" s="215" t="s">
        <v>217</v>
      </c>
      <c r="D159" s="215" t="s">
        <v>143</v>
      </c>
      <c r="E159" s="216" t="s">
        <v>218</v>
      </c>
      <c r="F159" s="217" t="s">
        <v>219</v>
      </c>
      <c r="G159" s="218" t="s">
        <v>203</v>
      </c>
      <c r="H159" s="219">
        <v>65.875</v>
      </c>
      <c r="I159" s="220"/>
      <c r="J159" s="221">
        <f>ROUND(I159*H159,2)</f>
        <v>0</v>
      </c>
      <c r="K159" s="217" t="s">
        <v>147</v>
      </c>
      <c r="L159" s="47"/>
      <c r="M159" s="222" t="s">
        <v>19</v>
      </c>
      <c r="N159" s="223" t="s">
        <v>43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148</v>
      </c>
      <c r="AT159" s="226" t="s">
        <v>143</v>
      </c>
      <c r="AU159" s="226" t="s">
        <v>84</v>
      </c>
      <c r="AY159" s="20" t="s">
        <v>141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84</v>
      </c>
      <c r="BK159" s="227">
        <f>ROUND(I159*H159,2)</f>
        <v>0</v>
      </c>
      <c r="BL159" s="20" t="s">
        <v>148</v>
      </c>
      <c r="BM159" s="226" t="s">
        <v>220</v>
      </c>
    </row>
    <row r="160" s="2" customFormat="1">
      <c r="A160" s="41"/>
      <c r="B160" s="42"/>
      <c r="C160" s="43"/>
      <c r="D160" s="228" t="s">
        <v>150</v>
      </c>
      <c r="E160" s="43"/>
      <c r="F160" s="229" t="s">
        <v>221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150</v>
      </c>
      <c r="AU160" s="20" t="s">
        <v>84</v>
      </c>
    </row>
    <row r="161" s="14" customFormat="1">
      <c r="A161" s="14"/>
      <c r="B161" s="244"/>
      <c r="C161" s="245"/>
      <c r="D161" s="235" t="s">
        <v>152</v>
      </c>
      <c r="E161" s="246" t="s">
        <v>19</v>
      </c>
      <c r="F161" s="247" t="s">
        <v>222</v>
      </c>
      <c r="G161" s="245"/>
      <c r="H161" s="248">
        <v>70.933000000000007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152</v>
      </c>
      <c r="AU161" s="254" t="s">
        <v>84</v>
      </c>
      <c r="AV161" s="14" t="s">
        <v>84</v>
      </c>
      <c r="AW161" s="14" t="s">
        <v>33</v>
      </c>
      <c r="AX161" s="14" t="s">
        <v>71</v>
      </c>
      <c r="AY161" s="254" t="s">
        <v>141</v>
      </c>
    </row>
    <row r="162" s="14" customFormat="1">
      <c r="A162" s="14"/>
      <c r="B162" s="244"/>
      <c r="C162" s="245"/>
      <c r="D162" s="235" t="s">
        <v>152</v>
      </c>
      <c r="E162" s="246" t="s">
        <v>19</v>
      </c>
      <c r="F162" s="247" t="s">
        <v>223</v>
      </c>
      <c r="G162" s="245"/>
      <c r="H162" s="248">
        <v>-5.0579999999999998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152</v>
      </c>
      <c r="AU162" s="254" t="s">
        <v>84</v>
      </c>
      <c r="AV162" s="14" t="s">
        <v>84</v>
      </c>
      <c r="AW162" s="14" t="s">
        <v>33</v>
      </c>
      <c r="AX162" s="14" t="s">
        <v>71</v>
      </c>
      <c r="AY162" s="254" t="s">
        <v>141</v>
      </c>
    </row>
    <row r="163" s="15" customFormat="1">
      <c r="A163" s="15"/>
      <c r="B163" s="255"/>
      <c r="C163" s="256"/>
      <c r="D163" s="235" t="s">
        <v>152</v>
      </c>
      <c r="E163" s="257" t="s">
        <v>19</v>
      </c>
      <c r="F163" s="258" t="s">
        <v>155</v>
      </c>
      <c r="G163" s="256"/>
      <c r="H163" s="259">
        <v>65.875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152</v>
      </c>
      <c r="AU163" s="265" t="s">
        <v>84</v>
      </c>
      <c r="AV163" s="15" t="s">
        <v>148</v>
      </c>
      <c r="AW163" s="15" t="s">
        <v>33</v>
      </c>
      <c r="AX163" s="15" t="s">
        <v>78</v>
      </c>
      <c r="AY163" s="265" t="s">
        <v>141</v>
      </c>
    </row>
    <row r="164" s="2" customFormat="1" ht="24.15" customHeight="1">
      <c r="A164" s="41"/>
      <c r="B164" s="42"/>
      <c r="C164" s="215" t="s">
        <v>224</v>
      </c>
      <c r="D164" s="215" t="s">
        <v>143</v>
      </c>
      <c r="E164" s="216" t="s">
        <v>225</v>
      </c>
      <c r="F164" s="217" t="s">
        <v>226</v>
      </c>
      <c r="G164" s="218" t="s">
        <v>203</v>
      </c>
      <c r="H164" s="219">
        <v>5.0579999999999998</v>
      </c>
      <c r="I164" s="220"/>
      <c r="J164" s="221">
        <f>ROUND(I164*H164,2)</f>
        <v>0</v>
      </c>
      <c r="K164" s="217" t="s">
        <v>147</v>
      </c>
      <c r="L164" s="47"/>
      <c r="M164" s="222" t="s">
        <v>19</v>
      </c>
      <c r="N164" s="223" t="s">
        <v>43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148</v>
      </c>
      <c r="AT164" s="226" t="s">
        <v>143</v>
      </c>
      <c r="AU164" s="226" t="s">
        <v>84</v>
      </c>
      <c r="AY164" s="20" t="s">
        <v>141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84</v>
      </c>
      <c r="BK164" s="227">
        <f>ROUND(I164*H164,2)</f>
        <v>0</v>
      </c>
      <c r="BL164" s="20" t="s">
        <v>148</v>
      </c>
      <c r="BM164" s="226" t="s">
        <v>227</v>
      </c>
    </row>
    <row r="165" s="2" customFormat="1">
      <c r="A165" s="41"/>
      <c r="B165" s="42"/>
      <c r="C165" s="43"/>
      <c r="D165" s="228" t="s">
        <v>150</v>
      </c>
      <c r="E165" s="43"/>
      <c r="F165" s="229" t="s">
        <v>228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150</v>
      </c>
      <c r="AU165" s="20" t="s">
        <v>84</v>
      </c>
    </row>
    <row r="166" s="14" customFormat="1">
      <c r="A166" s="14"/>
      <c r="B166" s="244"/>
      <c r="C166" s="245"/>
      <c r="D166" s="235" t="s">
        <v>152</v>
      </c>
      <c r="E166" s="246" t="s">
        <v>19</v>
      </c>
      <c r="F166" s="247" t="s">
        <v>229</v>
      </c>
      <c r="G166" s="245"/>
      <c r="H166" s="248">
        <v>5.0579999999999998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152</v>
      </c>
      <c r="AU166" s="254" t="s">
        <v>84</v>
      </c>
      <c r="AV166" s="14" t="s">
        <v>84</v>
      </c>
      <c r="AW166" s="14" t="s">
        <v>33</v>
      </c>
      <c r="AX166" s="14" t="s">
        <v>71</v>
      </c>
      <c r="AY166" s="254" t="s">
        <v>141</v>
      </c>
    </row>
    <row r="167" s="15" customFormat="1">
      <c r="A167" s="15"/>
      <c r="B167" s="255"/>
      <c r="C167" s="256"/>
      <c r="D167" s="235" t="s">
        <v>152</v>
      </c>
      <c r="E167" s="257" t="s">
        <v>19</v>
      </c>
      <c r="F167" s="258" t="s">
        <v>155</v>
      </c>
      <c r="G167" s="256"/>
      <c r="H167" s="259">
        <v>5.0579999999999998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5" t="s">
        <v>152</v>
      </c>
      <c r="AU167" s="265" t="s">
        <v>84</v>
      </c>
      <c r="AV167" s="15" t="s">
        <v>148</v>
      </c>
      <c r="AW167" s="15" t="s">
        <v>33</v>
      </c>
      <c r="AX167" s="15" t="s">
        <v>78</v>
      </c>
      <c r="AY167" s="265" t="s">
        <v>141</v>
      </c>
    </row>
    <row r="168" s="12" customFormat="1" ht="22.8" customHeight="1">
      <c r="A168" s="12"/>
      <c r="B168" s="199"/>
      <c r="C168" s="200"/>
      <c r="D168" s="201" t="s">
        <v>70</v>
      </c>
      <c r="E168" s="213" t="s">
        <v>230</v>
      </c>
      <c r="F168" s="213" t="s">
        <v>231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SUM(P169:P170)</f>
        <v>0</v>
      </c>
      <c r="Q168" s="207"/>
      <c r="R168" s="208">
        <f>SUM(R169:R170)</f>
        <v>0</v>
      </c>
      <c r="S168" s="207"/>
      <c r="T168" s="209">
        <f>SUM(T169:T170)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78</v>
      </c>
      <c r="AT168" s="211" t="s">
        <v>70</v>
      </c>
      <c r="AU168" s="211" t="s">
        <v>78</v>
      </c>
      <c r="AY168" s="210" t="s">
        <v>141</v>
      </c>
      <c r="BK168" s="212">
        <f>SUM(BK169:BK170)</f>
        <v>0</v>
      </c>
    </row>
    <row r="169" s="2" customFormat="1" ht="37.8" customHeight="1">
      <c r="A169" s="41"/>
      <c r="B169" s="42"/>
      <c r="C169" s="215" t="s">
        <v>8</v>
      </c>
      <c r="D169" s="215" t="s">
        <v>143</v>
      </c>
      <c r="E169" s="216" t="s">
        <v>232</v>
      </c>
      <c r="F169" s="217" t="s">
        <v>233</v>
      </c>
      <c r="G169" s="218" t="s">
        <v>203</v>
      </c>
      <c r="H169" s="219">
        <v>0.055</v>
      </c>
      <c r="I169" s="220"/>
      <c r="J169" s="221">
        <f>ROUND(I169*H169,2)</f>
        <v>0</v>
      </c>
      <c r="K169" s="217" t="s">
        <v>147</v>
      </c>
      <c r="L169" s="47"/>
      <c r="M169" s="222" t="s">
        <v>19</v>
      </c>
      <c r="N169" s="223" t="s">
        <v>43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148</v>
      </c>
      <c r="AT169" s="226" t="s">
        <v>143</v>
      </c>
      <c r="AU169" s="226" t="s">
        <v>84</v>
      </c>
      <c r="AY169" s="20" t="s">
        <v>141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84</v>
      </c>
      <c r="BK169" s="227">
        <f>ROUND(I169*H169,2)</f>
        <v>0</v>
      </c>
      <c r="BL169" s="20" t="s">
        <v>148</v>
      </c>
      <c r="BM169" s="226" t="s">
        <v>234</v>
      </c>
    </row>
    <row r="170" s="2" customFormat="1">
      <c r="A170" s="41"/>
      <c r="B170" s="42"/>
      <c r="C170" s="43"/>
      <c r="D170" s="228" t="s">
        <v>150</v>
      </c>
      <c r="E170" s="43"/>
      <c r="F170" s="229" t="s">
        <v>235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150</v>
      </c>
      <c r="AU170" s="20" t="s">
        <v>84</v>
      </c>
    </row>
    <row r="171" s="12" customFormat="1" ht="25.92" customHeight="1">
      <c r="A171" s="12"/>
      <c r="B171" s="199"/>
      <c r="C171" s="200"/>
      <c r="D171" s="201" t="s">
        <v>70</v>
      </c>
      <c r="E171" s="202" t="s">
        <v>236</v>
      </c>
      <c r="F171" s="202" t="s">
        <v>237</v>
      </c>
      <c r="G171" s="200"/>
      <c r="H171" s="200"/>
      <c r="I171" s="203"/>
      <c r="J171" s="204">
        <f>BK171</f>
        <v>0</v>
      </c>
      <c r="K171" s="200"/>
      <c r="L171" s="205"/>
      <c r="M171" s="206"/>
      <c r="N171" s="207"/>
      <c r="O171" s="207"/>
      <c r="P171" s="208">
        <f>P172+P194+P211+P228+P239</f>
        <v>0</v>
      </c>
      <c r="Q171" s="207"/>
      <c r="R171" s="208">
        <f>R172+R194+R211+R228+R239</f>
        <v>0.078690299999999991</v>
      </c>
      <c r="S171" s="207"/>
      <c r="T171" s="209">
        <f>T172+T194+T211+T228+T239</f>
        <v>8.1939042000000004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0" t="s">
        <v>84</v>
      </c>
      <c r="AT171" s="211" t="s">
        <v>70</v>
      </c>
      <c r="AU171" s="211" t="s">
        <v>71</v>
      </c>
      <c r="AY171" s="210" t="s">
        <v>141</v>
      </c>
      <c r="BK171" s="212">
        <f>BK172+BK194+BK211+BK228+BK239</f>
        <v>0</v>
      </c>
    </row>
    <row r="172" s="12" customFormat="1" ht="22.8" customHeight="1">
      <c r="A172" s="12"/>
      <c r="B172" s="199"/>
      <c r="C172" s="200"/>
      <c r="D172" s="201" t="s">
        <v>70</v>
      </c>
      <c r="E172" s="213" t="s">
        <v>238</v>
      </c>
      <c r="F172" s="213" t="s">
        <v>239</v>
      </c>
      <c r="G172" s="200"/>
      <c r="H172" s="200"/>
      <c r="I172" s="203"/>
      <c r="J172" s="214">
        <f>BK172</f>
        <v>0</v>
      </c>
      <c r="K172" s="200"/>
      <c r="L172" s="205"/>
      <c r="M172" s="206"/>
      <c r="N172" s="207"/>
      <c r="O172" s="207"/>
      <c r="P172" s="208">
        <f>SUM(P173:P193)</f>
        <v>0</v>
      </c>
      <c r="Q172" s="207"/>
      <c r="R172" s="208">
        <f>SUM(R173:R193)</f>
        <v>0</v>
      </c>
      <c r="S172" s="207"/>
      <c r="T172" s="209">
        <f>SUM(T173:T193)</f>
        <v>5.0577833999999999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0" t="s">
        <v>84</v>
      </c>
      <c r="AT172" s="211" t="s">
        <v>70</v>
      </c>
      <c r="AU172" s="211" t="s">
        <v>78</v>
      </c>
      <c r="AY172" s="210" t="s">
        <v>141</v>
      </c>
      <c r="BK172" s="212">
        <f>SUM(BK173:BK193)</f>
        <v>0</v>
      </c>
    </row>
    <row r="173" s="2" customFormat="1" ht="16.5" customHeight="1">
      <c r="A173" s="41"/>
      <c r="B173" s="42"/>
      <c r="C173" s="215" t="s">
        <v>240</v>
      </c>
      <c r="D173" s="215" t="s">
        <v>143</v>
      </c>
      <c r="E173" s="216" t="s">
        <v>241</v>
      </c>
      <c r="F173" s="217" t="s">
        <v>242</v>
      </c>
      <c r="G173" s="218" t="s">
        <v>243</v>
      </c>
      <c r="H173" s="219">
        <v>15</v>
      </c>
      <c r="I173" s="220"/>
      <c r="J173" s="221">
        <f>ROUND(I173*H173,2)</f>
        <v>0</v>
      </c>
      <c r="K173" s="217" t="s">
        <v>147</v>
      </c>
      <c r="L173" s="47"/>
      <c r="M173" s="222" t="s">
        <v>19</v>
      </c>
      <c r="N173" s="223" t="s">
        <v>43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0.00029999999999999997</v>
      </c>
      <c r="T173" s="225">
        <f>S173*H173</f>
        <v>0.0044999999999999997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244</v>
      </c>
      <c r="AT173" s="226" t="s">
        <v>143</v>
      </c>
      <c r="AU173" s="226" t="s">
        <v>84</v>
      </c>
      <c r="AY173" s="20" t="s">
        <v>141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84</v>
      </c>
      <c r="BK173" s="227">
        <f>ROUND(I173*H173,2)</f>
        <v>0</v>
      </c>
      <c r="BL173" s="20" t="s">
        <v>244</v>
      </c>
      <c r="BM173" s="226" t="s">
        <v>245</v>
      </c>
    </row>
    <row r="174" s="2" customFormat="1">
      <c r="A174" s="41"/>
      <c r="B174" s="42"/>
      <c r="C174" s="43"/>
      <c r="D174" s="228" t="s">
        <v>150</v>
      </c>
      <c r="E174" s="43"/>
      <c r="F174" s="229" t="s">
        <v>246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150</v>
      </c>
      <c r="AU174" s="20" t="s">
        <v>84</v>
      </c>
    </row>
    <row r="175" s="13" customFormat="1">
      <c r="A175" s="13"/>
      <c r="B175" s="233"/>
      <c r="C175" s="234"/>
      <c r="D175" s="235" t="s">
        <v>152</v>
      </c>
      <c r="E175" s="236" t="s">
        <v>19</v>
      </c>
      <c r="F175" s="237" t="s">
        <v>168</v>
      </c>
      <c r="G175" s="234"/>
      <c r="H175" s="236" t="s">
        <v>19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152</v>
      </c>
      <c r="AU175" s="243" t="s">
        <v>84</v>
      </c>
      <c r="AV175" s="13" t="s">
        <v>78</v>
      </c>
      <c r="AW175" s="13" t="s">
        <v>33</v>
      </c>
      <c r="AX175" s="13" t="s">
        <v>71</v>
      </c>
      <c r="AY175" s="243" t="s">
        <v>141</v>
      </c>
    </row>
    <row r="176" s="14" customFormat="1">
      <c r="A176" s="14"/>
      <c r="B176" s="244"/>
      <c r="C176" s="245"/>
      <c r="D176" s="235" t="s">
        <v>152</v>
      </c>
      <c r="E176" s="246" t="s">
        <v>19</v>
      </c>
      <c r="F176" s="247" t="s">
        <v>247</v>
      </c>
      <c r="G176" s="245"/>
      <c r="H176" s="248">
        <v>15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152</v>
      </c>
      <c r="AU176" s="254" t="s">
        <v>84</v>
      </c>
      <c r="AV176" s="14" t="s">
        <v>84</v>
      </c>
      <c r="AW176" s="14" t="s">
        <v>33</v>
      </c>
      <c r="AX176" s="14" t="s">
        <v>71</v>
      </c>
      <c r="AY176" s="254" t="s">
        <v>141</v>
      </c>
    </row>
    <row r="177" s="15" customFormat="1">
      <c r="A177" s="15"/>
      <c r="B177" s="255"/>
      <c r="C177" s="256"/>
      <c r="D177" s="235" t="s">
        <v>152</v>
      </c>
      <c r="E177" s="257" t="s">
        <v>19</v>
      </c>
      <c r="F177" s="258" t="s">
        <v>155</v>
      </c>
      <c r="G177" s="256"/>
      <c r="H177" s="259">
        <v>15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5" t="s">
        <v>152</v>
      </c>
      <c r="AU177" s="265" t="s">
        <v>84</v>
      </c>
      <c r="AV177" s="15" t="s">
        <v>148</v>
      </c>
      <c r="AW177" s="15" t="s">
        <v>33</v>
      </c>
      <c r="AX177" s="15" t="s">
        <v>78</v>
      </c>
      <c r="AY177" s="265" t="s">
        <v>141</v>
      </c>
    </row>
    <row r="178" s="2" customFormat="1" ht="16.5" customHeight="1">
      <c r="A178" s="41"/>
      <c r="B178" s="42"/>
      <c r="C178" s="215" t="s">
        <v>248</v>
      </c>
      <c r="D178" s="215" t="s">
        <v>143</v>
      </c>
      <c r="E178" s="216" t="s">
        <v>249</v>
      </c>
      <c r="F178" s="217" t="s">
        <v>250</v>
      </c>
      <c r="G178" s="218" t="s">
        <v>165</v>
      </c>
      <c r="H178" s="219">
        <v>276.11500000000001</v>
      </c>
      <c r="I178" s="220"/>
      <c r="J178" s="221">
        <f>ROUND(I178*H178,2)</f>
        <v>0</v>
      </c>
      <c r="K178" s="217" t="s">
        <v>147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0.00066</v>
      </c>
      <c r="T178" s="225">
        <f>S178*H178</f>
        <v>0.18223590000000001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244</v>
      </c>
      <c r="AT178" s="226" t="s">
        <v>143</v>
      </c>
      <c r="AU178" s="226" t="s">
        <v>84</v>
      </c>
      <c r="AY178" s="20" t="s">
        <v>141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84</v>
      </c>
      <c r="BK178" s="227">
        <f>ROUND(I178*H178,2)</f>
        <v>0</v>
      </c>
      <c r="BL178" s="20" t="s">
        <v>244</v>
      </c>
      <c r="BM178" s="226" t="s">
        <v>251</v>
      </c>
    </row>
    <row r="179" s="2" customFormat="1">
      <c r="A179" s="41"/>
      <c r="B179" s="42"/>
      <c r="C179" s="43"/>
      <c r="D179" s="228" t="s">
        <v>150</v>
      </c>
      <c r="E179" s="43"/>
      <c r="F179" s="229" t="s">
        <v>252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150</v>
      </c>
      <c r="AU179" s="20" t="s">
        <v>84</v>
      </c>
    </row>
    <row r="180" s="13" customFormat="1">
      <c r="A180" s="13"/>
      <c r="B180" s="233"/>
      <c r="C180" s="234"/>
      <c r="D180" s="235" t="s">
        <v>152</v>
      </c>
      <c r="E180" s="236" t="s">
        <v>19</v>
      </c>
      <c r="F180" s="237" t="s">
        <v>168</v>
      </c>
      <c r="G180" s="234"/>
      <c r="H180" s="236" t="s">
        <v>19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152</v>
      </c>
      <c r="AU180" s="243" t="s">
        <v>84</v>
      </c>
      <c r="AV180" s="13" t="s">
        <v>78</v>
      </c>
      <c r="AW180" s="13" t="s">
        <v>33</v>
      </c>
      <c r="AX180" s="13" t="s">
        <v>71</v>
      </c>
      <c r="AY180" s="243" t="s">
        <v>141</v>
      </c>
    </row>
    <row r="181" s="14" customFormat="1">
      <c r="A181" s="14"/>
      <c r="B181" s="244"/>
      <c r="C181" s="245"/>
      <c r="D181" s="235" t="s">
        <v>152</v>
      </c>
      <c r="E181" s="246" t="s">
        <v>19</v>
      </c>
      <c r="F181" s="247" t="s">
        <v>253</v>
      </c>
      <c r="G181" s="245"/>
      <c r="H181" s="248">
        <v>168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152</v>
      </c>
      <c r="AU181" s="254" t="s">
        <v>84</v>
      </c>
      <c r="AV181" s="14" t="s">
        <v>84</v>
      </c>
      <c r="AW181" s="14" t="s">
        <v>33</v>
      </c>
      <c r="AX181" s="14" t="s">
        <v>71</v>
      </c>
      <c r="AY181" s="254" t="s">
        <v>141</v>
      </c>
    </row>
    <row r="182" s="14" customFormat="1">
      <c r="A182" s="14"/>
      <c r="B182" s="244"/>
      <c r="C182" s="245"/>
      <c r="D182" s="235" t="s">
        <v>152</v>
      </c>
      <c r="E182" s="246" t="s">
        <v>19</v>
      </c>
      <c r="F182" s="247" t="s">
        <v>170</v>
      </c>
      <c r="G182" s="245"/>
      <c r="H182" s="248">
        <v>-11.234999999999999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152</v>
      </c>
      <c r="AU182" s="254" t="s">
        <v>84</v>
      </c>
      <c r="AV182" s="14" t="s">
        <v>84</v>
      </c>
      <c r="AW182" s="14" t="s">
        <v>33</v>
      </c>
      <c r="AX182" s="14" t="s">
        <v>71</v>
      </c>
      <c r="AY182" s="254" t="s">
        <v>141</v>
      </c>
    </row>
    <row r="183" s="14" customFormat="1">
      <c r="A183" s="14"/>
      <c r="B183" s="244"/>
      <c r="C183" s="245"/>
      <c r="D183" s="235" t="s">
        <v>152</v>
      </c>
      <c r="E183" s="246" t="s">
        <v>19</v>
      </c>
      <c r="F183" s="247" t="s">
        <v>254</v>
      </c>
      <c r="G183" s="245"/>
      <c r="H183" s="248">
        <v>158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152</v>
      </c>
      <c r="AU183" s="254" t="s">
        <v>84</v>
      </c>
      <c r="AV183" s="14" t="s">
        <v>84</v>
      </c>
      <c r="AW183" s="14" t="s">
        <v>33</v>
      </c>
      <c r="AX183" s="14" t="s">
        <v>71</v>
      </c>
      <c r="AY183" s="254" t="s">
        <v>141</v>
      </c>
    </row>
    <row r="184" s="14" customFormat="1">
      <c r="A184" s="14"/>
      <c r="B184" s="244"/>
      <c r="C184" s="245"/>
      <c r="D184" s="235" t="s">
        <v>152</v>
      </c>
      <c r="E184" s="246" t="s">
        <v>19</v>
      </c>
      <c r="F184" s="247" t="s">
        <v>172</v>
      </c>
      <c r="G184" s="245"/>
      <c r="H184" s="248">
        <v>-38.649999999999999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152</v>
      </c>
      <c r="AU184" s="254" t="s">
        <v>84</v>
      </c>
      <c r="AV184" s="14" t="s">
        <v>84</v>
      </c>
      <c r="AW184" s="14" t="s">
        <v>33</v>
      </c>
      <c r="AX184" s="14" t="s">
        <v>71</v>
      </c>
      <c r="AY184" s="254" t="s">
        <v>141</v>
      </c>
    </row>
    <row r="185" s="15" customFormat="1">
      <c r="A185" s="15"/>
      <c r="B185" s="255"/>
      <c r="C185" s="256"/>
      <c r="D185" s="235" t="s">
        <v>152</v>
      </c>
      <c r="E185" s="257" t="s">
        <v>19</v>
      </c>
      <c r="F185" s="258" t="s">
        <v>155</v>
      </c>
      <c r="G185" s="256"/>
      <c r="H185" s="259">
        <v>276.11500000000001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5" t="s">
        <v>152</v>
      </c>
      <c r="AU185" s="265" t="s">
        <v>84</v>
      </c>
      <c r="AV185" s="15" t="s">
        <v>148</v>
      </c>
      <c r="AW185" s="15" t="s">
        <v>33</v>
      </c>
      <c r="AX185" s="15" t="s">
        <v>78</v>
      </c>
      <c r="AY185" s="265" t="s">
        <v>141</v>
      </c>
    </row>
    <row r="186" s="2" customFormat="1" ht="21.75" customHeight="1">
      <c r="A186" s="41"/>
      <c r="B186" s="42"/>
      <c r="C186" s="215" t="s">
        <v>247</v>
      </c>
      <c r="D186" s="215" t="s">
        <v>143</v>
      </c>
      <c r="E186" s="216" t="s">
        <v>255</v>
      </c>
      <c r="F186" s="217" t="s">
        <v>256</v>
      </c>
      <c r="G186" s="218" t="s">
        <v>165</v>
      </c>
      <c r="H186" s="219">
        <v>295.21499999999997</v>
      </c>
      <c r="I186" s="220"/>
      <c r="J186" s="221">
        <f>ROUND(I186*H186,2)</f>
        <v>0</v>
      </c>
      <c r="K186" s="217" t="s">
        <v>147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0.016500000000000001</v>
      </c>
      <c r="T186" s="225">
        <f>S186*H186</f>
        <v>4.8710474999999995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244</v>
      </c>
      <c r="AT186" s="226" t="s">
        <v>143</v>
      </c>
      <c r="AU186" s="226" t="s">
        <v>84</v>
      </c>
      <c r="AY186" s="20" t="s">
        <v>141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84</v>
      </c>
      <c r="BK186" s="227">
        <f>ROUND(I186*H186,2)</f>
        <v>0</v>
      </c>
      <c r="BL186" s="20" t="s">
        <v>244</v>
      </c>
      <c r="BM186" s="226" t="s">
        <v>257</v>
      </c>
    </row>
    <row r="187" s="2" customFormat="1">
      <c r="A187" s="41"/>
      <c r="B187" s="42"/>
      <c r="C187" s="43"/>
      <c r="D187" s="228" t="s">
        <v>150</v>
      </c>
      <c r="E187" s="43"/>
      <c r="F187" s="229" t="s">
        <v>258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150</v>
      </c>
      <c r="AU187" s="20" t="s">
        <v>84</v>
      </c>
    </row>
    <row r="188" s="13" customFormat="1">
      <c r="A188" s="13"/>
      <c r="B188" s="233"/>
      <c r="C188" s="234"/>
      <c r="D188" s="235" t="s">
        <v>152</v>
      </c>
      <c r="E188" s="236" t="s">
        <v>19</v>
      </c>
      <c r="F188" s="237" t="s">
        <v>168</v>
      </c>
      <c r="G188" s="234"/>
      <c r="H188" s="236" t="s">
        <v>19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152</v>
      </c>
      <c r="AU188" s="243" t="s">
        <v>84</v>
      </c>
      <c r="AV188" s="13" t="s">
        <v>78</v>
      </c>
      <c r="AW188" s="13" t="s">
        <v>33</v>
      </c>
      <c r="AX188" s="13" t="s">
        <v>71</v>
      </c>
      <c r="AY188" s="243" t="s">
        <v>141</v>
      </c>
    </row>
    <row r="189" s="14" customFormat="1">
      <c r="A189" s="14"/>
      <c r="B189" s="244"/>
      <c r="C189" s="245"/>
      <c r="D189" s="235" t="s">
        <v>152</v>
      </c>
      <c r="E189" s="246" t="s">
        <v>19</v>
      </c>
      <c r="F189" s="247" t="s">
        <v>259</v>
      </c>
      <c r="G189" s="245"/>
      <c r="H189" s="248">
        <v>176.61000000000001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152</v>
      </c>
      <c r="AU189" s="254" t="s">
        <v>84</v>
      </c>
      <c r="AV189" s="14" t="s">
        <v>84</v>
      </c>
      <c r="AW189" s="14" t="s">
        <v>33</v>
      </c>
      <c r="AX189" s="14" t="s">
        <v>71</v>
      </c>
      <c r="AY189" s="254" t="s">
        <v>141</v>
      </c>
    </row>
    <row r="190" s="14" customFormat="1">
      <c r="A190" s="14"/>
      <c r="B190" s="244"/>
      <c r="C190" s="245"/>
      <c r="D190" s="235" t="s">
        <v>152</v>
      </c>
      <c r="E190" s="246" t="s">
        <v>19</v>
      </c>
      <c r="F190" s="247" t="s">
        <v>170</v>
      </c>
      <c r="G190" s="245"/>
      <c r="H190" s="248">
        <v>-11.234999999999999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152</v>
      </c>
      <c r="AU190" s="254" t="s">
        <v>84</v>
      </c>
      <c r="AV190" s="14" t="s">
        <v>84</v>
      </c>
      <c r="AW190" s="14" t="s">
        <v>33</v>
      </c>
      <c r="AX190" s="14" t="s">
        <v>71</v>
      </c>
      <c r="AY190" s="254" t="s">
        <v>141</v>
      </c>
    </row>
    <row r="191" s="14" customFormat="1">
      <c r="A191" s="14"/>
      <c r="B191" s="244"/>
      <c r="C191" s="245"/>
      <c r="D191" s="235" t="s">
        <v>152</v>
      </c>
      <c r="E191" s="246" t="s">
        <v>19</v>
      </c>
      <c r="F191" s="247" t="s">
        <v>260</v>
      </c>
      <c r="G191" s="245"/>
      <c r="H191" s="248">
        <v>168.49000000000001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152</v>
      </c>
      <c r="AU191" s="254" t="s">
        <v>84</v>
      </c>
      <c r="AV191" s="14" t="s">
        <v>84</v>
      </c>
      <c r="AW191" s="14" t="s">
        <v>33</v>
      </c>
      <c r="AX191" s="14" t="s">
        <v>71</v>
      </c>
      <c r="AY191" s="254" t="s">
        <v>141</v>
      </c>
    </row>
    <row r="192" s="14" customFormat="1">
      <c r="A192" s="14"/>
      <c r="B192" s="244"/>
      <c r="C192" s="245"/>
      <c r="D192" s="235" t="s">
        <v>152</v>
      </c>
      <c r="E192" s="246" t="s">
        <v>19</v>
      </c>
      <c r="F192" s="247" t="s">
        <v>172</v>
      </c>
      <c r="G192" s="245"/>
      <c r="H192" s="248">
        <v>-38.649999999999999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152</v>
      </c>
      <c r="AU192" s="254" t="s">
        <v>84</v>
      </c>
      <c r="AV192" s="14" t="s">
        <v>84</v>
      </c>
      <c r="AW192" s="14" t="s">
        <v>33</v>
      </c>
      <c r="AX192" s="14" t="s">
        <v>71</v>
      </c>
      <c r="AY192" s="254" t="s">
        <v>141</v>
      </c>
    </row>
    <row r="193" s="15" customFormat="1">
      <c r="A193" s="15"/>
      <c r="B193" s="255"/>
      <c r="C193" s="256"/>
      <c r="D193" s="235" t="s">
        <v>152</v>
      </c>
      <c r="E193" s="257" t="s">
        <v>19</v>
      </c>
      <c r="F193" s="258" t="s">
        <v>155</v>
      </c>
      <c r="G193" s="256"/>
      <c r="H193" s="259">
        <v>295.21500000000003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152</v>
      </c>
      <c r="AU193" s="265" t="s">
        <v>84</v>
      </c>
      <c r="AV193" s="15" t="s">
        <v>148</v>
      </c>
      <c r="AW193" s="15" t="s">
        <v>33</v>
      </c>
      <c r="AX193" s="15" t="s">
        <v>78</v>
      </c>
      <c r="AY193" s="265" t="s">
        <v>141</v>
      </c>
    </row>
    <row r="194" s="12" customFormat="1" ht="22.8" customHeight="1">
      <c r="A194" s="12"/>
      <c r="B194" s="199"/>
      <c r="C194" s="200"/>
      <c r="D194" s="201" t="s">
        <v>70</v>
      </c>
      <c r="E194" s="213" t="s">
        <v>261</v>
      </c>
      <c r="F194" s="213" t="s">
        <v>262</v>
      </c>
      <c r="G194" s="200"/>
      <c r="H194" s="200"/>
      <c r="I194" s="203"/>
      <c r="J194" s="214">
        <f>BK194</f>
        <v>0</v>
      </c>
      <c r="K194" s="200"/>
      <c r="L194" s="205"/>
      <c r="M194" s="206"/>
      <c r="N194" s="207"/>
      <c r="O194" s="207"/>
      <c r="P194" s="208">
        <f>SUM(P195:P210)</f>
        <v>0</v>
      </c>
      <c r="Q194" s="207"/>
      <c r="R194" s="208">
        <f>SUM(R195:R210)</f>
        <v>0</v>
      </c>
      <c r="S194" s="207"/>
      <c r="T194" s="209">
        <f>SUM(T195:T210)</f>
        <v>2.3569775000000002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0" t="s">
        <v>84</v>
      </c>
      <c r="AT194" s="211" t="s">
        <v>70</v>
      </c>
      <c r="AU194" s="211" t="s">
        <v>78</v>
      </c>
      <c r="AY194" s="210" t="s">
        <v>141</v>
      </c>
      <c r="BK194" s="212">
        <f>SUM(BK195:BK210)</f>
        <v>0</v>
      </c>
    </row>
    <row r="195" s="2" customFormat="1" ht="24.15" customHeight="1">
      <c r="A195" s="41"/>
      <c r="B195" s="42"/>
      <c r="C195" s="215" t="s">
        <v>244</v>
      </c>
      <c r="D195" s="215" t="s">
        <v>143</v>
      </c>
      <c r="E195" s="216" t="s">
        <v>263</v>
      </c>
      <c r="F195" s="217" t="s">
        <v>264</v>
      </c>
      <c r="G195" s="218" t="s">
        <v>165</v>
      </c>
      <c r="H195" s="219">
        <v>276.11500000000001</v>
      </c>
      <c r="I195" s="220"/>
      <c r="J195" s="221">
        <f>ROUND(I195*H195,2)</f>
        <v>0</v>
      </c>
      <c r="K195" s="217" t="s">
        <v>147</v>
      </c>
      <c r="L195" s="47"/>
      <c r="M195" s="222" t="s">
        <v>19</v>
      </c>
      <c r="N195" s="223" t="s">
        <v>43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0.0060000000000000001</v>
      </c>
      <c r="T195" s="225">
        <f>S195*H195</f>
        <v>1.65669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244</v>
      </c>
      <c r="AT195" s="226" t="s">
        <v>143</v>
      </c>
      <c r="AU195" s="226" t="s">
        <v>84</v>
      </c>
      <c r="AY195" s="20" t="s">
        <v>141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84</v>
      </c>
      <c r="BK195" s="227">
        <f>ROUND(I195*H195,2)</f>
        <v>0</v>
      </c>
      <c r="BL195" s="20" t="s">
        <v>244</v>
      </c>
      <c r="BM195" s="226" t="s">
        <v>265</v>
      </c>
    </row>
    <row r="196" s="2" customFormat="1">
      <c r="A196" s="41"/>
      <c r="B196" s="42"/>
      <c r="C196" s="43"/>
      <c r="D196" s="228" t="s">
        <v>150</v>
      </c>
      <c r="E196" s="43"/>
      <c r="F196" s="229" t="s">
        <v>266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150</v>
      </c>
      <c r="AU196" s="20" t="s">
        <v>84</v>
      </c>
    </row>
    <row r="197" s="13" customFormat="1">
      <c r="A197" s="13"/>
      <c r="B197" s="233"/>
      <c r="C197" s="234"/>
      <c r="D197" s="235" t="s">
        <v>152</v>
      </c>
      <c r="E197" s="236" t="s">
        <v>19</v>
      </c>
      <c r="F197" s="237" t="s">
        <v>168</v>
      </c>
      <c r="G197" s="234"/>
      <c r="H197" s="236" t="s">
        <v>19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152</v>
      </c>
      <c r="AU197" s="243" t="s">
        <v>84</v>
      </c>
      <c r="AV197" s="13" t="s">
        <v>78</v>
      </c>
      <c r="AW197" s="13" t="s">
        <v>33</v>
      </c>
      <c r="AX197" s="13" t="s">
        <v>71</v>
      </c>
      <c r="AY197" s="243" t="s">
        <v>141</v>
      </c>
    </row>
    <row r="198" s="14" customFormat="1">
      <c r="A198" s="14"/>
      <c r="B198" s="244"/>
      <c r="C198" s="245"/>
      <c r="D198" s="235" t="s">
        <v>152</v>
      </c>
      <c r="E198" s="246" t="s">
        <v>19</v>
      </c>
      <c r="F198" s="247" t="s">
        <v>253</v>
      </c>
      <c r="G198" s="245"/>
      <c r="H198" s="248">
        <v>168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152</v>
      </c>
      <c r="AU198" s="254" t="s">
        <v>84</v>
      </c>
      <c r="AV198" s="14" t="s">
        <v>84</v>
      </c>
      <c r="AW198" s="14" t="s">
        <v>33</v>
      </c>
      <c r="AX198" s="14" t="s">
        <v>71</v>
      </c>
      <c r="AY198" s="254" t="s">
        <v>141</v>
      </c>
    </row>
    <row r="199" s="14" customFormat="1">
      <c r="A199" s="14"/>
      <c r="B199" s="244"/>
      <c r="C199" s="245"/>
      <c r="D199" s="235" t="s">
        <v>152</v>
      </c>
      <c r="E199" s="246" t="s">
        <v>19</v>
      </c>
      <c r="F199" s="247" t="s">
        <v>170</v>
      </c>
      <c r="G199" s="245"/>
      <c r="H199" s="248">
        <v>-11.234999999999999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152</v>
      </c>
      <c r="AU199" s="254" t="s">
        <v>84</v>
      </c>
      <c r="AV199" s="14" t="s">
        <v>84</v>
      </c>
      <c r="AW199" s="14" t="s">
        <v>33</v>
      </c>
      <c r="AX199" s="14" t="s">
        <v>71</v>
      </c>
      <c r="AY199" s="254" t="s">
        <v>141</v>
      </c>
    </row>
    <row r="200" s="14" customFormat="1">
      <c r="A200" s="14"/>
      <c r="B200" s="244"/>
      <c r="C200" s="245"/>
      <c r="D200" s="235" t="s">
        <v>152</v>
      </c>
      <c r="E200" s="246" t="s">
        <v>19</v>
      </c>
      <c r="F200" s="247" t="s">
        <v>254</v>
      </c>
      <c r="G200" s="245"/>
      <c r="H200" s="248">
        <v>158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152</v>
      </c>
      <c r="AU200" s="254" t="s">
        <v>84</v>
      </c>
      <c r="AV200" s="14" t="s">
        <v>84</v>
      </c>
      <c r="AW200" s="14" t="s">
        <v>33</v>
      </c>
      <c r="AX200" s="14" t="s">
        <v>71</v>
      </c>
      <c r="AY200" s="254" t="s">
        <v>141</v>
      </c>
    </row>
    <row r="201" s="14" customFormat="1">
      <c r="A201" s="14"/>
      <c r="B201" s="244"/>
      <c r="C201" s="245"/>
      <c r="D201" s="235" t="s">
        <v>152</v>
      </c>
      <c r="E201" s="246" t="s">
        <v>19</v>
      </c>
      <c r="F201" s="247" t="s">
        <v>172</v>
      </c>
      <c r="G201" s="245"/>
      <c r="H201" s="248">
        <v>-38.649999999999999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152</v>
      </c>
      <c r="AU201" s="254" t="s">
        <v>84</v>
      </c>
      <c r="AV201" s="14" t="s">
        <v>84</v>
      </c>
      <c r="AW201" s="14" t="s">
        <v>33</v>
      </c>
      <c r="AX201" s="14" t="s">
        <v>71</v>
      </c>
      <c r="AY201" s="254" t="s">
        <v>141</v>
      </c>
    </row>
    <row r="202" s="15" customFormat="1">
      <c r="A202" s="15"/>
      <c r="B202" s="255"/>
      <c r="C202" s="256"/>
      <c r="D202" s="235" t="s">
        <v>152</v>
      </c>
      <c r="E202" s="257" t="s">
        <v>19</v>
      </c>
      <c r="F202" s="258" t="s">
        <v>155</v>
      </c>
      <c r="G202" s="256"/>
      <c r="H202" s="259">
        <v>276.11500000000001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152</v>
      </c>
      <c r="AU202" s="265" t="s">
        <v>84</v>
      </c>
      <c r="AV202" s="15" t="s">
        <v>148</v>
      </c>
      <c r="AW202" s="15" t="s">
        <v>33</v>
      </c>
      <c r="AX202" s="15" t="s">
        <v>78</v>
      </c>
      <c r="AY202" s="265" t="s">
        <v>141</v>
      </c>
    </row>
    <row r="203" s="2" customFormat="1" ht="24.15" customHeight="1">
      <c r="A203" s="41"/>
      <c r="B203" s="42"/>
      <c r="C203" s="215" t="s">
        <v>267</v>
      </c>
      <c r="D203" s="215" t="s">
        <v>143</v>
      </c>
      <c r="E203" s="216" t="s">
        <v>268</v>
      </c>
      <c r="F203" s="217" t="s">
        <v>269</v>
      </c>
      <c r="G203" s="218" t="s">
        <v>165</v>
      </c>
      <c r="H203" s="219">
        <v>280.11500000000001</v>
      </c>
      <c r="I203" s="220"/>
      <c r="J203" s="221">
        <f>ROUND(I203*H203,2)</f>
        <v>0</v>
      </c>
      <c r="K203" s="217" t="s">
        <v>147</v>
      </c>
      <c r="L203" s="47"/>
      <c r="M203" s="222" t="s">
        <v>19</v>
      </c>
      <c r="N203" s="223" t="s">
        <v>43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0.0025000000000000001</v>
      </c>
      <c r="T203" s="225">
        <f>S203*H203</f>
        <v>0.70028750000000006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244</v>
      </c>
      <c r="AT203" s="226" t="s">
        <v>143</v>
      </c>
      <c r="AU203" s="226" t="s">
        <v>84</v>
      </c>
      <c r="AY203" s="20" t="s">
        <v>141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84</v>
      </c>
      <c r="BK203" s="227">
        <f>ROUND(I203*H203,2)</f>
        <v>0</v>
      </c>
      <c r="BL203" s="20" t="s">
        <v>244</v>
      </c>
      <c r="BM203" s="226" t="s">
        <v>270</v>
      </c>
    </row>
    <row r="204" s="2" customFormat="1">
      <c r="A204" s="41"/>
      <c r="B204" s="42"/>
      <c r="C204" s="43"/>
      <c r="D204" s="228" t="s">
        <v>150</v>
      </c>
      <c r="E204" s="43"/>
      <c r="F204" s="229" t="s">
        <v>271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150</v>
      </c>
      <c r="AU204" s="20" t="s">
        <v>84</v>
      </c>
    </row>
    <row r="205" s="13" customFormat="1">
      <c r="A205" s="13"/>
      <c r="B205" s="233"/>
      <c r="C205" s="234"/>
      <c r="D205" s="235" t="s">
        <v>152</v>
      </c>
      <c r="E205" s="236" t="s">
        <v>19</v>
      </c>
      <c r="F205" s="237" t="s">
        <v>168</v>
      </c>
      <c r="G205" s="234"/>
      <c r="H205" s="236" t="s">
        <v>19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152</v>
      </c>
      <c r="AU205" s="243" t="s">
        <v>84</v>
      </c>
      <c r="AV205" s="13" t="s">
        <v>78</v>
      </c>
      <c r="AW205" s="13" t="s">
        <v>33</v>
      </c>
      <c r="AX205" s="13" t="s">
        <v>71</v>
      </c>
      <c r="AY205" s="243" t="s">
        <v>141</v>
      </c>
    </row>
    <row r="206" s="14" customFormat="1">
      <c r="A206" s="14"/>
      <c r="B206" s="244"/>
      <c r="C206" s="245"/>
      <c r="D206" s="235" t="s">
        <v>152</v>
      </c>
      <c r="E206" s="246" t="s">
        <v>19</v>
      </c>
      <c r="F206" s="247" t="s">
        <v>169</v>
      </c>
      <c r="G206" s="245"/>
      <c r="H206" s="248">
        <v>170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152</v>
      </c>
      <c r="AU206" s="254" t="s">
        <v>84</v>
      </c>
      <c r="AV206" s="14" t="s">
        <v>84</v>
      </c>
      <c r="AW206" s="14" t="s">
        <v>33</v>
      </c>
      <c r="AX206" s="14" t="s">
        <v>71</v>
      </c>
      <c r="AY206" s="254" t="s">
        <v>141</v>
      </c>
    </row>
    <row r="207" s="14" customFormat="1">
      <c r="A207" s="14"/>
      <c r="B207" s="244"/>
      <c r="C207" s="245"/>
      <c r="D207" s="235" t="s">
        <v>152</v>
      </c>
      <c r="E207" s="246" t="s">
        <v>19</v>
      </c>
      <c r="F207" s="247" t="s">
        <v>170</v>
      </c>
      <c r="G207" s="245"/>
      <c r="H207" s="248">
        <v>-11.234999999999999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152</v>
      </c>
      <c r="AU207" s="254" t="s">
        <v>84</v>
      </c>
      <c r="AV207" s="14" t="s">
        <v>84</v>
      </c>
      <c r="AW207" s="14" t="s">
        <v>33</v>
      </c>
      <c r="AX207" s="14" t="s">
        <v>71</v>
      </c>
      <c r="AY207" s="254" t="s">
        <v>141</v>
      </c>
    </row>
    <row r="208" s="14" customFormat="1">
      <c r="A208" s="14"/>
      <c r="B208" s="244"/>
      <c r="C208" s="245"/>
      <c r="D208" s="235" t="s">
        <v>152</v>
      </c>
      <c r="E208" s="246" t="s">
        <v>19</v>
      </c>
      <c r="F208" s="247" t="s">
        <v>171</v>
      </c>
      <c r="G208" s="245"/>
      <c r="H208" s="248">
        <v>160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152</v>
      </c>
      <c r="AU208" s="254" t="s">
        <v>84</v>
      </c>
      <c r="AV208" s="14" t="s">
        <v>84</v>
      </c>
      <c r="AW208" s="14" t="s">
        <v>33</v>
      </c>
      <c r="AX208" s="14" t="s">
        <v>71</v>
      </c>
      <c r="AY208" s="254" t="s">
        <v>141</v>
      </c>
    </row>
    <row r="209" s="14" customFormat="1">
      <c r="A209" s="14"/>
      <c r="B209" s="244"/>
      <c r="C209" s="245"/>
      <c r="D209" s="235" t="s">
        <v>152</v>
      </c>
      <c r="E209" s="246" t="s">
        <v>19</v>
      </c>
      <c r="F209" s="247" t="s">
        <v>172</v>
      </c>
      <c r="G209" s="245"/>
      <c r="H209" s="248">
        <v>-38.649999999999999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152</v>
      </c>
      <c r="AU209" s="254" t="s">
        <v>84</v>
      </c>
      <c r="AV209" s="14" t="s">
        <v>84</v>
      </c>
      <c r="AW209" s="14" t="s">
        <v>33</v>
      </c>
      <c r="AX209" s="14" t="s">
        <v>71</v>
      </c>
      <c r="AY209" s="254" t="s">
        <v>141</v>
      </c>
    </row>
    <row r="210" s="15" customFormat="1">
      <c r="A210" s="15"/>
      <c r="B210" s="255"/>
      <c r="C210" s="256"/>
      <c r="D210" s="235" t="s">
        <v>152</v>
      </c>
      <c r="E210" s="257" t="s">
        <v>19</v>
      </c>
      <c r="F210" s="258" t="s">
        <v>155</v>
      </c>
      <c r="G210" s="256"/>
      <c r="H210" s="259">
        <v>280.11500000000001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5" t="s">
        <v>152</v>
      </c>
      <c r="AU210" s="265" t="s">
        <v>84</v>
      </c>
      <c r="AV210" s="15" t="s">
        <v>148</v>
      </c>
      <c r="AW210" s="15" t="s">
        <v>33</v>
      </c>
      <c r="AX210" s="15" t="s">
        <v>78</v>
      </c>
      <c r="AY210" s="265" t="s">
        <v>141</v>
      </c>
    </row>
    <row r="211" s="12" customFormat="1" ht="22.8" customHeight="1">
      <c r="A211" s="12"/>
      <c r="B211" s="199"/>
      <c r="C211" s="200"/>
      <c r="D211" s="201" t="s">
        <v>70</v>
      </c>
      <c r="E211" s="213" t="s">
        <v>272</v>
      </c>
      <c r="F211" s="213" t="s">
        <v>273</v>
      </c>
      <c r="G211" s="200"/>
      <c r="H211" s="200"/>
      <c r="I211" s="203"/>
      <c r="J211" s="214">
        <f>BK211</f>
        <v>0</v>
      </c>
      <c r="K211" s="200"/>
      <c r="L211" s="205"/>
      <c r="M211" s="206"/>
      <c r="N211" s="207"/>
      <c r="O211" s="207"/>
      <c r="P211" s="208">
        <f>SUM(P212:P227)</f>
        <v>0</v>
      </c>
      <c r="Q211" s="207"/>
      <c r="R211" s="208">
        <f>SUM(R212:R227)</f>
        <v>0</v>
      </c>
      <c r="S211" s="207"/>
      <c r="T211" s="209">
        <f>SUM(T212:T227)</f>
        <v>0.18267800000000001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0" t="s">
        <v>84</v>
      </c>
      <c r="AT211" s="211" t="s">
        <v>70</v>
      </c>
      <c r="AU211" s="211" t="s">
        <v>78</v>
      </c>
      <c r="AY211" s="210" t="s">
        <v>141</v>
      </c>
      <c r="BK211" s="212">
        <f>SUM(BK212:BK227)</f>
        <v>0</v>
      </c>
    </row>
    <row r="212" s="2" customFormat="1" ht="16.5" customHeight="1">
      <c r="A212" s="41"/>
      <c r="B212" s="42"/>
      <c r="C212" s="215" t="s">
        <v>274</v>
      </c>
      <c r="D212" s="215" t="s">
        <v>143</v>
      </c>
      <c r="E212" s="216" t="s">
        <v>275</v>
      </c>
      <c r="F212" s="217" t="s">
        <v>276</v>
      </c>
      <c r="G212" s="218" t="s">
        <v>146</v>
      </c>
      <c r="H212" s="219">
        <v>74.200000000000003</v>
      </c>
      <c r="I212" s="220"/>
      <c r="J212" s="221">
        <f>ROUND(I212*H212,2)</f>
        <v>0</v>
      </c>
      <c r="K212" s="217" t="s">
        <v>147</v>
      </c>
      <c r="L212" s="47"/>
      <c r="M212" s="222" t="s">
        <v>19</v>
      </c>
      <c r="N212" s="223" t="s">
        <v>43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0.00191</v>
      </c>
      <c r="T212" s="225">
        <f>S212*H212</f>
        <v>0.14172200000000002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244</v>
      </c>
      <c r="AT212" s="226" t="s">
        <v>143</v>
      </c>
      <c r="AU212" s="226" t="s">
        <v>84</v>
      </c>
      <c r="AY212" s="20" t="s">
        <v>141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84</v>
      </c>
      <c r="BK212" s="227">
        <f>ROUND(I212*H212,2)</f>
        <v>0</v>
      </c>
      <c r="BL212" s="20" t="s">
        <v>244</v>
      </c>
      <c r="BM212" s="226" t="s">
        <v>277</v>
      </c>
    </row>
    <row r="213" s="2" customFormat="1">
      <c r="A213" s="41"/>
      <c r="B213" s="42"/>
      <c r="C213" s="43"/>
      <c r="D213" s="228" t="s">
        <v>150</v>
      </c>
      <c r="E213" s="43"/>
      <c r="F213" s="229" t="s">
        <v>278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150</v>
      </c>
      <c r="AU213" s="20" t="s">
        <v>84</v>
      </c>
    </row>
    <row r="214" s="13" customFormat="1">
      <c r="A214" s="13"/>
      <c r="B214" s="233"/>
      <c r="C214" s="234"/>
      <c r="D214" s="235" t="s">
        <v>152</v>
      </c>
      <c r="E214" s="236" t="s">
        <v>19</v>
      </c>
      <c r="F214" s="237" t="s">
        <v>168</v>
      </c>
      <c r="G214" s="234"/>
      <c r="H214" s="236" t="s">
        <v>19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152</v>
      </c>
      <c r="AU214" s="243" t="s">
        <v>84</v>
      </c>
      <c r="AV214" s="13" t="s">
        <v>78</v>
      </c>
      <c r="AW214" s="13" t="s">
        <v>33</v>
      </c>
      <c r="AX214" s="13" t="s">
        <v>71</v>
      </c>
      <c r="AY214" s="243" t="s">
        <v>141</v>
      </c>
    </row>
    <row r="215" s="14" customFormat="1">
      <c r="A215" s="14"/>
      <c r="B215" s="244"/>
      <c r="C215" s="245"/>
      <c r="D215" s="235" t="s">
        <v>152</v>
      </c>
      <c r="E215" s="246" t="s">
        <v>19</v>
      </c>
      <c r="F215" s="247" t="s">
        <v>279</v>
      </c>
      <c r="G215" s="245"/>
      <c r="H215" s="248">
        <v>37.700000000000003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152</v>
      </c>
      <c r="AU215" s="254" t="s">
        <v>84</v>
      </c>
      <c r="AV215" s="14" t="s">
        <v>84</v>
      </c>
      <c r="AW215" s="14" t="s">
        <v>33</v>
      </c>
      <c r="AX215" s="14" t="s">
        <v>71</v>
      </c>
      <c r="AY215" s="254" t="s">
        <v>141</v>
      </c>
    </row>
    <row r="216" s="14" customFormat="1">
      <c r="A216" s="14"/>
      <c r="B216" s="244"/>
      <c r="C216" s="245"/>
      <c r="D216" s="235" t="s">
        <v>152</v>
      </c>
      <c r="E216" s="246" t="s">
        <v>19</v>
      </c>
      <c r="F216" s="247" t="s">
        <v>280</v>
      </c>
      <c r="G216" s="245"/>
      <c r="H216" s="248">
        <v>36.5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152</v>
      </c>
      <c r="AU216" s="254" t="s">
        <v>84</v>
      </c>
      <c r="AV216" s="14" t="s">
        <v>84</v>
      </c>
      <c r="AW216" s="14" t="s">
        <v>33</v>
      </c>
      <c r="AX216" s="14" t="s">
        <v>71</v>
      </c>
      <c r="AY216" s="254" t="s">
        <v>141</v>
      </c>
    </row>
    <row r="217" s="15" customFormat="1">
      <c r="A217" s="15"/>
      <c r="B217" s="255"/>
      <c r="C217" s="256"/>
      <c r="D217" s="235" t="s">
        <v>152</v>
      </c>
      <c r="E217" s="257" t="s">
        <v>19</v>
      </c>
      <c r="F217" s="258" t="s">
        <v>155</v>
      </c>
      <c r="G217" s="256"/>
      <c r="H217" s="259">
        <v>74.200000000000003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5" t="s">
        <v>152</v>
      </c>
      <c r="AU217" s="265" t="s">
        <v>84</v>
      </c>
      <c r="AV217" s="15" t="s">
        <v>148</v>
      </c>
      <c r="AW217" s="15" t="s">
        <v>33</v>
      </c>
      <c r="AX217" s="15" t="s">
        <v>78</v>
      </c>
      <c r="AY217" s="265" t="s">
        <v>141</v>
      </c>
    </row>
    <row r="218" s="2" customFormat="1" ht="16.5" customHeight="1">
      <c r="A218" s="41"/>
      <c r="B218" s="42"/>
      <c r="C218" s="215" t="s">
        <v>281</v>
      </c>
      <c r="D218" s="215" t="s">
        <v>143</v>
      </c>
      <c r="E218" s="216" t="s">
        <v>282</v>
      </c>
      <c r="F218" s="217" t="s">
        <v>283</v>
      </c>
      <c r="G218" s="218" t="s">
        <v>146</v>
      </c>
      <c r="H218" s="219">
        <v>10.6</v>
      </c>
      <c r="I218" s="220"/>
      <c r="J218" s="221">
        <f>ROUND(I218*H218,2)</f>
        <v>0</v>
      </c>
      <c r="K218" s="217" t="s">
        <v>147</v>
      </c>
      <c r="L218" s="47"/>
      <c r="M218" s="222" t="s">
        <v>19</v>
      </c>
      <c r="N218" s="223" t="s">
        <v>43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0.0025999999999999999</v>
      </c>
      <c r="T218" s="225">
        <f>S218*H218</f>
        <v>0.027559999999999998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244</v>
      </c>
      <c r="AT218" s="226" t="s">
        <v>143</v>
      </c>
      <c r="AU218" s="226" t="s">
        <v>84</v>
      </c>
      <c r="AY218" s="20" t="s">
        <v>141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84</v>
      </c>
      <c r="BK218" s="227">
        <f>ROUND(I218*H218,2)</f>
        <v>0</v>
      </c>
      <c r="BL218" s="20" t="s">
        <v>244</v>
      </c>
      <c r="BM218" s="226" t="s">
        <v>284</v>
      </c>
    </row>
    <row r="219" s="2" customFormat="1">
      <c r="A219" s="41"/>
      <c r="B219" s="42"/>
      <c r="C219" s="43"/>
      <c r="D219" s="228" t="s">
        <v>150</v>
      </c>
      <c r="E219" s="43"/>
      <c r="F219" s="229" t="s">
        <v>285</v>
      </c>
      <c r="G219" s="43"/>
      <c r="H219" s="43"/>
      <c r="I219" s="230"/>
      <c r="J219" s="43"/>
      <c r="K219" s="43"/>
      <c r="L219" s="47"/>
      <c r="M219" s="231"/>
      <c r="N219" s="23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150</v>
      </c>
      <c r="AU219" s="20" t="s">
        <v>84</v>
      </c>
    </row>
    <row r="220" s="13" customFormat="1">
      <c r="A220" s="13"/>
      <c r="B220" s="233"/>
      <c r="C220" s="234"/>
      <c r="D220" s="235" t="s">
        <v>152</v>
      </c>
      <c r="E220" s="236" t="s">
        <v>19</v>
      </c>
      <c r="F220" s="237" t="s">
        <v>168</v>
      </c>
      <c r="G220" s="234"/>
      <c r="H220" s="236" t="s">
        <v>19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152</v>
      </c>
      <c r="AU220" s="243" t="s">
        <v>84</v>
      </c>
      <c r="AV220" s="13" t="s">
        <v>78</v>
      </c>
      <c r="AW220" s="13" t="s">
        <v>33</v>
      </c>
      <c r="AX220" s="13" t="s">
        <v>71</v>
      </c>
      <c r="AY220" s="243" t="s">
        <v>141</v>
      </c>
    </row>
    <row r="221" s="14" customFormat="1">
      <c r="A221" s="14"/>
      <c r="B221" s="244"/>
      <c r="C221" s="245"/>
      <c r="D221" s="235" t="s">
        <v>152</v>
      </c>
      <c r="E221" s="246" t="s">
        <v>19</v>
      </c>
      <c r="F221" s="247" t="s">
        <v>286</v>
      </c>
      <c r="G221" s="245"/>
      <c r="H221" s="248">
        <v>10.6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152</v>
      </c>
      <c r="AU221" s="254" t="s">
        <v>84</v>
      </c>
      <c r="AV221" s="14" t="s">
        <v>84</v>
      </c>
      <c r="AW221" s="14" t="s">
        <v>33</v>
      </c>
      <c r="AX221" s="14" t="s">
        <v>71</v>
      </c>
      <c r="AY221" s="254" t="s">
        <v>141</v>
      </c>
    </row>
    <row r="222" s="15" customFormat="1">
      <c r="A222" s="15"/>
      <c r="B222" s="255"/>
      <c r="C222" s="256"/>
      <c r="D222" s="235" t="s">
        <v>152</v>
      </c>
      <c r="E222" s="257" t="s">
        <v>19</v>
      </c>
      <c r="F222" s="258" t="s">
        <v>155</v>
      </c>
      <c r="G222" s="256"/>
      <c r="H222" s="259">
        <v>10.6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5" t="s">
        <v>152</v>
      </c>
      <c r="AU222" s="265" t="s">
        <v>84</v>
      </c>
      <c r="AV222" s="15" t="s">
        <v>148</v>
      </c>
      <c r="AW222" s="15" t="s">
        <v>33</v>
      </c>
      <c r="AX222" s="15" t="s">
        <v>78</v>
      </c>
      <c r="AY222" s="265" t="s">
        <v>141</v>
      </c>
    </row>
    <row r="223" s="2" customFormat="1" ht="16.5" customHeight="1">
      <c r="A223" s="41"/>
      <c r="B223" s="42"/>
      <c r="C223" s="215" t="s">
        <v>287</v>
      </c>
      <c r="D223" s="215" t="s">
        <v>143</v>
      </c>
      <c r="E223" s="216" t="s">
        <v>288</v>
      </c>
      <c r="F223" s="217" t="s">
        <v>289</v>
      </c>
      <c r="G223" s="218" t="s">
        <v>146</v>
      </c>
      <c r="H223" s="219">
        <v>3.3999999999999999</v>
      </c>
      <c r="I223" s="220"/>
      <c r="J223" s="221">
        <f>ROUND(I223*H223,2)</f>
        <v>0</v>
      </c>
      <c r="K223" s="217" t="s">
        <v>147</v>
      </c>
      <c r="L223" s="47"/>
      <c r="M223" s="222" t="s">
        <v>19</v>
      </c>
      <c r="N223" s="223" t="s">
        <v>43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0.0039399999999999999</v>
      </c>
      <c r="T223" s="225">
        <f>S223*H223</f>
        <v>0.013396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244</v>
      </c>
      <c r="AT223" s="226" t="s">
        <v>143</v>
      </c>
      <c r="AU223" s="226" t="s">
        <v>84</v>
      </c>
      <c r="AY223" s="20" t="s">
        <v>141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84</v>
      </c>
      <c r="BK223" s="227">
        <f>ROUND(I223*H223,2)</f>
        <v>0</v>
      </c>
      <c r="BL223" s="20" t="s">
        <v>244</v>
      </c>
      <c r="BM223" s="226" t="s">
        <v>290</v>
      </c>
    </row>
    <row r="224" s="2" customFormat="1">
      <c r="A224" s="41"/>
      <c r="B224" s="42"/>
      <c r="C224" s="43"/>
      <c r="D224" s="228" t="s">
        <v>150</v>
      </c>
      <c r="E224" s="43"/>
      <c r="F224" s="229" t="s">
        <v>291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150</v>
      </c>
      <c r="AU224" s="20" t="s">
        <v>84</v>
      </c>
    </row>
    <row r="225" s="13" customFormat="1">
      <c r="A225" s="13"/>
      <c r="B225" s="233"/>
      <c r="C225" s="234"/>
      <c r="D225" s="235" t="s">
        <v>152</v>
      </c>
      <c r="E225" s="236" t="s">
        <v>19</v>
      </c>
      <c r="F225" s="237" t="s">
        <v>168</v>
      </c>
      <c r="G225" s="234"/>
      <c r="H225" s="236" t="s">
        <v>19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152</v>
      </c>
      <c r="AU225" s="243" t="s">
        <v>84</v>
      </c>
      <c r="AV225" s="13" t="s">
        <v>78</v>
      </c>
      <c r="AW225" s="13" t="s">
        <v>33</v>
      </c>
      <c r="AX225" s="13" t="s">
        <v>71</v>
      </c>
      <c r="AY225" s="243" t="s">
        <v>141</v>
      </c>
    </row>
    <row r="226" s="14" customFormat="1">
      <c r="A226" s="14"/>
      <c r="B226" s="244"/>
      <c r="C226" s="245"/>
      <c r="D226" s="235" t="s">
        <v>152</v>
      </c>
      <c r="E226" s="246" t="s">
        <v>19</v>
      </c>
      <c r="F226" s="247" t="s">
        <v>292</v>
      </c>
      <c r="G226" s="245"/>
      <c r="H226" s="248">
        <v>3.3999999999999999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152</v>
      </c>
      <c r="AU226" s="254" t="s">
        <v>84</v>
      </c>
      <c r="AV226" s="14" t="s">
        <v>84</v>
      </c>
      <c r="AW226" s="14" t="s">
        <v>33</v>
      </c>
      <c r="AX226" s="14" t="s">
        <v>71</v>
      </c>
      <c r="AY226" s="254" t="s">
        <v>141</v>
      </c>
    </row>
    <row r="227" s="15" customFormat="1">
      <c r="A227" s="15"/>
      <c r="B227" s="255"/>
      <c r="C227" s="256"/>
      <c r="D227" s="235" t="s">
        <v>152</v>
      </c>
      <c r="E227" s="257" t="s">
        <v>19</v>
      </c>
      <c r="F227" s="258" t="s">
        <v>155</v>
      </c>
      <c r="G227" s="256"/>
      <c r="H227" s="259">
        <v>3.3999999999999999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5" t="s">
        <v>152</v>
      </c>
      <c r="AU227" s="265" t="s">
        <v>84</v>
      </c>
      <c r="AV227" s="15" t="s">
        <v>148</v>
      </c>
      <c r="AW227" s="15" t="s">
        <v>33</v>
      </c>
      <c r="AX227" s="15" t="s">
        <v>78</v>
      </c>
      <c r="AY227" s="265" t="s">
        <v>141</v>
      </c>
    </row>
    <row r="228" s="12" customFormat="1" ht="22.8" customHeight="1">
      <c r="A228" s="12"/>
      <c r="B228" s="199"/>
      <c r="C228" s="200"/>
      <c r="D228" s="201" t="s">
        <v>70</v>
      </c>
      <c r="E228" s="213" t="s">
        <v>293</v>
      </c>
      <c r="F228" s="213" t="s">
        <v>294</v>
      </c>
      <c r="G228" s="200"/>
      <c r="H228" s="200"/>
      <c r="I228" s="203"/>
      <c r="J228" s="214">
        <f>BK228</f>
        <v>0</v>
      </c>
      <c r="K228" s="200"/>
      <c r="L228" s="205"/>
      <c r="M228" s="206"/>
      <c r="N228" s="207"/>
      <c r="O228" s="207"/>
      <c r="P228" s="208">
        <f>SUM(P229:P238)</f>
        <v>0</v>
      </c>
      <c r="Q228" s="207"/>
      <c r="R228" s="208">
        <f>SUM(R229:R238)</f>
        <v>0.078690299999999991</v>
      </c>
      <c r="S228" s="207"/>
      <c r="T228" s="209">
        <f>SUM(T229:T238)</f>
        <v>0.078690299999999991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0" t="s">
        <v>84</v>
      </c>
      <c r="AT228" s="211" t="s">
        <v>70</v>
      </c>
      <c r="AU228" s="211" t="s">
        <v>78</v>
      </c>
      <c r="AY228" s="210" t="s">
        <v>141</v>
      </c>
      <c r="BK228" s="212">
        <f>SUM(BK229:BK238)</f>
        <v>0</v>
      </c>
    </row>
    <row r="229" s="2" customFormat="1" ht="16.5" customHeight="1">
      <c r="A229" s="41"/>
      <c r="B229" s="42"/>
      <c r="C229" s="215" t="s">
        <v>7</v>
      </c>
      <c r="D229" s="215" t="s">
        <v>143</v>
      </c>
      <c r="E229" s="216" t="s">
        <v>295</v>
      </c>
      <c r="F229" s="217" t="s">
        <v>296</v>
      </c>
      <c r="G229" s="218" t="s">
        <v>165</v>
      </c>
      <c r="H229" s="219">
        <v>302.65499999999997</v>
      </c>
      <c r="I229" s="220"/>
      <c r="J229" s="221">
        <f>ROUND(I229*H229,2)</f>
        <v>0</v>
      </c>
      <c r="K229" s="217" t="s">
        <v>147</v>
      </c>
      <c r="L229" s="47"/>
      <c r="M229" s="222" t="s">
        <v>19</v>
      </c>
      <c r="N229" s="223" t="s">
        <v>43</v>
      </c>
      <c r="O229" s="87"/>
      <c r="P229" s="224">
        <f>O229*H229</f>
        <v>0</v>
      </c>
      <c r="Q229" s="224">
        <v>0.00025999999999999998</v>
      </c>
      <c r="R229" s="224">
        <f>Q229*H229</f>
        <v>0.078690299999999991</v>
      </c>
      <c r="S229" s="224">
        <v>0.00025999999999999998</v>
      </c>
      <c r="T229" s="225">
        <f>S229*H229</f>
        <v>0.078690299999999991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244</v>
      </c>
      <c r="AT229" s="226" t="s">
        <v>143</v>
      </c>
      <c r="AU229" s="226" t="s">
        <v>84</v>
      </c>
      <c r="AY229" s="20" t="s">
        <v>141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84</v>
      </c>
      <c r="BK229" s="227">
        <f>ROUND(I229*H229,2)</f>
        <v>0</v>
      </c>
      <c r="BL229" s="20" t="s">
        <v>244</v>
      </c>
      <c r="BM229" s="226" t="s">
        <v>297</v>
      </c>
    </row>
    <row r="230" s="2" customFormat="1">
      <c r="A230" s="41"/>
      <c r="B230" s="42"/>
      <c r="C230" s="43"/>
      <c r="D230" s="228" t="s">
        <v>150</v>
      </c>
      <c r="E230" s="43"/>
      <c r="F230" s="229" t="s">
        <v>298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150</v>
      </c>
      <c r="AU230" s="20" t="s">
        <v>84</v>
      </c>
    </row>
    <row r="231" s="13" customFormat="1">
      <c r="A231" s="13"/>
      <c r="B231" s="233"/>
      <c r="C231" s="234"/>
      <c r="D231" s="235" t="s">
        <v>152</v>
      </c>
      <c r="E231" s="236" t="s">
        <v>19</v>
      </c>
      <c r="F231" s="237" t="s">
        <v>168</v>
      </c>
      <c r="G231" s="234"/>
      <c r="H231" s="236" t="s">
        <v>19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152</v>
      </c>
      <c r="AU231" s="243" t="s">
        <v>84</v>
      </c>
      <c r="AV231" s="13" t="s">
        <v>78</v>
      </c>
      <c r="AW231" s="13" t="s">
        <v>33</v>
      </c>
      <c r="AX231" s="13" t="s">
        <v>71</v>
      </c>
      <c r="AY231" s="243" t="s">
        <v>141</v>
      </c>
    </row>
    <row r="232" s="14" customFormat="1">
      <c r="A232" s="14"/>
      <c r="B232" s="244"/>
      <c r="C232" s="245"/>
      <c r="D232" s="235" t="s">
        <v>152</v>
      </c>
      <c r="E232" s="246" t="s">
        <v>19</v>
      </c>
      <c r="F232" s="247" t="s">
        <v>259</v>
      </c>
      <c r="G232" s="245"/>
      <c r="H232" s="248">
        <v>176.61000000000001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152</v>
      </c>
      <c r="AU232" s="254" t="s">
        <v>84</v>
      </c>
      <c r="AV232" s="14" t="s">
        <v>84</v>
      </c>
      <c r="AW232" s="14" t="s">
        <v>33</v>
      </c>
      <c r="AX232" s="14" t="s">
        <v>71</v>
      </c>
      <c r="AY232" s="254" t="s">
        <v>141</v>
      </c>
    </row>
    <row r="233" s="14" customFormat="1">
      <c r="A233" s="14"/>
      <c r="B233" s="244"/>
      <c r="C233" s="245"/>
      <c r="D233" s="235" t="s">
        <v>152</v>
      </c>
      <c r="E233" s="246" t="s">
        <v>19</v>
      </c>
      <c r="F233" s="247" t="s">
        <v>299</v>
      </c>
      <c r="G233" s="245"/>
      <c r="H233" s="248">
        <v>-3.7949999999999999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152</v>
      </c>
      <c r="AU233" s="254" t="s">
        <v>84</v>
      </c>
      <c r="AV233" s="14" t="s">
        <v>84</v>
      </c>
      <c r="AW233" s="14" t="s">
        <v>33</v>
      </c>
      <c r="AX233" s="14" t="s">
        <v>71</v>
      </c>
      <c r="AY233" s="254" t="s">
        <v>141</v>
      </c>
    </row>
    <row r="234" s="14" customFormat="1">
      <c r="A234" s="14"/>
      <c r="B234" s="244"/>
      <c r="C234" s="245"/>
      <c r="D234" s="235" t="s">
        <v>152</v>
      </c>
      <c r="E234" s="246" t="s">
        <v>19</v>
      </c>
      <c r="F234" s="247" t="s">
        <v>260</v>
      </c>
      <c r="G234" s="245"/>
      <c r="H234" s="248">
        <v>168.49000000000001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152</v>
      </c>
      <c r="AU234" s="254" t="s">
        <v>84</v>
      </c>
      <c r="AV234" s="14" t="s">
        <v>84</v>
      </c>
      <c r="AW234" s="14" t="s">
        <v>33</v>
      </c>
      <c r="AX234" s="14" t="s">
        <v>71</v>
      </c>
      <c r="AY234" s="254" t="s">
        <v>141</v>
      </c>
    </row>
    <row r="235" s="14" customFormat="1">
      <c r="A235" s="14"/>
      <c r="B235" s="244"/>
      <c r="C235" s="245"/>
      <c r="D235" s="235" t="s">
        <v>152</v>
      </c>
      <c r="E235" s="246" t="s">
        <v>19</v>
      </c>
      <c r="F235" s="247" t="s">
        <v>172</v>
      </c>
      <c r="G235" s="245"/>
      <c r="H235" s="248">
        <v>-38.649999999999999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152</v>
      </c>
      <c r="AU235" s="254" t="s">
        <v>84</v>
      </c>
      <c r="AV235" s="14" t="s">
        <v>84</v>
      </c>
      <c r="AW235" s="14" t="s">
        <v>33</v>
      </c>
      <c r="AX235" s="14" t="s">
        <v>71</v>
      </c>
      <c r="AY235" s="254" t="s">
        <v>141</v>
      </c>
    </row>
    <row r="236" s="15" customFormat="1">
      <c r="A236" s="15"/>
      <c r="B236" s="255"/>
      <c r="C236" s="256"/>
      <c r="D236" s="235" t="s">
        <v>152</v>
      </c>
      <c r="E236" s="257" t="s">
        <v>19</v>
      </c>
      <c r="F236" s="258" t="s">
        <v>155</v>
      </c>
      <c r="G236" s="256"/>
      <c r="H236" s="259">
        <v>302.65500000000009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152</v>
      </c>
      <c r="AU236" s="265" t="s">
        <v>84</v>
      </c>
      <c r="AV236" s="15" t="s">
        <v>148</v>
      </c>
      <c r="AW236" s="15" t="s">
        <v>33</v>
      </c>
      <c r="AX236" s="15" t="s">
        <v>78</v>
      </c>
      <c r="AY236" s="265" t="s">
        <v>141</v>
      </c>
    </row>
    <row r="237" s="2" customFormat="1" ht="24.15" customHeight="1">
      <c r="A237" s="41"/>
      <c r="B237" s="42"/>
      <c r="C237" s="215" t="s">
        <v>300</v>
      </c>
      <c r="D237" s="215" t="s">
        <v>143</v>
      </c>
      <c r="E237" s="216" t="s">
        <v>301</v>
      </c>
      <c r="F237" s="217" t="s">
        <v>302</v>
      </c>
      <c r="G237" s="218" t="s">
        <v>203</v>
      </c>
      <c r="H237" s="219">
        <v>0.079000000000000001</v>
      </c>
      <c r="I237" s="220"/>
      <c r="J237" s="221">
        <f>ROUND(I237*H237,2)</f>
        <v>0</v>
      </c>
      <c r="K237" s="217" t="s">
        <v>147</v>
      </c>
      <c r="L237" s="47"/>
      <c r="M237" s="222" t="s">
        <v>19</v>
      </c>
      <c r="N237" s="223" t="s">
        <v>43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244</v>
      </c>
      <c r="AT237" s="226" t="s">
        <v>143</v>
      </c>
      <c r="AU237" s="226" t="s">
        <v>84</v>
      </c>
      <c r="AY237" s="20" t="s">
        <v>141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84</v>
      </c>
      <c r="BK237" s="227">
        <f>ROUND(I237*H237,2)</f>
        <v>0</v>
      </c>
      <c r="BL237" s="20" t="s">
        <v>244</v>
      </c>
      <c r="BM237" s="226" t="s">
        <v>303</v>
      </c>
    </row>
    <row r="238" s="2" customFormat="1">
      <c r="A238" s="41"/>
      <c r="B238" s="42"/>
      <c r="C238" s="43"/>
      <c r="D238" s="228" t="s">
        <v>150</v>
      </c>
      <c r="E238" s="43"/>
      <c r="F238" s="229" t="s">
        <v>304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150</v>
      </c>
      <c r="AU238" s="20" t="s">
        <v>84</v>
      </c>
    </row>
    <row r="239" s="12" customFormat="1" ht="22.8" customHeight="1">
      <c r="A239" s="12"/>
      <c r="B239" s="199"/>
      <c r="C239" s="200"/>
      <c r="D239" s="201" t="s">
        <v>70</v>
      </c>
      <c r="E239" s="213" t="s">
        <v>305</v>
      </c>
      <c r="F239" s="213" t="s">
        <v>306</v>
      </c>
      <c r="G239" s="200"/>
      <c r="H239" s="200"/>
      <c r="I239" s="203"/>
      <c r="J239" s="214">
        <f>BK239</f>
        <v>0</v>
      </c>
      <c r="K239" s="200"/>
      <c r="L239" s="205"/>
      <c r="M239" s="206"/>
      <c r="N239" s="207"/>
      <c r="O239" s="207"/>
      <c r="P239" s="208">
        <f>SUM(P240:P249)</f>
        <v>0</v>
      </c>
      <c r="Q239" s="207"/>
      <c r="R239" s="208">
        <f>SUM(R240:R249)</f>
        <v>0</v>
      </c>
      <c r="S239" s="207"/>
      <c r="T239" s="209">
        <f>SUM(T240:T249)</f>
        <v>0.51777499999999999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0" t="s">
        <v>84</v>
      </c>
      <c r="AT239" s="211" t="s">
        <v>70</v>
      </c>
      <c r="AU239" s="211" t="s">
        <v>78</v>
      </c>
      <c r="AY239" s="210" t="s">
        <v>141</v>
      </c>
      <c r="BK239" s="212">
        <f>SUM(BK240:BK249)</f>
        <v>0</v>
      </c>
    </row>
    <row r="240" s="2" customFormat="1" ht="16.5" customHeight="1">
      <c r="A240" s="41"/>
      <c r="B240" s="42"/>
      <c r="C240" s="215" t="s">
        <v>307</v>
      </c>
      <c r="D240" s="215" t="s">
        <v>143</v>
      </c>
      <c r="E240" s="216" t="s">
        <v>308</v>
      </c>
      <c r="F240" s="217" t="s">
        <v>309</v>
      </c>
      <c r="G240" s="218" t="s">
        <v>165</v>
      </c>
      <c r="H240" s="219">
        <v>16.625</v>
      </c>
      <c r="I240" s="220"/>
      <c r="J240" s="221">
        <f>ROUND(I240*H240,2)</f>
        <v>0</v>
      </c>
      <c r="K240" s="217" t="s">
        <v>147</v>
      </c>
      <c r="L240" s="47"/>
      <c r="M240" s="222" t="s">
        <v>19</v>
      </c>
      <c r="N240" s="223" t="s">
        <v>43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0.031</v>
      </c>
      <c r="T240" s="225">
        <f>S240*H240</f>
        <v>0.51537500000000003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244</v>
      </c>
      <c r="AT240" s="226" t="s">
        <v>143</v>
      </c>
      <c r="AU240" s="226" t="s">
        <v>84</v>
      </c>
      <c r="AY240" s="20" t="s">
        <v>141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84</v>
      </c>
      <c r="BK240" s="227">
        <f>ROUND(I240*H240,2)</f>
        <v>0</v>
      </c>
      <c r="BL240" s="20" t="s">
        <v>244</v>
      </c>
      <c r="BM240" s="226" t="s">
        <v>310</v>
      </c>
    </row>
    <row r="241" s="2" customFormat="1">
      <c r="A241" s="41"/>
      <c r="B241" s="42"/>
      <c r="C241" s="43"/>
      <c r="D241" s="228" t="s">
        <v>150</v>
      </c>
      <c r="E241" s="43"/>
      <c r="F241" s="229" t="s">
        <v>311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150</v>
      </c>
      <c r="AU241" s="20" t="s">
        <v>84</v>
      </c>
    </row>
    <row r="242" s="13" customFormat="1">
      <c r="A242" s="13"/>
      <c r="B242" s="233"/>
      <c r="C242" s="234"/>
      <c r="D242" s="235" t="s">
        <v>152</v>
      </c>
      <c r="E242" s="236" t="s">
        <v>19</v>
      </c>
      <c r="F242" s="237" t="s">
        <v>168</v>
      </c>
      <c r="G242" s="234"/>
      <c r="H242" s="236" t="s">
        <v>19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152</v>
      </c>
      <c r="AU242" s="243" t="s">
        <v>84</v>
      </c>
      <c r="AV242" s="13" t="s">
        <v>78</v>
      </c>
      <c r="AW242" s="13" t="s">
        <v>33</v>
      </c>
      <c r="AX242" s="13" t="s">
        <v>71</v>
      </c>
      <c r="AY242" s="243" t="s">
        <v>141</v>
      </c>
    </row>
    <row r="243" s="14" customFormat="1">
      <c r="A243" s="14"/>
      <c r="B243" s="244"/>
      <c r="C243" s="245"/>
      <c r="D243" s="235" t="s">
        <v>152</v>
      </c>
      <c r="E243" s="246" t="s">
        <v>19</v>
      </c>
      <c r="F243" s="247" t="s">
        <v>312</v>
      </c>
      <c r="G243" s="245"/>
      <c r="H243" s="248">
        <v>16.625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152</v>
      </c>
      <c r="AU243" s="254" t="s">
        <v>84</v>
      </c>
      <c r="AV243" s="14" t="s">
        <v>84</v>
      </c>
      <c r="AW243" s="14" t="s">
        <v>33</v>
      </c>
      <c r="AX243" s="14" t="s">
        <v>71</v>
      </c>
      <c r="AY243" s="254" t="s">
        <v>141</v>
      </c>
    </row>
    <row r="244" s="15" customFormat="1">
      <c r="A244" s="15"/>
      <c r="B244" s="255"/>
      <c r="C244" s="256"/>
      <c r="D244" s="235" t="s">
        <v>152</v>
      </c>
      <c r="E244" s="257" t="s">
        <v>19</v>
      </c>
      <c r="F244" s="258" t="s">
        <v>155</v>
      </c>
      <c r="G244" s="256"/>
      <c r="H244" s="259">
        <v>16.625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5" t="s">
        <v>152</v>
      </c>
      <c r="AU244" s="265" t="s">
        <v>84</v>
      </c>
      <c r="AV244" s="15" t="s">
        <v>148</v>
      </c>
      <c r="AW244" s="15" t="s">
        <v>33</v>
      </c>
      <c r="AX244" s="15" t="s">
        <v>78</v>
      </c>
      <c r="AY244" s="265" t="s">
        <v>141</v>
      </c>
    </row>
    <row r="245" s="2" customFormat="1" ht="16.5" customHeight="1">
      <c r="A245" s="41"/>
      <c r="B245" s="42"/>
      <c r="C245" s="215" t="s">
        <v>313</v>
      </c>
      <c r="D245" s="215" t="s">
        <v>143</v>
      </c>
      <c r="E245" s="216" t="s">
        <v>314</v>
      </c>
      <c r="F245" s="217" t="s">
        <v>315</v>
      </c>
      <c r="G245" s="218" t="s">
        <v>243</v>
      </c>
      <c r="H245" s="219">
        <v>6</v>
      </c>
      <c r="I245" s="220"/>
      <c r="J245" s="221">
        <f>ROUND(I245*H245,2)</f>
        <v>0</v>
      </c>
      <c r="K245" s="217" t="s">
        <v>147</v>
      </c>
      <c r="L245" s="47"/>
      <c r="M245" s="222" t="s">
        <v>19</v>
      </c>
      <c r="N245" s="223" t="s">
        <v>43</v>
      </c>
      <c r="O245" s="87"/>
      <c r="P245" s="224">
        <f>O245*H245</f>
        <v>0</v>
      </c>
      <c r="Q245" s="224">
        <v>0</v>
      </c>
      <c r="R245" s="224">
        <f>Q245*H245</f>
        <v>0</v>
      </c>
      <c r="S245" s="224">
        <v>0.00040000000000000002</v>
      </c>
      <c r="T245" s="225">
        <f>S245*H245</f>
        <v>0.0024000000000000002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244</v>
      </c>
      <c r="AT245" s="226" t="s">
        <v>143</v>
      </c>
      <c r="AU245" s="226" t="s">
        <v>84</v>
      </c>
      <c r="AY245" s="20" t="s">
        <v>141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84</v>
      </c>
      <c r="BK245" s="227">
        <f>ROUND(I245*H245,2)</f>
        <v>0</v>
      </c>
      <c r="BL245" s="20" t="s">
        <v>244</v>
      </c>
      <c r="BM245" s="226" t="s">
        <v>316</v>
      </c>
    </row>
    <row r="246" s="2" customFormat="1">
      <c r="A246" s="41"/>
      <c r="B246" s="42"/>
      <c r="C246" s="43"/>
      <c r="D246" s="228" t="s">
        <v>150</v>
      </c>
      <c r="E246" s="43"/>
      <c r="F246" s="229" t="s">
        <v>317</v>
      </c>
      <c r="G246" s="43"/>
      <c r="H246" s="43"/>
      <c r="I246" s="230"/>
      <c r="J246" s="43"/>
      <c r="K246" s="43"/>
      <c r="L246" s="47"/>
      <c r="M246" s="231"/>
      <c r="N246" s="232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150</v>
      </c>
      <c r="AU246" s="20" t="s">
        <v>84</v>
      </c>
    </row>
    <row r="247" s="13" customFormat="1">
      <c r="A247" s="13"/>
      <c r="B247" s="233"/>
      <c r="C247" s="234"/>
      <c r="D247" s="235" t="s">
        <v>152</v>
      </c>
      <c r="E247" s="236" t="s">
        <v>19</v>
      </c>
      <c r="F247" s="237" t="s">
        <v>168</v>
      </c>
      <c r="G247" s="234"/>
      <c r="H247" s="236" t="s">
        <v>19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152</v>
      </c>
      <c r="AU247" s="243" t="s">
        <v>84</v>
      </c>
      <c r="AV247" s="13" t="s">
        <v>78</v>
      </c>
      <c r="AW247" s="13" t="s">
        <v>33</v>
      </c>
      <c r="AX247" s="13" t="s">
        <v>71</v>
      </c>
      <c r="AY247" s="243" t="s">
        <v>141</v>
      </c>
    </row>
    <row r="248" s="14" customFormat="1">
      <c r="A248" s="14"/>
      <c r="B248" s="244"/>
      <c r="C248" s="245"/>
      <c r="D248" s="235" t="s">
        <v>152</v>
      </c>
      <c r="E248" s="246" t="s">
        <v>19</v>
      </c>
      <c r="F248" s="247" t="s">
        <v>187</v>
      </c>
      <c r="G248" s="245"/>
      <c r="H248" s="248">
        <v>6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152</v>
      </c>
      <c r="AU248" s="254" t="s">
        <v>84</v>
      </c>
      <c r="AV248" s="14" t="s">
        <v>84</v>
      </c>
      <c r="AW248" s="14" t="s">
        <v>33</v>
      </c>
      <c r="AX248" s="14" t="s">
        <v>71</v>
      </c>
      <c r="AY248" s="254" t="s">
        <v>141</v>
      </c>
    </row>
    <row r="249" s="15" customFormat="1">
      <c r="A249" s="15"/>
      <c r="B249" s="255"/>
      <c r="C249" s="256"/>
      <c r="D249" s="235" t="s">
        <v>152</v>
      </c>
      <c r="E249" s="257" t="s">
        <v>19</v>
      </c>
      <c r="F249" s="258" t="s">
        <v>155</v>
      </c>
      <c r="G249" s="256"/>
      <c r="H249" s="259">
        <v>6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5" t="s">
        <v>152</v>
      </c>
      <c r="AU249" s="265" t="s">
        <v>84</v>
      </c>
      <c r="AV249" s="15" t="s">
        <v>148</v>
      </c>
      <c r="AW249" s="15" t="s">
        <v>33</v>
      </c>
      <c r="AX249" s="15" t="s">
        <v>78</v>
      </c>
      <c r="AY249" s="265" t="s">
        <v>141</v>
      </c>
    </row>
    <row r="250" s="12" customFormat="1" ht="25.92" customHeight="1">
      <c r="A250" s="12"/>
      <c r="B250" s="199"/>
      <c r="C250" s="200"/>
      <c r="D250" s="201" t="s">
        <v>70</v>
      </c>
      <c r="E250" s="202" t="s">
        <v>318</v>
      </c>
      <c r="F250" s="202" t="s">
        <v>319</v>
      </c>
      <c r="G250" s="200"/>
      <c r="H250" s="200"/>
      <c r="I250" s="203"/>
      <c r="J250" s="204">
        <f>BK250</f>
        <v>0</v>
      </c>
      <c r="K250" s="200"/>
      <c r="L250" s="205"/>
      <c r="M250" s="206"/>
      <c r="N250" s="207"/>
      <c r="O250" s="207"/>
      <c r="P250" s="208">
        <f>SUM(P251:P254)</f>
        <v>0</v>
      </c>
      <c r="Q250" s="207"/>
      <c r="R250" s="208">
        <f>SUM(R251:R254)</f>
        <v>0</v>
      </c>
      <c r="S250" s="207"/>
      <c r="T250" s="209">
        <f>SUM(T251:T254)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0" t="s">
        <v>148</v>
      </c>
      <c r="AT250" s="211" t="s">
        <v>70</v>
      </c>
      <c r="AU250" s="211" t="s">
        <v>71</v>
      </c>
      <c r="AY250" s="210" t="s">
        <v>141</v>
      </c>
      <c r="BK250" s="212">
        <f>SUM(BK251:BK254)</f>
        <v>0</v>
      </c>
    </row>
    <row r="251" s="2" customFormat="1" ht="16.5" customHeight="1">
      <c r="A251" s="41"/>
      <c r="B251" s="42"/>
      <c r="C251" s="215" t="s">
        <v>320</v>
      </c>
      <c r="D251" s="215" t="s">
        <v>143</v>
      </c>
      <c r="E251" s="216" t="s">
        <v>321</v>
      </c>
      <c r="F251" s="217" t="s">
        <v>322</v>
      </c>
      <c r="G251" s="218" t="s">
        <v>323</v>
      </c>
      <c r="H251" s="219">
        <v>2</v>
      </c>
      <c r="I251" s="220"/>
      <c r="J251" s="221">
        <f>ROUND(I251*H251,2)</f>
        <v>0</v>
      </c>
      <c r="K251" s="217" t="s">
        <v>19</v>
      </c>
      <c r="L251" s="47"/>
      <c r="M251" s="222" t="s">
        <v>19</v>
      </c>
      <c r="N251" s="223" t="s">
        <v>43</v>
      </c>
      <c r="O251" s="87"/>
      <c r="P251" s="224">
        <f>O251*H251</f>
        <v>0</v>
      </c>
      <c r="Q251" s="224">
        <v>0</v>
      </c>
      <c r="R251" s="224">
        <f>Q251*H251</f>
        <v>0</v>
      </c>
      <c r="S251" s="224">
        <v>0</v>
      </c>
      <c r="T251" s="225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26" t="s">
        <v>324</v>
      </c>
      <c r="AT251" s="226" t="s">
        <v>143</v>
      </c>
      <c r="AU251" s="226" t="s">
        <v>78</v>
      </c>
      <c r="AY251" s="20" t="s">
        <v>141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0" t="s">
        <v>84</v>
      </c>
      <c r="BK251" s="227">
        <f>ROUND(I251*H251,2)</f>
        <v>0</v>
      </c>
      <c r="BL251" s="20" t="s">
        <v>324</v>
      </c>
      <c r="BM251" s="226" t="s">
        <v>325</v>
      </c>
    </row>
    <row r="252" s="2" customFormat="1">
      <c r="A252" s="41"/>
      <c r="B252" s="42"/>
      <c r="C252" s="43"/>
      <c r="D252" s="235" t="s">
        <v>326</v>
      </c>
      <c r="E252" s="43"/>
      <c r="F252" s="277" t="s">
        <v>327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326</v>
      </c>
      <c r="AU252" s="20" t="s">
        <v>78</v>
      </c>
    </row>
    <row r="253" s="14" customFormat="1">
      <c r="A253" s="14"/>
      <c r="B253" s="244"/>
      <c r="C253" s="245"/>
      <c r="D253" s="235" t="s">
        <v>152</v>
      </c>
      <c r="E253" s="246" t="s">
        <v>19</v>
      </c>
      <c r="F253" s="247" t="s">
        <v>84</v>
      </c>
      <c r="G253" s="245"/>
      <c r="H253" s="248">
        <v>2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152</v>
      </c>
      <c r="AU253" s="254" t="s">
        <v>78</v>
      </c>
      <c r="AV253" s="14" t="s">
        <v>84</v>
      </c>
      <c r="AW253" s="14" t="s">
        <v>33</v>
      </c>
      <c r="AX253" s="14" t="s">
        <v>71</v>
      </c>
      <c r="AY253" s="254" t="s">
        <v>141</v>
      </c>
    </row>
    <row r="254" s="15" customFormat="1">
      <c r="A254" s="15"/>
      <c r="B254" s="255"/>
      <c r="C254" s="256"/>
      <c r="D254" s="235" t="s">
        <v>152</v>
      </c>
      <c r="E254" s="257" t="s">
        <v>19</v>
      </c>
      <c r="F254" s="258" t="s">
        <v>155</v>
      </c>
      <c r="G254" s="256"/>
      <c r="H254" s="259">
        <v>2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5" t="s">
        <v>152</v>
      </c>
      <c r="AU254" s="265" t="s">
        <v>78</v>
      </c>
      <c r="AV254" s="15" t="s">
        <v>148</v>
      </c>
      <c r="AW254" s="15" t="s">
        <v>33</v>
      </c>
      <c r="AX254" s="15" t="s">
        <v>78</v>
      </c>
      <c r="AY254" s="265" t="s">
        <v>141</v>
      </c>
    </row>
    <row r="255" s="12" customFormat="1" ht="25.92" customHeight="1">
      <c r="A255" s="12"/>
      <c r="B255" s="199"/>
      <c r="C255" s="200"/>
      <c r="D255" s="201" t="s">
        <v>70</v>
      </c>
      <c r="E255" s="202" t="s">
        <v>328</v>
      </c>
      <c r="F255" s="202" t="s">
        <v>329</v>
      </c>
      <c r="G255" s="200"/>
      <c r="H255" s="200"/>
      <c r="I255" s="203"/>
      <c r="J255" s="204">
        <f>BK255</f>
        <v>0</v>
      </c>
      <c r="K255" s="200"/>
      <c r="L255" s="205"/>
      <c r="M255" s="206"/>
      <c r="N255" s="207"/>
      <c r="O255" s="207"/>
      <c r="P255" s="208">
        <f>P256</f>
        <v>0</v>
      </c>
      <c r="Q255" s="207"/>
      <c r="R255" s="208">
        <f>R256</f>
        <v>0</v>
      </c>
      <c r="S255" s="207"/>
      <c r="T255" s="209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0" t="s">
        <v>177</v>
      </c>
      <c r="AT255" s="211" t="s">
        <v>70</v>
      </c>
      <c r="AU255" s="211" t="s">
        <v>71</v>
      </c>
      <c r="AY255" s="210" t="s">
        <v>141</v>
      </c>
      <c r="BK255" s="212">
        <f>BK256</f>
        <v>0</v>
      </c>
    </row>
    <row r="256" s="2" customFormat="1" ht="16.5" customHeight="1">
      <c r="A256" s="41"/>
      <c r="B256" s="42"/>
      <c r="C256" s="215" t="s">
        <v>330</v>
      </c>
      <c r="D256" s="215" t="s">
        <v>143</v>
      </c>
      <c r="E256" s="216" t="s">
        <v>331</v>
      </c>
      <c r="F256" s="217" t="s">
        <v>332</v>
      </c>
      <c r="G256" s="218" t="s">
        <v>333</v>
      </c>
      <c r="H256" s="278"/>
      <c r="I256" s="220"/>
      <c r="J256" s="221">
        <f>ROUND(I256*H256,2)</f>
        <v>0</v>
      </c>
      <c r="K256" s="217" t="s">
        <v>19</v>
      </c>
      <c r="L256" s="47"/>
      <c r="M256" s="279" t="s">
        <v>19</v>
      </c>
      <c r="N256" s="280" t="s">
        <v>43</v>
      </c>
      <c r="O256" s="281"/>
      <c r="P256" s="282">
        <f>O256*H256</f>
        <v>0</v>
      </c>
      <c r="Q256" s="282">
        <v>0</v>
      </c>
      <c r="R256" s="282">
        <f>Q256*H256</f>
        <v>0</v>
      </c>
      <c r="S256" s="282">
        <v>0</v>
      </c>
      <c r="T256" s="283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148</v>
      </c>
      <c r="AT256" s="226" t="s">
        <v>143</v>
      </c>
      <c r="AU256" s="226" t="s">
        <v>78</v>
      </c>
      <c r="AY256" s="20" t="s">
        <v>141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84</v>
      </c>
      <c r="BK256" s="227">
        <f>ROUND(I256*H256,2)</f>
        <v>0</v>
      </c>
      <c r="BL256" s="20" t="s">
        <v>148</v>
      </c>
      <c r="BM256" s="226" t="s">
        <v>334</v>
      </c>
    </row>
    <row r="257" s="2" customFormat="1" ht="6.96" customHeight="1">
      <c r="A257" s="41"/>
      <c r="B257" s="62"/>
      <c r="C257" s="63"/>
      <c r="D257" s="63"/>
      <c r="E257" s="63"/>
      <c r="F257" s="63"/>
      <c r="G257" s="63"/>
      <c r="H257" s="63"/>
      <c r="I257" s="63"/>
      <c r="J257" s="63"/>
      <c r="K257" s="63"/>
      <c r="L257" s="47"/>
      <c r="M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</sheetData>
  <sheetProtection sheet="1" autoFilter="0" formatColumns="0" formatRows="0" objects="1" scenarios="1" spinCount="100000" saltValue="EWGy3+CfUThv7IZHuMRrnCRfdMrwAWoe3ZM5Jjnf1QIB4H5O7D9NCHKSTaBWR2Y7jTtHgtOb6r3Itw7c4CGcjA==" hashValue="+XH8nvRvd/FGu3gqfNGMPBi3KvxUhdQGhGuBzVa7wPSSZEnjZbKZ6b3oKN/EPCGMUhepPl3CdaZrJ0wXmLMhnw==" algorithmName="SHA-512" password="CC35"/>
  <autoFilter ref="C97:K25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02" r:id="rId1" display="https://podminky.urs.cz/item/CS_URS_2024_02/119003131"/>
    <hyperlink ref="F107" r:id="rId2" display="https://podminky.urs.cz/item/CS_URS_2024_02/119003132"/>
    <hyperlink ref="F113" r:id="rId3" display="https://podminky.urs.cz/item/CS_URS_2024_02/952902121"/>
    <hyperlink ref="F121" r:id="rId4" display="https://podminky.urs.cz/item/CS_URS_2024_02/965045113"/>
    <hyperlink ref="F129" r:id="rId5" display="https://podminky.urs.cz/item/CS_URS_2024_02/965082933"/>
    <hyperlink ref="F137" r:id="rId6" display="https://podminky.urs.cz/item/CS_URS_2024_02/966080103"/>
    <hyperlink ref="F151" r:id="rId7" display="https://podminky.urs.cz/item/CS_URS_2024_02/997013118"/>
    <hyperlink ref="F153" r:id="rId8" display="https://podminky.urs.cz/item/CS_URS_2024_02/997013501"/>
    <hyperlink ref="F155" r:id="rId9" display="https://podminky.urs.cz/item/CS_URS_2024_02/997013509"/>
    <hyperlink ref="F160" r:id="rId10" display="https://podminky.urs.cz/item/CS_URS_2024_02/997013631"/>
    <hyperlink ref="F165" r:id="rId11" display="https://podminky.urs.cz/item/CS_URS_2024_02/997013645"/>
    <hyperlink ref="F170" r:id="rId12" display="https://podminky.urs.cz/item/CS_URS_2024_02/998011011"/>
    <hyperlink ref="F174" r:id="rId13" display="https://podminky.urs.cz/item/CS_URS_2024_02/712300845"/>
    <hyperlink ref="F179" r:id="rId14" display="https://podminky.urs.cz/item/CS_URS_2024_02/712331801"/>
    <hyperlink ref="F187" r:id="rId15" display="https://podminky.urs.cz/item/CS_URS_2024_02/712340833"/>
    <hyperlink ref="F196" r:id="rId16" display="https://podminky.urs.cz/item/CS_URS_2024_02/713140823"/>
    <hyperlink ref="F204" r:id="rId17" display="https://podminky.urs.cz/item/CS_URS_2024_02/713140861"/>
    <hyperlink ref="F213" r:id="rId18" display="https://podminky.urs.cz/item/CS_URS_2024_02/764002841"/>
    <hyperlink ref="F219" r:id="rId19" display="https://podminky.urs.cz/item/CS_URS_2024_02/764004801"/>
    <hyperlink ref="F224" r:id="rId20" display="https://podminky.urs.cz/item/CS_URS_2024_02/764004861"/>
    <hyperlink ref="F230" r:id="rId21" display="https://podminky.urs.cz/item/CS_URS_2024_02/765192001"/>
    <hyperlink ref="F238" r:id="rId22" display="https://podminky.urs.cz/item/CS_URS_2024_02/998765114"/>
    <hyperlink ref="F241" r:id="rId23" display="https://podminky.urs.cz/item/CS_URS_2024_02/767311861"/>
    <hyperlink ref="F246" r:id="rId24" display="https://podminky.urs.cz/item/CS_URS_2024_02/7678108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střešního pláště, bytový dům č.p. 891 na ul.Obránců míru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106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335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18. 7. 2024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35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37</v>
      </c>
      <c r="E32" s="41"/>
      <c r="F32" s="41"/>
      <c r="G32" s="41"/>
      <c r="H32" s="41"/>
      <c r="I32" s="41"/>
      <c r="J32" s="156">
        <f>ROUND(J96,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39</v>
      </c>
      <c r="G34" s="41"/>
      <c r="H34" s="41"/>
      <c r="I34" s="157" t="s">
        <v>38</v>
      </c>
      <c r="J34" s="157" t="s">
        <v>40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41</v>
      </c>
      <c r="E35" s="145" t="s">
        <v>42</v>
      </c>
      <c r="F35" s="159">
        <f>ROUND((SUM(BE96:BE189)),  2)</f>
        <v>0</v>
      </c>
      <c r="G35" s="41"/>
      <c r="H35" s="41"/>
      <c r="I35" s="160">
        <v>0.20999999999999999</v>
      </c>
      <c r="J35" s="159">
        <f>ROUND(((SUM(BE96:BE189))*I35),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43</v>
      </c>
      <c r="F36" s="159">
        <f>ROUND((SUM(BF96:BF189)),  2)</f>
        <v>0</v>
      </c>
      <c r="G36" s="41"/>
      <c r="H36" s="41"/>
      <c r="I36" s="160">
        <v>0.12</v>
      </c>
      <c r="J36" s="159">
        <f>ROUND(((SUM(BF96:BF189))*I36),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ROUND((SUM(BG96:BG189)),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45</v>
      </c>
      <c r="F38" s="159">
        <f>ROUND((SUM(BH96:BH189)),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46</v>
      </c>
      <c r="F39" s="159">
        <f>ROUND((SUM(BI96:BI189)),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47</v>
      </c>
      <c r="E41" s="163"/>
      <c r="F41" s="163"/>
      <c r="G41" s="164" t="s">
        <v>48</v>
      </c>
      <c r="H41" s="165" t="s">
        <v>49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Rekonstrukce střešního pláště, bytový dům č.p. 891 na ul.Obránců míru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106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012 - Bourací práce střechy 3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18. 7. 2024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Město Kopřivnice, Štefánikova 1163/12,Kopřivnice</v>
      </c>
      <c r="G58" s="43"/>
      <c r="H58" s="43"/>
      <c r="I58" s="35" t="s">
        <v>31</v>
      </c>
      <c r="J58" s="39" t="str">
        <f>E23</f>
        <v>Architektura &amp; interiér, Šimůnek &amp; partners, VM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69</v>
      </c>
      <c r="D63" s="43"/>
      <c r="E63" s="43"/>
      <c r="F63" s="43"/>
      <c r="G63" s="43"/>
      <c r="H63" s="43"/>
      <c r="I63" s="43"/>
      <c r="J63" s="105">
        <f>J96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J97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J98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116</v>
      </c>
      <c r="E66" s="185"/>
      <c r="F66" s="185"/>
      <c r="G66" s="185"/>
      <c r="H66" s="185"/>
      <c r="I66" s="185"/>
      <c r="J66" s="186">
        <f>J119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117</v>
      </c>
      <c r="E67" s="185"/>
      <c r="F67" s="185"/>
      <c r="G67" s="185"/>
      <c r="H67" s="185"/>
      <c r="I67" s="185"/>
      <c r="J67" s="186">
        <f>J138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118</v>
      </c>
      <c r="E68" s="180"/>
      <c r="F68" s="180"/>
      <c r="G68" s="180"/>
      <c r="H68" s="180"/>
      <c r="I68" s="180"/>
      <c r="J68" s="181">
        <f>J141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8"/>
      <c r="D69" s="184" t="s">
        <v>119</v>
      </c>
      <c r="E69" s="185"/>
      <c r="F69" s="185"/>
      <c r="G69" s="185"/>
      <c r="H69" s="185"/>
      <c r="I69" s="185"/>
      <c r="J69" s="186">
        <f>J142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121</v>
      </c>
      <c r="E70" s="185"/>
      <c r="F70" s="185"/>
      <c r="G70" s="185"/>
      <c r="H70" s="185"/>
      <c r="I70" s="185"/>
      <c r="J70" s="186">
        <f>J153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122</v>
      </c>
      <c r="E71" s="185"/>
      <c r="F71" s="185"/>
      <c r="G71" s="185"/>
      <c r="H71" s="185"/>
      <c r="I71" s="185"/>
      <c r="J71" s="186">
        <f>J164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123</v>
      </c>
      <c r="E72" s="185"/>
      <c r="F72" s="185"/>
      <c r="G72" s="185"/>
      <c r="H72" s="185"/>
      <c r="I72" s="185"/>
      <c r="J72" s="186">
        <f>J177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77"/>
      <c r="C73" s="178"/>
      <c r="D73" s="179" t="s">
        <v>124</v>
      </c>
      <c r="E73" s="180"/>
      <c r="F73" s="180"/>
      <c r="G73" s="180"/>
      <c r="H73" s="180"/>
      <c r="I73" s="180"/>
      <c r="J73" s="181">
        <f>J183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77"/>
      <c r="C74" s="178"/>
      <c r="D74" s="179" t="s">
        <v>125</v>
      </c>
      <c r="E74" s="180"/>
      <c r="F74" s="180"/>
      <c r="G74" s="180"/>
      <c r="H74" s="180"/>
      <c r="I74" s="180"/>
      <c r="J74" s="181">
        <f>J188</f>
        <v>0</v>
      </c>
      <c r="K74" s="178"/>
      <c r="L74" s="18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126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72" t="str">
        <f>E7</f>
        <v>Rekonstrukce střešního pláště, bytový dům č.p. 891 na ul.Obránců míru</v>
      </c>
      <c r="F84" s="35"/>
      <c r="G84" s="35"/>
      <c r="H84" s="35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" customFormat="1" ht="12" customHeight="1">
      <c r="B85" s="24"/>
      <c r="C85" s="35" t="s">
        <v>105</v>
      </c>
      <c r="D85" s="25"/>
      <c r="E85" s="25"/>
      <c r="F85" s="25"/>
      <c r="G85" s="25"/>
      <c r="H85" s="25"/>
      <c r="I85" s="25"/>
      <c r="J85" s="25"/>
      <c r="K85" s="25"/>
      <c r="L85" s="23"/>
    </row>
    <row r="86" s="2" customFormat="1" ht="16.5" customHeight="1">
      <c r="A86" s="41"/>
      <c r="B86" s="42"/>
      <c r="C86" s="43"/>
      <c r="D86" s="43"/>
      <c r="E86" s="172" t="s">
        <v>106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107</v>
      </c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6.5" customHeight="1">
      <c r="A88" s="41"/>
      <c r="B88" s="42"/>
      <c r="C88" s="43"/>
      <c r="D88" s="43"/>
      <c r="E88" s="72" t="str">
        <f>E11</f>
        <v>012 - Bourací práce střechy 3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21</v>
      </c>
      <c r="D90" s="43"/>
      <c r="E90" s="43"/>
      <c r="F90" s="30" t="str">
        <f>F14</f>
        <v xml:space="preserve"> </v>
      </c>
      <c r="G90" s="43"/>
      <c r="H90" s="43"/>
      <c r="I90" s="35" t="s">
        <v>23</v>
      </c>
      <c r="J90" s="75" t="str">
        <f>IF(J14="","",J14)</f>
        <v>18. 7. 2024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40.05" customHeight="1">
      <c r="A92" s="41"/>
      <c r="B92" s="42"/>
      <c r="C92" s="35" t="s">
        <v>25</v>
      </c>
      <c r="D92" s="43"/>
      <c r="E92" s="43"/>
      <c r="F92" s="30" t="str">
        <f>E17</f>
        <v>Město Kopřivnice, Štefánikova 1163/12,Kopřivnice</v>
      </c>
      <c r="G92" s="43"/>
      <c r="H92" s="43"/>
      <c r="I92" s="35" t="s">
        <v>31</v>
      </c>
      <c r="J92" s="39" t="str">
        <f>E23</f>
        <v>Architektura &amp; interiér, Šimůnek &amp; partners, VM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29</v>
      </c>
      <c r="D93" s="43"/>
      <c r="E93" s="43"/>
      <c r="F93" s="30" t="str">
        <f>IF(E20="","",E20)</f>
        <v>Vyplň údaj</v>
      </c>
      <c r="G93" s="43"/>
      <c r="H93" s="43"/>
      <c r="I93" s="35" t="s">
        <v>34</v>
      </c>
      <c r="J93" s="39" t="str">
        <f>E26</f>
        <v xml:space="preserve"> 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0.32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11" customFormat="1" ht="29.28" customHeight="1">
      <c r="A95" s="188"/>
      <c r="B95" s="189"/>
      <c r="C95" s="190" t="s">
        <v>127</v>
      </c>
      <c r="D95" s="191" t="s">
        <v>56</v>
      </c>
      <c r="E95" s="191" t="s">
        <v>52</v>
      </c>
      <c r="F95" s="191" t="s">
        <v>53</v>
      </c>
      <c r="G95" s="191" t="s">
        <v>128</v>
      </c>
      <c r="H95" s="191" t="s">
        <v>129</v>
      </c>
      <c r="I95" s="191" t="s">
        <v>130</v>
      </c>
      <c r="J95" s="191" t="s">
        <v>111</v>
      </c>
      <c r="K95" s="192" t="s">
        <v>131</v>
      </c>
      <c r="L95" s="193"/>
      <c r="M95" s="95" t="s">
        <v>19</v>
      </c>
      <c r="N95" s="96" t="s">
        <v>41</v>
      </c>
      <c r="O95" s="96" t="s">
        <v>132</v>
      </c>
      <c r="P95" s="96" t="s">
        <v>133</v>
      </c>
      <c r="Q95" s="96" t="s">
        <v>134</v>
      </c>
      <c r="R95" s="96" t="s">
        <v>135</v>
      </c>
      <c r="S95" s="96" t="s">
        <v>136</v>
      </c>
      <c r="T95" s="97" t="s">
        <v>137</v>
      </c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</row>
    <row r="96" s="2" customFormat="1" ht="22.8" customHeight="1">
      <c r="A96" s="41"/>
      <c r="B96" s="42"/>
      <c r="C96" s="102" t="s">
        <v>138</v>
      </c>
      <c r="D96" s="43"/>
      <c r="E96" s="43"/>
      <c r="F96" s="43"/>
      <c r="G96" s="43"/>
      <c r="H96" s="43"/>
      <c r="I96" s="43"/>
      <c r="J96" s="194">
        <f>BK96</f>
        <v>0</v>
      </c>
      <c r="K96" s="43"/>
      <c r="L96" s="47"/>
      <c r="M96" s="98"/>
      <c r="N96" s="195"/>
      <c r="O96" s="99"/>
      <c r="P96" s="196">
        <f>P97+P141+P183+P188</f>
        <v>0</v>
      </c>
      <c r="Q96" s="99"/>
      <c r="R96" s="196">
        <f>R97+R141+R183+R188</f>
        <v>0.079600799999999999</v>
      </c>
      <c r="S96" s="99"/>
      <c r="T96" s="197">
        <f>T97+T141+T183+T188</f>
        <v>1.7473208000000002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70</v>
      </c>
      <c r="AU96" s="20" t="s">
        <v>112</v>
      </c>
      <c r="BK96" s="198">
        <f>BK97+BK141+BK183+BK188</f>
        <v>0</v>
      </c>
    </row>
    <row r="97" s="12" customFormat="1" ht="25.92" customHeight="1">
      <c r="A97" s="12"/>
      <c r="B97" s="199"/>
      <c r="C97" s="200"/>
      <c r="D97" s="201" t="s">
        <v>70</v>
      </c>
      <c r="E97" s="202" t="s">
        <v>139</v>
      </c>
      <c r="F97" s="202" t="s">
        <v>140</v>
      </c>
      <c r="G97" s="200"/>
      <c r="H97" s="200"/>
      <c r="I97" s="203"/>
      <c r="J97" s="204">
        <f>BK97</f>
        <v>0</v>
      </c>
      <c r="K97" s="200"/>
      <c r="L97" s="205"/>
      <c r="M97" s="206"/>
      <c r="N97" s="207"/>
      <c r="O97" s="207"/>
      <c r="P97" s="208">
        <f>P98+P119+P138</f>
        <v>0</v>
      </c>
      <c r="Q97" s="207"/>
      <c r="R97" s="208">
        <f>R98+R119+R138</f>
        <v>0.054879999999999998</v>
      </c>
      <c r="S97" s="207"/>
      <c r="T97" s="209">
        <f>T98+T119+T138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78</v>
      </c>
      <c r="AT97" s="211" t="s">
        <v>70</v>
      </c>
      <c r="AU97" s="211" t="s">
        <v>71</v>
      </c>
      <c r="AY97" s="210" t="s">
        <v>141</v>
      </c>
      <c r="BK97" s="212">
        <f>BK98+BK119+BK138</f>
        <v>0</v>
      </c>
    </row>
    <row r="98" s="12" customFormat="1" ht="22.8" customHeight="1">
      <c r="A98" s="12"/>
      <c r="B98" s="199"/>
      <c r="C98" s="200"/>
      <c r="D98" s="201" t="s">
        <v>70</v>
      </c>
      <c r="E98" s="213" t="s">
        <v>78</v>
      </c>
      <c r="F98" s="213" t="s">
        <v>142</v>
      </c>
      <c r="G98" s="200"/>
      <c r="H98" s="200"/>
      <c r="I98" s="203"/>
      <c r="J98" s="214">
        <f>BK98</f>
        <v>0</v>
      </c>
      <c r="K98" s="200"/>
      <c r="L98" s="205"/>
      <c r="M98" s="206"/>
      <c r="N98" s="207"/>
      <c r="O98" s="207"/>
      <c r="P98" s="208">
        <f>SUM(P99:P118)</f>
        <v>0</v>
      </c>
      <c r="Q98" s="207"/>
      <c r="R98" s="208">
        <f>SUM(R99:R118)</f>
        <v>0.054879999999999998</v>
      </c>
      <c r="S98" s="207"/>
      <c r="T98" s="209">
        <f>SUM(T99:T118)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78</v>
      </c>
      <c r="AT98" s="211" t="s">
        <v>70</v>
      </c>
      <c r="AU98" s="211" t="s">
        <v>78</v>
      </c>
      <c r="AY98" s="210" t="s">
        <v>141</v>
      </c>
      <c r="BK98" s="212">
        <f>SUM(BK99:BK118)</f>
        <v>0</v>
      </c>
    </row>
    <row r="99" s="2" customFormat="1" ht="16.5" customHeight="1">
      <c r="A99" s="41"/>
      <c r="B99" s="42"/>
      <c r="C99" s="215" t="s">
        <v>78</v>
      </c>
      <c r="D99" s="215" t="s">
        <v>143</v>
      </c>
      <c r="E99" s="216" t="s">
        <v>144</v>
      </c>
      <c r="F99" s="217" t="s">
        <v>145</v>
      </c>
      <c r="G99" s="218" t="s">
        <v>146</v>
      </c>
      <c r="H99" s="219">
        <v>98</v>
      </c>
      <c r="I99" s="220"/>
      <c r="J99" s="221">
        <f>ROUND(I99*H99,2)</f>
        <v>0</v>
      </c>
      <c r="K99" s="217" t="s">
        <v>147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0.00055999999999999995</v>
      </c>
      <c r="R99" s="224">
        <f>Q99*H99</f>
        <v>0.054879999999999998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148</v>
      </c>
      <c r="AT99" s="226" t="s">
        <v>143</v>
      </c>
      <c r="AU99" s="226" t="s">
        <v>84</v>
      </c>
      <c r="AY99" s="20" t="s">
        <v>141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84</v>
      </c>
      <c r="BK99" s="227">
        <f>ROUND(I99*H99,2)</f>
        <v>0</v>
      </c>
      <c r="BL99" s="20" t="s">
        <v>148</v>
      </c>
      <c r="BM99" s="226" t="s">
        <v>336</v>
      </c>
    </row>
    <row r="100" s="2" customFormat="1">
      <c r="A100" s="41"/>
      <c r="B100" s="42"/>
      <c r="C100" s="43"/>
      <c r="D100" s="228" t="s">
        <v>150</v>
      </c>
      <c r="E100" s="43"/>
      <c r="F100" s="229" t="s">
        <v>151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150</v>
      </c>
      <c r="AU100" s="20" t="s">
        <v>84</v>
      </c>
    </row>
    <row r="101" s="13" customFormat="1">
      <c r="A101" s="13"/>
      <c r="B101" s="233"/>
      <c r="C101" s="234"/>
      <c r="D101" s="235" t="s">
        <v>152</v>
      </c>
      <c r="E101" s="236" t="s">
        <v>19</v>
      </c>
      <c r="F101" s="237" t="s">
        <v>153</v>
      </c>
      <c r="G101" s="234"/>
      <c r="H101" s="236" t="s">
        <v>19</v>
      </c>
      <c r="I101" s="238"/>
      <c r="J101" s="234"/>
      <c r="K101" s="234"/>
      <c r="L101" s="239"/>
      <c r="M101" s="240"/>
      <c r="N101" s="241"/>
      <c r="O101" s="241"/>
      <c r="P101" s="241"/>
      <c r="Q101" s="241"/>
      <c r="R101" s="241"/>
      <c r="S101" s="241"/>
      <c r="T101" s="24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3" t="s">
        <v>152</v>
      </c>
      <c r="AU101" s="243" t="s">
        <v>84</v>
      </c>
      <c r="AV101" s="13" t="s">
        <v>78</v>
      </c>
      <c r="AW101" s="13" t="s">
        <v>33</v>
      </c>
      <c r="AX101" s="13" t="s">
        <v>71</v>
      </c>
      <c r="AY101" s="243" t="s">
        <v>141</v>
      </c>
    </row>
    <row r="102" s="14" customFormat="1">
      <c r="A102" s="14"/>
      <c r="B102" s="244"/>
      <c r="C102" s="245"/>
      <c r="D102" s="235" t="s">
        <v>152</v>
      </c>
      <c r="E102" s="246" t="s">
        <v>19</v>
      </c>
      <c r="F102" s="247" t="s">
        <v>154</v>
      </c>
      <c r="G102" s="245"/>
      <c r="H102" s="248">
        <v>98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152</v>
      </c>
      <c r="AU102" s="254" t="s">
        <v>84</v>
      </c>
      <c r="AV102" s="14" t="s">
        <v>84</v>
      </c>
      <c r="AW102" s="14" t="s">
        <v>33</v>
      </c>
      <c r="AX102" s="14" t="s">
        <v>71</v>
      </c>
      <c r="AY102" s="254" t="s">
        <v>141</v>
      </c>
    </row>
    <row r="103" s="15" customFormat="1">
      <c r="A103" s="15"/>
      <c r="B103" s="255"/>
      <c r="C103" s="256"/>
      <c r="D103" s="235" t="s">
        <v>152</v>
      </c>
      <c r="E103" s="257" t="s">
        <v>19</v>
      </c>
      <c r="F103" s="258" t="s">
        <v>155</v>
      </c>
      <c r="G103" s="256"/>
      <c r="H103" s="259">
        <v>98</v>
      </c>
      <c r="I103" s="260"/>
      <c r="J103" s="256"/>
      <c r="K103" s="256"/>
      <c r="L103" s="261"/>
      <c r="M103" s="262"/>
      <c r="N103" s="263"/>
      <c r="O103" s="263"/>
      <c r="P103" s="263"/>
      <c r="Q103" s="263"/>
      <c r="R103" s="263"/>
      <c r="S103" s="263"/>
      <c r="T103" s="26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5" t="s">
        <v>152</v>
      </c>
      <c r="AU103" s="265" t="s">
        <v>84</v>
      </c>
      <c r="AV103" s="15" t="s">
        <v>148</v>
      </c>
      <c r="AW103" s="15" t="s">
        <v>33</v>
      </c>
      <c r="AX103" s="15" t="s">
        <v>78</v>
      </c>
      <c r="AY103" s="265" t="s">
        <v>141</v>
      </c>
    </row>
    <row r="104" s="2" customFormat="1" ht="16.5" customHeight="1">
      <c r="A104" s="41"/>
      <c r="B104" s="42"/>
      <c r="C104" s="215" t="s">
        <v>84</v>
      </c>
      <c r="D104" s="215" t="s">
        <v>143</v>
      </c>
      <c r="E104" s="216" t="s">
        <v>156</v>
      </c>
      <c r="F104" s="217" t="s">
        <v>157</v>
      </c>
      <c r="G104" s="218" t="s">
        <v>146</v>
      </c>
      <c r="H104" s="219">
        <v>98</v>
      </c>
      <c r="I104" s="220"/>
      <c r="J104" s="221">
        <f>ROUND(I104*H104,2)</f>
        <v>0</v>
      </c>
      <c r="K104" s="217" t="s">
        <v>147</v>
      </c>
      <c r="L104" s="47"/>
      <c r="M104" s="222" t="s">
        <v>19</v>
      </c>
      <c r="N104" s="223" t="s">
        <v>43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148</v>
      </c>
      <c r="AT104" s="226" t="s">
        <v>143</v>
      </c>
      <c r="AU104" s="226" t="s">
        <v>84</v>
      </c>
      <c r="AY104" s="20" t="s">
        <v>141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84</v>
      </c>
      <c r="BK104" s="227">
        <f>ROUND(I104*H104,2)</f>
        <v>0</v>
      </c>
      <c r="BL104" s="20" t="s">
        <v>148</v>
      </c>
      <c r="BM104" s="226" t="s">
        <v>337</v>
      </c>
    </row>
    <row r="105" s="2" customFormat="1">
      <c r="A105" s="41"/>
      <c r="B105" s="42"/>
      <c r="C105" s="43"/>
      <c r="D105" s="228" t="s">
        <v>150</v>
      </c>
      <c r="E105" s="43"/>
      <c r="F105" s="229" t="s">
        <v>159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150</v>
      </c>
      <c r="AU105" s="20" t="s">
        <v>84</v>
      </c>
    </row>
    <row r="106" s="13" customFormat="1">
      <c r="A106" s="13"/>
      <c r="B106" s="233"/>
      <c r="C106" s="234"/>
      <c r="D106" s="235" t="s">
        <v>152</v>
      </c>
      <c r="E106" s="236" t="s">
        <v>19</v>
      </c>
      <c r="F106" s="237" t="s">
        <v>153</v>
      </c>
      <c r="G106" s="234"/>
      <c r="H106" s="236" t="s">
        <v>19</v>
      </c>
      <c r="I106" s="238"/>
      <c r="J106" s="234"/>
      <c r="K106" s="234"/>
      <c r="L106" s="239"/>
      <c r="M106" s="240"/>
      <c r="N106" s="241"/>
      <c r="O106" s="241"/>
      <c r="P106" s="241"/>
      <c r="Q106" s="241"/>
      <c r="R106" s="241"/>
      <c r="S106" s="241"/>
      <c r="T106" s="24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3" t="s">
        <v>152</v>
      </c>
      <c r="AU106" s="243" t="s">
        <v>84</v>
      </c>
      <c r="AV106" s="13" t="s">
        <v>78</v>
      </c>
      <c r="AW106" s="13" t="s">
        <v>33</v>
      </c>
      <c r="AX106" s="13" t="s">
        <v>71</v>
      </c>
      <c r="AY106" s="243" t="s">
        <v>141</v>
      </c>
    </row>
    <row r="107" s="14" customFormat="1">
      <c r="A107" s="14"/>
      <c r="B107" s="244"/>
      <c r="C107" s="245"/>
      <c r="D107" s="235" t="s">
        <v>152</v>
      </c>
      <c r="E107" s="246" t="s">
        <v>19</v>
      </c>
      <c r="F107" s="247" t="s">
        <v>154</v>
      </c>
      <c r="G107" s="245"/>
      <c r="H107" s="248">
        <v>98</v>
      </c>
      <c r="I107" s="249"/>
      <c r="J107" s="245"/>
      <c r="K107" s="245"/>
      <c r="L107" s="250"/>
      <c r="M107" s="251"/>
      <c r="N107" s="252"/>
      <c r="O107" s="252"/>
      <c r="P107" s="252"/>
      <c r="Q107" s="252"/>
      <c r="R107" s="252"/>
      <c r="S107" s="252"/>
      <c r="T107" s="25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4" t="s">
        <v>152</v>
      </c>
      <c r="AU107" s="254" t="s">
        <v>84</v>
      </c>
      <c r="AV107" s="14" t="s">
        <v>84</v>
      </c>
      <c r="AW107" s="14" t="s">
        <v>33</v>
      </c>
      <c r="AX107" s="14" t="s">
        <v>71</v>
      </c>
      <c r="AY107" s="254" t="s">
        <v>141</v>
      </c>
    </row>
    <row r="108" s="15" customFormat="1">
      <c r="A108" s="15"/>
      <c r="B108" s="255"/>
      <c r="C108" s="256"/>
      <c r="D108" s="235" t="s">
        <v>152</v>
      </c>
      <c r="E108" s="257" t="s">
        <v>19</v>
      </c>
      <c r="F108" s="258" t="s">
        <v>155</v>
      </c>
      <c r="G108" s="256"/>
      <c r="H108" s="259">
        <v>98</v>
      </c>
      <c r="I108" s="260"/>
      <c r="J108" s="256"/>
      <c r="K108" s="256"/>
      <c r="L108" s="261"/>
      <c r="M108" s="262"/>
      <c r="N108" s="263"/>
      <c r="O108" s="263"/>
      <c r="P108" s="263"/>
      <c r="Q108" s="263"/>
      <c r="R108" s="263"/>
      <c r="S108" s="263"/>
      <c r="T108" s="26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5" t="s">
        <v>152</v>
      </c>
      <c r="AU108" s="265" t="s">
        <v>84</v>
      </c>
      <c r="AV108" s="15" t="s">
        <v>148</v>
      </c>
      <c r="AW108" s="15" t="s">
        <v>33</v>
      </c>
      <c r="AX108" s="15" t="s">
        <v>78</v>
      </c>
      <c r="AY108" s="265" t="s">
        <v>141</v>
      </c>
    </row>
    <row r="109" s="2" customFormat="1" ht="16.5" customHeight="1">
      <c r="A109" s="41"/>
      <c r="B109" s="42"/>
      <c r="C109" s="215" t="s">
        <v>162</v>
      </c>
      <c r="D109" s="215" t="s">
        <v>143</v>
      </c>
      <c r="E109" s="216" t="s">
        <v>163</v>
      </c>
      <c r="F109" s="217" t="s">
        <v>164</v>
      </c>
      <c r="G109" s="218" t="s">
        <v>165</v>
      </c>
      <c r="H109" s="219">
        <v>95.079999999999998</v>
      </c>
      <c r="I109" s="220"/>
      <c r="J109" s="221">
        <f>ROUND(I109*H109,2)</f>
        <v>0</v>
      </c>
      <c r="K109" s="217" t="s">
        <v>147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148</v>
      </c>
      <c r="AT109" s="226" t="s">
        <v>143</v>
      </c>
      <c r="AU109" s="226" t="s">
        <v>84</v>
      </c>
      <c r="AY109" s="20" t="s">
        <v>141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84</v>
      </c>
      <c r="BK109" s="227">
        <f>ROUND(I109*H109,2)</f>
        <v>0</v>
      </c>
      <c r="BL109" s="20" t="s">
        <v>148</v>
      </c>
      <c r="BM109" s="226" t="s">
        <v>338</v>
      </c>
    </row>
    <row r="110" s="2" customFormat="1">
      <c r="A110" s="41"/>
      <c r="B110" s="42"/>
      <c r="C110" s="43"/>
      <c r="D110" s="228" t="s">
        <v>150</v>
      </c>
      <c r="E110" s="43"/>
      <c r="F110" s="229" t="s">
        <v>167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150</v>
      </c>
      <c r="AU110" s="20" t="s">
        <v>84</v>
      </c>
    </row>
    <row r="111" s="13" customFormat="1">
      <c r="A111" s="13"/>
      <c r="B111" s="233"/>
      <c r="C111" s="234"/>
      <c r="D111" s="235" t="s">
        <v>152</v>
      </c>
      <c r="E111" s="236" t="s">
        <v>19</v>
      </c>
      <c r="F111" s="237" t="s">
        <v>339</v>
      </c>
      <c r="G111" s="234"/>
      <c r="H111" s="236" t="s">
        <v>19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152</v>
      </c>
      <c r="AU111" s="243" t="s">
        <v>84</v>
      </c>
      <c r="AV111" s="13" t="s">
        <v>78</v>
      </c>
      <c r="AW111" s="13" t="s">
        <v>33</v>
      </c>
      <c r="AX111" s="13" t="s">
        <v>71</v>
      </c>
      <c r="AY111" s="243" t="s">
        <v>141</v>
      </c>
    </row>
    <row r="112" s="14" customFormat="1">
      <c r="A112" s="14"/>
      <c r="B112" s="244"/>
      <c r="C112" s="245"/>
      <c r="D112" s="235" t="s">
        <v>152</v>
      </c>
      <c r="E112" s="246" t="s">
        <v>19</v>
      </c>
      <c r="F112" s="247" t="s">
        <v>340</v>
      </c>
      <c r="G112" s="245"/>
      <c r="H112" s="248">
        <v>7.0499999999999998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152</v>
      </c>
      <c r="AU112" s="254" t="s">
        <v>84</v>
      </c>
      <c r="AV112" s="14" t="s">
        <v>84</v>
      </c>
      <c r="AW112" s="14" t="s">
        <v>33</v>
      </c>
      <c r="AX112" s="14" t="s">
        <v>71</v>
      </c>
      <c r="AY112" s="254" t="s">
        <v>141</v>
      </c>
    </row>
    <row r="113" s="14" customFormat="1">
      <c r="A113" s="14"/>
      <c r="B113" s="244"/>
      <c r="C113" s="245"/>
      <c r="D113" s="235" t="s">
        <v>152</v>
      </c>
      <c r="E113" s="246" t="s">
        <v>19</v>
      </c>
      <c r="F113" s="247" t="s">
        <v>341</v>
      </c>
      <c r="G113" s="245"/>
      <c r="H113" s="248">
        <v>26.789999999999999</v>
      </c>
      <c r="I113" s="249"/>
      <c r="J113" s="245"/>
      <c r="K113" s="245"/>
      <c r="L113" s="250"/>
      <c r="M113" s="251"/>
      <c r="N113" s="252"/>
      <c r="O113" s="252"/>
      <c r="P113" s="252"/>
      <c r="Q113" s="252"/>
      <c r="R113" s="252"/>
      <c r="S113" s="252"/>
      <c r="T113" s="25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4" t="s">
        <v>152</v>
      </c>
      <c r="AU113" s="254" t="s">
        <v>84</v>
      </c>
      <c r="AV113" s="14" t="s">
        <v>84</v>
      </c>
      <c r="AW113" s="14" t="s">
        <v>33</v>
      </c>
      <c r="AX113" s="14" t="s">
        <v>71</v>
      </c>
      <c r="AY113" s="254" t="s">
        <v>141</v>
      </c>
    </row>
    <row r="114" s="14" customFormat="1">
      <c r="A114" s="14"/>
      <c r="B114" s="244"/>
      <c r="C114" s="245"/>
      <c r="D114" s="235" t="s">
        <v>152</v>
      </c>
      <c r="E114" s="246" t="s">
        <v>19</v>
      </c>
      <c r="F114" s="247" t="s">
        <v>342</v>
      </c>
      <c r="G114" s="245"/>
      <c r="H114" s="248">
        <v>13.699999999999999</v>
      </c>
      <c r="I114" s="249"/>
      <c r="J114" s="245"/>
      <c r="K114" s="245"/>
      <c r="L114" s="250"/>
      <c r="M114" s="251"/>
      <c r="N114" s="252"/>
      <c r="O114" s="252"/>
      <c r="P114" s="252"/>
      <c r="Q114" s="252"/>
      <c r="R114" s="252"/>
      <c r="S114" s="252"/>
      <c r="T114" s="25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4" t="s">
        <v>152</v>
      </c>
      <c r="AU114" s="254" t="s">
        <v>84</v>
      </c>
      <c r="AV114" s="14" t="s">
        <v>84</v>
      </c>
      <c r="AW114" s="14" t="s">
        <v>33</v>
      </c>
      <c r="AX114" s="14" t="s">
        <v>71</v>
      </c>
      <c r="AY114" s="254" t="s">
        <v>141</v>
      </c>
    </row>
    <row r="115" s="14" customFormat="1">
      <c r="A115" s="14"/>
      <c r="B115" s="244"/>
      <c r="C115" s="245"/>
      <c r="D115" s="235" t="s">
        <v>152</v>
      </c>
      <c r="E115" s="246" t="s">
        <v>19</v>
      </c>
      <c r="F115" s="247" t="s">
        <v>342</v>
      </c>
      <c r="G115" s="245"/>
      <c r="H115" s="248">
        <v>13.699999999999999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152</v>
      </c>
      <c r="AU115" s="254" t="s">
        <v>84</v>
      </c>
      <c r="AV115" s="14" t="s">
        <v>84</v>
      </c>
      <c r="AW115" s="14" t="s">
        <v>33</v>
      </c>
      <c r="AX115" s="14" t="s">
        <v>71</v>
      </c>
      <c r="AY115" s="254" t="s">
        <v>141</v>
      </c>
    </row>
    <row r="116" s="14" customFormat="1">
      <c r="A116" s="14"/>
      <c r="B116" s="244"/>
      <c r="C116" s="245"/>
      <c r="D116" s="235" t="s">
        <v>152</v>
      </c>
      <c r="E116" s="246" t="s">
        <v>19</v>
      </c>
      <c r="F116" s="247" t="s">
        <v>341</v>
      </c>
      <c r="G116" s="245"/>
      <c r="H116" s="248">
        <v>26.789999999999999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152</v>
      </c>
      <c r="AU116" s="254" t="s">
        <v>84</v>
      </c>
      <c r="AV116" s="14" t="s">
        <v>84</v>
      </c>
      <c r="AW116" s="14" t="s">
        <v>33</v>
      </c>
      <c r="AX116" s="14" t="s">
        <v>71</v>
      </c>
      <c r="AY116" s="254" t="s">
        <v>141</v>
      </c>
    </row>
    <row r="117" s="14" customFormat="1">
      <c r="A117" s="14"/>
      <c r="B117" s="244"/>
      <c r="C117" s="245"/>
      <c r="D117" s="235" t="s">
        <v>152</v>
      </c>
      <c r="E117" s="246" t="s">
        <v>19</v>
      </c>
      <c r="F117" s="247" t="s">
        <v>340</v>
      </c>
      <c r="G117" s="245"/>
      <c r="H117" s="248">
        <v>7.0499999999999998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152</v>
      </c>
      <c r="AU117" s="254" t="s">
        <v>84</v>
      </c>
      <c r="AV117" s="14" t="s">
        <v>84</v>
      </c>
      <c r="AW117" s="14" t="s">
        <v>33</v>
      </c>
      <c r="AX117" s="14" t="s">
        <v>71</v>
      </c>
      <c r="AY117" s="254" t="s">
        <v>141</v>
      </c>
    </row>
    <row r="118" s="15" customFormat="1">
      <c r="A118" s="15"/>
      <c r="B118" s="255"/>
      <c r="C118" s="256"/>
      <c r="D118" s="235" t="s">
        <v>152</v>
      </c>
      <c r="E118" s="257" t="s">
        <v>19</v>
      </c>
      <c r="F118" s="258" t="s">
        <v>155</v>
      </c>
      <c r="G118" s="256"/>
      <c r="H118" s="259">
        <v>95.079999999999998</v>
      </c>
      <c r="I118" s="260"/>
      <c r="J118" s="256"/>
      <c r="K118" s="256"/>
      <c r="L118" s="261"/>
      <c r="M118" s="262"/>
      <c r="N118" s="263"/>
      <c r="O118" s="263"/>
      <c r="P118" s="263"/>
      <c r="Q118" s="263"/>
      <c r="R118" s="263"/>
      <c r="S118" s="263"/>
      <c r="T118" s="26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5" t="s">
        <v>152</v>
      </c>
      <c r="AU118" s="265" t="s">
        <v>84</v>
      </c>
      <c r="AV118" s="15" t="s">
        <v>148</v>
      </c>
      <c r="AW118" s="15" t="s">
        <v>33</v>
      </c>
      <c r="AX118" s="15" t="s">
        <v>78</v>
      </c>
      <c r="AY118" s="265" t="s">
        <v>141</v>
      </c>
    </row>
    <row r="119" s="12" customFormat="1" ht="22.8" customHeight="1">
      <c r="A119" s="12"/>
      <c r="B119" s="199"/>
      <c r="C119" s="200"/>
      <c r="D119" s="201" t="s">
        <v>70</v>
      </c>
      <c r="E119" s="213" t="s">
        <v>198</v>
      </c>
      <c r="F119" s="213" t="s">
        <v>199</v>
      </c>
      <c r="G119" s="200"/>
      <c r="H119" s="200"/>
      <c r="I119" s="203"/>
      <c r="J119" s="214">
        <f>BK119</f>
        <v>0</v>
      </c>
      <c r="K119" s="200"/>
      <c r="L119" s="205"/>
      <c r="M119" s="206"/>
      <c r="N119" s="207"/>
      <c r="O119" s="207"/>
      <c r="P119" s="208">
        <f>SUM(P120:P137)</f>
        <v>0</v>
      </c>
      <c r="Q119" s="207"/>
      <c r="R119" s="208">
        <f>SUM(R120:R137)</f>
        <v>0</v>
      </c>
      <c r="S119" s="207"/>
      <c r="T119" s="209">
        <f>SUM(T120:T137)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0" t="s">
        <v>78</v>
      </c>
      <c r="AT119" s="211" t="s">
        <v>70</v>
      </c>
      <c r="AU119" s="211" t="s">
        <v>78</v>
      </c>
      <c r="AY119" s="210" t="s">
        <v>141</v>
      </c>
      <c r="BK119" s="212">
        <f>SUM(BK120:BK137)</f>
        <v>0</v>
      </c>
    </row>
    <row r="120" s="2" customFormat="1" ht="24.15" customHeight="1">
      <c r="A120" s="41"/>
      <c r="B120" s="42"/>
      <c r="C120" s="215" t="s">
        <v>148</v>
      </c>
      <c r="D120" s="215" t="s">
        <v>143</v>
      </c>
      <c r="E120" s="216" t="s">
        <v>201</v>
      </c>
      <c r="F120" s="217" t="s">
        <v>202</v>
      </c>
      <c r="G120" s="218" t="s">
        <v>203</v>
      </c>
      <c r="H120" s="219">
        <v>1.7470000000000001</v>
      </c>
      <c r="I120" s="220"/>
      <c r="J120" s="221">
        <f>ROUND(I120*H120,2)</f>
        <v>0</v>
      </c>
      <c r="K120" s="217" t="s">
        <v>147</v>
      </c>
      <c r="L120" s="47"/>
      <c r="M120" s="222" t="s">
        <v>19</v>
      </c>
      <c r="N120" s="223" t="s">
        <v>43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148</v>
      </c>
      <c r="AT120" s="226" t="s">
        <v>143</v>
      </c>
      <c r="AU120" s="226" t="s">
        <v>84</v>
      </c>
      <c r="AY120" s="20" t="s">
        <v>141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84</v>
      </c>
      <c r="BK120" s="227">
        <f>ROUND(I120*H120,2)</f>
        <v>0</v>
      </c>
      <c r="BL120" s="20" t="s">
        <v>148</v>
      </c>
      <c r="BM120" s="226" t="s">
        <v>343</v>
      </c>
    </row>
    <row r="121" s="2" customFormat="1">
      <c r="A121" s="41"/>
      <c r="B121" s="42"/>
      <c r="C121" s="43"/>
      <c r="D121" s="228" t="s">
        <v>150</v>
      </c>
      <c r="E121" s="43"/>
      <c r="F121" s="229" t="s">
        <v>205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150</v>
      </c>
      <c r="AU121" s="20" t="s">
        <v>84</v>
      </c>
    </row>
    <row r="122" s="2" customFormat="1" ht="21.75" customHeight="1">
      <c r="A122" s="41"/>
      <c r="B122" s="42"/>
      <c r="C122" s="215" t="s">
        <v>177</v>
      </c>
      <c r="D122" s="215" t="s">
        <v>143</v>
      </c>
      <c r="E122" s="216" t="s">
        <v>207</v>
      </c>
      <c r="F122" s="217" t="s">
        <v>208</v>
      </c>
      <c r="G122" s="218" t="s">
        <v>203</v>
      </c>
      <c r="H122" s="219">
        <v>1.7470000000000001</v>
      </c>
      <c r="I122" s="220"/>
      <c r="J122" s="221">
        <f>ROUND(I122*H122,2)</f>
        <v>0</v>
      </c>
      <c r="K122" s="217" t="s">
        <v>147</v>
      </c>
      <c r="L122" s="47"/>
      <c r="M122" s="222" t="s">
        <v>19</v>
      </c>
      <c r="N122" s="223" t="s">
        <v>43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148</v>
      </c>
      <c r="AT122" s="226" t="s">
        <v>143</v>
      </c>
      <c r="AU122" s="226" t="s">
        <v>84</v>
      </c>
      <c r="AY122" s="20" t="s">
        <v>141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84</v>
      </c>
      <c r="BK122" s="227">
        <f>ROUND(I122*H122,2)</f>
        <v>0</v>
      </c>
      <c r="BL122" s="20" t="s">
        <v>148</v>
      </c>
      <c r="BM122" s="226" t="s">
        <v>344</v>
      </c>
    </row>
    <row r="123" s="2" customFormat="1">
      <c r="A123" s="41"/>
      <c r="B123" s="42"/>
      <c r="C123" s="43"/>
      <c r="D123" s="228" t="s">
        <v>150</v>
      </c>
      <c r="E123" s="43"/>
      <c r="F123" s="229" t="s">
        <v>210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150</v>
      </c>
      <c r="AU123" s="20" t="s">
        <v>84</v>
      </c>
    </row>
    <row r="124" s="2" customFormat="1" ht="24.15" customHeight="1">
      <c r="A124" s="41"/>
      <c r="B124" s="42"/>
      <c r="C124" s="215" t="s">
        <v>187</v>
      </c>
      <c r="D124" s="215" t="s">
        <v>143</v>
      </c>
      <c r="E124" s="216" t="s">
        <v>211</v>
      </c>
      <c r="F124" s="217" t="s">
        <v>212</v>
      </c>
      <c r="G124" s="218" t="s">
        <v>203</v>
      </c>
      <c r="H124" s="219">
        <v>33.192999999999998</v>
      </c>
      <c r="I124" s="220"/>
      <c r="J124" s="221">
        <f>ROUND(I124*H124,2)</f>
        <v>0</v>
      </c>
      <c r="K124" s="217" t="s">
        <v>147</v>
      </c>
      <c r="L124" s="47"/>
      <c r="M124" s="222" t="s">
        <v>19</v>
      </c>
      <c r="N124" s="223" t="s">
        <v>43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148</v>
      </c>
      <c r="AT124" s="226" t="s">
        <v>143</v>
      </c>
      <c r="AU124" s="226" t="s">
        <v>84</v>
      </c>
      <c r="AY124" s="20" t="s">
        <v>141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84</v>
      </c>
      <c r="BK124" s="227">
        <f>ROUND(I124*H124,2)</f>
        <v>0</v>
      </c>
      <c r="BL124" s="20" t="s">
        <v>148</v>
      </c>
      <c r="BM124" s="226" t="s">
        <v>345</v>
      </c>
    </row>
    <row r="125" s="2" customFormat="1">
      <c r="A125" s="41"/>
      <c r="B125" s="42"/>
      <c r="C125" s="43"/>
      <c r="D125" s="228" t="s">
        <v>150</v>
      </c>
      <c r="E125" s="43"/>
      <c r="F125" s="229" t="s">
        <v>214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150</v>
      </c>
      <c r="AU125" s="20" t="s">
        <v>84</v>
      </c>
    </row>
    <row r="126" s="13" customFormat="1">
      <c r="A126" s="13"/>
      <c r="B126" s="233"/>
      <c r="C126" s="234"/>
      <c r="D126" s="235" t="s">
        <v>152</v>
      </c>
      <c r="E126" s="236" t="s">
        <v>19</v>
      </c>
      <c r="F126" s="237" t="s">
        <v>215</v>
      </c>
      <c r="G126" s="234"/>
      <c r="H126" s="236" t="s">
        <v>19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152</v>
      </c>
      <c r="AU126" s="243" t="s">
        <v>84</v>
      </c>
      <c r="AV126" s="13" t="s">
        <v>78</v>
      </c>
      <c r="AW126" s="13" t="s">
        <v>33</v>
      </c>
      <c r="AX126" s="13" t="s">
        <v>71</v>
      </c>
      <c r="AY126" s="243" t="s">
        <v>141</v>
      </c>
    </row>
    <row r="127" s="14" customFormat="1">
      <c r="A127" s="14"/>
      <c r="B127" s="244"/>
      <c r="C127" s="245"/>
      <c r="D127" s="235" t="s">
        <v>152</v>
      </c>
      <c r="E127" s="246" t="s">
        <v>19</v>
      </c>
      <c r="F127" s="247" t="s">
        <v>346</v>
      </c>
      <c r="G127" s="245"/>
      <c r="H127" s="248">
        <v>33.192999999999998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152</v>
      </c>
      <c r="AU127" s="254" t="s">
        <v>84</v>
      </c>
      <c r="AV127" s="14" t="s">
        <v>84</v>
      </c>
      <c r="AW127" s="14" t="s">
        <v>33</v>
      </c>
      <c r="AX127" s="14" t="s">
        <v>71</v>
      </c>
      <c r="AY127" s="254" t="s">
        <v>141</v>
      </c>
    </row>
    <row r="128" s="15" customFormat="1">
      <c r="A128" s="15"/>
      <c r="B128" s="255"/>
      <c r="C128" s="256"/>
      <c r="D128" s="235" t="s">
        <v>152</v>
      </c>
      <c r="E128" s="257" t="s">
        <v>19</v>
      </c>
      <c r="F128" s="258" t="s">
        <v>155</v>
      </c>
      <c r="G128" s="256"/>
      <c r="H128" s="259">
        <v>33.192999999999998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5" t="s">
        <v>152</v>
      </c>
      <c r="AU128" s="265" t="s">
        <v>84</v>
      </c>
      <c r="AV128" s="15" t="s">
        <v>148</v>
      </c>
      <c r="AW128" s="15" t="s">
        <v>33</v>
      </c>
      <c r="AX128" s="15" t="s">
        <v>78</v>
      </c>
      <c r="AY128" s="265" t="s">
        <v>141</v>
      </c>
    </row>
    <row r="129" s="2" customFormat="1" ht="24.15" customHeight="1">
      <c r="A129" s="41"/>
      <c r="B129" s="42"/>
      <c r="C129" s="215" t="s">
        <v>200</v>
      </c>
      <c r="D129" s="215" t="s">
        <v>143</v>
      </c>
      <c r="E129" s="216" t="s">
        <v>218</v>
      </c>
      <c r="F129" s="217" t="s">
        <v>219</v>
      </c>
      <c r="G129" s="218" t="s">
        <v>203</v>
      </c>
      <c r="H129" s="219">
        <v>0.17799999999999999</v>
      </c>
      <c r="I129" s="220"/>
      <c r="J129" s="221">
        <f>ROUND(I129*H129,2)</f>
        <v>0</v>
      </c>
      <c r="K129" s="217" t="s">
        <v>147</v>
      </c>
      <c r="L129" s="47"/>
      <c r="M129" s="222" t="s">
        <v>19</v>
      </c>
      <c r="N129" s="223" t="s">
        <v>43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148</v>
      </c>
      <c r="AT129" s="226" t="s">
        <v>143</v>
      </c>
      <c r="AU129" s="226" t="s">
        <v>84</v>
      </c>
      <c r="AY129" s="20" t="s">
        <v>141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84</v>
      </c>
      <c r="BK129" s="227">
        <f>ROUND(I129*H129,2)</f>
        <v>0</v>
      </c>
      <c r="BL129" s="20" t="s">
        <v>148</v>
      </c>
      <c r="BM129" s="226" t="s">
        <v>347</v>
      </c>
    </row>
    <row r="130" s="2" customFormat="1">
      <c r="A130" s="41"/>
      <c r="B130" s="42"/>
      <c r="C130" s="43"/>
      <c r="D130" s="228" t="s">
        <v>150</v>
      </c>
      <c r="E130" s="43"/>
      <c r="F130" s="229" t="s">
        <v>221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150</v>
      </c>
      <c r="AU130" s="20" t="s">
        <v>84</v>
      </c>
    </row>
    <row r="131" s="14" customFormat="1">
      <c r="A131" s="14"/>
      <c r="B131" s="244"/>
      <c r="C131" s="245"/>
      <c r="D131" s="235" t="s">
        <v>152</v>
      </c>
      <c r="E131" s="246" t="s">
        <v>19</v>
      </c>
      <c r="F131" s="247" t="s">
        <v>348</v>
      </c>
      <c r="G131" s="245"/>
      <c r="H131" s="248">
        <v>1.7470000000000001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152</v>
      </c>
      <c r="AU131" s="254" t="s">
        <v>84</v>
      </c>
      <c r="AV131" s="14" t="s">
        <v>84</v>
      </c>
      <c r="AW131" s="14" t="s">
        <v>33</v>
      </c>
      <c r="AX131" s="14" t="s">
        <v>71</v>
      </c>
      <c r="AY131" s="254" t="s">
        <v>141</v>
      </c>
    </row>
    <row r="132" s="14" customFormat="1">
      <c r="A132" s="14"/>
      <c r="B132" s="244"/>
      <c r="C132" s="245"/>
      <c r="D132" s="235" t="s">
        <v>152</v>
      </c>
      <c r="E132" s="246" t="s">
        <v>19</v>
      </c>
      <c r="F132" s="247" t="s">
        <v>349</v>
      </c>
      <c r="G132" s="245"/>
      <c r="H132" s="248">
        <v>-1.569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152</v>
      </c>
      <c r="AU132" s="254" t="s">
        <v>84</v>
      </c>
      <c r="AV132" s="14" t="s">
        <v>84</v>
      </c>
      <c r="AW132" s="14" t="s">
        <v>33</v>
      </c>
      <c r="AX132" s="14" t="s">
        <v>71</v>
      </c>
      <c r="AY132" s="254" t="s">
        <v>141</v>
      </c>
    </row>
    <row r="133" s="15" customFormat="1">
      <c r="A133" s="15"/>
      <c r="B133" s="255"/>
      <c r="C133" s="256"/>
      <c r="D133" s="235" t="s">
        <v>152</v>
      </c>
      <c r="E133" s="257" t="s">
        <v>19</v>
      </c>
      <c r="F133" s="258" t="s">
        <v>155</v>
      </c>
      <c r="G133" s="256"/>
      <c r="H133" s="259">
        <v>0.17800000000000016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5" t="s">
        <v>152</v>
      </c>
      <c r="AU133" s="265" t="s">
        <v>84</v>
      </c>
      <c r="AV133" s="15" t="s">
        <v>148</v>
      </c>
      <c r="AW133" s="15" t="s">
        <v>33</v>
      </c>
      <c r="AX133" s="15" t="s">
        <v>78</v>
      </c>
      <c r="AY133" s="265" t="s">
        <v>141</v>
      </c>
    </row>
    <row r="134" s="2" customFormat="1" ht="24.15" customHeight="1">
      <c r="A134" s="41"/>
      <c r="B134" s="42"/>
      <c r="C134" s="215" t="s">
        <v>206</v>
      </c>
      <c r="D134" s="215" t="s">
        <v>143</v>
      </c>
      <c r="E134" s="216" t="s">
        <v>225</v>
      </c>
      <c r="F134" s="217" t="s">
        <v>226</v>
      </c>
      <c r="G134" s="218" t="s">
        <v>203</v>
      </c>
      <c r="H134" s="219">
        <v>1.569</v>
      </c>
      <c r="I134" s="220"/>
      <c r="J134" s="221">
        <f>ROUND(I134*H134,2)</f>
        <v>0</v>
      </c>
      <c r="K134" s="217" t="s">
        <v>147</v>
      </c>
      <c r="L134" s="47"/>
      <c r="M134" s="222" t="s">
        <v>19</v>
      </c>
      <c r="N134" s="223" t="s">
        <v>43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148</v>
      </c>
      <c r="AT134" s="226" t="s">
        <v>143</v>
      </c>
      <c r="AU134" s="226" t="s">
        <v>84</v>
      </c>
      <c r="AY134" s="20" t="s">
        <v>141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84</v>
      </c>
      <c r="BK134" s="227">
        <f>ROUND(I134*H134,2)</f>
        <v>0</v>
      </c>
      <c r="BL134" s="20" t="s">
        <v>148</v>
      </c>
      <c r="BM134" s="226" t="s">
        <v>350</v>
      </c>
    </row>
    <row r="135" s="2" customFormat="1">
      <c r="A135" s="41"/>
      <c r="B135" s="42"/>
      <c r="C135" s="43"/>
      <c r="D135" s="228" t="s">
        <v>150</v>
      </c>
      <c r="E135" s="43"/>
      <c r="F135" s="229" t="s">
        <v>228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150</v>
      </c>
      <c r="AU135" s="20" t="s">
        <v>84</v>
      </c>
    </row>
    <row r="136" s="14" customFormat="1">
      <c r="A136" s="14"/>
      <c r="B136" s="244"/>
      <c r="C136" s="245"/>
      <c r="D136" s="235" t="s">
        <v>152</v>
      </c>
      <c r="E136" s="246" t="s">
        <v>19</v>
      </c>
      <c r="F136" s="247" t="s">
        <v>351</v>
      </c>
      <c r="G136" s="245"/>
      <c r="H136" s="248">
        <v>1.569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152</v>
      </c>
      <c r="AU136" s="254" t="s">
        <v>84</v>
      </c>
      <c r="AV136" s="14" t="s">
        <v>84</v>
      </c>
      <c r="AW136" s="14" t="s">
        <v>33</v>
      </c>
      <c r="AX136" s="14" t="s">
        <v>71</v>
      </c>
      <c r="AY136" s="254" t="s">
        <v>141</v>
      </c>
    </row>
    <row r="137" s="15" customFormat="1">
      <c r="A137" s="15"/>
      <c r="B137" s="255"/>
      <c r="C137" s="256"/>
      <c r="D137" s="235" t="s">
        <v>152</v>
      </c>
      <c r="E137" s="257" t="s">
        <v>19</v>
      </c>
      <c r="F137" s="258" t="s">
        <v>155</v>
      </c>
      <c r="G137" s="256"/>
      <c r="H137" s="259">
        <v>1.569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152</v>
      </c>
      <c r="AU137" s="265" t="s">
        <v>84</v>
      </c>
      <c r="AV137" s="15" t="s">
        <v>148</v>
      </c>
      <c r="AW137" s="15" t="s">
        <v>33</v>
      </c>
      <c r="AX137" s="15" t="s">
        <v>78</v>
      </c>
      <c r="AY137" s="265" t="s">
        <v>141</v>
      </c>
    </row>
    <row r="138" s="12" customFormat="1" ht="22.8" customHeight="1">
      <c r="A138" s="12"/>
      <c r="B138" s="199"/>
      <c r="C138" s="200"/>
      <c r="D138" s="201" t="s">
        <v>70</v>
      </c>
      <c r="E138" s="213" t="s">
        <v>230</v>
      </c>
      <c r="F138" s="213" t="s">
        <v>231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SUM(P139:P140)</f>
        <v>0</v>
      </c>
      <c r="Q138" s="207"/>
      <c r="R138" s="208">
        <f>SUM(R139:R140)</f>
        <v>0</v>
      </c>
      <c r="S138" s="207"/>
      <c r="T138" s="209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78</v>
      </c>
      <c r="AT138" s="211" t="s">
        <v>70</v>
      </c>
      <c r="AU138" s="211" t="s">
        <v>78</v>
      </c>
      <c r="AY138" s="210" t="s">
        <v>141</v>
      </c>
      <c r="BK138" s="212">
        <f>SUM(BK139:BK140)</f>
        <v>0</v>
      </c>
    </row>
    <row r="139" s="2" customFormat="1" ht="37.8" customHeight="1">
      <c r="A139" s="41"/>
      <c r="B139" s="42"/>
      <c r="C139" s="215" t="s">
        <v>160</v>
      </c>
      <c r="D139" s="215" t="s">
        <v>143</v>
      </c>
      <c r="E139" s="216" t="s">
        <v>232</v>
      </c>
      <c r="F139" s="217" t="s">
        <v>233</v>
      </c>
      <c r="G139" s="218" t="s">
        <v>203</v>
      </c>
      <c r="H139" s="219">
        <v>0.055</v>
      </c>
      <c r="I139" s="220"/>
      <c r="J139" s="221">
        <f>ROUND(I139*H139,2)</f>
        <v>0</v>
      </c>
      <c r="K139" s="217" t="s">
        <v>147</v>
      </c>
      <c r="L139" s="47"/>
      <c r="M139" s="222" t="s">
        <v>19</v>
      </c>
      <c r="N139" s="223" t="s">
        <v>43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148</v>
      </c>
      <c r="AT139" s="226" t="s">
        <v>143</v>
      </c>
      <c r="AU139" s="226" t="s">
        <v>84</v>
      </c>
      <c r="AY139" s="20" t="s">
        <v>141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84</v>
      </c>
      <c r="BK139" s="227">
        <f>ROUND(I139*H139,2)</f>
        <v>0</v>
      </c>
      <c r="BL139" s="20" t="s">
        <v>148</v>
      </c>
      <c r="BM139" s="226" t="s">
        <v>352</v>
      </c>
    </row>
    <row r="140" s="2" customFormat="1">
      <c r="A140" s="41"/>
      <c r="B140" s="42"/>
      <c r="C140" s="43"/>
      <c r="D140" s="228" t="s">
        <v>150</v>
      </c>
      <c r="E140" s="43"/>
      <c r="F140" s="229" t="s">
        <v>235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150</v>
      </c>
      <c r="AU140" s="20" t="s">
        <v>84</v>
      </c>
    </row>
    <row r="141" s="12" customFormat="1" ht="25.92" customHeight="1">
      <c r="A141" s="12"/>
      <c r="B141" s="199"/>
      <c r="C141" s="200"/>
      <c r="D141" s="201" t="s">
        <v>70</v>
      </c>
      <c r="E141" s="202" t="s">
        <v>236</v>
      </c>
      <c r="F141" s="202" t="s">
        <v>237</v>
      </c>
      <c r="G141" s="200"/>
      <c r="H141" s="200"/>
      <c r="I141" s="203"/>
      <c r="J141" s="204">
        <f>BK141</f>
        <v>0</v>
      </c>
      <c r="K141" s="200"/>
      <c r="L141" s="205"/>
      <c r="M141" s="206"/>
      <c r="N141" s="207"/>
      <c r="O141" s="207"/>
      <c r="P141" s="208">
        <f>P142+P153+P164+P177</f>
        <v>0</v>
      </c>
      <c r="Q141" s="207"/>
      <c r="R141" s="208">
        <f>R142+R153+R164+R177</f>
        <v>0.024720799999999998</v>
      </c>
      <c r="S141" s="207"/>
      <c r="T141" s="209">
        <f>T142+T153+T164+T177</f>
        <v>1.7473208000000002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0" t="s">
        <v>84</v>
      </c>
      <c r="AT141" s="211" t="s">
        <v>70</v>
      </c>
      <c r="AU141" s="211" t="s">
        <v>71</v>
      </c>
      <c r="AY141" s="210" t="s">
        <v>141</v>
      </c>
      <c r="BK141" s="212">
        <f>BK142+BK153+BK164+BK177</f>
        <v>0</v>
      </c>
    </row>
    <row r="142" s="12" customFormat="1" ht="22.8" customHeight="1">
      <c r="A142" s="12"/>
      <c r="B142" s="199"/>
      <c r="C142" s="200"/>
      <c r="D142" s="201" t="s">
        <v>70</v>
      </c>
      <c r="E142" s="213" t="s">
        <v>238</v>
      </c>
      <c r="F142" s="213" t="s">
        <v>239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SUM(P143:P152)</f>
        <v>0</v>
      </c>
      <c r="Q142" s="207"/>
      <c r="R142" s="208">
        <f>SUM(R143:R152)</f>
        <v>0</v>
      </c>
      <c r="S142" s="207"/>
      <c r="T142" s="209">
        <f>SUM(T143:T152)</f>
        <v>1.5688200000000001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84</v>
      </c>
      <c r="AT142" s="211" t="s">
        <v>70</v>
      </c>
      <c r="AU142" s="211" t="s">
        <v>78</v>
      </c>
      <c r="AY142" s="210" t="s">
        <v>141</v>
      </c>
      <c r="BK142" s="212">
        <f>SUM(BK143:BK152)</f>
        <v>0</v>
      </c>
    </row>
    <row r="143" s="2" customFormat="1" ht="21.75" customHeight="1">
      <c r="A143" s="41"/>
      <c r="B143" s="42"/>
      <c r="C143" s="215" t="s">
        <v>217</v>
      </c>
      <c r="D143" s="215" t="s">
        <v>143</v>
      </c>
      <c r="E143" s="216" t="s">
        <v>255</v>
      </c>
      <c r="F143" s="217" t="s">
        <v>256</v>
      </c>
      <c r="G143" s="218" t="s">
        <v>165</v>
      </c>
      <c r="H143" s="219">
        <v>95.079999999999998</v>
      </c>
      <c r="I143" s="220"/>
      <c r="J143" s="221">
        <f>ROUND(I143*H143,2)</f>
        <v>0</v>
      </c>
      <c r="K143" s="217" t="s">
        <v>147</v>
      </c>
      <c r="L143" s="47"/>
      <c r="M143" s="222" t="s">
        <v>19</v>
      </c>
      <c r="N143" s="223" t="s">
        <v>43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0.016500000000000001</v>
      </c>
      <c r="T143" s="225">
        <f>S143*H143</f>
        <v>1.5688200000000001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244</v>
      </c>
      <c r="AT143" s="226" t="s">
        <v>143</v>
      </c>
      <c r="AU143" s="226" t="s">
        <v>84</v>
      </c>
      <c r="AY143" s="20" t="s">
        <v>141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84</v>
      </c>
      <c r="BK143" s="227">
        <f>ROUND(I143*H143,2)</f>
        <v>0</v>
      </c>
      <c r="BL143" s="20" t="s">
        <v>244</v>
      </c>
      <c r="BM143" s="226" t="s">
        <v>353</v>
      </c>
    </row>
    <row r="144" s="2" customFormat="1">
      <c r="A144" s="41"/>
      <c r="B144" s="42"/>
      <c r="C144" s="43"/>
      <c r="D144" s="228" t="s">
        <v>150</v>
      </c>
      <c r="E144" s="43"/>
      <c r="F144" s="229" t="s">
        <v>258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150</v>
      </c>
      <c r="AU144" s="20" t="s">
        <v>84</v>
      </c>
    </row>
    <row r="145" s="13" customFormat="1">
      <c r="A145" s="13"/>
      <c r="B145" s="233"/>
      <c r="C145" s="234"/>
      <c r="D145" s="235" t="s">
        <v>152</v>
      </c>
      <c r="E145" s="236" t="s">
        <v>19</v>
      </c>
      <c r="F145" s="237" t="s">
        <v>339</v>
      </c>
      <c r="G145" s="234"/>
      <c r="H145" s="236" t="s">
        <v>19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152</v>
      </c>
      <c r="AU145" s="243" t="s">
        <v>84</v>
      </c>
      <c r="AV145" s="13" t="s">
        <v>78</v>
      </c>
      <c r="AW145" s="13" t="s">
        <v>33</v>
      </c>
      <c r="AX145" s="13" t="s">
        <v>71</v>
      </c>
      <c r="AY145" s="243" t="s">
        <v>141</v>
      </c>
    </row>
    <row r="146" s="14" customFormat="1">
      <c r="A146" s="14"/>
      <c r="B146" s="244"/>
      <c r="C146" s="245"/>
      <c r="D146" s="235" t="s">
        <v>152</v>
      </c>
      <c r="E146" s="246" t="s">
        <v>19</v>
      </c>
      <c r="F146" s="247" t="s">
        <v>340</v>
      </c>
      <c r="G146" s="245"/>
      <c r="H146" s="248">
        <v>7.0499999999999998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152</v>
      </c>
      <c r="AU146" s="254" t="s">
        <v>84</v>
      </c>
      <c r="AV146" s="14" t="s">
        <v>84</v>
      </c>
      <c r="AW146" s="14" t="s">
        <v>33</v>
      </c>
      <c r="AX146" s="14" t="s">
        <v>71</v>
      </c>
      <c r="AY146" s="254" t="s">
        <v>141</v>
      </c>
    </row>
    <row r="147" s="14" customFormat="1">
      <c r="A147" s="14"/>
      <c r="B147" s="244"/>
      <c r="C147" s="245"/>
      <c r="D147" s="235" t="s">
        <v>152</v>
      </c>
      <c r="E147" s="246" t="s">
        <v>19</v>
      </c>
      <c r="F147" s="247" t="s">
        <v>341</v>
      </c>
      <c r="G147" s="245"/>
      <c r="H147" s="248">
        <v>26.789999999999999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152</v>
      </c>
      <c r="AU147" s="254" t="s">
        <v>84</v>
      </c>
      <c r="AV147" s="14" t="s">
        <v>84</v>
      </c>
      <c r="AW147" s="14" t="s">
        <v>33</v>
      </c>
      <c r="AX147" s="14" t="s">
        <v>71</v>
      </c>
      <c r="AY147" s="254" t="s">
        <v>141</v>
      </c>
    </row>
    <row r="148" s="14" customFormat="1">
      <c r="A148" s="14"/>
      <c r="B148" s="244"/>
      <c r="C148" s="245"/>
      <c r="D148" s="235" t="s">
        <v>152</v>
      </c>
      <c r="E148" s="246" t="s">
        <v>19</v>
      </c>
      <c r="F148" s="247" t="s">
        <v>342</v>
      </c>
      <c r="G148" s="245"/>
      <c r="H148" s="248">
        <v>13.699999999999999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152</v>
      </c>
      <c r="AU148" s="254" t="s">
        <v>84</v>
      </c>
      <c r="AV148" s="14" t="s">
        <v>84</v>
      </c>
      <c r="AW148" s="14" t="s">
        <v>33</v>
      </c>
      <c r="AX148" s="14" t="s">
        <v>71</v>
      </c>
      <c r="AY148" s="254" t="s">
        <v>141</v>
      </c>
    </row>
    <row r="149" s="14" customFormat="1">
      <c r="A149" s="14"/>
      <c r="B149" s="244"/>
      <c r="C149" s="245"/>
      <c r="D149" s="235" t="s">
        <v>152</v>
      </c>
      <c r="E149" s="246" t="s">
        <v>19</v>
      </c>
      <c r="F149" s="247" t="s">
        <v>342</v>
      </c>
      <c r="G149" s="245"/>
      <c r="H149" s="248">
        <v>13.699999999999999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152</v>
      </c>
      <c r="AU149" s="254" t="s">
        <v>84</v>
      </c>
      <c r="AV149" s="14" t="s">
        <v>84</v>
      </c>
      <c r="AW149" s="14" t="s">
        <v>33</v>
      </c>
      <c r="AX149" s="14" t="s">
        <v>71</v>
      </c>
      <c r="AY149" s="254" t="s">
        <v>141</v>
      </c>
    </row>
    <row r="150" s="14" customFormat="1">
      <c r="A150" s="14"/>
      <c r="B150" s="244"/>
      <c r="C150" s="245"/>
      <c r="D150" s="235" t="s">
        <v>152</v>
      </c>
      <c r="E150" s="246" t="s">
        <v>19</v>
      </c>
      <c r="F150" s="247" t="s">
        <v>341</v>
      </c>
      <c r="G150" s="245"/>
      <c r="H150" s="248">
        <v>26.789999999999999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152</v>
      </c>
      <c r="AU150" s="254" t="s">
        <v>84</v>
      </c>
      <c r="AV150" s="14" t="s">
        <v>84</v>
      </c>
      <c r="AW150" s="14" t="s">
        <v>33</v>
      </c>
      <c r="AX150" s="14" t="s">
        <v>71</v>
      </c>
      <c r="AY150" s="254" t="s">
        <v>141</v>
      </c>
    </row>
    <row r="151" s="14" customFormat="1">
      <c r="A151" s="14"/>
      <c r="B151" s="244"/>
      <c r="C151" s="245"/>
      <c r="D151" s="235" t="s">
        <v>152</v>
      </c>
      <c r="E151" s="246" t="s">
        <v>19</v>
      </c>
      <c r="F151" s="247" t="s">
        <v>340</v>
      </c>
      <c r="G151" s="245"/>
      <c r="H151" s="248">
        <v>7.0499999999999998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152</v>
      </c>
      <c r="AU151" s="254" t="s">
        <v>84</v>
      </c>
      <c r="AV151" s="14" t="s">
        <v>84</v>
      </c>
      <c r="AW151" s="14" t="s">
        <v>33</v>
      </c>
      <c r="AX151" s="14" t="s">
        <v>71</v>
      </c>
      <c r="AY151" s="254" t="s">
        <v>141</v>
      </c>
    </row>
    <row r="152" s="15" customFormat="1">
      <c r="A152" s="15"/>
      <c r="B152" s="255"/>
      <c r="C152" s="256"/>
      <c r="D152" s="235" t="s">
        <v>152</v>
      </c>
      <c r="E152" s="257" t="s">
        <v>19</v>
      </c>
      <c r="F152" s="258" t="s">
        <v>155</v>
      </c>
      <c r="G152" s="256"/>
      <c r="H152" s="259">
        <v>95.079999999999998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152</v>
      </c>
      <c r="AU152" s="265" t="s">
        <v>84</v>
      </c>
      <c r="AV152" s="15" t="s">
        <v>148</v>
      </c>
      <c r="AW152" s="15" t="s">
        <v>33</v>
      </c>
      <c r="AX152" s="15" t="s">
        <v>78</v>
      </c>
      <c r="AY152" s="265" t="s">
        <v>141</v>
      </c>
    </row>
    <row r="153" s="12" customFormat="1" ht="22.8" customHeight="1">
      <c r="A153" s="12"/>
      <c r="B153" s="199"/>
      <c r="C153" s="200"/>
      <c r="D153" s="201" t="s">
        <v>70</v>
      </c>
      <c r="E153" s="213" t="s">
        <v>272</v>
      </c>
      <c r="F153" s="213" t="s">
        <v>273</v>
      </c>
      <c r="G153" s="200"/>
      <c r="H153" s="200"/>
      <c r="I153" s="203"/>
      <c r="J153" s="214">
        <f>BK153</f>
        <v>0</v>
      </c>
      <c r="K153" s="200"/>
      <c r="L153" s="205"/>
      <c r="M153" s="206"/>
      <c r="N153" s="207"/>
      <c r="O153" s="207"/>
      <c r="P153" s="208">
        <f>SUM(P154:P163)</f>
        <v>0</v>
      </c>
      <c r="Q153" s="207"/>
      <c r="R153" s="208">
        <f>SUM(R154:R163)</f>
        <v>0</v>
      </c>
      <c r="S153" s="207"/>
      <c r="T153" s="209">
        <f>SUM(T154:T163)</f>
        <v>0.078779999999999989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0" t="s">
        <v>84</v>
      </c>
      <c r="AT153" s="211" t="s">
        <v>70</v>
      </c>
      <c r="AU153" s="211" t="s">
        <v>78</v>
      </c>
      <c r="AY153" s="210" t="s">
        <v>141</v>
      </c>
      <c r="BK153" s="212">
        <f>SUM(BK154:BK163)</f>
        <v>0</v>
      </c>
    </row>
    <row r="154" s="2" customFormat="1" ht="16.5" customHeight="1">
      <c r="A154" s="41"/>
      <c r="B154" s="42"/>
      <c r="C154" s="215" t="s">
        <v>224</v>
      </c>
      <c r="D154" s="215" t="s">
        <v>143</v>
      </c>
      <c r="E154" s="216" t="s">
        <v>354</v>
      </c>
      <c r="F154" s="217" t="s">
        <v>355</v>
      </c>
      <c r="G154" s="218" t="s">
        <v>146</v>
      </c>
      <c r="H154" s="219">
        <v>39.619999999999997</v>
      </c>
      <c r="I154" s="220"/>
      <c r="J154" s="221">
        <f>ROUND(I154*H154,2)</f>
        <v>0</v>
      </c>
      <c r="K154" s="217" t="s">
        <v>147</v>
      </c>
      <c r="L154" s="47"/>
      <c r="M154" s="222" t="s">
        <v>19</v>
      </c>
      <c r="N154" s="223" t="s">
        <v>43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0.0016999999999999999</v>
      </c>
      <c r="T154" s="225">
        <f>S154*H154</f>
        <v>0.067353999999999997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244</v>
      </c>
      <c r="AT154" s="226" t="s">
        <v>143</v>
      </c>
      <c r="AU154" s="226" t="s">
        <v>84</v>
      </c>
      <c r="AY154" s="20" t="s">
        <v>141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84</v>
      </c>
      <c r="BK154" s="227">
        <f>ROUND(I154*H154,2)</f>
        <v>0</v>
      </c>
      <c r="BL154" s="20" t="s">
        <v>244</v>
      </c>
      <c r="BM154" s="226" t="s">
        <v>356</v>
      </c>
    </row>
    <row r="155" s="2" customFormat="1">
      <c r="A155" s="41"/>
      <c r="B155" s="42"/>
      <c r="C155" s="43"/>
      <c r="D155" s="228" t="s">
        <v>150</v>
      </c>
      <c r="E155" s="43"/>
      <c r="F155" s="229" t="s">
        <v>357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150</v>
      </c>
      <c r="AU155" s="20" t="s">
        <v>84</v>
      </c>
    </row>
    <row r="156" s="13" customFormat="1">
      <c r="A156" s="13"/>
      <c r="B156" s="233"/>
      <c r="C156" s="234"/>
      <c r="D156" s="235" t="s">
        <v>152</v>
      </c>
      <c r="E156" s="236" t="s">
        <v>19</v>
      </c>
      <c r="F156" s="237" t="s">
        <v>339</v>
      </c>
      <c r="G156" s="234"/>
      <c r="H156" s="236" t="s">
        <v>19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152</v>
      </c>
      <c r="AU156" s="243" t="s">
        <v>84</v>
      </c>
      <c r="AV156" s="13" t="s">
        <v>78</v>
      </c>
      <c r="AW156" s="13" t="s">
        <v>33</v>
      </c>
      <c r="AX156" s="13" t="s">
        <v>71</v>
      </c>
      <c r="AY156" s="243" t="s">
        <v>141</v>
      </c>
    </row>
    <row r="157" s="14" customFormat="1">
      <c r="A157" s="14"/>
      <c r="B157" s="244"/>
      <c r="C157" s="245"/>
      <c r="D157" s="235" t="s">
        <v>152</v>
      </c>
      <c r="E157" s="246" t="s">
        <v>19</v>
      </c>
      <c r="F157" s="247" t="s">
        <v>358</v>
      </c>
      <c r="G157" s="245"/>
      <c r="H157" s="248">
        <v>39.619999999999997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152</v>
      </c>
      <c r="AU157" s="254" t="s">
        <v>84</v>
      </c>
      <c r="AV157" s="14" t="s">
        <v>84</v>
      </c>
      <c r="AW157" s="14" t="s">
        <v>33</v>
      </c>
      <c r="AX157" s="14" t="s">
        <v>71</v>
      </c>
      <c r="AY157" s="254" t="s">
        <v>141</v>
      </c>
    </row>
    <row r="158" s="15" customFormat="1">
      <c r="A158" s="15"/>
      <c r="B158" s="255"/>
      <c r="C158" s="256"/>
      <c r="D158" s="235" t="s">
        <v>152</v>
      </c>
      <c r="E158" s="257" t="s">
        <v>19</v>
      </c>
      <c r="F158" s="258" t="s">
        <v>155</v>
      </c>
      <c r="G158" s="256"/>
      <c r="H158" s="259">
        <v>39.619999999999997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5" t="s">
        <v>152</v>
      </c>
      <c r="AU158" s="265" t="s">
        <v>84</v>
      </c>
      <c r="AV158" s="15" t="s">
        <v>148</v>
      </c>
      <c r="AW158" s="15" t="s">
        <v>33</v>
      </c>
      <c r="AX158" s="15" t="s">
        <v>78</v>
      </c>
      <c r="AY158" s="265" t="s">
        <v>141</v>
      </c>
    </row>
    <row r="159" s="2" customFormat="1" ht="16.5" customHeight="1">
      <c r="A159" s="41"/>
      <c r="B159" s="42"/>
      <c r="C159" s="215" t="s">
        <v>8</v>
      </c>
      <c r="D159" s="215" t="s">
        <v>143</v>
      </c>
      <c r="E159" s="216" t="s">
        <v>288</v>
      </c>
      <c r="F159" s="217" t="s">
        <v>289</v>
      </c>
      <c r="G159" s="218" t="s">
        <v>146</v>
      </c>
      <c r="H159" s="219">
        <v>2.8999999999999999</v>
      </c>
      <c r="I159" s="220"/>
      <c r="J159" s="221">
        <f>ROUND(I159*H159,2)</f>
        <v>0</v>
      </c>
      <c r="K159" s="217" t="s">
        <v>147</v>
      </c>
      <c r="L159" s="47"/>
      <c r="M159" s="222" t="s">
        <v>19</v>
      </c>
      <c r="N159" s="223" t="s">
        <v>43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0.0039399999999999999</v>
      </c>
      <c r="T159" s="225">
        <f>S159*H159</f>
        <v>0.011425999999999999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244</v>
      </c>
      <c r="AT159" s="226" t="s">
        <v>143</v>
      </c>
      <c r="AU159" s="226" t="s">
        <v>84</v>
      </c>
      <c r="AY159" s="20" t="s">
        <v>141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84</v>
      </c>
      <c r="BK159" s="227">
        <f>ROUND(I159*H159,2)</f>
        <v>0</v>
      </c>
      <c r="BL159" s="20" t="s">
        <v>244</v>
      </c>
      <c r="BM159" s="226" t="s">
        <v>359</v>
      </c>
    </row>
    <row r="160" s="2" customFormat="1">
      <c r="A160" s="41"/>
      <c r="B160" s="42"/>
      <c r="C160" s="43"/>
      <c r="D160" s="228" t="s">
        <v>150</v>
      </c>
      <c r="E160" s="43"/>
      <c r="F160" s="229" t="s">
        <v>291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150</v>
      </c>
      <c r="AU160" s="20" t="s">
        <v>84</v>
      </c>
    </row>
    <row r="161" s="13" customFormat="1">
      <c r="A161" s="13"/>
      <c r="B161" s="233"/>
      <c r="C161" s="234"/>
      <c r="D161" s="235" t="s">
        <v>152</v>
      </c>
      <c r="E161" s="236" t="s">
        <v>19</v>
      </c>
      <c r="F161" s="237" t="s">
        <v>339</v>
      </c>
      <c r="G161" s="234"/>
      <c r="H161" s="236" t="s">
        <v>19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152</v>
      </c>
      <c r="AU161" s="243" t="s">
        <v>84</v>
      </c>
      <c r="AV161" s="13" t="s">
        <v>78</v>
      </c>
      <c r="AW161" s="13" t="s">
        <v>33</v>
      </c>
      <c r="AX161" s="13" t="s">
        <v>71</v>
      </c>
      <c r="AY161" s="243" t="s">
        <v>141</v>
      </c>
    </row>
    <row r="162" s="14" customFormat="1">
      <c r="A162" s="14"/>
      <c r="B162" s="244"/>
      <c r="C162" s="245"/>
      <c r="D162" s="235" t="s">
        <v>152</v>
      </c>
      <c r="E162" s="246" t="s">
        <v>19</v>
      </c>
      <c r="F162" s="247" t="s">
        <v>360</v>
      </c>
      <c r="G162" s="245"/>
      <c r="H162" s="248">
        <v>2.8999999999999999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152</v>
      </c>
      <c r="AU162" s="254" t="s">
        <v>84</v>
      </c>
      <c r="AV162" s="14" t="s">
        <v>84</v>
      </c>
      <c r="AW162" s="14" t="s">
        <v>33</v>
      </c>
      <c r="AX162" s="14" t="s">
        <v>71</v>
      </c>
      <c r="AY162" s="254" t="s">
        <v>141</v>
      </c>
    </row>
    <row r="163" s="15" customFormat="1">
      <c r="A163" s="15"/>
      <c r="B163" s="255"/>
      <c r="C163" s="256"/>
      <c r="D163" s="235" t="s">
        <v>152</v>
      </c>
      <c r="E163" s="257" t="s">
        <v>19</v>
      </c>
      <c r="F163" s="258" t="s">
        <v>155</v>
      </c>
      <c r="G163" s="256"/>
      <c r="H163" s="259">
        <v>2.8999999999999999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152</v>
      </c>
      <c r="AU163" s="265" t="s">
        <v>84</v>
      </c>
      <c r="AV163" s="15" t="s">
        <v>148</v>
      </c>
      <c r="AW163" s="15" t="s">
        <v>33</v>
      </c>
      <c r="AX163" s="15" t="s">
        <v>78</v>
      </c>
      <c r="AY163" s="265" t="s">
        <v>141</v>
      </c>
    </row>
    <row r="164" s="12" customFormat="1" ht="22.8" customHeight="1">
      <c r="A164" s="12"/>
      <c r="B164" s="199"/>
      <c r="C164" s="200"/>
      <c r="D164" s="201" t="s">
        <v>70</v>
      </c>
      <c r="E164" s="213" t="s">
        <v>293</v>
      </c>
      <c r="F164" s="213" t="s">
        <v>294</v>
      </c>
      <c r="G164" s="200"/>
      <c r="H164" s="200"/>
      <c r="I164" s="203"/>
      <c r="J164" s="214">
        <f>BK164</f>
        <v>0</v>
      </c>
      <c r="K164" s="200"/>
      <c r="L164" s="205"/>
      <c r="M164" s="206"/>
      <c r="N164" s="207"/>
      <c r="O164" s="207"/>
      <c r="P164" s="208">
        <f>SUM(P165:P176)</f>
        <v>0</v>
      </c>
      <c r="Q164" s="207"/>
      <c r="R164" s="208">
        <f>SUM(R165:R176)</f>
        <v>0.024720799999999998</v>
      </c>
      <c r="S164" s="207"/>
      <c r="T164" s="209">
        <f>SUM(T165:T176)</f>
        <v>0.024720799999999998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0" t="s">
        <v>84</v>
      </c>
      <c r="AT164" s="211" t="s">
        <v>70</v>
      </c>
      <c r="AU164" s="211" t="s">
        <v>78</v>
      </c>
      <c r="AY164" s="210" t="s">
        <v>141</v>
      </c>
      <c r="BK164" s="212">
        <f>SUM(BK165:BK176)</f>
        <v>0</v>
      </c>
    </row>
    <row r="165" s="2" customFormat="1" ht="16.5" customHeight="1">
      <c r="A165" s="41"/>
      <c r="B165" s="42"/>
      <c r="C165" s="215" t="s">
        <v>240</v>
      </c>
      <c r="D165" s="215" t="s">
        <v>143</v>
      </c>
      <c r="E165" s="216" t="s">
        <v>295</v>
      </c>
      <c r="F165" s="217" t="s">
        <v>296</v>
      </c>
      <c r="G165" s="218" t="s">
        <v>165</v>
      </c>
      <c r="H165" s="219">
        <v>95.079999999999998</v>
      </c>
      <c r="I165" s="220"/>
      <c r="J165" s="221">
        <f>ROUND(I165*H165,2)</f>
        <v>0</v>
      </c>
      <c r="K165" s="217" t="s">
        <v>147</v>
      </c>
      <c r="L165" s="47"/>
      <c r="M165" s="222" t="s">
        <v>19</v>
      </c>
      <c r="N165" s="223" t="s">
        <v>43</v>
      </c>
      <c r="O165" s="87"/>
      <c r="P165" s="224">
        <f>O165*H165</f>
        <v>0</v>
      </c>
      <c r="Q165" s="224">
        <v>0.00025999999999999998</v>
      </c>
      <c r="R165" s="224">
        <f>Q165*H165</f>
        <v>0.024720799999999998</v>
      </c>
      <c r="S165" s="224">
        <v>0.00025999999999999998</v>
      </c>
      <c r="T165" s="225">
        <f>S165*H165</f>
        <v>0.024720799999999998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244</v>
      </c>
      <c r="AT165" s="226" t="s">
        <v>143</v>
      </c>
      <c r="AU165" s="226" t="s">
        <v>84</v>
      </c>
      <c r="AY165" s="20" t="s">
        <v>141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84</v>
      </c>
      <c r="BK165" s="227">
        <f>ROUND(I165*H165,2)</f>
        <v>0</v>
      </c>
      <c r="BL165" s="20" t="s">
        <v>244</v>
      </c>
      <c r="BM165" s="226" t="s">
        <v>361</v>
      </c>
    </row>
    <row r="166" s="2" customFormat="1">
      <c r="A166" s="41"/>
      <c r="B166" s="42"/>
      <c r="C166" s="43"/>
      <c r="D166" s="228" t="s">
        <v>150</v>
      </c>
      <c r="E166" s="43"/>
      <c r="F166" s="229" t="s">
        <v>298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150</v>
      </c>
      <c r="AU166" s="20" t="s">
        <v>84</v>
      </c>
    </row>
    <row r="167" s="13" customFormat="1">
      <c r="A167" s="13"/>
      <c r="B167" s="233"/>
      <c r="C167" s="234"/>
      <c r="D167" s="235" t="s">
        <v>152</v>
      </c>
      <c r="E167" s="236" t="s">
        <v>19</v>
      </c>
      <c r="F167" s="237" t="s">
        <v>339</v>
      </c>
      <c r="G167" s="234"/>
      <c r="H167" s="236" t="s">
        <v>19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152</v>
      </c>
      <c r="AU167" s="243" t="s">
        <v>84</v>
      </c>
      <c r="AV167" s="13" t="s">
        <v>78</v>
      </c>
      <c r="AW167" s="13" t="s">
        <v>33</v>
      </c>
      <c r="AX167" s="13" t="s">
        <v>71</v>
      </c>
      <c r="AY167" s="243" t="s">
        <v>141</v>
      </c>
    </row>
    <row r="168" s="14" customFormat="1">
      <c r="A168" s="14"/>
      <c r="B168" s="244"/>
      <c r="C168" s="245"/>
      <c r="D168" s="235" t="s">
        <v>152</v>
      </c>
      <c r="E168" s="246" t="s">
        <v>19</v>
      </c>
      <c r="F168" s="247" t="s">
        <v>340</v>
      </c>
      <c r="G168" s="245"/>
      <c r="H168" s="248">
        <v>7.0499999999999998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152</v>
      </c>
      <c r="AU168" s="254" t="s">
        <v>84</v>
      </c>
      <c r="AV168" s="14" t="s">
        <v>84</v>
      </c>
      <c r="AW168" s="14" t="s">
        <v>33</v>
      </c>
      <c r="AX168" s="14" t="s">
        <v>71</v>
      </c>
      <c r="AY168" s="254" t="s">
        <v>141</v>
      </c>
    </row>
    <row r="169" s="14" customFormat="1">
      <c r="A169" s="14"/>
      <c r="B169" s="244"/>
      <c r="C169" s="245"/>
      <c r="D169" s="235" t="s">
        <v>152</v>
      </c>
      <c r="E169" s="246" t="s">
        <v>19</v>
      </c>
      <c r="F169" s="247" t="s">
        <v>341</v>
      </c>
      <c r="G169" s="245"/>
      <c r="H169" s="248">
        <v>26.789999999999999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152</v>
      </c>
      <c r="AU169" s="254" t="s">
        <v>84</v>
      </c>
      <c r="AV169" s="14" t="s">
        <v>84</v>
      </c>
      <c r="AW169" s="14" t="s">
        <v>33</v>
      </c>
      <c r="AX169" s="14" t="s">
        <v>71</v>
      </c>
      <c r="AY169" s="254" t="s">
        <v>141</v>
      </c>
    </row>
    <row r="170" s="14" customFormat="1">
      <c r="A170" s="14"/>
      <c r="B170" s="244"/>
      <c r="C170" s="245"/>
      <c r="D170" s="235" t="s">
        <v>152</v>
      </c>
      <c r="E170" s="246" t="s">
        <v>19</v>
      </c>
      <c r="F170" s="247" t="s">
        <v>342</v>
      </c>
      <c r="G170" s="245"/>
      <c r="H170" s="248">
        <v>13.699999999999999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152</v>
      </c>
      <c r="AU170" s="254" t="s">
        <v>84</v>
      </c>
      <c r="AV170" s="14" t="s">
        <v>84</v>
      </c>
      <c r="AW170" s="14" t="s">
        <v>33</v>
      </c>
      <c r="AX170" s="14" t="s">
        <v>71</v>
      </c>
      <c r="AY170" s="254" t="s">
        <v>141</v>
      </c>
    </row>
    <row r="171" s="14" customFormat="1">
      <c r="A171" s="14"/>
      <c r="B171" s="244"/>
      <c r="C171" s="245"/>
      <c r="D171" s="235" t="s">
        <v>152</v>
      </c>
      <c r="E171" s="246" t="s">
        <v>19</v>
      </c>
      <c r="F171" s="247" t="s">
        <v>342</v>
      </c>
      <c r="G171" s="245"/>
      <c r="H171" s="248">
        <v>13.699999999999999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152</v>
      </c>
      <c r="AU171" s="254" t="s">
        <v>84</v>
      </c>
      <c r="AV171" s="14" t="s">
        <v>84</v>
      </c>
      <c r="AW171" s="14" t="s">
        <v>33</v>
      </c>
      <c r="AX171" s="14" t="s">
        <v>71</v>
      </c>
      <c r="AY171" s="254" t="s">
        <v>141</v>
      </c>
    </row>
    <row r="172" s="14" customFormat="1">
      <c r="A172" s="14"/>
      <c r="B172" s="244"/>
      <c r="C172" s="245"/>
      <c r="D172" s="235" t="s">
        <v>152</v>
      </c>
      <c r="E172" s="246" t="s">
        <v>19</v>
      </c>
      <c r="F172" s="247" t="s">
        <v>341</v>
      </c>
      <c r="G172" s="245"/>
      <c r="H172" s="248">
        <v>26.789999999999999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152</v>
      </c>
      <c r="AU172" s="254" t="s">
        <v>84</v>
      </c>
      <c r="AV172" s="14" t="s">
        <v>84</v>
      </c>
      <c r="AW172" s="14" t="s">
        <v>33</v>
      </c>
      <c r="AX172" s="14" t="s">
        <v>71</v>
      </c>
      <c r="AY172" s="254" t="s">
        <v>141</v>
      </c>
    </row>
    <row r="173" s="14" customFormat="1">
      <c r="A173" s="14"/>
      <c r="B173" s="244"/>
      <c r="C173" s="245"/>
      <c r="D173" s="235" t="s">
        <v>152</v>
      </c>
      <c r="E173" s="246" t="s">
        <v>19</v>
      </c>
      <c r="F173" s="247" t="s">
        <v>340</v>
      </c>
      <c r="G173" s="245"/>
      <c r="H173" s="248">
        <v>7.0499999999999998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152</v>
      </c>
      <c r="AU173" s="254" t="s">
        <v>84</v>
      </c>
      <c r="AV173" s="14" t="s">
        <v>84</v>
      </c>
      <c r="AW173" s="14" t="s">
        <v>33</v>
      </c>
      <c r="AX173" s="14" t="s">
        <v>71</v>
      </c>
      <c r="AY173" s="254" t="s">
        <v>141</v>
      </c>
    </row>
    <row r="174" s="15" customFormat="1">
      <c r="A174" s="15"/>
      <c r="B174" s="255"/>
      <c r="C174" s="256"/>
      <c r="D174" s="235" t="s">
        <v>152</v>
      </c>
      <c r="E174" s="257" t="s">
        <v>19</v>
      </c>
      <c r="F174" s="258" t="s">
        <v>155</v>
      </c>
      <c r="G174" s="256"/>
      <c r="H174" s="259">
        <v>95.079999999999998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152</v>
      </c>
      <c r="AU174" s="265" t="s">
        <v>84</v>
      </c>
      <c r="AV174" s="15" t="s">
        <v>148</v>
      </c>
      <c r="AW174" s="15" t="s">
        <v>33</v>
      </c>
      <c r="AX174" s="15" t="s">
        <v>78</v>
      </c>
      <c r="AY174" s="265" t="s">
        <v>141</v>
      </c>
    </row>
    <row r="175" s="2" customFormat="1" ht="24.15" customHeight="1">
      <c r="A175" s="41"/>
      <c r="B175" s="42"/>
      <c r="C175" s="215" t="s">
        <v>248</v>
      </c>
      <c r="D175" s="215" t="s">
        <v>143</v>
      </c>
      <c r="E175" s="216" t="s">
        <v>301</v>
      </c>
      <c r="F175" s="217" t="s">
        <v>302</v>
      </c>
      <c r="G175" s="218" t="s">
        <v>203</v>
      </c>
      <c r="H175" s="219">
        <v>0.025000000000000001</v>
      </c>
      <c r="I175" s="220"/>
      <c r="J175" s="221">
        <f>ROUND(I175*H175,2)</f>
        <v>0</v>
      </c>
      <c r="K175" s="217" t="s">
        <v>147</v>
      </c>
      <c r="L175" s="47"/>
      <c r="M175" s="222" t="s">
        <v>19</v>
      </c>
      <c r="N175" s="223" t="s">
        <v>43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244</v>
      </c>
      <c r="AT175" s="226" t="s">
        <v>143</v>
      </c>
      <c r="AU175" s="226" t="s">
        <v>84</v>
      </c>
      <c r="AY175" s="20" t="s">
        <v>141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84</v>
      </c>
      <c r="BK175" s="227">
        <f>ROUND(I175*H175,2)</f>
        <v>0</v>
      </c>
      <c r="BL175" s="20" t="s">
        <v>244</v>
      </c>
      <c r="BM175" s="226" t="s">
        <v>362</v>
      </c>
    </row>
    <row r="176" s="2" customFormat="1">
      <c r="A176" s="41"/>
      <c r="B176" s="42"/>
      <c r="C176" s="43"/>
      <c r="D176" s="228" t="s">
        <v>150</v>
      </c>
      <c r="E176" s="43"/>
      <c r="F176" s="229" t="s">
        <v>304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150</v>
      </c>
      <c r="AU176" s="20" t="s">
        <v>84</v>
      </c>
    </row>
    <row r="177" s="12" customFormat="1" ht="22.8" customHeight="1">
      <c r="A177" s="12"/>
      <c r="B177" s="199"/>
      <c r="C177" s="200"/>
      <c r="D177" s="201" t="s">
        <v>70</v>
      </c>
      <c r="E177" s="213" t="s">
        <v>305</v>
      </c>
      <c r="F177" s="213" t="s">
        <v>306</v>
      </c>
      <c r="G177" s="200"/>
      <c r="H177" s="200"/>
      <c r="I177" s="203"/>
      <c r="J177" s="214">
        <f>BK177</f>
        <v>0</v>
      </c>
      <c r="K177" s="200"/>
      <c r="L177" s="205"/>
      <c r="M177" s="206"/>
      <c r="N177" s="207"/>
      <c r="O177" s="207"/>
      <c r="P177" s="208">
        <f>SUM(P178:P182)</f>
        <v>0</v>
      </c>
      <c r="Q177" s="207"/>
      <c r="R177" s="208">
        <f>SUM(R178:R182)</f>
        <v>0</v>
      </c>
      <c r="S177" s="207"/>
      <c r="T177" s="209">
        <f>SUM(T178:T182)</f>
        <v>0.074999999999999997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84</v>
      </c>
      <c r="AT177" s="211" t="s">
        <v>70</v>
      </c>
      <c r="AU177" s="211" t="s">
        <v>78</v>
      </c>
      <c r="AY177" s="210" t="s">
        <v>141</v>
      </c>
      <c r="BK177" s="212">
        <f>SUM(BK178:BK182)</f>
        <v>0</v>
      </c>
    </row>
    <row r="178" s="2" customFormat="1" ht="16.5" customHeight="1">
      <c r="A178" s="41"/>
      <c r="B178" s="42"/>
      <c r="C178" s="215" t="s">
        <v>247</v>
      </c>
      <c r="D178" s="215" t="s">
        <v>143</v>
      </c>
      <c r="E178" s="216" t="s">
        <v>363</v>
      </c>
      <c r="F178" s="217" t="s">
        <v>364</v>
      </c>
      <c r="G178" s="218" t="s">
        <v>146</v>
      </c>
      <c r="H178" s="219">
        <v>2.5</v>
      </c>
      <c r="I178" s="220"/>
      <c r="J178" s="221">
        <f>ROUND(I178*H178,2)</f>
        <v>0</v>
      </c>
      <c r="K178" s="217" t="s">
        <v>147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0.029999999999999999</v>
      </c>
      <c r="T178" s="225">
        <f>S178*H178</f>
        <v>0.074999999999999997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244</v>
      </c>
      <c r="AT178" s="226" t="s">
        <v>143</v>
      </c>
      <c r="AU178" s="226" t="s">
        <v>84</v>
      </c>
      <c r="AY178" s="20" t="s">
        <v>141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84</v>
      </c>
      <c r="BK178" s="227">
        <f>ROUND(I178*H178,2)</f>
        <v>0</v>
      </c>
      <c r="BL178" s="20" t="s">
        <v>244</v>
      </c>
      <c r="BM178" s="226" t="s">
        <v>365</v>
      </c>
    </row>
    <row r="179" s="2" customFormat="1">
      <c r="A179" s="41"/>
      <c r="B179" s="42"/>
      <c r="C179" s="43"/>
      <c r="D179" s="228" t="s">
        <v>150</v>
      </c>
      <c r="E179" s="43"/>
      <c r="F179" s="229" t="s">
        <v>366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150</v>
      </c>
      <c r="AU179" s="20" t="s">
        <v>84</v>
      </c>
    </row>
    <row r="180" s="13" customFormat="1">
      <c r="A180" s="13"/>
      <c r="B180" s="233"/>
      <c r="C180" s="234"/>
      <c r="D180" s="235" t="s">
        <v>152</v>
      </c>
      <c r="E180" s="236" t="s">
        <v>19</v>
      </c>
      <c r="F180" s="237" t="s">
        <v>339</v>
      </c>
      <c r="G180" s="234"/>
      <c r="H180" s="236" t="s">
        <v>19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152</v>
      </c>
      <c r="AU180" s="243" t="s">
        <v>84</v>
      </c>
      <c r="AV180" s="13" t="s">
        <v>78</v>
      </c>
      <c r="AW180" s="13" t="s">
        <v>33</v>
      </c>
      <c r="AX180" s="13" t="s">
        <v>71</v>
      </c>
      <c r="AY180" s="243" t="s">
        <v>141</v>
      </c>
    </row>
    <row r="181" s="14" customFormat="1">
      <c r="A181" s="14"/>
      <c r="B181" s="244"/>
      <c r="C181" s="245"/>
      <c r="D181" s="235" t="s">
        <v>152</v>
      </c>
      <c r="E181" s="246" t="s">
        <v>19</v>
      </c>
      <c r="F181" s="247" t="s">
        <v>367</v>
      </c>
      <c r="G181" s="245"/>
      <c r="H181" s="248">
        <v>2.5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152</v>
      </c>
      <c r="AU181" s="254" t="s">
        <v>84</v>
      </c>
      <c r="AV181" s="14" t="s">
        <v>84</v>
      </c>
      <c r="AW181" s="14" t="s">
        <v>33</v>
      </c>
      <c r="AX181" s="14" t="s">
        <v>71</v>
      </c>
      <c r="AY181" s="254" t="s">
        <v>141</v>
      </c>
    </row>
    <row r="182" s="15" customFormat="1">
      <c r="A182" s="15"/>
      <c r="B182" s="255"/>
      <c r="C182" s="256"/>
      <c r="D182" s="235" t="s">
        <v>152</v>
      </c>
      <c r="E182" s="257" t="s">
        <v>19</v>
      </c>
      <c r="F182" s="258" t="s">
        <v>155</v>
      </c>
      <c r="G182" s="256"/>
      <c r="H182" s="259">
        <v>2.5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152</v>
      </c>
      <c r="AU182" s="265" t="s">
        <v>84</v>
      </c>
      <c r="AV182" s="15" t="s">
        <v>148</v>
      </c>
      <c r="AW182" s="15" t="s">
        <v>33</v>
      </c>
      <c r="AX182" s="15" t="s">
        <v>78</v>
      </c>
      <c r="AY182" s="265" t="s">
        <v>141</v>
      </c>
    </row>
    <row r="183" s="12" customFormat="1" ht="25.92" customHeight="1">
      <c r="A183" s="12"/>
      <c r="B183" s="199"/>
      <c r="C183" s="200"/>
      <c r="D183" s="201" t="s">
        <v>70</v>
      </c>
      <c r="E183" s="202" t="s">
        <v>318</v>
      </c>
      <c r="F183" s="202" t="s">
        <v>319</v>
      </c>
      <c r="G183" s="200"/>
      <c r="H183" s="200"/>
      <c r="I183" s="203"/>
      <c r="J183" s="204">
        <f>BK183</f>
        <v>0</v>
      </c>
      <c r="K183" s="200"/>
      <c r="L183" s="205"/>
      <c r="M183" s="206"/>
      <c r="N183" s="207"/>
      <c r="O183" s="207"/>
      <c r="P183" s="208">
        <f>SUM(P184:P187)</f>
        <v>0</v>
      </c>
      <c r="Q183" s="207"/>
      <c r="R183" s="208">
        <f>SUM(R184:R187)</f>
        <v>0</v>
      </c>
      <c r="S183" s="207"/>
      <c r="T183" s="209">
        <f>SUM(T184:T187)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148</v>
      </c>
      <c r="AT183" s="211" t="s">
        <v>70</v>
      </c>
      <c r="AU183" s="211" t="s">
        <v>71</v>
      </c>
      <c r="AY183" s="210" t="s">
        <v>141</v>
      </c>
      <c r="BK183" s="212">
        <f>SUM(BK184:BK187)</f>
        <v>0</v>
      </c>
    </row>
    <row r="184" s="2" customFormat="1" ht="16.5" customHeight="1">
      <c r="A184" s="41"/>
      <c r="B184" s="42"/>
      <c r="C184" s="215" t="s">
        <v>244</v>
      </c>
      <c r="D184" s="215" t="s">
        <v>143</v>
      </c>
      <c r="E184" s="216" t="s">
        <v>321</v>
      </c>
      <c r="F184" s="217" t="s">
        <v>322</v>
      </c>
      <c r="G184" s="218" t="s">
        <v>323</v>
      </c>
      <c r="H184" s="219">
        <v>2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43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324</v>
      </c>
      <c r="AT184" s="226" t="s">
        <v>143</v>
      </c>
      <c r="AU184" s="226" t="s">
        <v>78</v>
      </c>
      <c r="AY184" s="20" t="s">
        <v>141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84</v>
      </c>
      <c r="BK184" s="227">
        <f>ROUND(I184*H184,2)</f>
        <v>0</v>
      </c>
      <c r="BL184" s="20" t="s">
        <v>324</v>
      </c>
      <c r="BM184" s="226" t="s">
        <v>368</v>
      </c>
    </row>
    <row r="185" s="2" customFormat="1">
      <c r="A185" s="41"/>
      <c r="B185" s="42"/>
      <c r="C185" s="43"/>
      <c r="D185" s="235" t="s">
        <v>326</v>
      </c>
      <c r="E185" s="43"/>
      <c r="F185" s="277" t="s">
        <v>327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326</v>
      </c>
      <c r="AU185" s="20" t="s">
        <v>78</v>
      </c>
    </row>
    <row r="186" s="14" customFormat="1">
      <c r="A186" s="14"/>
      <c r="B186" s="244"/>
      <c r="C186" s="245"/>
      <c r="D186" s="235" t="s">
        <v>152</v>
      </c>
      <c r="E186" s="246" t="s">
        <v>19</v>
      </c>
      <c r="F186" s="247" t="s">
        <v>84</v>
      </c>
      <c r="G186" s="245"/>
      <c r="H186" s="248">
        <v>2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152</v>
      </c>
      <c r="AU186" s="254" t="s">
        <v>78</v>
      </c>
      <c r="AV186" s="14" t="s">
        <v>84</v>
      </c>
      <c r="AW186" s="14" t="s">
        <v>33</v>
      </c>
      <c r="AX186" s="14" t="s">
        <v>71</v>
      </c>
      <c r="AY186" s="254" t="s">
        <v>141</v>
      </c>
    </row>
    <row r="187" s="15" customFormat="1">
      <c r="A187" s="15"/>
      <c r="B187" s="255"/>
      <c r="C187" s="256"/>
      <c r="D187" s="235" t="s">
        <v>152</v>
      </c>
      <c r="E187" s="257" t="s">
        <v>19</v>
      </c>
      <c r="F187" s="258" t="s">
        <v>155</v>
      </c>
      <c r="G187" s="256"/>
      <c r="H187" s="259">
        <v>2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152</v>
      </c>
      <c r="AU187" s="265" t="s">
        <v>78</v>
      </c>
      <c r="AV187" s="15" t="s">
        <v>148</v>
      </c>
      <c r="AW187" s="15" t="s">
        <v>33</v>
      </c>
      <c r="AX187" s="15" t="s">
        <v>78</v>
      </c>
      <c r="AY187" s="265" t="s">
        <v>141</v>
      </c>
    </row>
    <row r="188" s="12" customFormat="1" ht="25.92" customHeight="1">
      <c r="A188" s="12"/>
      <c r="B188" s="199"/>
      <c r="C188" s="200"/>
      <c r="D188" s="201" t="s">
        <v>70</v>
      </c>
      <c r="E188" s="202" t="s">
        <v>328</v>
      </c>
      <c r="F188" s="202" t="s">
        <v>329</v>
      </c>
      <c r="G188" s="200"/>
      <c r="H188" s="200"/>
      <c r="I188" s="203"/>
      <c r="J188" s="204">
        <f>BK188</f>
        <v>0</v>
      </c>
      <c r="K188" s="200"/>
      <c r="L188" s="205"/>
      <c r="M188" s="206"/>
      <c r="N188" s="207"/>
      <c r="O188" s="207"/>
      <c r="P188" s="208">
        <f>P189</f>
        <v>0</v>
      </c>
      <c r="Q188" s="207"/>
      <c r="R188" s="208">
        <f>R189</f>
        <v>0</v>
      </c>
      <c r="S188" s="207"/>
      <c r="T188" s="209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0" t="s">
        <v>177</v>
      </c>
      <c r="AT188" s="211" t="s">
        <v>70</v>
      </c>
      <c r="AU188" s="211" t="s">
        <v>71</v>
      </c>
      <c r="AY188" s="210" t="s">
        <v>141</v>
      </c>
      <c r="BK188" s="212">
        <f>BK189</f>
        <v>0</v>
      </c>
    </row>
    <row r="189" s="2" customFormat="1" ht="16.5" customHeight="1">
      <c r="A189" s="41"/>
      <c r="B189" s="42"/>
      <c r="C189" s="215" t="s">
        <v>267</v>
      </c>
      <c r="D189" s="215" t="s">
        <v>143</v>
      </c>
      <c r="E189" s="216" t="s">
        <v>331</v>
      </c>
      <c r="F189" s="217" t="s">
        <v>332</v>
      </c>
      <c r="G189" s="218" t="s">
        <v>333</v>
      </c>
      <c r="H189" s="278"/>
      <c r="I189" s="220"/>
      <c r="J189" s="221">
        <f>ROUND(I189*H189,2)</f>
        <v>0</v>
      </c>
      <c r="K189" s="217" t="s">
        <v>19</v>
      </c>
      <c r="L189" s="47"/>
      <c r="M189" s="279" t="s">
        <v>19</v>
      </c>
      <c r="N189" s="280" t="s">
        <v>43</v>
      </c>
      <c r="O189" s="281"/>
      <c r="P189" s="282">
        <f>O189*H189</f>
        <v>0</v>
      </c>
      <c r="Q189" s="282">
        <v>0</v>
      </c>
      <c r="R189" s="282">
        <f>Q189*H189</f>
        <v>0</v>
      </c>
      <c r="S189" s="282">
        <v>0</v>
      </c>
      <c r="T189" s="283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148</v>
      </c>
      <c r="AT189" s="226" t="s">
        <v>143</v>
      </c>
      <c r="AU189" s="226" t="s">
        <v>78</v>
      </c>
      <c r="AY189" s="20" t="s">
        <v>141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84</v>
      </c>
      <c r="BK189" s="227">
        <f>ROUND(I189*H189,2)</f>
        <v>0</v>
      </c>
      <c r="BL189" s="20" t="s">
        <v>148</v>
      </c>
      <c r="BM189" s="226" t="s">
        <v>369</v>
      </c>
    </row>
    <row r="190" s="2" customFormat="1" ht="6.96" customHeight="1">
      <c r="A190" s="41"/>
      <c r="B190" s="62"/>
      <c r="C190" s="63"/>
      <c r="D190" s="63"/>
      <c r="E190" s="63"/>
      <c r="F190" s="63"/>
      <c r="G190" s="63"/>
      <c r="H190" s="63"/>
      <c r="I190" s="63"/>
      <c r="J190" s="63"/>
      <c r="K190" s="63"/>
      <c r="L190" s="47"/>
      <c r="M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</sheetData>
  <sheetProtection sheet="1" autoFilter="0" formatColumns="0" formatRows="0" objects="1" scenarios="1" spinCount="100000" saltValue="fWdxfY+SBdy0Rr4f+pewT/lTOoakDymqY9D3kG4t1gZokjgyfu356WuAbOaAluiozYC4yrYt2kmvqzg4QVKvgA==" hashValue="hSd6dfjAzSqGlxYgpwqn+K5xAM0/KClTlqcnv9R+YoY6MulDvn0iqPeHAac06Ecs49TFBC3hb1V3/bHA8lPq4w==" algorithmName="SHA-512" password="CC35"/>
  <autoFilter ref="C95:K18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0" r:id="rId1" display="https://podminky.urs.cz/item/CS_URS_2024_02/119003131"/>
    <hyperlink ref="F105" r:id="rId2" display="https://podminky.urs.cz/item/CS_URS_2024_02/119003132"/>
    <hyperlink ref="F110" r:id="rId3" display="https://podminky.urs.cz/item/CS_URS_2024_02/952902121"/>
    <hyperlink ref="F121" r:id="rId4" display="https://podminky.urs.cz/item/CS_URS_2024_02/997013118"/>
    <hyperlink ref="F123" r:id="rId5" display="https://podminky.urs.cz/item/CS_URS_2024_02/997013501"/>
    <hyperlink ref="F125" r:id="rId6" display="https://podminky.urs.cz/item/CS_URS_2024_02/997013509"/>
    <hyperlink ref="F130" r:id="rId7" display="https://podminky.urs.cz/item/CS_URS_2024_02/997013631"/>
    <hyperlink ref="F135" r:id="rId8" display="https://podminky.urs.cz/item/CS_URS_2024_02/997013645"/>
    <hyperlink ref="F140" r:id="rId9" display="https://podminky.urs.cz/item/CS_URS_2024_02/998011011"/>
    <hyperlink ref="F144" r:id="rId10" display="https://podminky.urs.cz/item/CS_URS_2024_02/712340833"/>
    <hyperlink ref="F155" r:id="rId11" display="https://podminky.urs.cz/item/CS_URS_2024_02/764002801"/>
    <hyperlink ref="F160" r:id="rId12" display="https://podminky.urs.cz/item/CS_URS_2024_02/764004861"/>
    <hyperlink ref="F166" r:id="rId13" display="https://podminky.urs.cz/item/CS_URS_2024_02/765192001"/>
    <hyperlink ref="F176" r:id="rId14" display="https://podminky.urs.cz/item/CS_URS_2024_02/998765114"/>
    <hyperlink ref="F179" r:id="rId15" display="https://podminky.urs.cz/item/CS_URS_2024_02/7678328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střešního pláště, bytový dům č.p. 891 na ul.Obránců míru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370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371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18. 7. 2024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35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37</v>
      </c>
      <c r="E32" s="41"/>
      <c r="F32" s="41"/>
      <c r="G32" s="41"/>
      <c r="H32" s="41"/>
      <c r="I32" s="41"/>
      <c r="J32" s="156">
        <f>ROUND(J98,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39</v>
      </c>
      <c r="G34" s="41"/>
      <c r="H34" s="41"/>
      <c r="I34" s="157" t="s">
        <v>38</v>
      </c>
      <c r="J34" s="157" t="s">
        <v>40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41</v>
      </c>
      <c r="E35" s="145" t="s">
        <v>42</v>
      </c>
      <c r="F35" s="159">
        <f>ROUND((SUM(BE98:BE640)),  2)</f>
        <v>0</v>
      </c>
      <c r="G35" s="41"/>
      <c r="H35" s="41"/>
      <c r="I35" s="160">
        <v>0.20999999999999999</v>
      </c>
      <c r="J35" s="159">
        <f>ROUND(((SUM(BE98:BE640))*I35),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43</v>
      </c>
      <c r="F36" s="159">
        <f>ROUND((SUM(BF98:BF640)),  2)</f>
        <v>0</v>
      </c>
      <c r="G36" s="41"/>
      <c r="H36" s="41"/>
      <c r="I36" s="160">
        <v>0.12</v>
      </c>
      <c r="J36" s="159">
        <f>ROUND(((SUM(BF98:BF640))*I36),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ROUND((SUM(BG98:BG640)),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45</v>
      </c>
      <c r="F38" s="159">
        <f>ROUND((SUM(BH98:BH640)),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46</v>
      </c>
      <c r="F39" s="159">
        <f>ROUND((SUM(BI98:BI640)),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47</v>
      </c>
      <c r="E41" s="163"/>
      <c r="F41" s="163"/>
      <c r="G41" s="164" t="s">
        <v>48</v>
      </c>
      <c r="H41" s="165" t="s">
        <v>49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Rekonstrukce střešního pláště, bytový dům č.p. 891 na ul.Obránců míru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370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021 - Architektonicko stavební řešení střechy 1 a 2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18. 7. 2024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Město Kopřivnice, Štefánikova 1163/12,Kopřivnice</v>
      </c>
      <c r="G58" s="43"/>
      <c r="H58" s="43"/>
      <c r="I58" s="35" t="s">
        <v>31</v>
      </c>
      <c r="J58" s="39" t="str">
        <f>E23</f>
        <v>Architektura &amp; interiér, Šimůnek &amp; partners, VM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69</v>
      </c>
      <c r="D63" s="43"/>
      <c r="E63" s="43"/>
      <c r="F63" s="43"/>
      <c r="G63" s="43"/>
      <c r="H63" s="43"/>
      <c r="I63" s="43"/>
      <c r="J63" s="105">
        <f>J98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J99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J100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372</v>
      </c>
      <c r="E66" s="185"/>
      <c r="F66" s="185"/>
      <c r="G66" s="185"/>
      <c r="H66" s="185"/>
      <c r="I66" s="185"/>
      <c r="J66" s="186">
        <f>J111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117</v>
      </c>
      <c r="E67" s="185"/>
      <c r="F67" s="185"/>
      <c r="G67" s="185"/>
      <c r="H67" s="185"/>
      <c r="I67" s="185"/>
      <c r="J67" s="186">
        <f>J165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118</v>
      </c>
      <c r="E68" s="180"/>
      <c r="F68" s="180"/>
      <c r="G68" s="180"/>
      <c r="H68" s="180"/>
      <c r="I68" s="180"/>
      <c r="J68" s="181">
        <f>J168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8"/>
      <c r="D69" s="184" t="s">
        <v>119</v>
      </c>
      <c r="E69" s="185"/>
      <c r="F69" s="185"/>
      <c r="G69" s="185"/>
      <c r="H69" s="185"/>
      <c r="I69" s="185"/>
      <c r="J69" s="186">
        <f>J169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120</v>
      </c>
      <c r="E70" s="185"/>
      <c r="F70" s="185"/>
      <c r="G70" s="185"/>
      <c r="H70" s="185"/>
      <c r="I70" s="185"/>
      <c r="J70" s="186">
        <f>J288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373</v>
      </c>
      <c r="E71" s="185"/>
      <c r="F71" s="185"/>
      <c r="G71" s="185"/>
      <c r="H71" s="185"/>
      <c r="I71" s="185"/>
      <c r="J71" s="186">
        <f>J383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121</v>
      </c>
      <c r="E72" s="185"/>
      <c r="F72" s="185"/>
      <c r="G72" s="185"/>
      <c r="H72" s="185"/>
      <c r="I72" s="185"/>
      <c r="J72" s="186">
        <f>J392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123</v>
      </c>
      <c r="E73" s="185"/>
      <c r="F73" s="185"/>
      <c r="G73" s="185"/>
      <c r="H73" s="185"/>
      <c r="I73" s="185"/>
      <c r="J73" s="186">
        <f>J440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374</v>
      </c>
      <c r="E74" s="185"/>
      <c r="F74" s="185"/>
      <c r="G74" s="185"/>
      <c r="H74" s="185"/>
      <c r="I74" s="185"/>
      <c r="J74" s="186">
        <f>J528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7"/>
      <c r="C75" s="178"/>
      <c r="D75" s="179" t="s">
        <v>124</v>
      </c>
      <c r="E75" s="180"/>
      <c r="F75" s="180"/>
      <c r="G75" s="180"/>
      <c r="H75" s="180"/>
      <c r="I75" s="180"/>
      <c r="J75" s="181">
        <f>J634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77"/>
      <c r="C76" s="178"/>
      <c r="D76" s="179" t="s">
        <v>125</v>
      </c>
      <c r="E76" s="180"/>
      <c r="F76" s="180"/>
      <c r="G76" s="180"/>
      <c r="H76" s="180"/>
      <c r="I76" s="180"/>
      <c r="J76" s="181">
        <f>J639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126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72" t="str">
        <f>E7</f>
        <v>Rekonstrukce střešního pláště, bytový dům č.p. 891 na ul.Obránců míru</v>
      </c>
      <c r="F86" s="35"/>
      <c r="G86" s="35"/>
      <c r="H86" s="35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" customFormat="1" ht="12" customHeight="1">
      <c r="B87" s="24"/>
      <c r="C87" s="35" t="s">
        <v>105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172" t="s">
        <v>370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107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E11</f>
        <v>021 - Architektonicko stavební řešení střechy 1 a 2</v>
      </c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F14</f>
        <v xml:space="preserve"> </v>
      </c>
      <c r="G92" s="43"/>
      <c r="H92" s="43"/>
      <c r="I92" s="35" t="s">
        <v>23</v>
      </c>
      <c r="J92" s="75" t="str">
        <f>IF(J14="","",J14)</f>
        <v>18. 7. 2024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40.05" customHeight="1">
      <c r="A94" s="41"/>
      <c r="B94" s="42"/>
      <c r="C94" s="35" t="s">
        <v>25</v>
      </c>
      <c r="D94" s="43"/>
      <c r="E94" s="43"/>
      <c r="F94" s="30" t="str">
        <f>E17</f>
        <v>Město Kopřivnice, Štefánikova 1163/12,Kopřivnice</v>
      </c>
      <c r="G94" s="43"/>
      <c r="H94" s="43"/>
      <c r="I94" s="35" t="s">
        <v>31</v>
      </c>
      <c r="J94" s="39" t="str">
        <f>E23</f>
        <v>Architektura &amp; interiér, Šimůnek &amp; partners, VM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29</v>
      </c>
      <c r="D95" s="43"/>
      <c r="E95" s="43"/>
      <c r="F95" s="30" t="str">
        <f>IF(E20="","",E20)</f>
        <v>Vyplň údaj</v>
      </c>
      <c r="G95" s="43"/>
      <c r="H95" s="43"/>
      <c r="I95" s="35" t="s">
        <v>34</v>
      </c>
      <c r="J95" s="39" t="str">
        <f>E26</f>
        <v xml:space="preserve"> 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8"/>
      <c r="B97" s="189"/>
      <c r="C97" s="190" t="s">
        <v>127</v>
      </c>
      <c r="D97" s="191" t="s">
        <v>56</v>
      </c>
      <c r="E97" s="191" t="s">
        <v>52</v>
      </c>
      <c r="F97" s="191" t="s">
        <v>53</v>
      </c>
      <c r="G97" s="191" t="s">
        <v>128</v>
      </c>
      <c r="H97" s="191" t="s">
        <v>129</v>
      </c>
      <c r="I97" s="191" t="s">
        <v>130</v>
      </c>
      <c r="J97" s="191" t="s">
        <v>111</v>
      </c>
      <c r="K97" s="192" t="s">
        <v>131</v>
      </c>
      <c r="L97" s="193"/>
      <c r="M97" s="95" t="s">
        <v>19</v>
      </c>
      <c r="N97" s="96" t="s">
        <v>41</v>
      </c>
      <c r="O97" s="96" t="s">
        <v>132</v>
      </c>
      <c r="P97" s="96" t="s">
        <v>133</v>
      </c>
      <c r="Q97" s="96" t="s">
        <v>134</v>
      </c>
      <c r="R97" s="96" t="s">
        <v>135</v>
      </c>
      <c r="S97" s="96" t="s">
        <v>136</v>
      </c>
      <c r="T97" s="97" t="s">
        <v>137</v>
      </c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</row>
    <row r="98" s="2" customFormat="1" ht="22.8" customHeight="1">
      <c r="A98" s="41"/>
      <c r="B98" s="42"/>
      <c r="C98" s="102" t="s">
        <v>138</v>
      </c>
      <c r="D98" s="43"/>
      <c r="E98" s="43"/>
      <c r="F98" s="43"/>
      <c r="G98" s="43"/>
      <c r="H98" s="43"/>
      <c r="I98" s="43"/>
      <c r="J98" s="194">
        <f>BK98</f>
        <v>0</v>
      </c>
      <c r="K98" s="43"/>
      <c r="L98" s="47"/>
      <c r="M98" s="98"/>
      <c r="N98" s="195"/>
      <c r="O98" s="99"/>
      <c r="P98" s="196">
        <f>P99+P168+P634+P639</f>
        <v>0</v>
      </c>
      <c r="Q98" s="99"/>
      <c r="R98" s="196">
        <f>R99+R168+R634+R639</f>
        <v>24.630618200000004</v>
      </c>
      <c r="S98" s="99"/>
      <c r="T98" s="197">
        <f>T99+T168+T634+T639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70</v>
      </c>
      <c r="AU98" s="20" t="s">
        <v>112</v>
      </c>
      <c r="BK98" s="198">
        <f>BK99+BK168+BK634+BK639</f>
        <v>0</v>
      </c>
    </row>
    <row r="99" s="12" customFormat="1" ht="25.92" customHeight="1">
      <c r="A99" s="12"/>
      <c r="B99" s="199"/>
      <c r="C99" s="200"/>
      <c r="D99" s="201" t="s">
        <v>70</v>
      </c>
      <c r="E99" s="202" t="s">
        <v>139</v>
      </c>
      <c r="F99" s="202" t="s">
        <v>140</v>
      </c>
      <c r="G99" s="200"/>
      <c r="H99" s="200"/>
      <c r="I99" s="203"/>
      <c r="J99" s="204">
        <f>BK99</f>
        <v>0</v>
      </c>
      <c r="K99" s="200"/>
      <c r="L99" s="205"/>
      <c r="M99" s="206"/>
      <c r="N99" s="207"/>
      <c r="O99" s="207"/>
      <c r="P99" s="208">
        <f>P100+P111+P165</f>
        <v>0</v>
      </c>
      <c r="Q99" s="207"/>
      <c r="R99" s="208">
        <f>R100+R111+R165</f>
        <v>17.770305940000004</v>
      </c>
      <c r="S99" s="207"/>
      <c r="T99" s="209">
        <f>T100+T111+T165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78</v>
      </c>
      <c r="AT99" s="211" t="s">
        <v>70</v>
      </c>
      <c r="AU99" s="211" t="s">
        <v>71</v>
      </c>
      <c r="AY99" s="210" t="s">
        <v>141</v>
      </c>
      <c r="BK99" s="212">
        <f>BK100+BK111+BK165</f>
        <v>0</v>
      </c>
    </row>
    <row r="100" s="12" customFormat="1" ht="22.8" customHeight="1">
      <c r="A100" s="12"/>
      <c r="B100" s="199"/>
      <c r="C100" s="200"/>
      <c r="D100" s="201" t="s">
        <v>70</v>
      </c>
      <c r="E100" s="213" t="s">
        <v>78</v>
      </c>
      <c r="F100" s="213" t="s">
        <v>142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SUM(P101:P110)</f>
        <v>0</v>
      </c>
      <c r="Q100" s="207"/>
      <c r="R100" s="208">
        <f>SUM(R101:R110)</f>
        <v>0.054879999999999998</v>
      </c>
      <c r="S100" s="207"/>
      <c r="T100" s="209">
        <f>SUM(T101:T110)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78</v>
      </c>
      <c r="AT100" s="211" t="s">
        <v>70</v>
      </c>
      <c r="AU100" s="211" t="s">
        <v>78</v>
      </c>
      <c r="AY100" s="210" t="s">
        <v>141</v>
      </c>
      <c r="BK100" s="212">
        <f>SUM(BK101:BK110)</f>
        <v>0</v>
      </c>
    </row>
    <row r="101" s="2" customFormat="1" ht="16.5" customHeight="1">
      <c r="A101" s="41"/>
      <c r="B101" s="42"/>
      <c r="C101" s="215" t="s">
        <v>78</v>
      </c>
      <c r="D101" s="215" t="s">
        <v>143</v>
      </c>
      <c r="E101" s="216" t="s">
        <v>144</v>
      </c>
      <c r="F101" s="217" t="s">
        <v>145</v>
      </c>
      <c r="G101" s="218" t="s">
        <v>146</v>
      </c>
      <c r="H101" s="219">
        <v>98</v>
      </c>
      <c r="I101" s="220"/>
      <c r="J101" s="221">
        <f>ROUND(I101*H101,2)</f>
        <v>0</v>
      </c>
      <c r="K101" s="217" t="s">
        <v>147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0.00055999999999999995</v>
      </c>
      <c r="R101" s="224">
        <f>Q101*H101</f>
        <v>0.054879999999999998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148</v>
      </c>
      <c r="AT101" s="226" t="s">
        <v>143</v>
      </c>
      <c r="AU101" s="226" t="s">
        <v>84</v>
      </c>
      <c r="AY101" s="20" t="s">
        <v>141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84</v>
      </c>
      <c r="BK101" s="227">
        <f>ROUND(I101*H101,2)</f>
        <v>0</v>
      </c>
      <c r="BL101" s="20" t="s">
        <v>148</v>
      </c>
      <c r="BM101" s="226" t="s">
        <v>375</v>
      </c>
    </row>
    <row r="102" s="2" customFormat="1">
      <c r="A102" s="41"/>
      <c r="B102" s="42"/>
      <c r="C102" s="43"/>
      <c r="D102" s="228" t="s">
        <v>150</v>
      </c>
      <c r="E102" s="43"/>
      <c r="F102" s="229" t="s">
        <v>151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150</v>
      </c>
      <c r="AU102" s="20" t="s">
        <v>84</v>
      </c>
    </row>
    <row r="103" s="13" customFormat="1">
      <c r="A103" s="13"/>
      <c r="B103" s="233"/>
      <c r="C103" s="234"/>
      <c r="D103" s="235" t="s">
        <v>152</v>
      </c>
      <c r="E103" s="236" t="s">
        <v>19</v>
      </c>
      <c r="F103" s="237" t="s">
        <v>153</v>
      </c>
      <c r="G103" s="234"/>
      <c r="H103" s="236" t="s">
        <v>19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152</v>
      </c>
      <c r="AU103" s="243" t="s">
        <v>84</v>
      </c>
      <c r="AV103" s="13" t="s">
        <v>78</v>
      </c>
      <c r="AW103" s="13" t="s">
        <v>33</v>
      </c>
      <c r="AX103" s="13" t="s">
        <v>71</v>
      </c>
      <c r="AY103" s="243" t="s">
        <v>141</v>
      </c>
    </row>
    <row r="104" s="14" customFormat="1">
      <c r="A104" s="14"/>
      <c r="B104" s="244"/>
      <c r="C104" s="245"/>
      <c r="D104" s="235" t="s">
        <v>152</v>
      </c>
      <c r="E104" s="246" t="s">
        <v>19</v>
      </c>
      <c r="F104" s="247" t="s">
        <v>154</v>
      </c>
      <c r="G104" s="245"/>
      <c r="H104" s="248">
        <v>98</v>
      </c>
      <c r="I104" s="249"/>
      <c r="J104" s="245"/>
      <c r="K104" s="245"/>
      <c r="L104" s="250"/>
      <c r="M104" s="251"/>
      <c r="N104" s="252"/>
      <c r="O104" s="252"/>
      <c r="P104" s="252"/>
      <c r="Q104" s="252"/>
      <c r="R104" s="252"/>
      <c r="S104" s="252"/>
      <c r="T104" s="25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4" t="s">
        <v>152</v>
      </c>
      <c r="AU104" s="254" t="s">
        <v>84</v>
      </c>
      <c r="AV104" s="14" t="s">
        <v>84</v>
      </c>
      <c r="AW104" s="14" t="s">
        <v>33</v>
      </c>
      <c r="AX104" s="14" t="s">
        <v>71</v>
      </c>
      <c r="AY104" s="254" t="s">
        <v>141</v>
      </c>
    </row>
    <row r="105" s="15" customFormat="1">
      <c r="A105" s="15"/>
      <c r="B105" s="255"/>
      <c r="C105" s="256"/>
      <c r="D105" s="235" t="s">
        <v>152</v>
      </c>
      <c r="E105" s="257" t="s">
        <v>19</v>
      </c>
      <c r="F105" s="258" t="s">
        <v>155</v>
      </c>
      <c r="G105" s="256"/>
      <c r="H105" s="259">
        <v>98</v>
      </c>
      <c r="I105" s="260"/>
      <c r="J105" s="256"/>
      <c r="K105" s="256"/>
      <c r="L105" s="261"/>
      <c r="M105" s="262"/>
      <c r="N105" s="263"/>
      <c r="O105" s="263"/>
      <c r="P105" s="263"/>
      <c r="Q105" s="263"/>
      <c r="R105" s="263"/>
      <c r="S105" s="263"/>
      <c r="T105" s="264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5" t="s">
        <v>152</v>
      </c>
      <c r="AU105" s="265" t="s">
        <v>84</v>
      </c>
      <c r="AV105" s="15" t="s">
        <v>148</v>
      </c>
      <c r="AW105" s="15" t="s">
        <v>33</v>
      </c>
      <c r="AX105" s="15" t="s">
        <v>78</v>
      </c>
      <c r="AY105" s="265" t="s">
        <v>141</v>
      </c>
    </row>
    <row r="106" s="2" customFormat="1" ht="16.5" customHeight="1">
      <c r="A106" s="41"/>
      <c r="B106" s="42"/>
      <c r="C106" s="215" t="s">
        <v>84</v>
      </c>
      <c r="D106" s="215" t="s">
        <v>143</v>
      </c>
      <c r="E106" s="216" t="s">
        <v>156</v>
      </c>
      <c r="F106" s="217" t="s">
        <v>157</v>
      </c>
      <c r="G106" s="218" t="s">
        <v>146</v>
      </c>
      <c r="H106" s="219">
        <v>98</v>
      </c>
      <c r="I106" s="220"/>
      <c r="J106" s="221">
        <f>ROUND(I106*H106,2)</f>
        <v>0</v>
      </c>
      <c r="K106" s="217" t="s">
        <v>147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148</v>
      </c>
      <c r="AT106" s="226" t="s">
        <v>143</v>
      </c>
      <c r="AU106" s="226" t="s">
        <v>84</v>
      </c>
      <c r="AY106" s="20" t="s">
        <v>141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84</v>
      </c>
      <c r="BK106" s="227">
        <f>ROUND(I106*H106,2)</f>
        <v>0</v>
      </c>
      <c r="BL106" s="20" t="s">
        <v>148</v>
      </c>
      <c r="BM106" s="226" t="s">
        <v>376</v>
      </c>
    </row>
    <row r="107" s="2" customFormat="1">
      <c r="A107" s="41"/>
      <c r="B107" s="42"/>
      <c r="C107" s="43"/>
      <c r="D107" s="228" t="s">
        <v>150</v>
      </c>
      <c r="E107" s="43"/>
      <c r="F107" s="229" t="s">
        <v>159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150</v>
      </c>
      <c r="AU107" s="20" t="s">
        <v>84</v>
      </c>
    </row>
    <row r="108" s="13" customFormat="1">
      <c r="A108" s="13"/>
      <c r="B108" s="233"/>
      <c r="C108" s="234"/>
      <c r="D108" s="235" t="s">
        <v>152</v>
      </c>
      <c r="E108" s="236" t="s">
        <v>19</v>
      </c>
      <c r="F108" s="237" t="s">
        <v>153</v>
      </c>
      <c r="G108" s="234"/>
      <c r="H108" s="236" t="s">
        <v>19</v>
      </c>
      <c r="I108" s="238"/>
      <c r="J108" s="234"/>
      <c r="K108" s="234"/>
      <c r="L108" s="239"/>
      <c r="M108" s="240"/>
      <c r="N108" s="241"/>
      <c r="O108" s="241"/>
      <c r="P108" s="241"/>
      <c r="Q108" s="241"/>
      <c r="R108" s="241"/>
      <c r="S108" s="241"/>
      <c r="T108" s="24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3" t="s">
        <v>152</v>
      </c>
      <c r="AU108" s="243" t="s">
        <v>84</v>
      </c>
      <c r="AV108" s="13" t="s">
        <v>78</v>
      </c>
      <c r="AW108" s="13" t="s">
        <v>33</v>
      </c>
      <c r="AX108" s="13" t="s">
        <v>71</v>
      </c>
      <c r="AY108" s="243" t="s">
        <v>141</v>
      </c>
    </row>
    <row r="109" s="14" customFormat="1">
      <c r="A109" s="14"/>
      <c r="B109" s="244"/>
      <c r="C109" s="245"/>
      <c r="D109" s="235" t="s">
        <v>152</v>
      </c>
      <c r="E109" s="246" t="s">
        <v>19</v>
      </c>
      <c r="F109" s="247" t="s">
        <v>154</v>
      </c>
      <c r="G109" s="245"/>
      <c r="H109" s="248">
        <v>98</v>
      </c>
      <c r="I109" s="249"/>
      <c r="J109" s="245"/>
      <c r="K109" s="245"/>
      <c r="L109" s="250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4" t="s">
        <v>152</v>
      </c>
      <c r="AU109" s="254" t="s">
        <v>84</v>
      </c>
      <c r="AV109" s="14" t="s">
        <v>84</v>
      </c>
      <c r="AW109" s="14" t="s">
        <v>33</v>
      </c>
      <c r="AX109" s="14" t="s">
        <v>71</v>
      </c>
      <c r="AY109" s="254" t="s">
        <v>141</v>
      </c>
    </row>
    <row r="110" s="15" customFormat="1">
      <c r="A110" s="15"/>
      <c r="B110" s="255"/>
      <c r="C110" s="256"/>
      <c r="D110" s="235" t="s">
        <v>152</v>
      </c>
      <c r="E110" s="257" t="s">
        <v>19</v>
      </c>
      <c r="F110" s="258" t="s">
        <v>155</v>
      </c>
      <c r="G110" s="256"/>
      <c r="H110" s="259">
        <v>98</v>
      </c>
      <c r="I110" s="260"/>
      <c r="J110" s="256"/>
      <c r="K110" s="256"/>
      <c r="L110" s="261"/>
      <c r="M110" s="262"/>
      <c r="N110" s="263"/>
      <c r="O110" s="263"/>
      <c r="P110" s="263"/>
      <c r="Q110" s="263"/>
      <c r="R110" s="263"/>
      <c r="S110" s="263"/>
      <c r="T110" s="264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5" t="s">
        <v>152</v>
      </c>
      <c r="AU110" s="265" t="s">
        <v>84</v>
      </c>
      <c r="AV110" s="15" t="s">
        <v>148</v>
      </c>
      <c r="AW110" s="15" t="s">
        <v>33</v>
      </c>
      <c r="AX110" s="15" t="s">
        <v>78</v>
      </c>
      <c r="AY110" s="265" t="s">
        <v>141</v>
      </c>
    </row>
    <row r="111" s="12" customFormat="1" ht="22.8" customHeight="1">
      <c r="A111" s="12"/>
      <c r="B111" s="199"/>
      <c r="C111" s="200"/>
      <c r="D111" s="201" t="s">
        <v>70</v>
      </c>
      <c r="E111" s="213" t="s">
        <v>187</v>
      </c>
      <c r="F111" s="213" t="s">
        <v>377</v>
      </c>
      <c r="G111" s="200"/>
      <c r="H111" s="200"/>
      <c r="I111" s="203"/>
      <c r="J111" s="214">
        <f>BK111</f>
        <v>0</v>
      </c>
      <c r="K111" s="200"/>
      <c r="L111" s="205"/>
      <c r="M111" s="206"/>
      <c r="N111" s="207"/>
      <c r="O111" s="207"/>
      <c r="P111" s="208">
        <f>SUM(P112:P164)</f>
        <v>0</v>
      </c>
      <c r="Q111" s="207"/>
      <c r="R111" s="208">
        <f>SUM(R112:R164)</f>
        <v>17.715425940000003</v>
      </c>
      <c r="S111" s="207"/>
      <c r="T111" s="209">
        <f>SUM(T112:T164)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0" t="s">
        <v>78</v>
      </c>
      <c r="AT111" s="211" t="s">
        <v>70</v>
      </c>
      <c r="AU111" s="211" t="s">
        <v>78</v>
      </c>
      <c r="AY111" s="210" t="s">
        <v>141</v>
      </c>
      <c r="BK111" s="212">
        <f>SUM(BK112:BK164)</f>
        <v>0</v>
      </c>
    </row>
    <row r="112" s="2" customFormat="1" ht="16.5" customHeight="1">
      <c r="A112" s="41"/>
      <c r="B112" s="42"/>
      <c r="C112" s="215" t="s">
        <v>162</v>
      </c>
      <c r="D112" s="215" t="s">
        <v>143</v>
      </c>
      <c r="E112" s="216" t="s">
        <v>378</v>
      </c>
      <c r="F112" s="217" t="s">
        <v>379</v>
      </c>
      <c r="G112" s="218" t="s">
        <v>165</v>
      </c>
      <c r="H112" s="219">
        <v>4.9820000000000002</v>
      </c>
      <c r="I112" s="220"/>
      <c r="J112" s="221">
        <f>ROUND(I112*H112,2)</f>
        <v>0</v>
      </c>
      <c r="K112" s="217" t="s">
        <v>147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0.00025999999999999998</v>
      </c>
      <c r="R112" s="224">
        <f>Q112*H112</f>
        <v>0.00129532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148</v>
      </c>
      <c r="AT112" s="226" t="s">
        <v>143</v>
      </c>
      <c r="AU112" s="226" t="s">
        <v>84</v>
      </c>
      <c r="AY112" s="20" t="s">
        <v>141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84</v>
      </c>
      <c r="BK112" s="227">
        <f>ROUND(I112*H112,2)</f>
        <v>0</v>
      </c>
      <c r="BL112" s="20" t="s">
        <v>148</v>
      </c>
      <c r="BM112" s="226" t="s">
        <v>380</v>
      </c>
    </row>
    <row r="113" s="2" customFormat="1">
      <c r="A113" s="41"/>
      <c r="B113" s="42"/>
      <c r="C113" s="43"/>
      <c r="D113" s="228" t="s">
        <v>150</v>
      </c>
      <c r="E113" s="43"/>
      <c r="F113" s="229" t="s">
        <v>381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150</v>
      </c>
      <c r="AU113" s="20" t="s">
        <v>84</v>
      </c>
    </row>
    <row r="114" s="13" customFormat="1">
      <c r="A114" s="13"/>
      <c r="B114" s="233"/>
      <c r="C114" s="234"/>
      <c r="D114" s="235" t="s">
        <v>152</v>
      </c>
      <c r="E114" s="236" t="s">
        <v>19</v>
      </c>
      <c r="F114" s="237" t="s">
        <v>382</v>
      </c>
      <c r="G114" s="234"/>
      <c r="H114" s="236" t="s">
        <v>19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152</v>
      </c>
      <c r="AU114" s="243" t="s">
        <v>84</v>
      </c>
      <c r="AV114" s="13" t="s">
        <v>78</v>
      </c>
      <c r="AW114" s="13" t="s">
        <v>33</v>
      </c>
      <c r="AX114" s="13" t="s">
        <v>71</v>
      </c>
      <c r="AY114" s="243" t="s">
        <v>141</v>
      </c>
    </row>
    <row r="115" s="14" customFormat="1">
      <c r="A115" s="14"/>
      <c r="B115" s="244"/>
      <c r="C115" s="245"/>
      <c r="D115" s="235" t="s">
        <v>152</v>
      </c>
      <c r="E115" s="246" t="s">
        <v>19</v>
      </c>
      <c r="F115" s="247" t="s">
        <v>383</v>
      </c>
      <c r="G115" s="245"/>
      <c r="H115" s="248">
        <v>2.742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152</v>
      </c>
      <c r="AU115" s="254" t="s">
        <v>84</v>
      </c>
      <c r="AV115" s="14" t="s">
        <v>84</v>
      </c>
      <c r="AW115" s="14" t="s">
        <v>33</v>
      </c>
      <c r="AX115" s="14" t="s">
        <v>71</v>
      </c>
      <c r="AY115" s="254" t="s">
        <v>141</v>
      </c>
    </row>
    <row r="116" s="14" customFormat="1">
      <c r="A116" s="14"/>
      <c r="B116" s="244"/>
      <c r="C116" s="245"/>
      <c r="D116" s="235" t="s">
        <v>152</v>
      </c>
      <c r="E116" s="246" t="s">
        <v>19</v>
      </c>
      <c r="F116" s="247" t="s">
        <v>196</v>
      </c>
      <c r="G116" s="245"/>
      <c r="H116" s="248">
        <v>0.95999999999999996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152</v>
      </c>
      <c r="AU116" s="254" t="s">
        <v>84</v>
      </c>
      <c r="AV116" s="14" t="s">
        <v>84</v>
      </c>
      <c r="AW116" s="14" t="s">
        <v>33</v>
      </c>
      <c r="AX116" s="14" t="s">
        <v>71</v>
      </c>
      <c r="AY116" s="254" t="s">
        <v>141</v>
      </c>
    </row>
    <row r="117" s="14" customFormat="1">
      <c r="A117" s="14"/>
      <c r="B117" s="244"/>
      <c r="C117" s="245"/>
      <c r="D117" s="235" t="s">
        <v>152</v>
      </c>
      <c r="E117" s="246" t="s">
        <v>19</v>
      </c>
      <c r="F117" s="247" t="s">
        <v>197</v>
      </c>
      <c r="G117" s="245"/>
      <c r="H117" s="248">
        <v>0.16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152</v>
      </c>
      <c r="AU117" s="254" t="s">
        <v>84</v>
      </c>
      <c r="AV117" s="14" t="s">
        <v>84</v>
      </c>
      <c r="AW117" s="14" t="s">
        <v>33</v>
      </c>
      <c r="AX117" s="14" t="s">
        <v>71</v>
      </c>
      <c r="AY117" s="254" t="s">
        <v>141</v>
      </c>
    </row>
    <row r="118" s="14" customFormat="1">
      <c r="A118" s="14"/>
      <c r="B118" s="244"/>
      <c r="C118" s="245"/>
      <c r="D118" s="235" t="s">
        <v>152</v>
      </c>
      <c r="E118" s="246" t="s">
        <v>19</v>
      </c>
      <c r="F118" s="247" t="s">
        <v>196</v>
      </c>
      <c r="G118" s="245"/>
      <c r="H118" s="248">
        <v>0.95999999999999996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152</v>
      </c>
      <c r="AU118" s="254" t="s">
        <v>84</v>
      </c>
      <c r="AV118" s="14" t="s">
        <v>84</v>
      </c>
      <c r="AW118" s="14" t="s">
        <v>33</v>
      </c>
      <c r="AX118" s="14" t="s">
        <v>71</v>
      </c>
      <c r="AY118" s="254" t="s">
        <v>141</v>
      </c>
    </row>
    <row r="119" s="14" customFormat="1">
      <c r="A119" s="14"/>
      <c r="B119" s="244"/>
      <c r="C119" s="245"/>
      <c r="D119" s="235" t="s">
        <v>152</v>
      </c>
      <c r="E119" s="246" t="s">
        <v>19</v>
      </c>
      <c r="F119" s="247" t="s">
        <v>197</v>
      </c>
      <c r="G119" s="245"/>
      <c r="H119" s="248">
        <v>0.16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152</v>
      </c>
      <c r="AU119" s="254" t="s">
        <v>84</v>
      </c>
      <c r="AV119" s="14" t="s">
        <v>84</v>
      </c>
      <c r="AW119" s="14" t="s">
        <v>33</v>
      </c>
      <c r="AX119" s="14" t="s">
        <v>71</v>
      </c>
      <c r="AY119" s="254" t="s">
        <v>141</v>
      </c>
    </row>
    <row r="120" s="15" customFormat="1">
      <c r="A120" s="15"/>
      <c r="B120" s="255"/>
      <c r="C120" s="256"/>
      <c r="D120" s="235" t="s">
        <v>152</v>
      </c>
      <c r="E120" s="257" t="s">
        <v>19</v>
      </c>
      <c r="F120" s="258" t="s">
        <v>155</v>
      </c>
      <c r="G120" s="256"/>
      <c r="H120" s="259">
        <v>4.9820000000000002</v>
      </c>
      <c r="I120" s="260"/>
      <c r="J120" s="256"/>
      <c r="K120" s="256"/>
      <c r="L120" s="261"/>
      <c r="M120" s="262"/>
      <c r="N120" s="263"/>
      <c r="O120" s="263"/>
      <c r="P120" s="263"/>
      <c r="Q120" s="263"/>
      <c r="R120" s="263"/>
      <c r="S120" s="263"/>
      <c r="T120" s="264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5" t="s">
        <v>152</v>
      </c>
      <c r="AU120" s="265" t="s">
        <v>84</v>
      </c>
      <c r="AV120" s="15" t="s">
        <v>148</v>
      </c>
      <c r="AW120" s="15" t="s">
        <v>33</v>
      </c>
      <c r="AX120" s="15" t="s">
        <v>78</v>
      </c>
      <c r="AY120" s="265" t="s">
        <v>141</v>
      </c>
    </row>
    <row r="121" s="2" customFormat="1" ht="16.5" customHeight="1">
      <c r="A121" s="41"/>
      <c r="B121" s="42"/>
      <c r="C121" s="215" t="s">
        <v>148</v>
      </c>
      <c r="D121" s="215" t="s">
        <v>143</v>
      </c>
      <c r="E121" s="216" t="s">
        <v>384</v>
      </c>
      <c r="F121" s="217" t="s">
        <v>385</v>
      </c>
      <c r="G121" s="218" t="s">
        <v>165</v>
      </c>
      <c r="H121" s="219">
        <v>2.6989999999999998</v>
      </c>
      <c r="I121" s="220"/>
      <c r="J121" s="221">
        <f>ROUND(I121*H121,2)</f>
        <v>0</v>
      </c>
      <c r="K121" s="217" t="s">
        <v>147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0.00018000000000000001</v>
      </c>
      <c r="R121" s="224">
        <f>Q121*H121</f>
        <v>0.00048581999999999998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148</v>
      </c>
      <c r="AT121" s="226" t="s">
        <v>143</v>
      </c>
      <c r="AU121" s="226" t="s">
        <v>84</v>
      </c>
      <c r="AY121" s="20" t="s">
        <v>141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84</v>
      </c>
      <c r="BK121" s="227">
        <f>ROUND(I121*H121,2)</f>
        <v>0</v>
      </c>
      <c r="BL121" s="20" t="s">
        <v>148</v>
      </c>
      <c r="BM121" s="226" t="s">
        <v>386</v>
      </c>
    </row>
    <row r="122" s="2" customFormat="1">
      <c r="A122" s="41"/>
      <c r="B122" s="42"/>
      <c r="C122" s="43"/>
      <c r="D122" s="228" t="s">
        <v>150</v>
      </c>
      <c r="E122" s="43"/>
      <c r="F122" s="229" t="s">
        <v>387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150</v>
      </c>
      <c r="AU122" s="20" t="s">
        <v>84</v>
      </c>
    </row>
    <row r="123" s="13" customFormat="1">
      <c r="A123" s="13"/>
      <c r="B123" s="233"/>
      <c r="C123" s="234"/>
      <c r="D123" s="235" t="s">
        <v>152</v>
      </c>
      <c r="E123" s="236" t="s">
        <v>19</v>
      </c>
      <c r="F123" s="237" t="s">
        <v>382</v>
      </c>
      <c r="G123" s="234"/>
      <c r="H123" s="236" t="s">
        <v>19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152</v>
      </c>
      <c r="AU123" s="243" t="s">
        <v>84</v>
      </c>
      <c r="AV123" s="13" t="s">
        <v>78</v>
      </c>
      <c r="AW123" s="13" t="s">
        <v>33</v>
      </c>
      <c r="AX123" s="13" t="s">
        <v>71</v>
      </c>
      <c r="AY123" s="243" t="s">
        <v>141</v>
      </c>
    </row>
    <row r="124" s="14" customFormat="1">
      <c r="A124" s="14"/>
      <c r="B124" s="244"/>
      <c r="C124" s="245"/>
      <c r="D124" s="235" t="s">
        <v>152</v>
      </c>
      <c r="E124" s="246" t="s">
        <v>19</v>
      </c>
      <c r="F124" s="247" t="s">
        <v>388</v>
      </c>
      <c r="G124" s="245"/>
      <c r="H124" s="248">
        <v>1.371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152</v>
      </c>
      <c r="AU124" s="254" t="s">
        <v>84</v>
      </c>
      <c r="AV124" s="14" t="s">
        <v>84</v>
      </c>
      <c r="AW124" s="14" t="s">
        <v>33</v>
      </c>
      <c r="AX124" s="14" t="s">
        <v>71</v>
      </c>
      <c r="AY124" s="254" t="s">
        <v>141</v>
      </c>
    </row>
    <row r="125" s="14" customFormat="1">
      <c r="A125" s="14"/>
      <c r="B125" s="244"/>
      <c r="C125" s="245"/>
      <c r="D125" s="235" t="s">
        <v>152</v>
      </c>
      <c r="E125" s="246" t="s">
        <v>19</v>
      </c>
      <c r="F125" s="247" t="s">
        <v>389</v>
      </c>
      <c r="G125" s="245"/>
      <c r="H125" s="248">
        <v>0.498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152</v>
      </c>
      <c r="AU125" s="254" t="s">
        <v>84</v>
      </c>
      <c r="AV125" s="14" t="s">
        <v>84</v>
      </c>
      <c r="AW125" s="14" t="s">
        <v>33</v>
      </c>
      <c r="AX125" s="14" t="s">
        <v>71</v>
      </c>
      <c r="AY125" s="254" t="s">
        <v>141</v>
      </c>
    </row>
    <row r="126" s="14" customFormat="1">
      <c r="A126" s="14"/>
      <c r="B126" s="244"/>
      <c r="C126" s="245"/>
      <c r="D126" s="235" t="s">
        <v>152</v>
      </c>
      <c r="E126" s="246" t="s">
        <v>19</v>
      </c>
      <c r="F126" s="247" t="s">
        <v>390</v>
      </c>
      <c r="G126" s="245"/>
      <c r="H126" s="248">
        <v>0.16600000000000001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152</v>
      </c>
      <c r="AU126" s="254" t="s">
        <v>84</v>
      </c>
      <c r="AV126" s="14" t="s">
        <v>84</v>
      </c>
      <c r="AW126" s="14" t="s">
        <v>33</v>
      </c>
      <c r="AX126" s="14" t="s">
        <v>71</v>
      </c>
      <c r="AY126" s="254" t="s">
        <v>141</v>
      </c>
    </row>
    <row r="127" s="14" customFormat="1">
      <c r="A127" s="14"/>
      <c r="B127" s="244"/>
      <c r="C127" s="245"/>
      <c r="D127" s="235" t="s">
        <v>152</v>
      </c>
      <c r="E127" s="246" t="s">
        <v>19</v>
      </c>
      <c r="F127" s="247" t="s">
        <v>389</v>
      </c>
      <c r="G127" s="245"/>
      <c r="H127" s="248">
        <v>0.498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152</v>
      </c>
      <c r="AU127" s="254" t="s">
        <v>84</v>
      </c>
      <c r="AV127" s="14" t="s">
        <v>84</v>
      </c>
      <c r="AW127" s="14" t="s">
        <v>33</v>
      </c>
      <c r="AX127" s="14" t="s">
        <v>71</v>
      </c>
      <c r="AY127" s="254" t="s">
        <v>141</v>
      </c>
    </row>
    <row r="128" s="14" customFormat="1">
      <c r="A128" s="14"/>
      <c r="B128" s="244"/>
      <c r="C128" s="245"/>
      <c r="D128" s="235" t="s">
        <v>152</v>
      </c>
      <c r="E128" s="246" t="s">
        <v>19</v>
      </c>
      <c r="F128" s="247" t="s">
        <v>390</v>
      </c>
      <c r="G128" s="245"/>
      <c r="H128" s="248">
        <v>0.16600000000000001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152</v>
      </c>
      <c r="AU128" s="254" t="s">
        <v>84</v>
      </c>
      <c r="AV128" s="14" t="s">
        <v>84</v>
      </c>
      <c r="AW128" s="14" t="s">
        <v>33</v>
      </c>
      <c r="AX128" s="14" t="s">
        <v>71</v>
      </c>
      <c r="AY128" s="254" t="s">
        <v>141</v>
      </c>
    </row>
    <row r="129" s="15" customFormat="1">
      <c r="A129" s="15"/>
      <c r="B129" s="255"/>
      <c r="C129" s="256"/>
      <c r="D129" s="235" t="s">
        <v>152</v>
      </c>
      <c r="E129" s="257" t="s">
        <v>19</v>
      </c>
      <c r="F129" s="258" t="s">
        <v>155</v>
      </c>
      <c r="G129" s="256"/>
      <c r="H129" s="259">
        <v>2.6990000000000003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5" t="s">
        <v>152</v>
      </c>
      <c r="AU129" s="265" t="s">
        <v>84</v>
      </c>
      <c r="AV129" s="15" t="s">
        <v>148</v>
      </c>
      <c r="AW129" s="15" t="s">
        <v>33</v>
      </c>
      <c r="AX129" s="15" t="s">
        <v>78</v>
      </c>
      <c r="AY129" s="265" t="s">
        <v>141</v>
      </c>
    </row>
    <row r="130" s="2" customFormat="1" ht="37.8" customHeight="1">
      <c r="A130" s="41"/>
      <c r="B130" s="42"/>
      <c r="C130" s="215" t="s">
        <v>177</v>
      </c>
      <c r="D130" s="215" t="s">
        <v>143</v>
      </c>
      <c r="E130" s="216" t="s">
        <v>391</v>
      </c>
      <c r="F130" s="217" t="s">
        <v>392</v>
      </c>
      <c r="G130" s="218" t="s">
        <v>165</v>
      </c>
      <c r="H130" s="219">
        <v>4.9820000000000002</v>
      </c>
      <c r="I130" s="220"/>
      <c r="J130" s="221">
        <f>ROUND(I130*H130,2)</f>
        <v>0</v>
      </c>
      <c r="K130" s="217" t="s">
        <v>147</v>
      </c>
      <c r="L130" s="47"/>
      <c r="M130" s="222" t="s">
        <v>19</v>
      </c>
      <c r="N130" s="223" t="s">
        <v>43</v>
      </c>
      <c r="O130" s="87"/>
      <c r="P130" s="224">
        <f>O130*H130</f>
        <v>0</v>
      </c>
      <c r="Q130" s="224">
        <v>0.0083499999999999998</v>
      </c>
      <c r="R130" s="224">
        <f>Q130*H130</f>
        <v>0.041599700000000003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148</v>
      </c>
      <c r="AT130" s="226" t="s">
        <v>143</v>
      </c>
      <c r="AU130" s="226" t="s">
        <v>84</v>
      </c>
      <c r="AY130" s="20" t="s">
        <v>141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84</v>
      </c>
      <c r="BK130" s="227">
        <f>ROUND(I130*H130,2)</f>
        <v>0</v>
      </c>
      <c r="BL130" s="20" t="s">
        <v>148</v>
      </c>
      <c r="BM130" s="226" t="s">
        <v>393</v>
      </c>
    </row>
    <row r="131" s="2" customFormat="1">
      <c r="A131" s="41"/>
      <c r="B131" s="42"/>
      <c r="C131" s="43"/>
      <c r="D131" s="228" t="s">
        <v>150</v>
      </c>
      <c r="E131" s="43"/>
      <c r="F131" s="229" t="s">
        <v>394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150</v>
      </c>
      <c r="AU131" s="20" t="s">
        <v>84</v>
      </c>
    </row>
    <row r="132" s="13" customFormat="1">
      <c r="A132" s="13"/>
      <c r="B132" s="233"/>
      <c r="C132" s="234"/>
      <c r="D132" s="235" t="s">
        <v>152</v>
      </c>
      <c r="E132" s="236" t="s">
        <v>19</v>
      </c>
      <c r="F132" s="237" t="s">
        <v>382</v>
      </c>
      <c r="G132" s="234"/>
      <c r="H132" s="236" t="s">
        <v>19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152</v>
      </c>
      <c r="AU132" s="243" t="s">
        <v>84</v>
      </c>
      <c r="AV132" s="13" t="s">
        <v>78</v>
      </c>
      <c r="AW132" s="13" t="s">
        <v>33</v>
      </c>
      <c r="AX132" s="13" t="s">
        <v>71</v>
      </c>
      <c r="AY132" s="243" t="s">
        <v>141</v>
      </c>
    </row>
    <row r="133" s="14" customFormat="1">
      <c r="A133" s="14"/>
      <c r="B133" s="244"/>
      <c r="C133" s="245"/>
      <c r="D133" s="235" t="s">
        <v>152</v>
      </c>
      <c r="E133" s="246" t="s">
        <v>19</v>
      </c>
      <c r="F133" s="247" t="s">
        <v>383</v>
      </c>
      <c r="G133" s="245"/>
      <c r="H133" s="248">
        <v>2.742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152</v>
      </c>
      <c r="AU133" s="254" t="s">
        <v>84</v>
      </c>
      <c r="AV133" s="14" t="s">
        <v>84</v>
      </c>
      <c r="AW133" s="14" t="s">
        <v>33</v>
      </c>
      <c r="AX133" s="14" t="s">
        <v>71</v>
      </c>
      <c r="AY133" s="254" t="s">
        <v>141</v>
      </c>
    </row>
    <row r="134" s="14" customFormat="1">
      <c r="A134" s="14"/>
      <c r="B134" s="244"/>
      <c r="C134" s="245"/>
      <c r="D134" s="235" t="s">
        <v>152</v>
      </c>
      <c r="E134" s="246" t="s">
        <v>19</v>
      </c>
      <c r="F134" s="247" t="s">
        <v>196</v>
      </c>
      <c r="G134" s="245"/>
      <c r="H134" s="248">
        <v>0.95999999999999996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152</v>
      </c>
      <c r="AU134" s="254" t="s">
        <v>84</v>
      </c>
      <c r="AV134" s="14" t="s">
        <v>84</v>
      </c>
      <c r="AW134" s="14" t="s">
        <v>33</v>
      </c>
      <c r="AX134" s="14" t="s">
        <v>71</v>
      </c>
      <c r="AY134" s="254" t="s">
        <v>141</v>
      </c>
    </row>
    <row r="135" s="14" customFormat="1">
      <c r="A135" s="14"/>
      <c r="B135" s="244"/>
      <c r="C135" s="245"/>
      <c r="D135" s="235" t="s">
        <v>152</v>
      </c>
      <c r="E135" s="246" t="s">
        <v>19</v>
      </c>
      <c r="F135" s="247" t="s">
        <v>197</v>
      </c>
      <c r="G135" s="245"/>
      <c r="H135" s="248">
        <v>0.16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152</v>
      </c>
      <c r="AU135" s="254" t="s">
        <v>84</v>
      </c>
      <c r="AV135" s="14" t="s">
        <v>84</v>
      </c>
      <c r="AW135" s="14" t="s">
        <v>33</v>
      </c>
      <c r="AX135" s="14" t="s">
        <v>71</v>
      </c>
      <c r="AY135" s="254" t="s">
        <v>141</v>
      </c>
    </row>
    <row r="136" s="14" customFormat="1">
      <c r="A136" s="14"/>
      <c r="B136" s="244"/>
      <c r="C136" s="245"/>
      <c r="D136" s="235" t="s">
        <v>152</v>
      </c>
      <c r="E136" s="246" t="s">
        <v>19</v>
      </c>
      <c r="F136" s="247" t="s">
        <v>196</v>
      </c>
      <c r="G136" s="245"/>
      <c r="H136" s="248">
        <v>0.95999999999999996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152</v>
      </c>
      <c r="AU136" s="254" t="s">
        <v>84</v>
      </c>
      <c r="AV136" s="14" t="s">
        <v>84</v>
      </c>
      <c r="AW136" s="14" t="s">
        <v>33</v>
      </c>
      <c r="AX136" s="14" t="s">
        <v>71</v>
      </c>
      <c r="AY136" s="254" t="s">
        <v>141</v>
      </c>
    </row>
    <row r="137" s="14" customFormat="1">
      <c r="A137" s="14"/>
      <c r="B137" s="244"/>
      <c r="C137" s="245"/>
      <c r="D137" s="235" t="s">
        <v>152</v>
      </c>
      <c r="E137" s="246" t="s">
        <v>19</v>
      </c>
      <c r="F137" s="247" t="s">
        <v>197</v>
      </c>
      <c r="G137" s="245"/>
      <c r="H137" s="248">
        <v>0.16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152</v>
      </c>
      <c r="AU137" s="254" t="s">
        <v>84</v>
      </c>
      <c r="AV137" s="14" t="s">
        <v>84</v>
      </c>
      <c r="AW137" s="14" t="s">
        <v>33</v>
      </c>
      <c r="AX137" s="14" t="s">
        <v>71</v>
      </c>
      <c r="AY137" s="254" t="s">
        <v>141</v>
      </c>
    </row>
    <row r="138" s="15" customFormat="1">
      <c r="A138" s="15"/>
      <c r="B138" s="255"/>
      <c r="C138" s="256"/>
      <c r="D138" s="235" t="s">
        <v>152</v>
      </c>
      <c r="E138" s="257" t="s">
        <v>19</v>
      </c>
      <c r="F138" s="258" t="s">
        <v>155</v>
      </c>
      <c r="G138" s="256"/>
      <c r="H138" s="259">
        <v>4.9820000000000002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152</v>
      </c>
      <c r="AU138" s="265" t="s">
        <v>84</v>
      </c>
      <c r="AV138" s="15" t="s">
        <v>148</v>
      </c>
      <c r="AW138" s="15" t="s">
        <v>33</v>
      </c>
      <c r="AX138" s="15" t="s">
        <v>78</v>
      </c>
      <c r="AY138" s="265" t="s">
        <v>141</v>
      </c>
    </row>
    <row r="139" s="2" customFormat="1" ht="16.5" customHeight="1">
      <c r="A139" s="41"/>
      <c r="B139" s="42"/>
      <c r="C139" s="284" t="s">
        <v>187</v>
      </c>
      <c r="D139" s="284" t="s">
        <v>395</v>
      </c>
      <c r="E139" s="285" t="s">
        <v>396</v>
      </c>
      <c r="F139" s="286" t="s">
        <v>397</v>
      </c>
      <c r="G139" s="287" t="s">
        <v>165</v>
      </c>
      <c r="H139" s="288">
        <v>5.2309999999999999</v>
      </c>
      <c r="I139" s="289"/>
      <c r="J139" s="290">
        <f>ROUND(I139*H139,2)</f>
        <v>0</v>
      </c>
      <c r="K139" s="286" t="s">
        <v>147</v>
      </c>
      <c r="L139" s="291"/>
      <c r="M139" s="292" t="s">
        <v>19</v>
      </c>
      <c r="N139" s="293" t="s">
        <v>43</v>
      </c>
      <c r="O139" s="87"/>
      <c r="P139" s="224">
        <f>O139*H139</f>
        <v>0</v>
      </c>
      <c r="Q139" s="224">
        <v>0.0018</v>
      </c>
      <c r="R139" s="224">
        <f>Q139*H139</f>
        <v>0.0094158000000000002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206</v>
      </c>
      <c r="AT139" s="226" t="s">
        <v>395</v>
      </c>
      <c r="AU139" s="226" t="s">
        <v>84</v>
      </c>
      <c r="AY139" s="20" t="s">
        <v>141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84</v>
      </c>
      <c r="BK139" s="227">
        <f>ROUND(I139*H139,2)</f>
        <v>0</v>
      </c>
      <c r="BL139" s="20" t="s">
        <v>148</v>
      </c>
      <c r="BM139" s="226" t="s">
        <v>398</v>
      </c>
    </row>
    <row r="140" s="13" customFormat="1">
      <c r="A140" s="13"/>
      <c r="B140" s="233"/>
      <c r="C140" s="234"/>
      <c r="D140" s="235" t="s">
        <v>152</v>
      </c>
      <c r="E140" s="236" t="s">
        <v>19</v>
      </c>
      <c r="F140" s="237" t="s">
        <v>382</v>
      </c>
      <c r="G140" s="234"/>
      <c r="H140" s="236" t="s">
        <v>19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152</v>
      </c>
      <c r="AU140" s="243" t="s">
        <v>84</v>
      </c>
      <c r="AV140" s="13" t="s">
        <v>78</v>
      </c>
      <c r="AW140" s="13" t="s">
        <v>33</v>
      </c>
      <c r="AX140" s="13" t="s">
        <v>71</v>
      </c>
      <c r="AY140" s="243" t="s">
        <v>141</v>
      </c>
    </row>
    <row r="141" s="14" customFormat="1">
      <c r="A141" s="14"/>
      <c r="B141" s="244"/>
      <c r="C141" s="245"/>
      <c r="D141" s="235" t="s">
        <v>152</v>
      </c>
      <c r="E141" s="246" t="s">
        <v>19</v>
      </c>
      <c r="F141" s="247" t="s">
        <v>383</v>
      </c>
      <c r="G141" s="245"/>
      <c r="H141" s="248">
        <v>2.742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152</v>
      </c>
      <c r="AU141" s="254" t="s">
        <v>84</v>
      </c>
      <c r="AV141" s="14" t="s">
        <v>84</v>
      </c>
      <c r="AW141" s="14" t="s">
        <v>33</v>
      </c>
      <c r="AX141" s="14" t="s">
        <v>71</v>
      </c>
      <c r="AY141" s="254" t="s">
        <v>141</v>
      </c>
    </row>
    <row r="142" s="14" customFormat="1">
      <c r="A142" s="14"/>
      <c r="B142" s="244"/>
      <c r="C142" s="245"/>
      <c r="D142" s="235" t="s">
        <v>152</v>
      </c>
      <c r="E142" s="246" t="s">
        <v>19</v>
      </c>
      <c r="F142" s="247" t="s">
        <v>196</v>
      </c>
      <c r="G142" s="245"/>
      <c r="H142" s="248">
        <v>0.95999999999999996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152</v>
      </c>
      <c r="AU142" s="254" t="s">
        <v>84</v>
      </c>
      <c r="AV142" s="14" t="s">
        <v>84</v>
      </c>
      <c r="AW142" s="14" t="s">
        <v>33</v>
      </c>
      <c r="AX142" s="14" t="s">
        <v>71</v>
      </c>
      <c r="AY142" s="254" t="s">
        <v>141</v>
      </c>
    </row>
    <row r="143" s="14" customFormat="1">
      <c r="A143" s="14"/>
      <c r="B143" s="244"/>
      <c r="C143" s="245"/>
      <c r="D143" s="235" t="s">
        <v>152</v>
      </c>
      <c r="E143" s="246" t="s">
        <v>19</v>
      </c>
      <c r="F143" s="247" t="s">
        <v>197</v>
      </c>
      <c r="G143" s="245"/>
      <c r="H143" s="248">
        <v>0.16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152</v>
      </c>
      <c r="AU143" s="254" t="s">
        <v>84</v>
      </c>
      <c r="AV143" s="14" t="s">
        <v>84</v>
      </c>
      <c r="AW143" s="14" t="s">
        <v>33</v>
      </c>
      <c r="AX143" s="14" t="s">
        <v>71</v>
      </c>
      <c r="AY143" s="254" t="s">
        <v>141</v>
      </c>
    </row>
    <row r="144" s="14" customFormat="1">
      <c r="A144" s="14"/>
      <c r="B144" s="244"/>
      <c r="C144" s="245"/>
      <c r="D144" s="235" t="s">
        <v>152</v>
      </c>
      <c r="E144" s="246" t="s">
        <v>19</v>
      </c>
      <c r="F144" s="247" t="s">
        <v>196</v>
      </c>
      <c r="G144" s="245"/>
      <c r="H144" s="248">
        <v>0.95999999999999996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152</v>
      </c>
      <c r="AU144" s="254" t="s">
        <v>84</v>
      </c>
      <c r="AV144" s="14" t="s">
        <v>84</v>
      </c>
      <c r="AW144" s="14" t="s">
        <v>33</v>
      </c>
      <c r="AX144" s="14" t="s">
        <v>71</v>
      </c>
      <c r="AY144" s="254" t="s">
        <v>141</v>
      </c>
    </row>
    <row r="145" s="14" customFormat="1">
      <c r="A145" s="14"/>
      <c r="B145" s="244"/>
      <c r="C145" s="245"/>
      <c r="D145" s="235" t="s">
        <v>152</v>
      </c>
      <c r="E145" s="246" t="s">
        <v>19</v>
      </c>
      <c r="F145" s="247" t="s">
        <v>197</v>
      </c>
      <c r="G145" s="245"/>
      <c r="H145" s="248">
        <v>0.16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152</v>
      </c>
      <c r="AU145" s="254" t="s">
        <v>84</v>
      </c>
      <c r="AV145" s="14" t="s">
        <v>84</v>
      </c>
      <c r="AW145" s="14" t="s">
        <v>33</v>
      </c>
      <c r="AX145" s="14" t="s">
        <v>71</v>
      </c>
      <c r="AY145" s="254" t="s">
        <v>141</v>
      </c>
    </row>
    <row r="146" s="15" customFormat="1">
      <c r="A146" s="15"/>
      <c r="B146" s="255"/>
      <c r="C146" s="256"/>
      <c r="D146" s="235" t="s">
        <v>152</v>
      </c>
      <c r="E146" s="257" t="s">
        <v>19</v>
      </c>
      <c r="F146" s="258" t="s">
        <v>155</v>
      </c>
      <c r="G146" s="256"/>
      <c r="H146" s="259">
        <v>4.9820000000000002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152</v>
      </c>
      <c r="AU146" s="265" t="s">
        <v>84</v>
      </c>
      <c r="AV146" s="15" t="s">
        <v>148</v>
      </c>
      <c r="AW146" s="15" t="s">
        <v>33</v>
      </c>
      <c r="AX146" s="15" t="s">
        <v>78</v>
      </c>
      <c r="AY146" s="265" t="s">
        <v>141</v>
      </c>
    </row>
    <row r="147" s="14" customFormat="1">
      <c r="A147" s="14"/>
      <c r="B147" s="244"/>
      <c r="C147" s="245"/>
      <c r="D147" s="235" t="s">
        <v>152</v>
      </c>
      <c r="E147" s="245"/>
      <c r="F147" s="247" t="s">
        <v>399</v>
      </c>
      <c r="G147" s="245"/>
      <c r="H147" s="248">
        <v>5.2309999999999999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152</v>
      </c>
      <c r="AU147" s="254" t="s">
        <v>84</v>
      </c>
      <c r="AV147" s="14" t="s">
        <v>84</v>
      </c>
      <c r="AW147" s="14" t="s">
        <v>4</v>
      </c>
      <c r="AX147" s="14" t="s">
        <v>78</v>
      </c>
      <c r="AY147" s="254" t="s">
        <v>141</v>
      </c>
    </row>
    <row r="148" s="2" customFormat="1" ht="21.75" customHeight="1">
      <c r="A148" s="41"/>
      <c r="B148" s="42"/>
      <c r="C148" s="215" t="s">
        <v>200</v>
      </c>
      <c r="D148" s="215" t="s">
        <v>143</v>
      </c>
      <c r="E148" s="216" t="s">
        <v>400</v>
      </c>
      <c r="F148" s="217" t="s">
        <v>401</v>
      </c>
      <c r="G148" s="218" t="s">
        <v>165</v>
      </c>
      <c r="H148" s="219">
        <v>2.6989999999999998</v>
      </c>
      <c r="I148" s="220"/>
      <c r="J148" s="221">
        <f>ROUND(I148*H148,2)</f>
        <v>0</v>
      </c>
      <c r="K148" s="217" t="s">
        <v>147</v>
      </c>
      <c r="L148" s="47"/>
      <c r="M148" s="222" t="s">
        <v>19</v>
      </c>
      <c r="N148" s="223" t="s">
        <v>43</v>
      </c>
      <c r="O148" s="87"/>
      <c r="P148" s="224">
        <f>O148*H148</f>
        <v>0</v>
      </c>
      <c r="Q148" s="224">
        <v>0.0057000000000000002</v>
      </c>
      <c r="R148" s="224">
        <f>Q148*H148</f>
        <v>0.0153843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148</v>
      </c>
      <c r="AT148" s="226" t="s">
        <v>143</v>
      </c>
      <c r="AU148" s="226" t="s">
        <v>84</v>
      </c>
      <c r="AY148" s="20" t="s">
        <v>141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84</v>
      </c>
      <c r="BK148" s="227">
        <f>ROUND(I148*H148,2)</f>
        <v>0</v>
      </c>
      <c r="BL148" s="20" t="s">
        <v>148</v>
      </c>
      <c r="BM148" s="226" t="s">
        <v>402</v>
      </c>
    </row>
    <row r="149" s="2" customFormat="1">
      <c r="A149" s="41"/>
      <c r="B149" s="42"/>
      <c r="C149" s="43"/>
      <c r="D149" s="228" t="s">
        <v>150</v>
      </c>
      <c r="E149" s="43"/>
      <c r="F149" s="229" t="s">
        <v>403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150</v>
      </c>
      <c r="AU149" s="20" t="s">
        <v>84</v>
      </c>
    </row>
    <row r="150" s="13" customFormat="1">
      <c r="A150" s="13"/>
      <c r="B150" s="233"/>
      <c r="C150" s="234"/>
      <c r="D150" s="235" t="s">
        <v>152</v>
      </c>
      <c r="E150" s="236" t="s">
        <v>19</v>
      </c>
      <c r="F150" s="237" t="s">
        <v>382</v>
      </c>
      <c r="G150" s="234"/>
      <c r="H150" s="236" t="s">
        <v>19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152</v>
      </c>
      <c r="AU150" s="243" t="s">
        <v>84</v>
      </c>
      <c r="AV150" s="13" t="s">
        <v>78</v>
      </c>
      <c r="AW150" s="13" t="s">
        <v>33</v>
      </c>
      <c r="AX150" s="13" t="s">
        <v>71</v>
      </c>
      <c r="AY150" s="243" t="s">
        <v>141</v>
      </c>
    </row>
    <row r="151" s="14" customFormat="1">
      <c r="A151" s="14"/>
      <c r="B151" s="244"/>
      <c r="C151" s="245"/>
      <c r="D151" s="235" t="s">
        <v>152</v>
      </c>
      <c r="E151" s="246" t="s">
        <v>19</v>
      </c>
      <c r="F151" s="247" t="s">
        <v>388</v>
      </c>
      <c r="G151" s="245"/>
      <c r="H151" s="248">
        <v>1.371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152</v>
      </c>
      <c r="AU151" s="254" t="s">
        <v>84</v>
      </c>
      <c r="AV151" s="14" t="s">
        <v>84</v>
      </c>
      <c r="AW151" s="14" t="s">
        <v>33</v>
      </c>
      <c r="AX151" s="14" t="s">
        <v>71</v>
      </c>
      <c r="AY151" s="254" t="s">
        <v>141</v>
      </c>
    </row>
    <row r="152" s="14" customFormat="1">
      <c r="A152" s="14"/>
      <c r="B152" s="244"/>
      <c r="C152" s="245"/>
      <c r="D152" s="235" t="s">
        <v>152</v>
      </c>
      <c r="E152" s="246" t="s">
        <v>19</v>
      </c>
      <c r="F152" s="247" t="s">
        <v>389</v>
      </c>
      <c r="G152" s="245"/>
      <c r="H152" s="248">
        <v>0.498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152</v>
      </c>
      <c r="AU152" s="254" t="s">
        <v>84</v>
      </c>
      <c r="AV152" s="14" t="s">
        <v>84</v>
      </c>
      <c r="AW152" s="14" t="s">
        <v>33</v>
      </c>
      <c r="AX152" s="14" t="s">
        <v>71</v>
      </c>
      <c r="AY152" s="254" t="s">
        <v>141</v>
      </c>
    </row>
    <row r="153" s="14" customFormat="1">
      <c r="A153" s="14"/>
      <c r="B153" s="244"/>
      <c r="C153" s="245"/>
      <c r="D153" s="235" t="s">
        <v>152</v>
      </c>
      <c r="E153" s="246" t="s">
        <v>19</v>
      </c>
      <c r="F153" s="247" t="s">
        <v>390</v>
      </c>
      <c r="G153" s="245"/>
      <c r="H153" s="248">
        <v>0.16600000000000001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152</v>
      </c>
      <c r="AU153" s="254" t="s">
        <v>84</v>
      </c>
      <c r="AV153" s="14" t="s">
        <v>84</v>
      </c>
      <c r="AW153" s="14" t="s">
        <v>33</v>
      </c>
      <c r="AX153" s="14" t="s">
        <v>71</v>
      </c>
      <c r="AY153" s="254" t="s">
        <v>141</v>
      </c>
    </row>
    <row r="154" s="14" customFormat="1">
      <c r="A154" s="14"/>
      <c r="B154" s="244"/>
      <c r="C154" s="245"/>
      <c r="D154" s="235" t="s">
        <v>152</v>
      </c>
      <c r="E154" s="246" t="s">
        <v>19</v>
      </c>
      <c r="F154" s="247" t="s">
        <v>389</v>
      </c>
      <c r="G154" s="245"/>
      <c r="H154" s="248">
        <v>0.498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152</v>
      </c>
      <c r="AU154" s="254" t="s">
        <v>84</v>
      </c>
      <c r="AV154" s="14" t="s">
        <v>84</v>
      </c>
      <c r="AW154" s="14" t="s">
        <v>33</v>
      </c>
      <c r="AX154" s="14" t="s">
        <v>71</v>
      </c>
      <c r="AY154" s="254" t="s">
        <v>141</v>
      </c>
    </row>
    <row r="155" s="14" customFormat="1">
      <c r="A155" s="14"/>
      <c r="B155" s="244"/>
      <c r="C155" s="245"/>
      <c r="D155" s="235" t="s">
        <v>152</v>
      </c>
      <c r="E155" s="246" t="s">
        <v>19</v>
      </c>
      <c r="F155" s="247" t="s">
        <v>390</v>
      </c>
      <c r="G155" s="245"/>
      <c r="H155" s="248">
        <v>0.16600000000000001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152</v>
      </c>
      <c r="AU155" s="254" t="s">
        <v>84</v>
      </c>
      <c r="AV155" s="14" t="s">
        <v>84</v>
      </c>
      <c r="AW155" s="14" t="s">
        <v>33</v>
      </c>
      <c r="AX155" s="14" t="s">
        <v>71</v>
      </c>
      <c r="AY155" s="254" t="s">
        <v>141</v>
      </c>
    </row>
    <row r="156" s="15" customFormat="1">
      <c r="A156" s="15"/>
      <c r="B156" s="255"/>
      <c r="C156" s="256"/>
      <c r="D156" s="235" t="s">
        <v>152</v>
      </c>
      <c r="E156" s="257" t="s">
        <v>19</v>
      </c>
      <c r="F156" s="258" t="s">
        <v>155</v>
      </c>
      <c r="G156" s="256"/>
      <c r="H156" s="259">
        <v>2.6990000000000003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152</v>
      </c>
      <c r="AU156" s="265" t="s">
        <v>84</v>
      </c>
      <c r="AV156" s="15" t="s">
        <v>148</v>
      </c>
      <c r="AW156" s="15" t="s">
        <v>33</v>
      </c>
      <c r="AX156" s="15" t="s">
        <v>78</v>
      </c>
      <c r="AY156" s="265" t="s">
        <v>141</v>
      </c>
    </row>
    <row r="157" s="2" customFormat="1" ht="21.75" customHeight="1">
      <c r="A157" s="41"/>
      <c r="B157" s="42"/>
      <c r="C157" s="215" t="s">
        <v>206</v>
      </c>
      <c r="D157" s="215" t="s">
        <v>143</v>
      </c>
      <c r="E157" s="216" t="s">
        <v>404</v>
      </c>
      <c r="F157" s="217" t="s">
        <v>405</v>
      </c>
      <c r="G157" s="218" t="s">
        <v>165</v>
      </c>
      <c r="H157" s="219">
        <v>280.11500000000001</v>
      </c>
      <c r="I157" s="220"/>
      <c r="J157" s="221">
        <f>ROUND(I157*H157,2)</f>
        <v>0</v>
      </c>
      <c r="K157" s="217" t="s">
        <v>147</v>
      </c>
      <c r="L157" s="47"/>
      <c r="M157" s="222" t="s">
        <v>19</v>
      </c>
      <c r="N157" s="223" t="s">
        <v>43</v>
      </c>
      <c r="O157" s="87"/>
      <c r="P157" s="224">
        <f>O157*H157</f>
        <v>0</v>
      </c>
      <c r="Q157" s="224">
        <v>0.063</v>
      </c>
      <c r="R157" s="224">
        <f>Q157*H157</f>
        <v>17.647245000000002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148</v>
      </c>
      <c r="AT157" s="226" t="s">
        <v>143</v>
      </c>
      <c r="AU157" s="226" t="s">
        <v>84</v>
      </c>
      <c r="AY157" s="20" t="s">
        <v>141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84</v>
      </c>
      <c r="BK157" s="227">
        <f>ROUND(I157*H157,2)</f>
        <v>0</v>
      </c>
      <c r="BL157" s="20" t="s">
        <v>148</v>
      </c>
      <c r="BM157" s="226" t="s">
        <v>406</v>
      </c>
    </row>
    <row r="158" s="2" customFormat="1">
      <c r="A158" s="41"/>
      <c r="B158" s="42"/>
      <c r="C158" s="43"/>
      <c r="D158" s="228" t="s">
        <v>150</v>
      </c>
      <c r="E158" s="43"/>
      <c r="F158" s="229" t="s">
        <v>407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150</v>
      </c>
      <c r="AU158" s="20" t="s">
        <v>84</v>
      </c>
    </row>
    <row r="159" s="13" customFormat="1">
      <c r="A159" s="13"/>
      <c r="B159" s="233"/>
      <c r="C159" s="234"/>
      <c r="D159" s="235" t="s">
        <v>152</v>
      </c>
      <c r="E159" s="236" t="s">
        <v>19</v>
      </c>
      <c r="F159" s="237" t="s">
        <v>382</v>
      </c>
      <c r="G159" s="234"/>
      <c r="H159" s="236" t="s">
        <v>19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152</v>
      </c>
      <c r="AU159" s="243" t="s">
        <v>84</v>
      </c>
      <c r="AV159" s="13" t="s">
        <v>78</v>
      </c>
      <c r="AW159" s="13" t="s">
        <v>33</v>
      </c>
      <c r="AX159" s="13" t="s">
        <v>71</v>
      </c>
      <c r="AY159" s="243" t="s">
        <v>141</v>
      </c>
    </row>
    <row r="160" s="14" customFormat="1">
      <c r="A160" s="14"/>
      <c r="B160" s="244"/>
      <c r="C160" s="245"/>
      <c r="D160" s="235" t="s">
        <v>152</v>
      </c>
      <c r="E160" s="246" t="s">
        <v>19</v>
      </c>
      <c r="F160" s="247" t="s">
        <v>169</v>
      </c>
      <c r="G160" s="245"/>
      <c r="H160" s="248">
        <v>170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152</v>
      </c>
      <c r="AU160" s="254" t="s">
        <v>84</v>
      </c>
      <c r="AV160" s="14" t="s">
        <v>84</v>
      </c>
      <c r="AW160" s="14" t="s">
        <v>33</v>
      </c>
      <c r="AX160" s="14" t="s">
        <v>71</v>
      </c>
      <c r="AY160" s="254" t="s">
        <v>141</v>
      </c>
    </row>
    <row r="161" s="14" customFormat="1">
      <c r="A161" s="14"/>
      <c r="B161" s="244"/>
      <c r="C161" s="245"/>
      <c r="D161" s="235" t="s">
        <v>152</v>
      </c>
      <c r="E161" s="246" t="s">
        <v>19</v>
      </c>
      <c r="F161" s="247" t="s">
        <v>170</v>
      </c>
      <c r="G161" s="245"/>
      <c r="H161" s="248">
        <v>-11.234999999999999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152</v>
      </c>
      <c r="AU161" s="254" t="s">
        <v>84</v>
      </c>
      <c r="AV161" s="14" t="s">
        <v>84</v>
      </c>
      <c r="AW161" s="14" t="s">
        <v>33</v>
      </c>
      <c r="AX161" s="14" t="s">
        <v>71</v>
      </c>
      <c r="AY161" s="254" t="s">
        <v>141</v>
      </c>
    </row>
    <row r="162" s="14" customFormat="1">
      <c r="A162" s="14"/>
      <c r="B162" s="244"/>
      <c r="C162" s="245"/>
      <c r="D162" s="235" t="s">
        <v>152</v>
      </c>
      <c r="E162" s="246" t="s">
        <v>19</v>
      </c>
      <c r="F162" s="247" t="s">
        <v>171</v>
      </c>
      <c r="G162" s="245"/>
      <c r="H162" s="248">
        <v>160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152</v>
      </c>
      <c r="AU162" s="254" t="s">
        <v>84</v>
      </c>
      <c r="AV162" s="14" t="s">
        <v>84</v>
      </c>
      <c r="AW162" s="14" t="s">
        <v>33</v>
      </c>
      <c r="AX162" s="14" t="s">
        <v>71</v>
      </c>
      <c r="AY162" s="254" t="s">
        <v>141</v>
      </c>
    </row>
    <row r="163" s="14" customFormat="1">
      <c r="A163" s="14"/>
      <c r="B163" s="244"/>
      <c r="C163" s="245"/>
      <c r="D163" s="235" t="s">
        <v>152</v>
      </c>
      <c r="E163" s="246" t="s">
        <v>19</v>
      </c>
      <c r="F163" s="247" t="s">
        <v>172</v>
      </c>
      <c r="G163" s="245"/>
      <c r="H163" s="248">
        <v>-38.649999999999999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152</v>
      </c>
      <c r="AU163" s="254" t="s">
        <v>84</v>
      </c>
      <c r="AV163" s="14" t="s">
        <v>84</v>
      </c>
      <c r="AW163" s="14" t="s">
        <v>33</v>
      </c>
      <c r="AX163" s="14" t="s">
        <v>71</v>
      </c>
      <c r="AY163" s="254" t="s">
        <v>141</v>
      </c>
    </row>
    <row r="164" s="15" customFormat="1">
      <c r="A164" s="15"/>
      <c r="B164" s="255"/>
      <c r="C164" s="256"/>
      <c r="D164" s="235" t="s">
        <v>152</v>
      </c>
      <c r="E164" s="257" t="s">
        <v>19</v>
      </c>
      <c r="F164" s="258" t="s">
        <v>155</v>
      </c>
      <c r="G164" s="256"/>
      <c r="H164" s="259">
        <v>280.11500000000001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5" t="s">
        <v>152</v>
      </c>
      <c r="AU164" s="265" t="s">
        <v>84</v>
      </c>
      <c r="AV164" s="15" t="s">
        <v>148</v>
      </c>
      <c r="AW164" s="15" t="s">
        <v>33</v>
      </c>
      <c r="AX164" s="15" t="s">
        <v>78</v>
      </c>
      <c r="AY164" s="265" t="s">
        <v>141</v>
      </c>
    </row>
    <row r="165" s="12" customFormat="1" ht="22.8" customHeight="1">
      <c r="A165" s="12"/>
      <c r="B165" s="199"/>
      <c r="C165" s="200"/>
      <c r="D165" s="201" t="s">
        <v>70</v>
      </c>
      <c r="E165" s="213" t="s">
        <v>230</v>
      </c>
      <c r="F165" s="213" t="s">
        <v>231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SUM(P166:P167)</f>
        <v>0</v>
      </c>
      <c r="Q165" s="207"/>
      <c r="R165" s="208">
        <f>SUM(R166:R167)</f>
        <v>0</v>
      </c>
      <c r="S165" s="207"/>
      <c r="T165" s="209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78</v>
      </c>
      <c r="AT165" s="211" t="s">
        <v>70</v>
      </c>
      <c r="AU165" s="211" t="s">
        <v>78</v>
      </c>
      <c r="AY165" s="210" t="s">
        <v>141</v>
      </c>
      <c r="BK165" s="212">
        <f>SUM(BK166:BK167)</f>
        <v>0</v>
      </c>
    </row>
    <row r="166" s="2" customFormat="1" ht="37.8" customHeight="1">
      <c r="A166" s="41"/>
      <c r="B166" s="42"/>
      <c r="C166" s="215" t="s">
        <v>160</v>
      </c>
      <c r="D166" s="215" t="s">
        <v>143</v>
      </c>
      <c r="E166" s="216" t="s">
        <v>408</v>
      </c>
      <c r="F166" s="217" t="s">
        <v>409</v>
      </c>
      <c r="G166" s="218" t="s">
        <v>203</v>
      </c>
      <c r="H166" s="219">
        <v>17.77</v>
      </c>
      <c r="I166" s="220"/>
      <c r="J166" s="221">
        <f>ROUND(I166*H166,2)</f>
        <v>0</v>
      </c>
      <c r="K166" s="217" t="s">
        <v>147</v>
      </c>
      <c r="L166" s="47"/>
      <c r="M166" s="222" t="s">
        <v>19</v>
      </c>
      <c r="N166" s="223" t="s">
        <v>43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148</v>
      </c>
      <c r="AT166" s="226" t="s">
        <v>143</v>
      </c>
      <c r="AU166" s="226" t="s">
        <v>84</v>
      </c>
      <c r="AY166" s="20" t="s">
        <v>141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84</v>
      </c>
      <c r="BK166" s="227">
        <f>ROUND(I166*H166,2)</f>
        <v>0</v>
      </c>
      <c r="BL166" s="20" t="s">
        <v>148</v>
      </c>
      <c r="BM166" s="226" t="s">
        <v>410</v>
      </c>
    </row>
    <row r="167" s="2" customFormat="1">
      <c r="A167" s="41"/>
      <c r="B167" s="42"/>
      <c r="C167" s="43"/>
      <c r="D167" s="228" t="s">
        <v>150</v>
      </c>
      <c r="E167" s="43"/>
      <c r="F167" s="229" t="s">
        <v>411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150</v>
      </c>
      <c r="AU167" s="20" t="s">
        <v>84</v>
      </c>
    </row>
    <row r="168" s="12" customFormat="1" ht="25.92" customHeight="1">
      <c r="A168" s="12"/>
      <c r="B168" s="199"/>
      <c r="C168" s="200"/>
      <c r="D168" s="201" t="s">
        <v>70</v>
      </c>
      <c r="E168" s="202" t="s">
        <v>236</v>
      </c>
      <c r="F168" s="202" t="s">
        <v>237</v>
      </c>
      <c r="G168" s="200"/>
      <c r="H168" s="200"/>
      <c r="I168" s="203"/>
      <c r="J168" s="204">
        <f>BK168</f>
        <v>0</v>
      </c>
      <c r="K168" s="200"/>
      <c r="L168" s="205"/>
      <c r="M168" s="206"/>
      <c r="N168" s="207"/>
      <c r="O168" s="207"/>
      <c r="P168" s="208">
        <f>P169+P288+P383+P392+P440+P528</f>
        <v>0</v>
      </c>
      <c r="Q168" s="207"/>
      <c r="R168" s="208">
        <f>R169+R288+R383+R392+R440+R528</f>
        <v>6.8603122600000006</v>
      </c>
      <c r="S168" s="207"/>
      <c r="T168" s="209">
        <f>T169+T288+T383+T392+T440+T528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84</v>
      </c>
      <c r="AT168" s="211" t="s">
        <v>70</v>
      </c>
      <c r="AU168" s="211" t="s">
        <v>71</v>
      </c>
      <c r="AY168" s="210" t="s">
        <v>141</v>
      </c>
      <c r="BK168" s="212">
        <f>BK169+BK288+BK383+BK392+BK440+BK528</f>
        <v>0</v>
      </c>
    </row>
    <row r="169" s="12" customFormat="1" ht="22.8" customHeight="1">
      <c r="A169" s="12"/>
      <c r="B169" s="199"/>
      <c r="C169" s="200"/>
      <c r="D169" s="201" t="s">
        <v>70</v>
      </c>
      <c r="E169" s="213" t="s">
        <v>238</v>
      </c>
      <c r="F169" s="213" t="s">
        <v>239</v>
      </c>
      <c r="G169" s="200"/>
      <c r="H169" s="200"/>
      <c r="I169" s="203"/>
      <c r="J169" s="214">
        <f>BK169</f>
        <v>0</v>
      </c>
      <c r="K169" s="200"/>
      <c r="L169" s="205"/>
      <c r="M169" s="206"/>
      <c r="N169" s="207"/>
      <c r="O169" s="207"/>
      <c r="P169" s="208">
        <f>SUM(P170:P287)</f>
        <v>0</v>
      </c>
      <c r="Q169" s="207"/>
      <c r="R169" s="208">
        <f>SUM(R170:R287)</f>
        <v>3.4582979300000001</v>
      </c>
      <c r="S169" s="207"/>
      <c r="T169" s="209">
        <f>SUM(T170:T287)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0" t="s">
        <v>84</v>
      </c>
      <c r="AT169" s="211" t="s">
        <v>70</v>
      </c>
      <c r="AU169" s="211" t="s">
        <v>78</v>
      </c>
      <c r="AY169" s="210" t="s">
        <v>141</v>
      </c>
      <c r="BK169" s="212">
        <f>SUM(BK170:BK287)</f>
        <v>0</v>
      </c>
    </row>
    <row r="170" s="2" customFormat="1" ht="24.15" customHeight="1">
      <c r="A170" s="41"/>
      <c r="B170" s="42"/>
      <c r="C170" s="215" t="s">
        <v>217</v>
      </c>
      <c r="D170" s="215" t="s">
        <v>143</v>
      </c>
      <c r="E170" s="216" t="s">
        <v>412</v>
      </c>
      <c r="F170" s="217" t="s">
        <v>413</v>
      </c>
      <c r="G170" s="218" t="s">
        <v>165</v>
      </c>
      <c r="H170" s="219">
        <v>280.11500000000001</v>
      </c>
      <c r="I170" s="220"/>
      <c r="J170" s="221">
        <f>ROUND(I170*H170,2)</f>
        <v>0</v>
      </c>
      <c r="K170" s="217" t="s">
        <v>147</v>
      </c>
      <c r="L170" s="47"/>
      <c r="M170" s="222" t="s">
        <v>19</v>
      </c>
      <c r="N170" s="223" t="s">
        <v>43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244</v>
      </c>
      <c r="AT170" s="226" t="s">
        <v>143</v>
      </c>
      <c r="AU170" s="226" t="s">
        <v>84</v>
      </c>
      <c r="AY170" s="20" t="s">
        <v>141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84</v>
      </c>
      <c r="BK170" s="227">
        <f>ROUND(I170*H170,2)</f>
        <v>0</v>
      </c>
      <c r="BL170" s="20" t="s">
        <v>244</v>
      </c>
      <c r="BM170" s="226" t="s">
        <v>414</v>
      </c>
    </row>
    <row r="171" s="2" customFormat="1">
      <c r="A171" s="41"/>
      <c r="B171" s="42"/>
      <c r="C171" s="43"/>
      <c r="D171" s="228" t="s">
        <v>150</v>
      </c>
      <c r="E171" s="43"/>
      <c r="F171" s="229" t="s">
        <v>415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150</v>
      </c>
      <c r="AU171" s="20" t="s">
        <v>84</v>
      </c>
    </row>
    <row r="172" s="13" customFormat="1">
      <c r="A172" s="13"/>
      <c r="B172" s="233"/>
      <c r="C172" s="234"/>
      <c r="D172" s="235" t="s">
        <v>152</v>
      </c>
      <c r="E172" s="236" t="s">
        <v>19</v>
      </c>
      <c r="F172" s="237" t="s">
        <v>382</v>
      </c>
      <c r="G172" s="234"/>
      <c r="H172" s="236" t="s">
        <v>19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152</v>
      </c>
      <c r="AU172" s="243" t="s">
        <v>84</v>
      </c>
      <c r="AV172" s="13" t="s">
        <v>78</v>
      </c>
      <c r="AW172" s="13" t="s">
        <v>33</v>
      </c>
      <c r="AX172" s="13" t="s">
        <v>71</v>
      </c>
      <c r="AY172" s="243" t="s">
        <v>141</v>
      </c>
    </row>
    <row r="173" s="14" customFormat="1">
      <c r="A173" s="14"/>
      <c r="B173" s="244"/>
      <c r="C173" s="245"/>
      <c r="D173" s="235" t="s">
        <v>152</v>
      </c>
      <c r="E173" s="246" t="s">
        <v>19</v>
      </c>
      <c r="F173" s="247" t="s">
        <v>169</v>
      </c>
      <c r="G173" s="245"/>
      <c r="H173" s="248">
        <v>170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152</v>
      </c>
      <c r="AU173" s="254" t="s">
        <v>84</v>
      </c>
      <c r="AV173" s="14" t="s">
        <v>84</v>
      </c>
      <c r="AW173" s="14" t="s">
        <v>33</v>
      </c>
      <c r="AX173" s="14" t="s">
        <v>71</v>
      </c>
      <c r="AY173" s="254" t="s">
        <v>141</v>
      </c>
    </row>
    <row r="174" s="14" customFormat="1">
      <c r="A174" s="14"/>
      <c r="B174" s="244"/>
      <c r="C174" s="245"/>
      <c r="D174" s="235" t="s">
        <v>152</v>
      </c>
      <c r="E174" s="246" t="s">
        <v>19</v>
      </c>
      <c r="F174" s="247" t="s">
        <v>170</v>
      </c>
      <c r="G174" s="245"/>
      <c r="H174" s="248">
        <v>-11.234999999999999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152</v>
      </c>
      <c r="AU174" s="254" t="s">
        <v>84</v>
      </c>
      <c r="AV174" s="14" t="s">
        <v>84</v>
      </c>
      <c r="AW174" s="14" t="s">
        <v>33</v>
      </c>
      <c r="AX174" s="14" t="s">
        <v>71</v>
      </c>
      <c r="AY174" s="254" t="s">
        <v>141</v>
      </c>
    </row>
    <row r="175" s="14" customFormat="1">
      <c r="A175" s="14"/>
      <c r="B175" s="244"/>
      <c r="C175" s="245"/>
      <c r="D175" s="235" t="s">
        <v>152</v>
      </c>
      <c r="E175" s="246" t="s">
        <v>19</v>
      </c>
      <c r="F175" s="247" t="s">
        <v>171</v>
      </c>
      <c r="G175" s="245"/>
      <c r="H175" s="248">
        <v>160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152</v>
      </c>
      <c r="AU175" s="254" t="s">
        <v>84</v>
      </c>
      <c r="AV175" s="14" t="s">
        <v>84</v>
      </c>
      <c r="AW175" s="14" t="s">
        <v>33</v>
      </c>
      <c r="AX175" s="14" t="s">
        <v>71</v>
      </c>
      <c r="AY175" s="254" t="s">
        <v>141</v>
      </c>
    </row>
    <row r="176" s="14" customFormat="1">
      <c r="A176" s="14"/>
      <c r="B176" s="244"/>
      <c r="C176" s="245"/>
      <c r="D176" s="235" t="s">
        <v>152</v>
      </c>
      <c r="E176" s="246" t="s">
        <v>19</v>
      </c>
      <c r="F176" s="247" t="s">
        <v>172</v>
      </c>
      <c r="G176" s="245"/>
      <c r="H176" s="248">
        <v>-38.649999999999999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152</v>
      </c>
      <c r="AU176" s="254" t="s">
        <v>84</v>
      </c>
      <c r="AV176" s="14" t="s">
        <v>84</v>
      </c>
      <c r="AW176" s="14" t="s">
        <v>33</v>
      </c>
      <c r="AX176" s="14" t="s">
        <v>71</v>
      </c>
      <c r="AY176" s="254" t="s">
        <v>141</v>
      </c>
    </row>
    <row r="177" s="15" customFormat="1">
      <c r="A177" s="15"/>
      <c r="B177" s="255"/>
      <c r="C177" s="256"/>
      <c r="D177" s="235" t="s">
        <v>152</v>
      </c>
      <c r="E177" s="257" t="s">
        <v>19</v>
      </c>
      <c r="F177" s="258" t="s">
        <v>155</v>
      </c>
      <c r="G177" s="256"/>
      <c r="H177" s="259">
        <v>280.11500000000001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5" t="s">
        <v>152</v>
      </c>
      <c r="AU177" s="265" t="s">
        <v>84</v>
      </c>
      <c r="AV177" s="15" t="s">
        <v>148</v>
      </c>
      <c r="AW177" s="15" t="s">
        <v>33</v>
      </c>
      <c r="AX177" s="15" t="s">
        <v>78</v>
      </c>
      <c r="AY177" s="265" t="s">
        <v>141</v>
      </c>
    </row>
    <row r="178" s="2" customFormat="1" ht="16.5" customHeight="1">
      <c r="A178" s="41"/>
      <c r="B178" s="42"/>
      <c r="C178" s="284" t="s">
        <v>224</v>
      </c>
      <c r="D178" s="284" t="s">
        <v>395</v>
      </c>
      <c r="E178" s="285" t="s">
        <v>416</v>
      </c>
      <c r="F178" s="286" t="s">
        <v>417</v>
      </c>
      <c r="G178" s="287" t="s">
        <v>203</v>
      </c>
      <c r="H178" s="288">
        <v>0.089999999999999997</v>
      </c>
      <c r="I178" s="289"/>
      <c r="J178" s="290">
        <f>ROUND(I178*H178,2)</f>
        <v>0</v>
      </c>
      <c r="K178" s="286" t="s">
        <v>147</v>
      </c>
      <c r="L178" s="291"/>
      <c r="M178" s="292" t="s">
        <v>19</v>
      </c>
      <c r="N178" s="293" t="s">
        <v>43</v>
      </c>
      <c r="O178" s="87"/>
      <c r="P178" s="224">
        <f>O178*H178</f>
        <v>0</v>
      </c>
      <c r="Q178" s="224">
        <v>1</v>
      </c>
      <c r="R178" s="224">
        <f>Q178*H178</f>
        <v>0.089999999999999997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418</v>
      </c>
      <c r="AT178" s="226" t="s">
        <v>395</v>
      </c>
      <c r="AU178" s="226" t="s">
        <v>84</v>
      </c>
      <c r="AY178" s="20" t="s">
        <v>141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84</v>
      </c>
      <c r="BK178" s="227">
        <f>ROUND(I178*H178,2)</f>
        <v>0</v>
      </c>
      <c r="BL178" s="20" t="s">
        <v>244</v>
      </c>
      <c r="BM178" s="226" t="s">
        <v>419</v>
      </c>
    </row>
    <row r="179" s="13" customFormat="1">
      <c r="A179" s="13"/>
      <c r="B179" s="233"/>
      <c r="C179" s="234"/>
      <c r="D179" s="235" t="s">
        <v>152</v>
      </c>
      <c r="E179" s="236" t="s">
        <v>19</v>
      </c>
      <c r="F179" s="237" t="s">
        <v>382</v>
      </c>
      <c r="G179" s="234"/>
      <c r="H179" s="236" t="s">
        <v>19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152</v>
      </c>
      <c r="AU179" s="243" t="s">
        <v>84</v>
      </c>
      <c r="AV179" s="13" t="s">
        <v>78</v>
      </c>
      <c r="AW179" s="13" t="s">
        <v>33</v>
      </c>
      <c r="AX179" s="13" t="s">
        <v>71</v>
      </c>
      <c r="AY179" s="243" t="s">
        <v>141</v>
      </c>
    </row>
    <row r="180" s="14" customFormat="1">
      <c r="A180" s="14"/>
      <c r="B180" s="244"/>
      <c r="C180" s="245"/>
      <c r="D180" s="235" t="s">
        <v>152</v>
      </c>
      <c r="E180" s="246" t="s">
        <v>19</v>
      </c>
      <c r="F180" s="247" t="s">
        <v>169</v>
      </c>
      <c r="G180" s="245"/>
      <c r="H180" s="248">
        <v>170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152</v>
      </c>
      <c r="AU180" s="254" t="s">
        <v>84</v>
      </c>
      <c r="AV180" s="14" t="s">
        <v>84</v>
      </c>
      <c r="AW180" s="14" t="s">
        <v>33</v>
      </c>
      <c r="AX180" s="14" t="s">
        <v>71</v>
      </c>
      <c r="AY180" s="254" t="s">
        <v>141</v>
      </c>
    </row>
    <row r="181" s="14" customFormat="1">
      <c r="A181" s="14"/>
      <c r="B181" s="244"/>
      <c r="C181" s="245"/>
      <c r="D181" s="235" t="s">
        <v>152</v>
      </c>
      <c r="E181" s="246" t="s">
        <v>19</v>
      </c>
      <c r="F181" s="247" t="s">
        <v>170</v>
      </c>
      <c r="G181" s="245"/>
      <c r="H181" s="248">
        <v>-11.234999999999999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152</v>
      </c>
      <c r="AU181" s="254" t="s">
        <v>84</v>
      </c>
      <c r="AV181" s="14" t="s">
        <v>84</v>
      </c>
      <c r="AW181" s="14" t="s">
        <v>33</v>
      </c>
      <c r="AX181" s="14" t="s">
        <v>71</v>
      </c>
      <c r="AY181" s="254" t="s">
        <v>141</v>
      </c>
    </row>
    <row r="182" s="14" customFormat="1">
      <c r="A182" s="14"/>
      <c r="B182" s="244"/>
      <c r="C182" s="245"/>
      <c r="D182" s="235" t="s">
        <v>152</v>
      </c>
      <c r="E182" s="246" t="s">
        <v>19</v>
      </c>
      <c r="F182" s="247" t="s">
        <v>171</v>
      </c>
      <c r="G182" s="245"/>
      <c r="H182" s="248">
        <v>160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152</v>
      </c>
      <c r="AU182" s="254" t="s">
        <v>84</v>
      </c>
      <c r="AV182" s="14" t="s">
        <v>84</v>
      </c>
      <c r="AW182" s="14" t="s">
        <v>33</v>
      </c>
      <c r="AX182" s="14" t="s">
        <v>71</v>
      </c>
      <c r="AY182" s="254" t="s">
        <v>141</v>
      </c>
    </row>
    <row r="183" s="14" customFormat="1">
      <c r="A183" s="14"/>
      <c r="B183" s="244"/>
      <c r="C183" s="245"/>
      <c r="D183" s="235" t="s">
        <v>152</v>
      </c>
      <c r="E183" s="246" t="s">
        <v>19</v>
      </c>
      <c r="F183" s="247" t="s">
        <v>172</v>
      </c>
      <c r="G183" s="245"/>
      <c r="H183" s="248">
        <v>-38.649999999999999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152</v>
      </c>
      <c r="AU183" s="254" t="s">
        <v>84</v>
      </c>
      <c r="AV183" s="14" t="s">
        <v>84</v>
      </c>
      <c r="AW183" s="14" t="s">
        <v>33</v>
      </c>
      <c r="AX183" s="14" t="s">
        <v>71</v>
      </c>
      <c r="AY183" s="254" t="s">
        <v>141</v>
      </c>
    </row>
    <row r="184" s="15" customFormat="1">
      <c r="A184" s="15"/>
      <c r="B184" s="255"/>
      <c r="C184" s="256"/>
      <c r="D184" s="235" t="s">
        <v>152</v>
      </c>
      <c r="E184" s="257" t="s">
        <v>19</v>
      </c>
      <c r="F184" s="258" t="s">
        <v>155</v>
      </c>
      <c r="G184" s="256"/>
      <c r="H184" s="259">
        <v>280.11500000000001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152</v>
      </c>
      <c r="AU184" s="265" t="s">
        <v>84</v>
      </c>
      <c r="AV184" s="15" t="s">
        <v>148</v>
      </c>
      <c r="AW184" s="15" t="s">
        <v>33</v>
      </c>
      <c r="AX184" s="15" t="s">
        <v>78</v>
      </c>
      <c r="AY184" s="265" t="s">
        <v>141</v>
      </c>
    </row>
    <row r="185" s="14" customFormat="1">
      <c r="A185" s="14"/>
      <c r="B185" s="244"/>
      <c r="C185" s="245"/>
      <c r="D185" s="235" t="s">
        <v>152</v>
      </c>
      <c r="E185" s="245"/>
      <c r="F185" s="247" t="s">
        <v>420</v>
      </c>
      <c r="G185" s="245"/>
      <c r="H185" s="248">
        <v>0.089999999999999997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152</v>
      </c>
      <c r="AU185" s="254" t="s">
        <v>84</v>
      </c>
      <c r="AV185" s="14" t="s">
        <v>84</v>
      </c>
      <c r="AW185" s="14" t="s">
        <v>4</v>
      </c>
      <c r="AX185" s="14" t="s">
        <v>78</v>
      </c>
      <c r="AY185" s="254" t="s">
        <v>141</v>
      </c>
    </row>
    <row r="186" s="2" customFormat="1" ht="16.5" customHeight="1">
      <c r="A186" s="41"/>
      <c r="B186" s="42"/>
      <c r="C186" s="215" t="s">
        <v>8</v>
      </c>
      <c r="D186" s="215" t="s">
        <v>143</v>
      </c>
      <c r="E186" s="216" t="s">
        <v>421</v>
      </c>
      <c r="F186" s="217" t="s">
        <v>422</v>
      </c>
      <c r="G186" s="218" t="s">
        <v>165</v>
      </c>
      <c r="H186" s="219">
        <v>280.11500000000001</v>
      </c>
      <c r="I186" s="220"/>
      <c r="J186" s="221">
        <f>ROUND(I186*H186,2)</f>
        <v>0</v>
      </c>
      <c r="K186" s="217" t="s">
        <v>147</v>
      </c>
      <c r="L186" s="47"/>
      <c r="M186" s="222" t="s">
        <v>19</v>
      </c>
      <c r="N186" s="223" t="s">
        <v>43</v>
      </c>
      <c r="O186" s="87"/>
      <c r="P186" s="224">
        <f>O186*H186</f>
        <v>0</v>
      </c>
      <c r="Q186" s="224">
        <v>0.00088000000000000003</v>
      </c>
      <c r="R186" s="224">
        <f>Q186*H186</f>
        <v>0.2465012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244</v>
      </c>
      <c r="AT186" s="226" t="s">
        <v>143</v>
      </c>
      <c r="AU186" s="226" t="s">
        <v>84</v>
      </c>
      <c r="AY186" s="20" t="s">
        <v>141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84</v>
      </c>
      <c r="BK186" s="227">
        <f>ROUND(I186*H186,2)</f>
        <v>0</v>
      </c>
      <c r="BL186" s="20" t="s">
        <v>244</v>
      </c>
      <c r="BM186" s="226" t="s">
        <v>423</v>
      </c>
    </row>
    <row r="187" s="2" customFormat="1">
      <c r="A187" s="41"/>
      <c r="B187" s="42"/>
      <c r="C187" s="43"/>
      <c r="D187" s="228" t="s">
        <v>150</v>
      </c>
      <c r="E187" s="43"/>
      <c r="F187" s="229" t="s">
        <v>424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150</v>
      </c>
      <c r="AU187" s="20" t="s">
        <v>84</v>
      </c>
    </row>
    <row r="188" s="13" customFormat="1">
      <c r="A188" s="13"/>
      <c r="B188" s="233"/>
      <c r="C188" s="234"/>
      <c r="D188" s="235" t="s">
        <v>152</v>
      </c>
      <c r="E188" s="236" t="s">
        <v>19</v>
      </c>
      <c r="F188" s="237" t="s">
        <v>382</v>
      </c>
      <c r="G188" s="234"/>
      <c r="H188" s="236" t="s">
        <v>19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152</v>
      </c>
      <c r="AU188" s="243" t="s">
        <v>84</v>
      </c>
      <c r="AV188" s="13" t="s">
        <v>78</v>
      </c>
      <c r="AW188" s="13" t="s">
        <v>33</v>
      </c>
      <c r="AX188" s="13" t="s">
        <v>71</v>
      </c>
      <c r="AY188" s="243" t="s">
        <v>141</v>
      </c>
    </row>
    <row r="189" s="14" customFormat="1">
      <c r="A189" s="14"/>
      <c r="B189" s="244"/>
      <c r="C189" s="245"/>
      <c r="D189" s="235" t="s">
        <v>152</v>
      </c>
      <c r="E189" s="246" t="s">
        <v>19</v>
      </c>
      <c r="F189" s="247" t="s">
        <v>169</v>
      </c>
      <c r="G189" s="245"/>
      <c r="H189" s="248">
        <v>170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152</v>
      </c>
      <c r="AU189" s="254" t="s">
        <v>84</v>
      </c>
      <c r="AV189" s="14" t="s">
        <v>84</v>
      </c>
      <c r="AW189" s="14" t="s">
        <v>33</v>
      </c>
      <c r="AX189" s="14" t="s">
        <v>71</v>
      </c>
      <c r="AY189" s="254" t="s">
        <v>141</v>
      </c>
    </row>
    <row r="190" s="14" customFormat="1">
      <c r="A190" s="14"/>
      <c r="B190" s="244"/>
      <c r="C190" s="245"/>
      <c r="D190" s="235" t="s">
        <v>152</v>
      </c>
      <c r="E190" s="246" t="s">
        <v>19</v>
      </c>
      <c r="F190" s="247" t="s">
        <v>170</v>
      </c>
      <c r="G190" s="245"/>
      <c r="H190" s="248">
        <v>-11.234999999999999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152</v>
      </c>
      <c r="AU190" s="254" t="s">
        <v>84</v>
      </c>
      <c r="AV190" s="14" t="s">
        <v>84</v>
      </c>
      <c r="AW190" s="14" t="s">
        <v>33</v>
      </c>
      <c r="AX190" s="14" t="s">
        <v>71</v>
      </c>
      <c r="AY190" s="254" t="s">
        <v>141</v>
      </c>
    </row>
    <row r="191" s="14" customFormat="1">
      <c r="A191" s="14"/>
      <c r="B191" s="244"/>
      <c r="C191" s="245"/>
      <c r="D191" s="235" t="s">
        <v>152</v>
      </c>
      <c r="E191" s="246" t="s">
        <v>19</v>
      </c>
      <c r="F191" s="247" t="s">
        <v>171</v>
      </c>
      <c r="G191" s="245"/>
      <c r="H191" s="248">
        <v>160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152</v>
      </c>
      <c r="AU191" s="254" t="s">
        <v>84</v>
      </c>
      <c r="AV191" s="14" t="s">
        <v>84</v>
      </c>
      <c r="AW191" s="14" t="s">
        <v>33</v>
      </c>
      <c r="AX191" s="14" t="s">
        <v>71</v>
      </c>
      <c r="AY191" s="254" t="s">
        <v>141</v>
      </c>
    </row>
    <row r="192" s="14" customFormat="1">
      <c r="A192" s="14"/>
      <c r="B192" s="244"/>
      <c r="C192" s="245"/>
      <c r="D192" s="235" t="s">
        <v>152</v>
      </c>
      <c r="E192" s="246" t="s">
        <v>19</v>
      </c>
      <c r="F192" s="247" t="s">
        <v>172</v>
      </c>
      <c r="G192" s="245"/>
      <c r="H192" s="248">
        <v>-38.649999999999999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152</v>
      </c>
      <c r="AU192" s="254" t="s">
        <v>84</v>
      </c>
      <c r="AV192" s="14" t="s">
        <v>84</v>
      </c>
      <c r="AW192" s="14" t="s">
        <v>33</v>
      </c>
      <c r="AX192" s="14" t="s">
        <v>71</v>
      </c>
      <c r="AY192" s="254" t="s">
        <v>141</v>
      </c>
    </row>
    <row r="193" s="15" customFormat="1">
      <c r="A193" s="15"/>
      <c r="B193" s="255"/>
      <c r="C193" s="256"/>
      <c r="D193" s="235" t="s">
        <v>152</v>
      </c>
      <c r="E193" s="257" t="s">
        <v>19</v>
      </c>
      <c r="F193" s="258" t="s">
        <v>155</v>
      </c>
      <c r="G193" s="256"/>
      <c r="H193" s="259">
        <v>280.11500000000001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152</v>
      </c>
      <c r="AU193" s="265" t="s">
        <v>84</v>
      </c>
      <c r="AV193" s="15" t="s">
        <v>148</v>
      </c>
      <c r="AW193" s="15" t="s">
        <v>33</v>
      </c>
      <c r="AX193" s="15" t="s">
        <v>78</v>
      </c>
      <c r="AY193" s="265" t="s">
        <v>141</v>
      </c>
    </row>
    <row r="194" s="2" customFormat="1" ht="24.15" customHeight="1">
      <c r="A194" s="41"/>
      <c r="B194" s="42"/>
      <c r="C194" s="284" t="s">
        <v>240</v>
      </c>
      <c r="D194" s="284" t="s">
        <v>395</v>
      </c>
      <c r="E194" s="285" t="s">
        <v>425</v>
      </c>
      <c r="F194" s="286" t="s">
        <v>426</v>
      </c>
      <c r="G194" s="287" t="s">
        <v>165</v>
      </c>
      <c r="H194" s="288">
        <v>326.47399999999999</v>
      </c>
      <c r="I194" s="289"/>
      <c r="J194" s="290">
        <f>ROUND(I194*H194,2)</f>
        <v>0</v>
      </c>
      <c r="K194" s="286" t="s">
        <v>147</v>
      </c>
      <c r="L194" s="291"/>
      <c r="M194" s="292" t="s">
        <v>19</v>
      </c>
      <c r="N194" s="293" t="s">
        <v>43</v>
      </c>
      <c r="O194" s="87"/>
      <c r="P194" s="224">
        <f>O194*H194</f>
        <v>0</v>
      </c>
      <c r="Q194" s="224">
        <v>0.0054000000000000003</v>
      </c>
      <c r="R194" s="224">
        <f>Q194*H194</f>
        <v>1.7629596000000001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418</v>
      </c>
      <c r="AT194" s="226" t="s">
        <v>395</v>
      </c>
      <c r="AU194" s="226" t="s">
        <v>84</v>
      </c>
      <c r="AY194" s="20" t="s">
        <v>141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84</v>
      </c>
      <c r="BK194" s="227">
        <f>ROUND(I194*H194,2)</f>
        <v>0</v>
      </c>
      <c r="BL194" s="20" t="s">
        <v>244</v>
      </c>
      <c r="BM194" s="226" t="s">
        <v>427</v>
      </c>
    </row>
    <row r="195" s="13" customFormat="1">
      <c r="A195" s="13"/>
      <c r="B195" s="233"/>
      <c r="C195" s="234"/>
      <c r="D195" s="235" t="s">
        <v>152</v>
      </c>
      <c r="E195" s="236" t="s">
        <v>19</v>
      </c>
      <c r="F195" s="237" t="s">
        <v>382</v>
      </c>
      <c r="G195" s="234"/>
      <c r="H195" s="236" t="s">
        <v>19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152</v>
      </c>
      <c r="AU195" s="243" t="s">
        <v>84</v>
      </c>
      <c r="AV195" s="13" t="s">
        <v>78</v>
      </c>
      <c r="AW195" s="13" t="s">
        <v>33</v>
      </c>
      <c r="AX195" s="13" t="s">
        <v>71</v>
      </c>
      <c r="AY195" s="243" t="s">
        <v>141</v>
      </c>
    </row>
    <row r="196" s="14" customFormat="1">
      <c r="A196" s="14"/>
      <c r="B196" s="244"/>
      <c r="C196" s="245"/>
      <c r="D196" s="235" t="s">
        <v>152</v>
      </c>
      <c r="E196" s="246" t="s">
        <v>19</v>
      </c>
      <c r="F196" s="247" t="s">
        <v>169</v>
      </c>
      <c r="G196" s="245"/>
      <c r="H196" s="248">
        <v>170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152</v>
      </c>
      <c r="AU196" s="254" t="s">
        <v>84</v>
      </c>
      <c r="AV196" s="14" t="s">
        <v>84</v>
      </c>
      <c r="AW196" s="14" t="s">
        <v>33</v>
      </c>
      <c r="AX196" s="14" t="s">
        <v>71</v>
      </c>
      <c r="AY196" s="254" t="s">
        <v>141</v>
      </c>
    </row>
    <row r="197" s="14" customFormat="1">
      <c r="A197" s="14"/>
      <c r="B197" s="244"/>
      <c r="C197" s="245"/>
      <c r="D197" s="235" t="s">
        <v>152</v>
      </c>
      <c r="E197" s="246" t="s">
        <v>19</v>
      </c>
      <c r="F197" s="247" t="s">
        <v>170</v>
      </c>
      <c r="G197" s="245"/>
      <c r="H197" s="248">
        <v>-11.234999999999999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152</v>
      </c>
      <c r="AU197" s="254" t="s">
        <v>84</v>
      </c>
      <c r="AV197" s="14" t="s">
        <v>84</v>
      </c>
      <c r="AW197" s="14" t="s">
        <v>33</v>
      </c>
      <c r="AX197" s="14" t="s">
        <v>71</v>
      </c>
      <c r="AY197" s="254" t="s">
        <v>141</v>
      </c>
    </row>
    <row r="198" s="14" customFormat="1">
      <c r="A198" s="14"/>
      <c r="B198" s="244"/>
      <c r="C198" s="245"/>
      <c r="D198" s="235" t="s">
        <v>152</v>
      </c>
      <c r="E198" s="246" t="s">
        <v>19</v>
      </c>
      <c r="F198" s="247" t="s">
        <v>171</v>
      </c>
      <c r="G198" s="245"/>
      <c r="H198" s="248">
        <v>160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152</v>
      </c>
      <c r="AU198" s="254" t="s">
        <v>84</v>
      </c>
      <c r="AV198" s="14" t="s">
        <v>84</v>
      </c>
      <c r="AW198" s="14" t="s">
        <v>33</v>
      </c>
      <c r="AX198" s="14" t="s">
        <v>71</v>
      </c>
      <c r="AY198" s="254" t="s">
        <v>141</v>
      </c>
    </row>
    <row r="199" s="14" customFormat="1">
      <c r="A199" s="14"/>
      <c r="B199" s="244"/>
      <c r="C199" s="245"/>
      <c r="D199" s="235" t="s">
        <v>152</v>
      </c>
      <c r="E199" s="246" t="s">
        <v>19</v>
      </c>
      <c r="F199" s="247" t="s">
        <v>172</v>
      </c>
      <c r="G199" s="245"/>
      <c r="H199" s="248">
        <v>-38.649999999999999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4" t="s">
        <v>152</v>
      </c>
      <c r="AU199" s="254" t="s">
        <v>84</v>
      </c>
      <c r="AV199" s="14" t="s">
        <v>84</v>
      </c>
      <c r="AW199" s="14" t="s">
        <v>33</v>
      </c>
      <c r="AX199" s="14" t="s">
        <v>71</v>
      </c>
      <c r="AY199" s="254" t="s">
        <v>141</v>
      </c>
    </row>
    <row r="200" s="15" customFormat="1">
      <c r="A200" s="15"/>
      <c r="B200" s="255"/>
      <c r="C200" s="256"/>
      <c r="D200" s="235" t="s">
        <v>152</v>
      </c>
      <c r="E200" s="257" t="s">
        <v>19</v>
      </c>
      <c r="F200" s="258" t="s">
        <v>155</v>
      </c>
      <c r="G200" s="256"/>
      <c r="H200" s="259">
        <v>280.11500000000001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5" t="s">
        <v>152</v>
      </c>
      <c r="AU200" s="265" t="s">
        <v>84</v>
      </c>
      <c r="AV200" s="15" t="s">
        <v>148</v>
      </c>
      <c r="AW200" s="15" t="s">
        <v>33</v>
      </c>
      <c r="AX200" s="15" t="s">
        <v>78</v>
      </c>
      <c r="AY200" s="265" t="s">
        <v>141</v>
      </c>
    </row>
    <row r="201" s="14" customFormat="1">
      <c r="A201" s="14"/>
      <c r="B201" s="244"/>
      <c r="C201" s="245"/>
      <c r="D201" s="235" t="s">
        <v>152</v>
      </c>
      <c r="E201" s="245"/>
      <c r="F201" s="247" t="s">
        <v>428</v>
      </c>
      <c r="G201" s="245"/>
      <c r="H201" s="248">
        <v>326.47399999999999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152</v>
      </c>
      <c r="AU201" s="254" t="s">
        <v>84</v>
      </c>
      <c r="AV201" s="14" t="s">
        <v>84</v>
      </c>
      <c r="AW201" s="14" t="s">
        <v>4</v>
      </c>
      <c r="AX201" s="14" t="s">
        <v>78</v>
      </c>
      <c r="AY201" s="254" t="s">
        <v>141</v>
      </c>
    </row>
    <row r="202" s="2" customFormat="1" ht="16.5" customHeight="1">
      <c r="A202" s="41"/>
      <c r="B202" s="42"/>
      <c r="C202" s="215" t="s">
        <v>248</v>
      </c>
      <c r="D202" s="215" t="s">
        <v>143</v>
      </c>
      <c r="E202" s="216" t="s">
        <v>429</v>
      </c>
      <c r="F202" s="217" t="s">
        <v>430</v>
      </c>
      <c r="G202" s="218" t="s">
        <v>165</v>
      </c>
      <c r="H202" s="219">
        <v>299.493</v>
      </c>
      <c r="I202" s="220"/>
      <c r="J202" s="221">
        <f>ROUND(I202*H202,2)</f>
        <v>0</v>
      </c>
      <c r="K202" s="217" t="s">
        <v>147</v>
      </c>
      <c r="L202" s="47"/>
      <c r="M202" s="222" t="s">
        <v>19</v>
      </c>
      <c r="N202" s="223" t="s">
        <v>43</v>
      </c>
      <c r="O202" s="87"/>
      <c r="P202" s="224">
        <f>O202*H202</f>
        <v>0</v>
      </c>
      <c r="Q202" s="224">
        <v>0.00019000000000000001</v>
      </c>
      <c r="R202" s="224">
        <f>Q202*H202</f>
        <v>0.056903670000000003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244</v>
      </c>
      <c r="AT202" s="226" t="s">
        <v>143</v>
      </c>
      <c r="AU202" s="226" t="s">
        <v>84</v>
      </c>
      <c r="AY202" s="20" t="s">
        <v>141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84</v>
      </c>
      <c r="BK202" s="227">
        <f>ROUND(I202*H202,2)</f>
        <v>0</v>
      </c>
      <c r="BL202" s="20" t="s">
        <v>244</v>
      </c>
      <c r="BM202" s="226" t="s">
        <v>431</v>
      </c>
    </row>
    <row r="203" s="2" customFormat="1">
      <c r="A203" s="41"/>
      <c r="B203" s="42"/>
      <c r="C203" s="43"/>
      <c r="D203" s="228" t="s">
        <v>150</v>
      </c>
      <c r="E203" s="43"/>
      <c r="F203" s="229" t="s">
        <v>432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150</v>
      </c>
      <c r="AU203" s="20" t="s">
        <v>84</v>
      </c>
    </row>
    <row r="204" s="13" customFormat="1">
      <c r="A204" s="13"/>
      <c r="B204" s="233"/>
      <c r="C204" s="234"/>
      <c r="D204" s="235" t="s">
        <v>152</v>
      </c>
      <c r="E204" s="236" t="s">
        <v>19</v>
      </c>
      <c r="F204" s="237" t="s">
        <v>382</v>
      </c>
      <c r="G204" s="234"/>
      <c r="H204" s="236" t="s">
        <v>19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152</v>
      </c>
      <c r="AU204" s="243" t="s">
        <v>84</v>
      </c>
      <c r="AV204" s="13" t="s">
        <v>78</v>
      </c>
      <c r="AW204" s="13" t="s">
        <v>33</v>
      </c>
      <c r="AX204" s="13" t="s">
        <v>71</v>
      </c>
      <c r="AY204" s="243" t="s">
        <v>141</v>
      </c>
    </row>
    <row r="205" s="14" customFormat="1">
      <c r="A205" s="14"/>
      <c r="B205" s="244"/>
      <c r="C205" s="245"/>
      <c r="D205" s="235" t="s">
        <v>152</v>
      </c>
      <c r="E205" s="246" t="s">
        <v>19</v>
      </c>
      <c r="F205" s="247" t="s">
        <v>433</v>
      </c>
      <c r="G205" s="245"/>
      <c r="H205" s="248">
        <v>176.72499999999999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152</v>
      </c>
      <c r="AU205" s="254" t="s">
        <v>84</v>
      </c>
      <c r="AV205" s="14" t="s">
        <v>84</v>
      </c>
      <c r="AW205" s="14" t="s">
        <v>33</v>
      </c>
      <c r="AX205" s="14" t="s">
        <v>71</v>
      </c>
      <c r="AY205" s="254" t="s">
        <v>141</v>
      </c>
    </row>
    <row r="206" s="14" customFormat="1">
      <c r="A206" s="14"/>
      <c r="B206" s="244"/>
      <c r="C206" s="245"/>
      <c r="D206" s="235" t="s">
        <v>152</v>
      </c>
      <c r="E206" s="246" t="s">
        <v>19</v>
      </c>
      <c r="F206" s="247" t="s">
        <v>434</v>
      </c>
      <c r="G206" s="245"/>
      <c r="H206" s="248">
        <v>3.0539999999999998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152</v>
      </c>
      <c r="AU206" s="254" t="s">
        <v>84</v>
      </c>
      <c r="AV206" s="14" t="s">
        <v>84</v>
      </c>
      <c r="AW206" s="14" t="s">
        <v>33</v>
      </c>
      <c r="AX206" s="14" t="s">
        <v>71</v>
      </c>
      <c r="AY206" s="254" t="s">
        <v>141</v>
      </c>
    </row>
    <row r="207" s="14" customFormat="1">
      <c r="A207" s="14"/>
      <c r="B207" s="244"/>
      <c r="C207" s="245"/>
      <c r="D207" s="235" t="s">
        <v>152</v>
      </c>
      <c r="E207" s="246" t="s">
        <v>19</v>
      </c>
      <c r="F207" s="247" t="s">
        <v>434</v>
      </c>
      <c r="G207" s="245"/>
      <c r="H207" s="248">
        <v>3.0539999999999998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152</v>
      </c>
      <c r="AU207" s="254" t="s">
        <v>84</v>
      </c>
      <c r="AV207" s="14" t="s">
        <v>84</v>
      </c>
      <c r="AW207" s="14" t="s">
        <v>33</v>
      </c>
      <c r="AX207" s="14" t="s">
        <v>71</v>
      </c>
      <c r="AY207" s="254" t="s">
        <v>141</v>
      </c>
    </row>
    <row r="208" s="14" customFormat="1">
      <c r="A208" s="14"/>
      <c r="B208" s="244"/>
      <c r="C208" s="245"/>
      <c r="D208" s="235" t="s">
        <v>152</v>
      </c>
      <c r="E208" s="246" t="s">
        <v>19</v>
      </c>
      <c r="F208" s="247" t="s">
        <v>170</v>
      </c>
      <c r="G208" s="245"/>
      <c r="H208" s="248">
        <v>-11.234999999999999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152</v>
      </c>
      <c r="AU208" s="254" t="s">
        <v>84</v>
      </c>
      <c r="AV208" s="14" t="s">
        <v>84</v>
      </c>
      <c r="AW208" s="14" t="s">
        <v>33</v>
      </c>
      <c r="AX208" s="14" t="s">
        <v>71</v>
      </c>
      <c r="AY208" s="254" t="s">
        <v>141</v>
      </c>
    </row>
    <row r="209" s="14" customFormat="1">
      <c r="A209" s="14"/>
      <c r="B209" s="244"/>
      <c r="C209" s="245"/>
      <c r="D209" s="235" t="s">
        <v>152</v>
      </c>
      <c r="E209" s="246" t="s">
        <v>19</v>
      </c>
      <c r="F209" s="247" t="s">
        <v>435</v>
      </c>
      <c r="G209" s="245"/>
      <c r="H209" s="248">
        <v>166.54499999999999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152</v>
      </c>
      <c r="AU209" s="254" t="s">
        <v>84</v>
      </c>
      <c r="AV209" s="14" t="s">
        <v>84</v>
      </c>
      <c r="AW209" s="14" t="s">
        <v>33</v>
      </c>
      <c r="AX209" s="14" t="s">
        <v>71</v>
      </c>
      <c r="AY209" s="254" t="s">
        <v>141</v>
      </c>
    </row>
    <row r="210" s="14" customFormat="1">
      <c r="A210" s="14"/>
      <c r="B210" s="244"/>
      <c r="C210" s="245"/>
      <c r="D210" s="235" t="s">
        <v>152</v>
      </c>
      <c r="E210" s="246" t="s">
        <v>19</v>
      </c>
      <c r="F210" s="247" t="s">
        <v>172</v>
      </c>
      <c r="G210" s="245"/>
      <c r="H210" s="248">
        <v>-38.649999999999999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152</v>
      </c>
      <c r="AU210" s="254" t="s">
        <v>84</v>
      </c>
      <c r="AV210" s="14" t="s">
        <v>84</v>
      </c>
      <c r="AW210" s="14" t="s">
        <v>33</v>
      </c>
      <c r="AX210" s="14" t="s">
        <v>71</v>
      </c>
      <c r="AY210" s="254" t="s">
        <v>141</v>
      </c>
    </row>
    <row r="211" s="15" customFormat="1">
      <c r="A211" s="15"/>
      <c r="B211" s="255"/>
      <c r="C211" s="256"/>
      <c r="D211" s="235" t="s">
        <v>152</v>
      </c>
      <c r="E211" s="257" t="s">
        <v>19</v>
      </c>
      <c r="F211" s="258" t="s">
        <v>155</v>
      </c>
      <c r="G211" s="256"/>
      <c r="H211" s="259">
        <v>299.49300000000005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152</v>
      </c>
      <c r="AU211" s="265" t="s">
        <v>84</v>
      </c>
      <c r="AV211" s="15" t="s">
        <v>148</v>
      </c>
      <c r="AW211" s="15" t="s">
        <v>33</v>
      </c>
      <c r="AX211" s="15" t="s">
        <v>78</v>
      </c>
      <c r="AY211" s="265" t="s">
        <v>141</v>
      </c>
    </row>
    <row r="212" s="2" customFormat="1" ht="16.5" customHeight="1">
      <c r="A212" s="41"/>
      <c r="B212" s="42"/>
      <c r="C212" s="284" t="s">
        <v>247</v>
      </c>
      <c r="D212" s="284" t="s">
        <v>395</v>
      </c>
      <c r="E212" s="285" t="s">
        <v>436</v>
      </c>
      <c r="F212" s="286" t="s">
        <v>437</v>
      </c>
      <c r="G212" s="287" t="s">
        <v>165</v>
      </c>
      <c r="H212" s="288">
        <v>349.05900000000003</v>
      </c>
      <c r="I212" s="289"/>
      <c r="J212" s="290">
        <f>ROUND(I212*H212,2)</f>
        <v>0</v>
      </c>
      <c r="K212" s="286" t="s">
        <v>147</v>
      </c>
      <c r="L212" s="291"/>
      <c r="M212" s="292" t="s">
        <v>19</v>
      </c>
      <c r="N212" s="293" t="s">
        <v>43</v>
      </c>
      <c r="O212" s="87"/>
      <c r="P212" s="224">
        <f>O212*H212</f>
        <v>0</v>
      </c>
      <c r="Q212" s="224">
        <v>0.0025000000000000001</v>
      </c>
      <c r="R212" s="224">
        <f>Q212*H212</f>
        <v>0.87264750000000013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418</v>
      </c>
      <c r="AT212" s="226" t="s">
        <v>395</v>
      </c>
      <c r="AU212" s="226" t="s">
        <v>84</v>
      </c>
      <c r="AY212" s="20" t="s">
        <v>141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84</v>
      </c>
      <c r="BK212" s="227">
        <f>ROUND(I212*H212,2)</f>
        <v>0</v>
      </c>
      <c r="BL212" s="20" t="s">
        <v>244</v>
      </c>
      <c r="BM212" s="226" t="s">
        <v>438</v>
      </c>
    </row>
    <row r="213" s="13" customFormat="1">
      <c r="A213" s="13"/>
      <c r="B213" s="233"/>
      <c r="C213" s="234"/>
      <c r="D213" s="235" t="s">
        <v>152</v>
      </c>
      <c r="E213" s="236" t="s">
        <v>19</v>
      </c>
      <c r="F213" s="237" t="s">
        <v>382</v>
      </c>
      <c r="G213" s="234"/>
      <c r="H213" s="236" t="s">
        <v>19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152</v>
      </c>
      <c r="AU213" s="243" t="s">
        <v>84</v>
      </c>
      <c r="AV213" s="13" t="s">
        <v>78</v>
      </c>
      <c r="AW213" s="13" t="s">
        <v>33</v>
      </c>
      <c r="AX213" s="13" t="s">
        <v>71</v>
      </c>
      <c r="AY213" s="243" t="s">
        <v>141</v>
      </c>
    </row>
    <row r="214" s="14" customFormat="1">
      <c r="A214" s="14"/>
      <c r="B214" s="244"/>
      <c r="C214" s="245"/>
      <c r="D214" s="235" t="s">
        <v>152</v>
      </c>
      <c r="E214" s="246" t="s">
        <v>19</v>
      </c>
      <c r="F214" s="247" t="s">
        <v>433</v>
      </c>
      <c r="G214" s="245"/>
      <c r="H214" s="248">
        <v>176.72499999999999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152</v>
      </c>
      <c r="AU214" s="254" t="s">
        <v>84</v>
      </c>
      <c r="AV214" s="14" t="s">
        <v>84</v>
      </c>
      <c r="AW214" s="14" t="s">
        <v>33</v>
      </c>
      <c r="AX214" s="14" t="s">
        <v>71</v>
      </c>
      <c r="AY214" s="254" t="s">
        <v>141</v>
      </c>
    </row>
    <row r="215" s="14" customFormat="1">
      <c r="A215" s="14"/>
      <c r="B215" s="244"/>
      <c r="C215" s="245"/>
      <c r="D215" s="235" t="s">
        <v>152</v>
      </c>
      <c r="E215" s="246" t="s">
        <v>19</v>
      </c>
      <c r="F215" s="247" t="s">
        <v>434</v>
      </c>
      <c r="G215" s="245"/>
      <c r="H215" s="248">
        <v>3.0539999999999998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152</v>
      </c>
      <c r="AU215" s="254" t="s">
        <v>84</v>
      </c>
      <c r="AV215" s="14" t="s">
        <v>84</v>
      </c>
      <c r="AW215" s="14" t="s">
        <v>33</v>
      </c>
      <c r="AX215" s="14" t="s">
        <v>71</v>
      </c>
      <c r="AY215" s="254" t="s">
        <v>141</v>
      </c>
    </row>
    <row r="216" s="14" customFormat="1">
      <c r="A216" s="14"/>
      <c r="B216" s="244"/>
      <c r="C216" s="245"/>
      <c r="D216" s="235" t="s">
        <v>152</v>
      </c>
      <c r="E216" s="246" t="s">
        <v>19</v>
      </c>
      <c r="F216" s="247" t="s">
        <v>434</v>
      </c>
      <c r="G216" s="245"/>
      <c r="H216" s="248">
        <v>3.0539999999999998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152</v>
      </c>
      <c r="AU216" s="254" t="s">
        <v>84</v>
      </c>
      <c r="AV216" s="14" t="s">
        <v>84</v>
      </c>
      <c r="AW216" s="14" t="s">
        <v>33</v>
      </c>
      <c r="AX216" s="14" t="s">
        <v>71</v>
      </c>
      <c r="AY216" s="254" t="s">
        <v>141</v>
      </c>
    </row>
    <row r="217" s="14" customFormat="1">
      <c r="A217" s="14"/>
      <c r="B217" s="244"/>
      <c r="C217" s="245"/>
      <c r="D217" s="235" t="s">
        <v>152</v>
      </c>
      <c r="E217" s="246" t="s">
        <v>19</v>
      </c>
      <c r="F217" s="247" t="s">
        <v>170</v>
      </c>
      <c r="G217" s="245"/>
      <c r="H217" s="248">
        <v>-11.234999999999999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152</v>
      </c>
      <c r="AU217" s="254" t="s">
        <v>84</v>
      </c>
      <c r="AV217" s="14" t="s">
        <v>84</v>
      </c>
      <c r="AW217" s="14" t="s">
        <v>33</v>
      </c>
      <c r="AX217" s="14" t="s">
        <v>71</v>
      </c>
      <c r="AY217" s="254" t="s">
        <v>141</v>
      </c>
    </row>
    <row r="218" s="14" customFormat="1">
      <c r="A218" s="14"/>
      <c r="B218" s="244"/>
      <c r="C218" s="245"/>
      <c r="D218" s="235" t="s">
        <v>152</v>
      </c>
      <c r="E218" s="246" t="s">
        <v>19</v>
      </c>
      <c r="F218" s="247" t="s">
        <v>435</v>
      </c>
      <c r="G218" s="245"/>
      <c r="H218" s="248">
        <v>166.54499999999999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152</v>
      </c>
      <c r="AU218" s="254" t="s">
        <v>84</v>
      </c>
      <c r="AV218" s="14" t="s">
        <v>84</v>
      </c>
      <c r="AW218" s="14" t="s">
        <v>33</v>
      </c>
      <c r="AX218" s="14" t="s">
        <v>71</v>
      </c>
      <c r="AY218" s="254" t="s">
        <v>141</v>
      </c>
    </row>
    <row r="219" s="14" customFormat="1">
      <c r="A219" s="14"/>
      <c r="B219" s="244"/>
      <c r="C219" s="245"/>
      <c r="D219" s="235" t="s">
        <v>152</v>
      </c>
      <c r="E219" s="246" t="s">
        <v>19</v>
      </c>
      <c r="F219" s="247" t="s">
        <v>172</v>
      </c>
      <c r="G219" s="245"/>
      <c r="H219" s="248">
        <v>-38.649999999999999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152</v>
      </c>
      <c r="AU219" s="254" t="s">
        <v>84</v>
      </c>
      <c r="AV219" s="14" t="s">
        <v>84</v>
      </c>
      <c r="AW219" s="14" t="s">
        <v>33</v>
      </c>
      <c r="AX219" s="14" t="s">
        <v>71</v>
      </c>
      <c r="AY219" s="254" t="s">
        <v>141</v>
      </c>
    </row>
    <row r="220" s="15" customFormat="1">
      <c r="A220" s="15"/>
      <c r="B220" s="255"/>
      <c r="C220" s="256"/>
      <c r="D220" s="235" t="s">
        <v>152</v>
      </c>
      <c r="E220" s="257" t="s">
        <v>19</v>
      </c>
      <c r="F220" s="258" t="s">
        <v>155</v>
      </c>
      <c r="G220" s="256"/>
      <c r="H220" s="259">
        <v>299.49300000000005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5" t="s">
        <v>152</v>
      </c>
      <c r="AU220" s="265" t="s">
        <v>84</v>
      </c>
      <c r="AV220" s="15" t="s">
        <v>148</v>
      </c>
      <c r="AW220" s="15" t="s">
        <v>33</v>
      </c>
      <c r="AX220" s="15" t="s">
        <v>78</v>
      </c>
      <c r="AY220" s="265" t="s">
        <v>141</v>
      </c>
    </row>
    <row r="221" s="14" customFormat="1">
      <c r="A221" s="14"/>
      <c r="B221" s="244"/>
      <c r="C221" s="245"/>
      <c r="D221" s="235" t="s">
        <v>152</v>
      </c>
      <c r="E221" s="245"/>
      <c r="F221" s="247" t="s">
        <v>439</v>
      </c>
      <c r="G221" s="245"/>
      <c r="H221" s="248">
        <v>349.05900000000003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152</v>
      </c>
      <c r="AU221" s="254" t="s">
        <v>84</v>
      </c>
      <c r="AV221" s="14" t="s">
        <v>84</v>
      </c>
      <c r="AW221" s="14" t="s">
        <v>4</v>
      </c>
      <c r="AX221" s="14" t="s">
        <v>78</v>
      </c>
      <c r="AY221" s="254" t="s">
        <v>141</v>
      </c>
    </row>
    <row r="222" s="2" customFormat="1" ht="33" customHeight="1">
      <c r="A222" s="41"/>
      <c r="B222" s="42"/>
      <c r="C222" s="215" t="s">
        <v>244</v>
      </c>
      <c r="D222" s="215" t="s">
        <v>143</v>
      </c>
      <c r="E222" s="216" t="s">
        <v>440</v>
      </c>
      <c r="F222" s="217" t="s">
        <v>441</v>
      </c>
      <c r="G222" s="218" t="s">
        <v>243</v>
      </c>
      <c r="H222" s="219">
        <v>2347.076</v>
      </c>
      <c r="I222" s="220"/>
      <c r="J222" s="221">
        <f>ROUND(I222*H222,2)</f>
        <v>0</v>
      </c>
      <c r="K222" s="217" t="s">
        <v>147</v>
      </c>
      <c r="L222" s="47"/>
      <c r="M222" s="222" t="s">
        <v>19</v>
      </c>
      <c r="N222" s="223" t="s">
        <v>43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244</v>
      </c>
      <c r="AT222" s="226" t="s">
        <v>143</v>
      </c>
      <c r="AU222" s="226" t="s">
        <v>84</v>
      </c>
      <c r="AY222" s="20" t="s">
        <v>141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84</v>
      </c>
      <c r="BK222" s="227">
        <f>ROUND(I222*H222,2)</f>
        <v>0</v>
      </c>
      <c r="BL222" s="20" t="s">
        <v>244</v>
      </c>
      <c r="BM222" s="226" t="s">
        <v>442</v>
      </c>
    </row>
    <row r="223" s="2" customFormat="1">
      <c r="A223" s="41"/>
      <c r="B223" s="42"/>
      <c r="C223" s="43"/>
      <c r="D223" s="228" t="s">
        <v>150</v>
      </c>
      <c r="E223" s="43"/>
      <c r="F223" s="229" t="s">
        <v>443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150</v>
      </c>
      <c r="AU223" s="20" t="s">
        <v>84</v>
      </c>
    </row>
    <row r="224" s="13" customFormat="1">
      <c r="A224" s="13"/>
      <c r="B224" s="233"/>
      <c r="C224" s="234"/>
      <c r="D224" s="235" t="s">
        <v>152</v>
      </c>
      <c r="E224" s="236" t="s">
        <v>19</v>
      </c>
      <c r="F224" s="237" t="s">
        <v>382</v>
      </c>
      <c r="G224" s="234"/>
      <c r="H224" s="236" t="s">
        <v>19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152</v>
      </c>
      <c r="AU224" s="243" t="s">
        <v>84</v>
      </c>
      <c r="AV224" s="13" t="s">
        <v>78</v>
      </c>
      <c r="AW224" s="13" t="s">
        <v>33</v>
      </c>
      <c r="AX224" s="13" t="s">
        <v>71</v>
      </c>
      <c r="AY224" s="243" t="s">
        <v>141</v>
      </c>
    </row>
    <row r="225" s="14" customFormat="1">
      <c r="A225" s="14"/>
      <c r="B225" s="244"/>
      <c r="C225" s="245"/>
      <c r="D225" s="235" t="s">
        <v>152</v>
      </c>
      <c r="E225" s="246" t="s">
        <v>19</v>
      </c>
      <c r="F225" s="247" t="s">
        <v>444</v>
      </c>
      <c r="G225" s="245"/>
      <c r="H225" s="248">
        <v>1413.798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152</v>
      </c>
      <c r="AU225" s="254" t="s">
        <v>84</v>
      </c>
      <c r="AV225" s="14" t="s">
        <v>84</v>
      </c>
      <c r="AW225" s="14" t="s">
        <v>33</v>
      </c>
      <c r="AX225" s="14" t="s">
        <v>71</v>
      </c>
      <c r="AY225" s="254" t="s">
        <v>141</v>
      </c>
    </row>
    <row r="226" s="14" customFormat="1">
      <c r="A226" s="14"/>
      <c r="B226" s="244"/>
      <c r="C226" s="245"/>
      <c r="D226" s="235" t="s">
        <v>152</v>
      </c>
      <c r="E226" s="246" t="s">
        <v>19</v>
      </c>
      <c r="F226" s="247" t="s">
        <v>445</v>
      </c>
      <c r="G226" s="245"/>
      <c r="H226" s="248">
        <v>-89.879999999999995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152</v>
      </c>
      <c r="AU226" s="254" t="s">
        <v>84</v>
      </c>
      <c r="AV226" s="14" t="s">
        <v>84</v>
      </c>
      <c r="AW226" s="14" t="s">
        <v>33</v>
      </c>
      <c r="AX226" s="14" t="s">
        <v>71</v>
      </c>
      <c r="AY226" s="254" t="s">
        <v>141</v>
      </c>
    </row>
    <row r="227" s="14" customFormat="1">
      <c r="A227" s="14"/>
      <c r="B227" s="244"/>
      <c r="C227" s="245"/>
      <c r="D227" s="235" t="s">
        <v>152</v>
      </c>
      <c r="E227" s="246" t="s">
        <v>19</v>
      </c>
      <c r="F227" s="247" t="s">
        <v>446</v>
      </c>
      <c r="G227" s="245"/>
      <c r="H227" s="248">
        <v>1332.358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4" t="s">
        <v>152</v>
      </c>
      <c r="AU227" s="254" t="s">
        <v>84</v>
      </c>
      <c r="AV227" s="14" t="s">
        <v>84</v>
      </c>
      <c r="AW227" s="14" t="s">
        <v>33</v>
      </c>
      <c r="AX227" s="14" t="s">
        <v>71</v>
      </c>
      <c r="AY227" s="254" t="s">
        <v>141</v>
      </c>
    </row>
    <row r="228" s="14" customFormat="1">
      <c r="A228" s="14"/>
      <c r="B228" s="244"/>
      <c r="C228" s="245"/>
      <c r="D228" s="235" t="s">
        <v>152</v>
      </c>
      <c r="E228" s="246" t="s">
        <v>19</v>
      </c>
      <c r="F228" s="247" t="s">
        <v>447</v>
      </c>
      <c r="G228" s="245"/>
      <c r="H228" s="248">
        <v>-309.19999999999999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152</v>
      </c>
      <c r="AU228" s="254" t="s">
        <v>84</v>
      </c>
      <c r="AV228" s="14" t="s">
        <v>84</v>
      </c>
      <c r="AW228" s="14" t="s">
        <v>33</v>
      </c>
      <c r="AX228" s="14" t="s">
        <v>71</v>
      </c>
      <c r="AY228" s="254" t="s">
        <v>141</v>
      </c>
    </row>
    <row r="229" s="15" customFormat="1">
      <c r="A229" s="15"/>
      <c r="B229" s="255"/>
      <c r="C229" s="256"/>
      <c r="D229" s="235" t="s">
        <v>152</v>
      </c>
      <c r="E229" s="257" t="s">
        <v>19</v>
      </c>
      <c r="F229" s="258" t="s">
        <v>155</v>
      </c>
      <c r="G229" s="256"/>
      <c r="H229" s="259">
        <v>2347.076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152</v>
      </c>
      <c r="AU229" s="265" t="s">
        <v>84</v>
      </c>
      <c r="AV229" s="15" t="s">
        <v>148</v>
      </c>
      <c r="AW229" s="15" t="s">
        <v>33</v>
      </c>
      <c r="AX229" s="15" t="s">
        <v>78</v>
      </c>
      <c r="AY229" s="265" t="s">
        <v>141</v>
      </c>
    </row>
    <row r="230" s="2" customFormat="1" ht="16.5" customHeight="1">
      <c r="A230" s="41"/>
      <c r="B230" s="42"/>
      <c r="C230" s="284" t="s">
        <v>267</v>
      </c>
      <c r="D230" s="284" t="s">
        <v>395</v>
      </c>
      <c r="E230" s="285" t="s">
        <v>448</v>
      </c>
      <c r="F230" s="286" t="s">
        <v>449</v>
      </c>
      <c r="G230" s="287" t="s">
        <v>243</v>
      </c>
      <c r="H230" s="288">
        <v>2464.4299999999998</v>
      </c>
      <c r="I230" s="289"/>
      <c r="J230" s="290">
        <f>ROUND(I230*H230,2)</f>
        <v>0</v>
      </c>
      <c r="K230" s="286" t="s">
        <v>147</v>
      </c>
      <c r="L230" s="291"/>
      <c r="M230" s="292" t="s">
        <v>19</v>
      </c>
      <c r="N230" s="293" t="s">
        <v>43</v>
      </c>
      <c r="O230" s="87"/>
      <c r="P230" s="224">
        <f>O230*H230</f>
        <v>0</v>
      </c>
      <c r="Q230" s="224">
        <v>3.0000000000000001E-05</v>
      </c>
      <c r="R230" s="224">
        <f>Q230*H230</f>
        <v>0.073932899999999996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418</v>
      </c>
      <c r="AT230" s="226" t="s">
        <v>395</v>
      </c>
      <c r="AU230" s="226" t="s">
        <v>84</v>
      </c>
      <c r="AY230" s="20" t="s">
        <v>141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84</v>
      </c>
      <c r="BK230" s="227">
        <f>ROUND(I230*H230,2)</f>
        <v>0</v>
      </c>
      <c r="BL230" s="20" t="s">
        <v>244</v>
      </c>
      <c r="BM230" s="226" t="s">
        <v>450</v>
      </c>
    </row>
    <row r="231" s="13" customFormat="1">
      <c r="A231" s="13"/>
      <c r="B231" s="233"/>
      <c r="C231" s="234"/>
      <c r="D231" s="235" t="s">
        <v>152</v>
      </c>
      <c r="E231" s="236" t="s">
        <v>19</v>
      </c>
      <c r="F231" s="237" t="s">
        <v>382</v>
      </c>
      <c r="G231" s="234"/>
      <c r="H231" s="236" t="s">
        <v>19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152</v>
      </c>
      <c r="AU231" s="243" t="s">
        <v>84</v>
      </c>
      <c r="AV231" s="13" t="s">
        <v>78</v>
      </c>
      <c r="AW231" s="13" t="s">
        <v>33</v>
      </c>
      <c r="AX231" s="13" t="s">
        <v>71</v>
      </c>
      <c r="AY231" s="243" t="s">
        <v>141</v>
      </c>
    </row>
    <row r="232" s="14" customFormat="1">
      <c r="A232" s="14"/>
      <c r="B232" s="244"/>
      <c r="C232" s="245"/>
      <c r="D232" s="235" t="s">
        <v>152</v>
      </c>
      <c r="E232" s="246" t="s">
        <v>19</v>
      </c>
      <c r="F232" s="247" t="s">
        <v>444</v>
      </c>
      <c r="G232" s="245"/>
      <c r="H232" s="248">
        <v>1413.798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152</v>
      </c>
      <c r="AU232" s="254" t="s">
        <v>84</v>
      </c>
      <c r="AV232" s="14" t="s">
        <v>84</v>
      </c>
      <c r="AW232" s="14" t="s">
        <v>33</v>
      </c>
      <c r="AX232" s="14" t="s">
        <v>71</v>
      </c>
      <c r="AY232" s="254" t="s">
        <v>141</v>
      </c>
    </row>
    <row r="233" s="14" customFormat="1">
      <c r="A233" s="14"/>
      <c r="B233" s="244"/>
      <c r="C233" s="245"/>
      <c r="D233" s="235" t="s">
        <v>152</v>
      </c>
      <c r="E233" s="246" t="s">
        <v>19</v>
      </c>
      <c r="F233" s="247" t="s">
        <v>445</v>
      </c>
      <c r="G233" s="245"/>
      <c r="H233" s="248">
        <v>-89.879999999999995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4" t="s">
        <v>152</v>
      </c>
      <c r="AU233" s="254" t="s">
        <v>84</v>
      </c>
      <c r="AV233" s="14" t="s">
        <v>84</v>
      </c>
      <c r="AW233" s="14" t="s">
        <v>33</v>
      </c>
      <c r="AX233" s="14" t="s">
        <v>71</v>
      </c>
      <c r="AY233" s="254" t="s">
        <v>141</v>
      </c>
    </row>
    <row r="234" s="14" customFormat="1">
      <c r="A234" s="14"/>
      <c r="B234" s="244"/>
      <c r="C234" s="245"/>
      <c r="D234" s="235" t="s">
        <v>152</v>
      </c>
      <c r="E234" s="246" t="s">
        <v>19</v>
      </c>
      <c r="F234" s="247" t="s">
        <v>446</v>
      </c>
      <c r="G234" s="245"/>
      <c r="H234" s="248">
        <v>1332.358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152</v>
      </c>
      <c r="AU234" s="254" t="s">
        <v>84</v>
      </c>
      <c r="AV234" s="14" t="s">
        <v>84</v>
      </c>
      <c r="AW234" s="14" t="s">
        <v>33</v>
      </c>
      <c r="AX234" s="14" t="s">
        <v>71</v>
      </c>
      <c r="AY234" s="254" t="s">
        <v>141</v>
      </c>
    </row>
    <row r="235" s="14" customFormat="1">
      <c r="A235" s="14"/>
      <c r="B235" s="244"/>
      <c r="C235" s="245"/>
      <c r="D235" s="235" t="s">
        <v>152</v>
      </c>
      <c r="E235" s="246" t="s">
        <v>19</v>
      </c>
      <c r="F235" s="247" t="s">
        <v>447</v>
      </c>
      <c r="G235" s="245"/>
      <c r="H235" s="248">
        <v>-309.19999999999999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152</v>
      </c>
      <c r="AU235" s="254" t="s">
        <v>84</v>
      </c>
      <c r="AV235" s="14" t="s">
        <v>84</v>
      </c>
      <c r="AW235" s="14" t="s">
        <v>33</v>
      </c>
      <c r="AX235" s="14" t="s">
        <v>71</v>
      </c>
      <c r="AY235" s="254" t="s">
        <v>141</v>
      </c>
    </row>
    <row r="236" s="15" customFormat="1">
      <c r="A236" s="15"/>
      <c r="B236" s="255"/>
      <c r="C236" s="256"/>
      <c r="D236" s="235" t="s">
        <v>152</v>
      </c>
      <c r="E236" s="257" t="s">
        <v>19</v>
      </c>
      <c r="F236" s="258" t="s">
        <v>155</v>
      </c>
      <c r="G236" s="256"/>
      <c r="H236" s="259">
        <v>2347.076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5" t="s">
        <v>152</v>
      </c>
      <c r="AU236" s="265" t="s">
        <v>84</v>
      </c>
      <c r="AV236" s="15" t="s">
        <v>148</v>
      </c>
      <c r="AW236" s="15" t="s">
        <v>33</v>
      </c>
      <c r="AX236" s="15" t="s">
        <v>78</v>
      </c>
      <c r="AY236" s="265" t="s">
        <v>141</v>
      </c>
    </row>
    <row r="237" s="14" customFormat="1">
      <c r="A237" s="14"/>
      <c r="B237" s="244"/>
      <c r="C237" s="245"/>
      <c r="D237" s="235" t="s">
        <v>152</v>
      </c>
      <c r="E237" s="245"/>
      <c r="F237" s="247" t="s">
        <v>451</v>
      </c>
      <c r="G237" s="245"/>
      <c r="H237" s="248">
        <v>2464.4299999999998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152</v>
      </c>
      <c r="AU237" s="254" t="s">
        <v>84</v>
      </c>
      <c r="AV237" s="14" t="s">
        <v>84</v>
      </c>
      <c r="AW237" s="14" t="s">
        <v>4</v>
      </c>
      <c r="AX237" s="14" t="s">
        <v>78</v>
      </c>
      <c r="AY237" s="254" t="s">
        <v>141</v>
      </c>
    </row>
    <row r="238" s="2" customFormat="1" ht="24.15" customHeight="1">
      <c r="A238" s="41"/>
      <c r="B238" s="42"/>
      <c r="C238" s="215" t="s">
        <v>274</v>
      </c>
      <c r="D238" s="215" t="s">
        <v>143</v>
      </c>
      <c r="E238" s="216" t="s">
        <v>452</v>
      </c>
      <c r="F238" s="217" t="s">
        <v>453</v>
      </c>
      <c r="G238" s="218" t="s">
        <v>146</v>
      </c>
      <c r="H238" s="219">
        <v>72.519999999999996</v>
      </c>
      <c r="I238" s="220"/>
      <c r="J238" s="221">
        <f>ROUND(I238*H238,2)</f>
        <v>0</v>
      </c>
      <c r="K238" s="217" t="s">
        <v>147</v>
      </c>
      <c r="L238" s="47"/>
      <c r="M238" s="222" t="s">
        <v>19</v>
      </c>
      <c r="N238" s="223" t="s">
        <v>43</v>
      </c>
      <c r="O238" s="87"/>
      <c r="P238" s="224">
        <f>O238*H238</f>
        <v>0</v>
      </c>
      <c r="Q238" s="224">
        <v>0.00063000000000000003</v>
      </c>
      <c r="R238" s="224">
        <f>Q238*H238</f>
        <v>0.045687600000000002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244</v>
      </c>
      <c r="AT238" s="226" t="s">
        <v>143</v>
      </c>
      <c r="AU238" s="226" t="s">
        <v>84</v>
      </c>
      <c r="AY238" s="20" t="s">
        <v>141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84</v>
      </c>
      <c r="BK238" s="227">
        <f>ROUND(I238*H238,2)</f>
        <v>0</v>
      </c>
      <c r="BL238" s="20" t="s">
        <v>244</v>
      </c>
      <c r="BM238" s="226" t="s">
        <v>454</v>
      </c>
    </row>
    <row r="239" s="2" customFormat="1">
      <c r="A239" s="41"/>
      <c r="B239" s="42"/>
      <c r="C239" s="43"/>
      <c r="D239" s="228" t="s">
        <v>150</v>
      </c>
      <c r="E239" s="43"/>
      <c r="F239" s="229" t="s">
        <v>455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150</v>
      </c>
      <c r="AU239" s="20" t="s">
        <v>84</v>
      </c>
    </row>
    <row r="240" s="13" customFormat="1">
      <c r="A240" s="13"/>
      <c r="B240" s="233"/>
      <c r="C240" s="234"/>
      <c r="D240" s="235" t="s">
        <v>152</v>
      </c>
      <c r="E240" s="236" t="s">
        <v>19</v>
      </c>
      <c r="F240" s="237" t="s">
        <v>382</v>
      </c>
      <c r="G240" s="234"/>
      <c r="H240" s="236" t="s">
        <v>19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152</v>
      </c>
      <c r="AU240" s="243" t="s">
        <v>84</v>
      </c>
      <c r="AV240" s="13" t="s">
        <v>78</v>
      </c>
      <c r="AW240" s="13" t="s">
        <v>33</v>
      </c>
      <c r="AX240" s="13" t="s">
        <v>71</v>
      </c>
      <c r="AY240" s="243" t="s">
        <v>141</v>
      </c>
    </row>
    <row r="241" s="14" customFormat="1">
      <c r="A241" s="14"/>
      <c r="B241" s="244"/>
      <c r="C241" s="245"/>
      <c r="D241" s="235" t="s">
        <v>152</v>
      </c>
      <c r="E241" s="246" t="s">
        <v>19</v>
      </c>
      <c r="F241" s="247" t="s">
        <v>456</v>
      </c>
      <c r="G241" s="245"/>
      <c r="H241" s="248">
        <v>36.759999999999998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152</v>
      </c>
      <c r="AU241" s="254" t="s">
        <v>84</v>
      </c>
      <c r="AV241" s="14" t="s">
        <v>84</v>
      </c>
      <c r="AW241" s="14" t="s">
        <v>33</v>
      </c>
      <c r="AX241" s="14" t="s">
        <v>71</v>
      </c>
      <c r="AY241" s="254" t="s">
        <v>141</v>
      </c>
    </row>
    <row r="242" s="14" customFormat="1">
      <c r="A242" s="14"/>
      <c r="B242" s="244"/>
      <c r="C242" s="245"/>
      <c r="D242" s="235" t="s">
        <v>152</v>
      </c>
      <c r="E242" s="246" t="s">
        <v>19</v>
      </c>
      <c r="F242" s="247" t="s">
        <v>457</v>
      </c>
      <c r="G242" s="245"/>
      <c r="H242" s="248">
        <v>35.759999999999998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152</v>
      </c>
      <c r="AU242" s="254" t="s">
        <v>84</v>
      </c>
      <c r="AV242" s="14" t="s">
        <v>84</v>
      </c>
      <c r="AW242" s="14" t="s">
        <v>33</v>
      </c>
      <c r="AX242" s="14" t="s">
        <v>71</v>
      </c>
      <c r="AY242" s="254" t="s">
        <v>141</v>
      </c>
    </row>
    <row r="243" s="15" customFormat="1">
      <c r="A243" s="15"/>
      <c r="B243" s="255"/>
      <c r="C243" s="256"/>
      <c r="D243" s="235" t="s">
        <v>152</v>
      </c>
      <c r="E243" s="257" t="s">
        <v>19</v>
      </c>
      <c r="F243" s="258" t="s">
        <v>155</v>
      </c>
      <c r="G243" s="256"/>
      <c r="H243" s="259">
        <v>72.519999999999996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152</v>
      </c>
      <c r="AU243" s="265" t="s">
        <v>84</v>
      </c>
      <c r="AV243" s="15" t="s">
        <v>148</v>
      </c>
      <c r="AW243" s="15" t="s">
        <v>33</v>
      </c>
      <c r="AX243" s="15" t="s">
        <v>78</v>
      </c>
      <c r="AY243" s="265" t="s">
        <v>141</v>
      </c>
    </row>
    <row r="244" s="2" customFormat="1" ht="24.15" customHeight="1">
      <c r="A244" s="41"/>
      <c r="B244" s="42"/>
      <c r="C244" s="215" t="s">
        <v>281</v>
      </c>
      <c r="D244" s="215" t="s">
        <v>143</v>
      </c>
      <c r="E244" s="216" t="s">
        <v>458</v>
      </c>
      <c r="F244" s="217" t="s">
        <v>459</v>
      </c>
      <c r="G244" s="218" t="s">
        <v>165</v>
      </c>
      <c r="H244" s="219">
        <v>35.091999999999999</v>
      </c>
      <c r="I244" s="220"/>
      <c r="J244" s="221">
        <f>ROUND(I244*H244,2)</f>
        <v>0</v>
      </c>
      <c r="K244" s="217" t="s">
        <v>147</v>
      </c>
      <c r="L244" s="47"/>
      <c r="M244" s="222" t="s">
        <v>19</v>
      </c>
      <c r="N244" s="223" t="s">
        <v>43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244</v>
      </c>
      <c r="AT244" s="226" t="s">
        <v>143</v>
      </c>
      <c r="AU244" s="226" t="s">
        <v>84</v>
      </c>
      <c r="AY244" s="20" t="s">
        <v>141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84</v>
      </c>
      <c r="BK244" s="227">
        <f>ROUND(I244*H244,2)</f>
        <v>0</v>
      </c>
      <c r="BL244" s="20" t="s">
        <v>244</v>
      </c>
      <c r="BM244" s="226" t="s">
        <v>460</v>
      </c>
    </row>
    <row r="245" s="2" customFormat="1">
      <c r="A245" s="41"/>
      <c r="B245" s="42"/>
      <c r="C245" s="43"/>
      <c r="D245" s="228" t="s">
        <v>150</v>
      </c>
      <c r="E245" s="43"/>
      <c r="F245" s="229" t="s">
        <v>461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150</v>
      </c>
      <c r="AU245" s="20" t="s">
        <v>84</v>
      </c>
    </row>
    <row r="246" s="13" customFormat="1">
      <c r="A246" s="13"/>
      <c r="B246" s="233"/>
      <c r="C246" s="234"/>
      <c r="D246" s="235" t="s">
        <v>152</v>
      </c>
      <c r="E246" s="236" t="s">
        <v>19</v>
      </c>
      <c r="F246" s="237" t="s">
        <v>382</v>
      </c>
      <c r="G246" s="234"/>
      <c r="H246" s="236" t="s">
        <v>19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152</v>
      </c>
      <c r="AU246" s="243" t="s">
        <v>84</v>
      </c>
      <c r="AV246" s="13" t="s">
        <v>78</v>
      </c>
      <c r="AW246" s="13" t="s">
        <v>33</v>
      </c>
      <c r="AX246" s="13" t="s">
        <v>71</v>
      </c>
      <c r="AY246" s="243" t="s">
        <v>141</v>
      </c>
    </row>
    <row r="247" s="14" customFormat="1">
      <c r="A247" s="14"/>
      <c r="B247" s="244"/>
      <c r="C247" s="245"/>
      <c r="D247" s="235" t="s">
        <v>152</v>
      </c>
      <c r="E247" s="246" t="s">
        <v>19</v>
      </c>
      <c r="F247" s="247" t="s">
        <v>462</v>
      </c>
      <c r="G247" s="245"/>
      <c r="H247" s="248">
        <v>14.800000000000001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152</v>
      </c>
      <c r="AU247" s="254" t="s">
        <v>84</v>
      </c>
      <c r="AV247" s="14" t="s">
        <v>84</v>
      </c>
      <c r="AW247" s="14" t="s">
        <v>33</v>
      </c>
      <c r="AX247" s="14" t="s">
        <v>71</v>
      </c>
      <c r="AY247" s="254" t="s">
        <v>141</v>
      </c>
    </row>
    <row r="248" s="14" customFormat="1">
      <c r="A248" s="14"/>
      <c r="B248" s="244"/>
      <c r="C248" s="245"/>
      <c r="D248" s="235" t="s">
        <v>152</v>
      </c>
      <c r="E248" s="246" t="s">
        <v>19</v>
      </c>
      <c r="F248" s="247" t="s">
        <v>463</v>
      </c>
      <c r="G248" s="245"/>
      <c r="H248" s="248">
        <v>2.9860000000000002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152</v>
      </c>
      <c r="AU248" s="254" t="s">
        <v>84</v>
      </c>
      <c r="AV248" s="14" t="s">
        <v>84</v>
      </c>
      <c r="AW248" s="14" t="s">
        <v>33</v>
      </c>
      <c r="AX248" s="14" t="s">
        <v>71</v>
      </c>
      <c r="AY248" s="254" t="s">
        <v>141</v>
      </c>
    </row>
    <row r="249" s="14" customFormat="1">
      <c r="A249" s="14"/>
      <c r="B249" s="244"/>
      <c r="C249" s="245"/>
      <c r="D249" s="235" t="s">
        <v>152</v>
      </c>
      <c r="E249" s="246" t="s">
        <v>19</v>
      </c>
      <c r="F249" s="247" t="s">
        <v>464</v>
      </c>
      <c r="G249" s="245"/>
      <c r="H249" s="248">
        <v>14.4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152</v>
      </c>
      <c r="AU249" s="254" t="s">
        <v>84</v>
      </c>
      <c r="AV249" s="14" t="s">
        <v>84</v>
      </c>
      <c r="AW249" s="14" t="s">
        <v>33</v>
      </c>
      <c r="AX249" s="14" t="s">
        <v>71</v>
      </c>
      <c r="AY249" s="254" t="s">
        <v>141</v>
      </c>
    </row>
    <row r="250" s="14" customFormat="1">
      <c r="A250" s="14"/>
      <c r="B250" s="244"/>
      <c r="C250" s="245"/>
      <c r="D250" s="235" t="s">
        <v>152</v>
      </c>
      <c r="E250" s="246" t="s">
        <v>19</v>
      </c>
      <c r="F250" s="247" t="s">
        <v>465</v>
      </c>
      <c r="G250" s="245"/>
      <c r="H250" s="248">
        <v>2.9060000000000001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152</v>
      </c>
      <c r="AU250" s="254" t="s">
        <v>84</v>
      </c>
      <c r="AV250" s="14" t="s">
        <v>84</v>
      </c>
      <c r="AW250" s="14" t="s">
        <v>33</v>
      </c>
      <c r="AX250" s="14" t="s">
        <v>71</v>
      </c>
      <c r="AY250" s="254" t="s">
        <v>141</v>
      </c>
    </row>
    <row r="251" s="15" customFormat="1">
      <c r="A251" s="15"/>
      <c r="B251" s="255"/>
      <c r="C251" s="256"/>
      <c r="D251" s="235" t="s">
        <v>152</v>
      </c>
      <c r="E251" s="257" t="s">
        <v>19</v>
      </c>
      <c r="F251" s="258" t="s">
        <v>155</v>
      </c>
      <c r="G251" s="256"/>
      <c r="H251" s="259">
        <v>35.091999999999999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5" t="s">
        <v>152</v>
      </c>
      <c r="AU251" s="265" t="s">
        <v>84</v>
      </c>
      <c r="AV251" s="15" t="s">
        <v>148</v>
      </c>
      <c r="AW251" s="15" t="s">
        <v>33</v>
      </c>
      <c r="AX251" s="15" t="s">
        <v>78</v>
      </c>
      <c r="AY251" s="265" t="s">
        <v>141</v>
      </c>
    </row>
    <row r="252" s="2" customFormat="1" ht="16.5" customHeight="1">
      <c r="A252" s="41"/>
      <c r="B252" s="42"/>
      <c r="C252" s="284" t="s">
        <v>287</v>
      </c>
      <c r="D252" s="284" t="s">
        <v>395</v>
      </c>
      <c r="E252" s="285" t="s">
        <v>416</v>
      </c>
      <c r="F252" s="286" t="s">
        <v>417</v>
      </c>
      <c r="G252" s="287" t="s">
        <v>203</v>
      </c>
      <c r="H252" s="288">
        <v>0.012</v>
      </c>
      <c r="I252" s="289"/>
      <c r="J252" s="290">
        <f>ROUND(I252*H252,2)</f>
        <v>0</v>
      </c>
      <c r="K252" s="286" t="s">
        <v>147</v>
      </c>
      <c r="L252" s="291"/>
      <c r="M252" s="292" t="s">
        <v>19</v>
      </c>
      <c r="N252" s="293" t="s">
        <v>43</v>
      </c>
      <c r="O252" s="87"/>
      <c r="P252" s="224">
        <f>O252*H252</f>
        <v>0</v>
      </c>
      <c r="Q252" s="224">
        <v>1</v>
      </c>
      <c r="R252" s="224">
        <f>Q252*H252</f>
        <v>0.012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418</v>
      </c>
      <c r="AT252" s="226" t="s">
        <v>395</v>
      </c>
      <c r="AU252" s="226" t="s">
        <v>84</v>
      </c>
      <c r="AY252" s="20" t="s">
        <v>141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84</v>
      </c>
      <c r="BK252" s="227">
        <f>ROUND(I252*H252,2)</f>
        <v>0</v>
      </c>
      <c r="BL252" s="20" t="s">
        <v>244</v>
      </c>
      <c r="BM252" s="226" t="s">
        <v>466</v>
      </c>
    </row>
    <row r="253" s="13" customFormat="1">
      <c r="A253" s="13"/>
      <c r="B253" s="233"/>
      <c r="C253" s="234"/>
      <c r="D253" s="235" t="s">
        <v>152</v>
      </c>
      <c r="E253" s="236" t="s">
        <v>19</v>
      </c>
      <c r="F253" s="237" t="s">
        <v>382</v>
      </c>
      <c r="G253" s="234"/>
      <c r="H253" s="236" t="s">
        <v>19</v>
      </c>
      <c r="I253" s="238"/>
      <c r="J253" s="234"/>
      <c r="K253" s="234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152</v>
      </c>
      <c r="AU253" s="243" t="s">
        <v>84</v>
      </c>
      <c r="AV253" s="13" t="s">
        <v>78</v>
      </c>
      <c r="AW253" s="13" t="s">
        <v>33</v>
      </c>
      <c r="AX253" s="13" t="s">
        <v>71</v>
      </c>
      <c r="AY253" s="243" t="s">
        <v>141</v>
      </c>
    </row>
    <row r="254" s="14" customFormat="1">
      <c r="A254" s="14"/>
      <c r="B254" s="244"/>
      <c r="C254" s="245"/>
      <c r="D254" s="235" t="s">
        <v>152</v>
      </c>
      <c r="E254" s="246" t="s">
        <v>19</v>
      </c>
      <c r="F254" s="247" t="s">
        <v>462</v>
      </c>
      <c r="G254" s="245"/>
      <c r="H254" s="248">
        <v>14.800000000000001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152</v>
      </c>
      <c r="AU254" s="254" t="s">
        <v>84</v>
      </c>
      <c r="AV254" s="14" t="s">
        <v>84</v>
      </c>
      <c r="AW254" s="14" t="s">
        <v>33</v>
      </c>
      <c r="AX254" s="14" t="s">
        <v>71</v>
      </c>
      <c r="AY254" s="254" t="s">
        <v>141</v>
      </c>
    </row>
    <row r="255" s="14" customFormat="1">
      <c r="A255" s="14"/>
      <c r="B255" s="244"/>
      <c r="C255" s="245"/>
      <c r="D255" s="235" t="s">
        <v>152</v>
      </c>
      <c r="E255" s="246" t="s">
        <v>19</v>
      </c>
      <c r="F255" s="247" t="s">
        <v>463</v>
      </c>
      <c r="G255" s="245"/>
      <c r="H255" s="248">
        <v>2.9860000000000002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152</v>
      </c>
      <c r="AU255" s="254" t="s">
        <v>84</v>
      </c>
      <c r="AV255" s="14" t="s">
        <v>84</v>
      </c>
      <c r="AW255" s="14" t="s">
        <v>33</v>
      </c>
      <c r="AX255" s="14" t="s">
        <v>71</v>
      </c>
      <c r="AY255" s="254" t="s">
        <v>141</v>
      </c>
    </row>
    <row r="256" s="14" customFormat="1">
      <c r="A256" s="14"/>
      <c r="B256" s="244"/>
      <c r="C256" s="245"/>
      <c r="D256" s="235" t="s">
        <v>152</v>
      </c>
      <c r="E256" s="246" t="s">
        <v>19</v>
      </c>
      <c r="F256" s="247" t="s">
        <v>464</v>
      </c>
      <c r="G256" s="245"/>
      <c r="H256" s="248">
        <v>14.4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152</v>
      </c>
      <c r="AU256" s="254" t="s">
        <v>84</v>
      </c>
      <c r="AV256" s="14" t="s">
        <v>84</v>
      </c>
      <c r="AW256" s="14" t="s">
        <v>33</v>
      </c>
      <c r="AX256" s="14" t="s">
        <v>71</v>
      </c>
      <c r="AY256" s="254" t="s">
        <v>141</v>
      </c>
    </row>
    <row r="257" s="14" customFormat="1">
      <c r="A257" s="14"/>
      <c r="B257" s="244"/>
      <c r="C257" s="245"/>
      <c r="D257" s="235" t="s">
        <v>152</v>
      </c>
      <c r="E257" s="246" t="s">
        <v>19</v>
      </c>
      <c r="F257" s="247" t="s">
        <v>465</v>
      </c>
      <c r="G257" s="245"/>
      <c r="H257" s="248">
        <v>2.9060000000000001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152</v>
      </c>
      <c r="AU257" s="254" t="s">
        <v>84</v>
      </c>
      <c r="AV257" s="14" t="s">
        <v>84</v>
      </c>
      <c r="AW257" s="14" t="s">
        <v>33</v>
      </c>
      <c r="AX257" s="14" t="s">
        <v>71</v>
      </c>
      <c r="AY257" s="254" t="s">
        <v>141</v>
      </c>
    </row>
    <row r="258" s="15" customFormat="1">
      <c r="A258" s="15"/>
      <c r="B258" s="255"/>
      <c r="C258" s="256"/>
      <c r="D258" s="235" t="s">
        <v>152</v>
      </c>
      <c r="E258" s="257" t="s">
        <v>19</v>
      </c>
      <c r="F258" s="258" t="s">
        <v>155</v>
      </c>
      <c r="G258" s="256"/>
      <c r="H258" s="259">
        <v>35.091999999999999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5" t="s">
        <v>152</v>
      </c>
      <c r="AU258" s="265" t="s">
        <v>84</v>
      </c>
      <c r="AV258" s="15" t="s">
        <v>148</v>
      </c>
      <c r="AW258" s="15" t="s">
        <v>33</v>
      </c>
      <c r="AX258" s="15" t="s">
        <v>78</v>
      </c>
      <c r="AY258" s="265" t="s">
        <v>141</v>
      </c>
    </row>
    <row r="259" s="14" customFormat="1">
      <c r="A259" s="14"/>
      <c r="B259" s="244"/>
      <c r="C259" s="245"/>
      <c r="D259" s="235" t="s">
        <v>152</v>
      </c>
      <c r="E259" s="245"/>
      <c r="F259" s="247" t="s">
        <v>467</v>
      </c>
      <c r="G259" s="245"/>
      <c r="H259" s="248">
        <v>0.012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152</v>
      </c>
      <c r="AU259" s="254" t="s">
        <v>84</v>
      </c>
      <c r="AV259" s="14" t="s">
        <v>84</v>
      </c>
      <c r="AW259" s="14" t="s">
        <v>4</v>
      </c>
      <c r="AX259" s="14" t="s">
        <v>78</v>
      </c>
      <c r="AY259" s="254" t="s">
        <v>141</v>
      </c>
    </row>
    <row r="260" s="2" customFormat="1" ht="24.15" customHeight="1">
      <c r="A260" s="41"/>
      <c r="B260" s="42"/>
      <c r="C260" s="215" t="s">
        <v>7</v>
      </c>
      <c r="D260" s="215" t="s">
        <v>143</v>
      </c>
      <c r="E260" s="216" t="s">
        <v>468</v>
      </c>
      <c r="F260" s="217" t="s">
        <v>469</v>
      </c>
      <c r="G260" s="218" t="s">
        <v>165</v>
      </c>
      <c r="H260" s="219">
        <v>35.091999999999999</v>
      </c>
      <c r="I260" s="220"/>
      <c r="J260" s="221">
        <f>ROUND(I260*H260,2)</f>
        <v>0</v>
      </c>
      <c r="K260" s="217" t="s">
        <v>147</v>
      </c>
      <c r="L260" s="47"/>
      <c r="M260" s="222" t="s">
        <v>19</v>
      </c>
      <c r="N260" s="223" t="s">
        <v>43</v>
      </c>
      <c r="O260" s="87"/>
      <c r="P260" s="224">
        <f>O260*H260</f>
        <v>0</v>
      </c>
      <c r="Q260" s="224">
        <v>0.00093999999999999997</v>
      </c>
      <c r="R260" s="224">
        <f>Q260*H260</f>
        <v>0.032986479999999999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244</v>
      </c>
      <c r="AT260" s="226" t="s">
        <v>143</v>
      </c>
      <c r="AU260" s="226" t="s">
        <v>84</v>
      </c>
      <c r="AY260" s="20" t="s">
        <v>141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84</v>
      </c>
      <c r="BK260" s="227">
        <f>ROUND(I260*H260,2)</f>
        <v>0</v>
      </c>
      <c r="BL260" s="20" t="s">
        <v>244</v>
      </c>
      <c r="BM260" s="226" t="s">
        <v>470</v>
      </c>
    </row>
    <row r="261" s="2" customFormat="1">
      <c r="A261" s="41"/>
      <c r="B261" s="42"/>
      <c r="C261" s="43"/>
      <c r="D261" s="228" t="s">
        <v>150</v>
      </c>
      <c r="E261" s="43"/>
      <c r="F261" s="229" t="s">
        <v>471</v>
      </c>
      <c r="G261" s="43"/>
      <c r="H261" s="43"/>
      <c r="I261" s="230"/>
      <c r="J261" s="43"/>
      <c r="K261" s="43"/>
      <c r="L261" s="47"/>
      <c r="M261" s="231"/>
      <c r="N261" s="232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150</v>
      </c>
      <c r="AU261" s="20" t="s">
        <v>84</v>
      </c>
    </row>
    <row r="262" s="13" customFormat="1">
      <c r="A262" s="13"/>
      <c r="B262" s="233"/>
      <c r="C262" s="234"/>
      <c r="D262" s="235" t="s">
        <v>152</v>
      </c>
      <c r="E262" s="236" t="s">
        <v>19</v>
      </c>
      <c r="F262" s="237" t="s">
        <v>382</v>
      </c>
      <c r="G262" s="234"/>
      <c r="H262" s="236" t="s">
        <v>19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152</v>
      </c>
      <c r="AU262" s="243" t="s">
        <v>84</v>
      </c>
      <c r="AV262" s="13" t="s">
        <v>78</v>
      </c>
      <c r="AW262" s="13" t="s">
        <v>33</v>
      </c>
      <c r="AX262" s="13" t="s">
        <v>71</v>
      </c>
      <c r="AY262" s="243" t="s">
        <v>141</v>
      </c>
    </row>
    <row r="263" s="14" customFormat="1">
      <c r="A263" s="14"/>
      <c r="B263" s="244"/>
      <c r="C263" s="245"/>
      <c r="D263" s="235" t="s">
        <v>152</v>
      </c>
      <c r="E263" s="246" t="s">
        <v>19</v>
      </c>
      <c r="F263" s="247" t="s">
        <v>462</v>
      </c>
      <c r="G263" s="245"/>
      <c r="H263" s="248">
        <v>14.800000000000001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152</v>
      </c>
      <c r="AU263" s="254" t="s">
        <v>84</v>
      </c>
      <c r="AV263" s="14" t="s">
        <v>84</v>
      </c>
      <c r="AW263" s="14" t="s">
        <v>33</v>
      </c>
      <c r="AX263" s="14" t="s">
        <v>71</v>
      </c>
      <c r="AY263" s="254" t="s">
        <v>141</v>
      </c>
    </row>
    <row r="264" s="14" customFormat="1">
      <c r="A264" s="14"/>
      <c r="B264" s="244"/>
      <c r="C264" s="245"/>
      <c r="D264" s="235" t="s">
        <v>152</v>
      </c>
      <c r="E264" s="246" t="s">
        <v>19</v>
      </c>
      <c r="F264" s="247" t="s">
        <v>463</v>
      </c>
      <c r="G264" s="245"/>
      <c r="H264" s="248">
        <v>2.9860000000000002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152</v>
      </c>
      <c r="AU264" s="254" t="s">
        <v>84</v>
      </c>
      <c r="AV264" s="14" t="s">
        <v>84</v>
      </c>
      <c r="AW264" s="14" t="s">
        <v>33</v>
      </c>
      <c r="AX264" s="14" t="s">
        <v>71</v>
      </c>
      <c r="AY264" s="254" t="s">
        <v>141</v>
      </c>
    </row>
    <row r="265" s="14" customFormat="1">
      <c r="A265" s="14"/>
      <c r="B265" s="244"/>
      <c r="C265" s="245"/>
      <c r="D265" s="235" t="s">
        <v>152</v>
      </c>
      <c r="E265" s="246" t="s">
        <v>19</v>
      </c>
      <c r="F265" s="247" t="s">
        <v>464</v>
      </c>
      <c r="G265" s="245"/>
      <c r="H265" s="248">
        <v>14.4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152</v>
      </c>
      <c r="AU265" s="254" t="s">
        <v>84</v>
      </c>
      <c r="AV265" s="14" t="s">
        <v>84</v>
      </c>
      <c r="AW265" s="14" t="s">
        <v>33</v>
      </c>
      <c r="AX265" s="14" t="s">
        <v>71</v>
      </c>
      <c r="AY265" s="254" t="s">
        <v>141</v>
      </c>
    </row>
    <row r="266" s="14" customFormat="1">
      <c r="A266" s="14"/>
      <c r="B266" s="244"/>
      <c r="C266" s="245"/>
      <c r="D266" s="235" t="s">
        <v>152</v>
      </c>
      <c r="E266" s="246" t="s">
        <v>19</v>
      </c>
      <c r="F266" s="247" t="s">
        <v>465</v>
      </c>
      <c r="G266" s="245"/>
      <c r="H266" s="248">
        <v>2.9060000000000001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152</v>
      </c>
      <c r="AU266" s="254" t="s">
        <v>84</v>
      </c>
      <c r="AV266" s="14" t="s">
        <v>84</v>
      </c>
      <c r="AW266" s="14" t="s">
        <v>33</v>
      </c>
      <c r="AX266" s="14" t="s">
        <v>71</v>
      </c>
      <c r="AY266" s="254" t="s">
        <v>141</v>
      </c>
    </row>
    <row r="267" s="15" customFormat="1">
      <c r="A267" s="15"/>
      <c r="B267" s="255"/>
      <c r="C267" s="256"/>
      <c r="D267" s="235" t="s">
        <v>152</v>
      </c>
      <c r="E267" s="257" t="s">
        <v>19</v>
      </c>
      <c r="F267" s="258" t="s">
        <v>155</v>
      </c>
      <c r="G267" s="256"/>
      <c r="H267" s="259">
        <v>35.091999999999999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152</v>
      </c>
      <c r="AU267" s="265" t="s">
        <v>84</v>
      </c>
      <c r="AV267" s="15" t="s">
        <v>148</v>
      </c>
      <c r="AW267" s="15" t="s">
        <v>33</v>
      </c>
      <c r="AX267" s="15" t="s">
        <v>78</v>
      </c>
      <c r="AY267" s="265" t="s">
        <v>141</v>
      </c>
    </row>
    <row r="268" s="2" customFormat="1" ht="24.15" customHeight="1">
      <c r="A268" s="41"/>
      <c r="B268" s="42"/>
      <c r="C268" s="284" t="s">
        <v>300</v>
      </c>
      <c r="D268" s="284" t="s">
        <v>395</v>
      </c>
      <c r="E268" s="285" t="s">
        <v>425</v>
      </c>
      <c r="F268" s="286" t="s">
        <v>426</v>
      </c>
      <c r="G268" s="287" t="s">
        <v>165</v>
      </c>
      <c r="H268" s="288">
        <v>42.109999999999999</v>
      </c>
      <c r="I268" s="289"/>
      <c r="J268" s="290">
        <f>ROUND(I268*H268,2)</f>
        <v>0</v>
      </c>
      <c r="K268" s="286" t="s">
        <v>147</v>
      </c>
      <c r="L268" s="291"/>
      <c r="M268" s="292" t="s">
        <v>19</v>
      </c>
      <c r="N268" s="293" t="s">
        <v>43</v>
      </c>
      <c r="O268" s="87"/>
      <c r="P268" s="224">
        <f>O268*H268</f>
        <v>0</v>
      </c>
      <c r="Q268" s="224">
        <v>0.0054000000000000003</v>
      </c>
      <c r="R268" s="224">
        <f>Q268*H268</f>
        <v>0.22739400000000001</v>
      </c>
      <c r="S268" s="224">
        <v>0</v>
      </c>
      <c r="T268" s="225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26" t="s">
        <v>418</v>
      </c>
      <c r="AT268" s="226" t="s">
        <v>395</v>
      </c>
      <c r="AU268" s="226" t="s">
        <v>84</v>
      </c>
      <c r="AY268" s="20" t="s">
        <v>141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20" t="s">
        <v>84</v>
      </c>
      <c r="BK268" s="227">
        <f>ROUND(I268*H268,2)</f>
        <v>0</v>
      </c>
      <c r="BL268" s="20" t="s">
        <v>244</v>
      </c>
      <c r="BM268" s="226" t="s">
        <v>472</v>
      </c>
    </row>
    <row r="269" s="13" customFormat="1">
      <c r="A269" s="13"/>
      <c r="B269" s="233"/>
      <c r="C269" s="234"/>
      <c r="D269" s="235" t="s">
        <v>152</v>
      </c>
      <c r="E269" s="236" t="s">
        <v>19</v>
      </c>
      <c r="F269" s="237" t="s">
        <v>382</v>
      </c>
      <c r="G269" s="234"/>
      <c r="H269" s="236" t="s">
        <v>19</v>
      </c>
      <c r="I269" s="238"/>
      <c r="J269" s="234"/>
      <c r="K269" s="234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152</v>
      </c>
      <c r="AU269" s="243" t="s">
        <v>84</v>
      </c>
      <c r="AV269" s="13" t="s">
        <v>78</v>
      </c>
      <c r="AW269" s="13" t="s">
        <v>33</v>
      </c>
      <c r="AX269" s="13" t="s">
        <v>71</v>
      </c>
      <c r="AY269" s="243" t="s">
        <v>141</v>
      </c>
    </row>
    <row r="270" s="14" customFormat="1">
      <c r="A270" s="14"/>
      <c r="B270" s="244"/>
      <c r="C270" s="245"/>
      <c r="D270" s="235" t="s">
        <v>152</v>
      </c>
      <c r="E270" s="246" t="s">
        <v>19</v>
      </c>
      <c r="F270" s="247" t="s">
        <v>462</v>
      </c>
      <c r="G270" s="245"/>
      <c r="H270" s="248">
        <v>14.800000000000001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152</v>
      </c>
      <c r="AU270" s="254" t="s">
        <v>84</v>
      </c>
      <c r="AV270" s="14" t="s">
        <v>84</v>
      </c>
      <c r="AW270" s="14" t="s">
        <v>33</v>
      </c>
      <c r="AX270" s="14" t="s">
        <v>71</v>
      </c>
      <c r="AY270" s="254" t="s">
        <v>141</v>
      </c>
    </row>
    <row r="271" s="14" customFormat="1">
      <c r="A271" s="14"/>
      <c r="B271" s="244"/>
      <c r="C271" s="245"/>
      <c r="D271" s="235" t="s">
        <v>152</v>
      </c>
      <c r="E271" s="246" t="s">
        <v>19</v>
      </c>
      <c r="F271" s="247" t="s">
        <v>463</v>
      </c>
      <c r="G271" s="245"/>
      <c r="H271" s="248">
        <v>2.9860000000000002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4" t="s">
        <v>152</v>
      </c>
      <c r="AU271" s="254" t="s">
        <v>84</v>
      </c>
      <c r="AV271" s="14" t="s">
        <v>84</v>
      </c>
      <c r="AW271" s="14" t="s">
        <v>33</v>
      </c>
      <c r="AX271" s="14" t="s">
        <v>71</v>
      </c>
      <c r="AY271" s="254" t="s">
        <v>141</v>
      </c>
    </row>
    <row r="272" s="14" customFormat="1">
      <c r="A272" s="14"/>
      <c r="B272" s="244"/>
      <c r="C272" s="245"/>
      <c r="D272" s="235" t="s">
        <v>152</v>
      </c>
      <c r="E272" s="246" t="s">
        <v>19</v>
      </c>
      <c r="F272" s="247" t="s">
        <v>464</v>
      </c>
      <c r="G272" s="245"/>
      <c r="H272" s="248">
        <v>14.4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152</v>
      </c>
      <c r="AU272" s="254" t="s">
        <v>84</v>
      </c>
      <c r="AV272" s="14" t="s">
        <v>84</v>
      </c>
      <c r="AW272" s="14" t="s">
        <v>33</v>
      </c>
      <c r="AX272" s="14" t="s">
        <v>71</v>
      </c>
      <c r="AY272" s="254" t="s">
        <v>141</v>
      </c>
    </row>
    <row r="273" s="14" customFormat="1">
      <c r="A273" s="14"/>
      <c r="B273" s="244"/>
      <c r="C273" s="245"/>
      <c r="D273" s="235" t="s">
        <v>152</v>
      </c>
      <c r="E273" s="246" t="s">
        <v>19</v>
      </c>
      <c r="F273" s="247" t="s">
        <v>465</v>
      </c>
      <c r="G273" s="245"/>
      <c r="H273" s="248">
        <v>2.9060000000000001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152</v>
      </c>
      <c r="AU273" s="254" t="s">
        <v>84</v>
      </c>
      <c r="AV273" s="14" t="s">
        <v>84</v>
      </c>
      <c r="AW273" s="14" t="s">
        <v>33</v>
      </c>
      <c r="AX273" s="14" t="s">
        <v>71</v>
      </c>
      <c r="AY273" s="254" t="s">
        <v>141</v>
      </c>
    </row>
    <row r="274" s="15" customFormat="1">
      <c r="A274" s="15"/>
      <c r="B274" s="255"/>
      <c r="C274" s="256"/>
      <c r="D274" s="235" t="s">
        <v>152</v>
      </c>
      <c r="E274" s="257" t="s">
        <v>19</v>
      </c>
      <c r="F274" s="258" t="s">
        <v>155</v>
      </c>
      <c r="G274" s="256"/>
      <c r="H274" s="259">
        <v>35.091999999999999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5" t="s">
        <v>152</v>
      </c>
      <c r="AU274" s="265" t="s">
        <v>84</v>
      </c>
      <c r="AV274" s="15" t="s">
        <v>148</v>
      </c>
      <c r="AW274" s="15" t="s">
        <v>33</v>
      </c>
      <c r="AX274" s="15" t="s">
        <v>78</v>
      </c>
      <c r="AY274" s="265" t="s">
        <v>141</v>
      </c>
    </row>
    <row r="275" s="14" customFormat="1">
      <c r="A275" s="14"/>
      <c r="B275" s="244"/>
      <c r="C275" s="245"/>
      <c r="D275" s="235" t="s">
        <v>152</v>
      </c>
      <c r="E275" s="245"/>
      <c r="F275" s="247" t="s">
        <v>473</v>
      </c>
      <c r="G275" s="245"/>
      <c r="H275" s="248">
        <v>42.109999999999999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4" t="s">
        <v>152</v>
      </c>
      <c r="AU275" s="254" t="s">
        <v>84</v>
      </c>
      <c r="AV275" s="14" t="s">
        <v>84</v>
      </c>
      <c r="AW275" s="14" t="s">
        <v>4</v>
      </c>
      <c r="AX275" s="14" t="s">
        <v>78</v>
      </c>
      <c r="AY275" s="254" t="s">
        <v>141</v>
      </c>
    </row>
    <row r="276" s="2" customFormat="1" ht="24.15" customHeight="1">
      <c r="A276" s="41"/>
      <c r="B276" s="42"/>
      <c r="C276" s="215" t="s">
        <v>307</v>
      </c>
      <c r="D276" s="215" t="s">
        <v>143</v>
      </c>
      <c r="E276" s="216" t="s">
        <v>474</v>
      </c>
      <c r="F276" s="217" t="s">
        <v>475</v>
      </c>
      <c r="G276" s="218" t="s">
        <v>165</v>
      </c>
      <c r="H276" s="219">
        <v>12.666</v>
      </c>
      <c r="I276" s="220"/>
      <c r="J276" s="221">
        <f>ROUND(I276*H276,2)</f>
        <v>0</v>
      </c>
      <c r="K276" s="217" t="s">
        <v>147</v>
      </c>
      <c r="L276" s="47"/>
      <c r="M276" s="222" t="s">
        <v>19</v>
      </c>
      <c r="N276" s="223" t="s">
        <v>43</v>
      </c>
      <c r="O276" s="87"/>
      <c r="P276" s="224">
        <f>O276*H276</f>
        <v>0</v>
      </c>
      <c r="Q276" s="224">
        <v>3.0000000000000001E-05</v>
      </c>
      <c r="R276" s="224">
        <f>Q276*H276</f>
        <v>0.00037998000000000003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244</v>
      </c>
      <c r="AT276" s="226" t="s">
        <v>143</v>
      </c>
      <c r="AU276" s="226" t="s">
        <v>84</v>
      </c>
      <c r="AY276" s="20" t="s">
        <v>141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84</v>
      </c>
      <c r="BK276" s="227">
        <f>ROUND(I276*H276,2)</f>
        <v>0</v>
      </c>
      <c r="BL276" s="20" t="s">
        <v>244</v>
      </c>
      <c r="BM276" s="226" t="s">
        <v>476</v>
      </c>
    </row>
    <row r="277" s="2" customFormat="1">
      <c r="A277" s="41"/>
      <c r="B277" s="42"/>
      <c r="C277" s="43"/>
      <c r="D277" s="228" t="s">
        <v>150</v>
      </c>
      <c r="E277" s="43"/>
      <c r="F277" s="229" t="s">
        <v>477</v>
      </c>
      <c r="G277" s="43"/>
      <c r="H277" s="43"/>
      <c r="I277" s="230"/>
      <c r="J277" s="43"/>
      <c r="K277" s="43"/>
      <c r="L277" s="47"/>
      <c r="M277" s="231"/>
      <c r="N277" s="23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150</v>
      </c>
      <c r="AU277" s="20" t="s">
        <v>84</v>
      </c>
    </row>
    <row r="278" s="13" customFormat="1">
      <c r="A278" s="13"/>
      <c r="B278" s="233"/>
      <c r="C278" s="234"/>
      <c r="D278" s="235" t="s">
        <v>152</v>
      </c>
      <c r="E278" s="236" t="s">
        <v>19</v>
      </c>
      <c r="F278" s="237" t="s">
        <v>478</v>
      </c>
      <c r="G278" s="234"/>
      <c r="H278" s="236" t="s">
        <v>19</v>
      </c>
      <c r="I278" s="238"/>
      <c r="J278" s="234"/>
      <c r="K278" s="234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152</v>
      </c>
      <c r="AU278" s="243" t="s">
        <v>84</v>
      </c>
      <c r="AV278" s="13" t="s">
        <v>78</v>
      </c>
      <c r="AW278" s="13" t="s">
        <v>33</v>
      </c>
      <c r="AX278" s="13" t="s">
        <v>71</v>
      </c>
      <c r="AY278" s="243" t="s">
        <v>141</v>
      </c>
    </row>
    <row r="279" s="14" customFormat="1">
      <c r="A279" s="14"/>
      <c r="B279" s="244"/>
      <c r="C279" s="245"/>
      <c r="D279" s="235" t="s">
        <v>152</v>
      </c>
      <c r="E279" s="246" t="s">
        <v>19</v>
      </c>
      <c r="F279" s="247" t="s">
        <v>479</v>
      </c>
      <c r="G279" s="245"/>
      <c r="H279" s="248">
        <v>12.666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4" t="s">
        <v>152</v>
      </c>
      <c r="AU279" s="254" t="s">
        <v>84</v>
      </c>
      <c r="AV279" s="14" t="s">
        <v>84</v>
      </c>
      <c r="AW279" s="14" t="s">
        <v>33</v>
      </c>
      <c r="AX279" s="14" t="s">
        <v>71</v>
      </c>
      <c r="AY279" s="254" t="s">
        <v>141</v>
      </c>
    </row>
    <row r="280" s="15" customFormat="1">
      <c r="A280" s="15"/>
      <c r="B280" s="255"/>
      <c r="C280" s="256"/>
      <c r="D280" s="235" t="s">
        <v>152</v>
      </c>
      <c r="E280" s="257" t="s">
        <v>19</v>
      </c>
      <c r="F280" s="258" t="s">
        <v>155</v>
      </c>
      <c r="G280" s="256"/>
      <c r="H280" s="259">
        <v>12.666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65" t="s">
        <v>152</v>
      </c>
      <c r="AU280" s="265" t="s">
        <v>84</v>
      </c>
      <c r="AV280" s="15" t="s">
        <v>148</v>
      </c>
      <c r="AW280" s="15" t="s">
        <v>33</v>
      </c>
      <c r="AX280" s="15" t="s">
        <v>78</v>
      </c>
      <c r="AY280" s="265" t="s">
        <v>141</v>
      </c>
    </row>
    <row r="281" s="2" customFormat="1" ht="16.5" customHeight="1">
      <c r="A281" s="41"/>
      <c r="B281" s="42"/>
      <c r="C281" s="284" t="s">
        <v>313</v>
      </c>
      <c r="D281" s="284" t="s">
        <v>395</v>
      </c>
      <c r="E281" s="285" t="s">
        <v>436</v>
      </c>
      <c r="F281" s="286" t="s">
        <v>437</v>
      </c>
      <c r="G281" s="287" t="s">
        <v>165</v>
      </c>
      <c r="H281" s="288">
        <v>14.762000000000001</v>
      </c>
      <c r="I281" s="289"/>
      <c r="J281" s="290">
        <f>ROUND(I281*H281,2)</f>
        <v>0</v>
      </c>
      <c r="K281" s="286" t="s">
        <v>147</v>
      </c>
      <c r="L281" s="291"/>
      <c r="M281" s="292" t="s">
        <v>19</v>
      </c>
      <c r="N281" s="293" t="s">
        <v>43</v>
      </c>
      <c r="O281" s="87"/>
      <c r="P281" s="224">
        <f>O281*H281</f>
        <v>0</v>
      </c>
      <c r="Q281" s="224">
        <v>0.0025000000000000001</v>
      </c>
      <c r="R281" s="224">
        <f>Q281*H281</f>
        <v>0.036905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418</v>
      </c>
      <c r="AT281" s="226" t="s">
        <v>395</v>
      </c>
      <c r="AU281" s="226" t="s">
        <v>84</v>
      </c>
      <c r="AY281" s="20" t="s">
        <v>141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84</v>
      </c>
      <c r="BK281" s="227">
        <f>ROUND(I281*H281,2)</f>
        <v>0</v>
      </c>
      <c r="BL281" s="20" t="s">
        <v>244</v>
      </c>
      <c r="BM281" s="226" t="s">
        <v>480</v>
      </c>
    </row>
    <row r="282" s="13" customFormat="1">
      <c r="A282" s="13"/>
      <c r="B282" s="233"/>
      <c r="C282" s="234"/>
      <c r="D282" s="235" t="s">
        <v>152</v>
      </c>
      <c r="E282" s="236" t="s">
        <v>19</v>
      </c>
      <c r="F282" s="237" t="s">
        <v>478</v>
      </c>
      <c r="G282" s="234"/>
      <c r="H282" s="236" t="s">
        <v>19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152</v>
      </c>
      <c r="AU282" s="243" t="s">
        <v>84</v>
      </c>
      <c r="AV282" s="13" t="s">
        <v>78</v>
      </c>
      <c r="AW282" s="13" t="s">
        <v>33</v>
      </c>
      <c r="AX282" s="13" t="s">
        <v>71</v>
      </c>
      <c r="AY282" s="243" t="s">
        <v>141</v>
      </c>
    </row>
    <row r="283" s="14" customFormat="1">
      <c r="A283" s="14"/>
      <c r="B283" s="244"/>
      <c r="C283" s="245"/>
      <c r="D283" s="235" t="s">
        <v>152</v>
      </c>
      <c r="E283" s="246" t="s">
        <v>19</v>
      </c>
      <c r="F283" s="247" t="s">
        <v>479</v>
      </c>
      <c r="G283" s="245"/>
      <c r="H283" s="248">
        <v>12.666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152</v>
      </c>
      <c r="AU283" s="254" t="s">
        <v>84</v>
      </c>
      <c r="AV283" s="14" t="s">
        <v>84</v>
      </c>
      <c r="AW283" s="14" t="s">
        <v>33</v>
      </c>
      <c r="AX283" s="14" t="s">
        <v>71</v>
      </c>
      <c r="AY283" s="254" t="s">
        <v>141</v>
      </c>
    </row>
    <row r="284" s="15" customFormat="1">
      <c r="A284" s="15"/>
      <c r="B284" s="255"/>
      <c r="C284" s="256"/>
      <c r="D284" s="235" t="s">
        <v>152</v>
      </c>
      <c r="E284" s="257" t="s">
        <v>19</v>
      </c>
      <c r="F284" s="258" t="s">
        <v>155</v>
      </c>
      <c r="G284" s="256"/>
      <c r="H284" s="259">
        <v>12.666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5" t="s">
        <v>152</v>
      </c>
      <c r="AU284" s="265" t="s">
        <v>84</v>
      </c>
      <c r="AV284" s="15" t="s">
        <v>148</v>
      </c>
      <c r="AW284" s="15" t="s">
        <v>33</v>
      </c>
      <c r="AX284" s="15" t="s">
        <v>78</v>
      </c>
      <c r="AY284" s="265" t="s">
        <v>141</v>
      </c>
    </row>
    <row r="285" s="14" customFormat="1">
      <c r="A285" s="14"/>
      <c r="B285" s="244"/>
      <c r="C285" s="245"/>
      <c r="D285" s="235" t="s">
        <v>152</v>
      </c>
      <c r="E285" s="245"/>
      <c r="F285" s="247" t="s">
        <v>481</v>
      </c>
      <c r="G285" s="245"/>
      <c r="H285" s="248">
        <v>14.762000000000001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152</v>
      </c>
      <c r="AU285" s="254" t="s">
        <v>84</v>
      </c>
      <c r="AV285" s="14" t="s">
        <v>84</v>
      </c>
      <c r="AW285" s="14" t="s">
        <v>4</v>
      </c>
      <c r="AX285" s="14" t="s">
        <v>78</v>
      </c>
      <c r="AY285" s="254" t="s">
        <v>141</v>
      </c>
    </row>
    <row r="286" s="2" customFormat="1" ht="24.15" customHeight="1">
      <c r="A286" s="41"/>
      <c r="B286" s="42"/>
      <c r="C286" s="215" t="s">
        <v>320</v>
      </c>
      <c r="D286" s="215" t="s">
        <v>143</v>
      </c>
      <c r="E286" s="216" t="s">
        <v>482</v>
      </c>
      <c r="F286" s="217" t="s">
        <v>483</v>
      </c>
      <c r="G286" s="218" t="s">
        <v>203</v>
      </c>
      <c r="H286" s="219">
        <v>3.4580000000000002</v>
      </c>
      <c r="I286" s="220"/>
      <c r="J286" s="221">
        <f>ROUND(I286*H286,2)</f>
        <v>0</v>
      </c>
      <c r="K286" s="217" t="s">
        <v>147</v>
      </c>
      <c r="L286" s="47"/>
      <c r="M286" s="222" t="s">
        <v>19</v>
      </c>
      <c r="N286" s="223" t="s">
        <v>43</v>
      </c>
      <c r="O286" s="87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244</v>
      </c>
      <c r="AT286" s="226" t="s">
        <v>143</v>
      </c>
      <c r="AU286" s="226" t="s">
        <v>84</v>
      </c>
      <c r="AY286" s="20" t="s">
        <v>141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84</v>
      </c>
      <c r="BK286" s="227">
        <f>ROUND(I286*H286,2)</f>
        <v>0</v>
      </c>
      <c r="BL286" s="20" t="s">
        <v>244</v>
      </c>
      <c r="BM286" s="226" t="s">
        <v>484</v>
      </c>
    </row>
    <row r="287" s="2" customFormat="1">
      <c r="A287" s="41"/>
      <c r="B287" s="42"/>
      <c r="C287" s="43"/>
      <c r="D287" s="228" t="s">
        <v>150</v>
      </c>
      <c r="E287" s="43"/>
      <c r="F287" s="229" t="s">
        <v>485</v>
      </c>
      <c r="G287" s="43"/>
      <c r="H287" s="43"/>
      <c r="I287" s="230"/>
      <c r="J287" s="43"/>
      <c r="K287" s="43"/>
      <c r="L287" s="47"/>
      <c r="M287" s="231"/>
      <c r="N287" s="23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150</v>
      </c>
      <c r="AU287" s="20" t="s">
        <v>84</v>
      </c>
    </row>
    <row r="288" s="12" customFormat="1" ht="22.8" customHeight="1">
      <c r="A288" s="12"/>
      <c r="B288" s="199"/>
      <c r="C288" s="200"/>
      <c r="D288" s="201" t="s">
        <v>70</v>
      </c>
      <c r="E288" s="213" t="s">
        <v>261</v>
      </c>
      <c r="F288" s="213" t="s">
        <v>262</v>
      </c>
      <c r="G288" s="200"/>
      <c r="H288" s="200"/>
      <c r="I288" s="203"/>
      <c r="J288" s="214">
        <f>BK288</f>
        <v>0</v>
      </c>
      <c r="K288" s="200"/>
      <c r="L288" s="205"/>
      <c r="M288" s="206"/>
      <c r="N288" s="207"/>
      <c r="O288" s="207"/>
      <c r="P288" s="208">
        <f>SUM(P289:P382)</f>
        <v>0</v>
      </c>
      <c r="Q288" s="207"/>
      <c r="R288" s="208">
        <f>SUM(R289:R382)</f>
        <v>2.6257199900000003</v>
      </c>
      <c r="S288" s="207"/>
      <c r="T288" s="209">
        <f>SUM(T289:T382)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0" t="s">
        <v>84</v>
      </c>
      <c r="AT288" s="211" t="s">
        <v>70</v>
      </c>
      <c r="AU288" s="211" t="s">
        <v>78</v>
      </c>
      <c r="AY288" s="210" t="s">
        <v>141</v>
      </c>
      <c r="BK288" s="212">
        <f>SUM(BK289:BK382)</f>
        <v>0</v>
      </c>
    </row>
    <row r="289" s="2" customFormat="1" ht="24.15" customHeight="1">
      <c r="A289" s="41"/>
      <c r="B289" s="42"/>
      <c r="C289" s="215" t="s">
        <v>330</v>
      </c>
      <c r="D289" s="215" t="s">
        <v>143</v>
      </c>
      <c r="E289" s="216" t="s">
        <v>486</v>
      </c>
      <c r="F289" s="217" t="s">
        <v>487</v>
      </c>
      <c r="G289" s="218" t="s">
        <v>165</v>
      </c>
      <c r="H289" s="219">
        <v>275.74900000000002</v>
      </c>
      <c r="I289" s="220"/>
      <c r="J289" s="221">
        <f>ROUND(I289*H289,2)</f>
        <v>0</v>
      </c>
      <c r="K289" s="217" t="s">
        <v>147</v>
      </c>
      <c r="L289" s="47"/>
      <c r="M289" s="222" t="s">
        <v>19</v>
      </c>
      <c r="N289" s="223" t="s">
        <v>43</v>
      </c>
      <c r="O289" s="87"/>
      <c r="P289" s="224">
        <f>O289*H289</f>
        <v>0</v>
      </c>
      <c r="Q289" s="224">
        <v>0</v>
      </c>
      <c r="R289" s="224">
        <f>Q289*H289</f>
        <v>0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244</v>
      </c>
      <c r="AT289" s="226" t="s">
        <v>143</v>
      </c>
      <c r="AU289" s="226" t="s">
        <v>84</v>
      </c>
      <c r="AY289" s="20" t="s">
        <v>141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84</v>
      </c>
      <c r="BK289" s="227">
        <f>ROUND(I289*H289,2)</f>
        <v>0</v>
      </c>
      <c r="BL289" s="20" t="s">
        <v>244</v>
      </c>
      <c r="BM289" s="226" t="s">
        <v>488</v>
      </c>
    </row>
    <row r="290" s="2" customFormat="1">
      <c r="A290" s="41"/>
      <c r="B290" s="42"/>
      <c r="C290" s="43"/>
      <c r="D290" s="228" t="s">
        <v>150</v>
      </c>
      <c r="E290" s="43"/>
      <c r="F290" s="229" t="s">
        <v>489</v>
      </c>
      <c r="G290" s="43"/>
      <c r="H290" s="43"/>
      <c r="I290" s="230"/>
      <c r="J290" s="43"/>
      <c r="K290" s="43"/>
      <c r="L290" s="47"/>
      <c r="M290" s="231"/>
      <c r="N290" s="232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150</v>
      </c>
      <c r="AU290" s="20" t="s">
        <v>84</v>
      </c>
    </row>
    <row r="291" s="13" customFormat="1">
      <c r="A291" s="13"/>
      <c r="B291" s="233"/>
      <c r="C291" s="234"/>
      <c r="D291" s="235" t="s">
        <v>152</v>
      </c>
      <c r="E291" s="236" t="s">
        <v>19</v>
      </c>
      <c r="F291" s="237" t="s">
        <v>382</v>
      </c>
      <c r="G291" s="234"/>
      <c r="H291" s="236" t="s">
        <v>19</v>
      </c>
      <c r="I291" s="238"/>
      <c r="J291" s="234"/>
      <c r="K291" s="234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152</v>
      </c>
      <c r="AU291" s="243" t="s">
        <v>84</v>
      </c>
      <c r="AV291" s="13" t="s">
        <v>78</v>
      </c>
      <c r="AW291" s="13" t="s">
        <v>33</v>
      </c>
      <c r="AX291" s="13" t="s">
        <v>71</v>
      </c>
      <c r="AY291" s="243" t="s">
        <v>141</v>
      </c>
    </row>
    <row r="292" s="14" customFormat="1">
      <c r="A292" s="14"/>
      <c r="B292" s="244"/>
      <c r="C292" s="245"/>
      <c r="D292" s="235" t="s">
        <v>152</v>
      </c>
      <c r="E292" s="246" t="s">
        <v>19</v>
      </c>
      <c r="F292" s="247" t="s">
        <v>490</v>
      </c>
      <c r="G292" s="245"/>
      <c r="H292" s="248">
        <v>167.78700000000001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152</v>
      </c>
      <c r="AU292" s="254" t="s">
        <v>84</v>
      </c>
      <c r="AV292" s="14" t="s">
        <v>84</v>
      </c>
      <c r="AW292" s="14" t="s">
        <v>33</v>
      </c>
      <c r="AX292" s="14" t="s">
        <v>71</v>
      </c>
      <c r="AY292" s="254" t="s">
        <v>141</v>
      </c>
    </row>
    <row r="293" s="14" customFormat="1">
      <c r="A293" s="14"/>
      <c r="B293" s="244"/>
      <c r="C293" s="245"/>
      <c r="D293" s="235" t="s">
        <v>152</v>
      </c>
      <c r="E293" s="246" t="s">
        <v>19</v>
      </c>
      <c r="F293" s="247" t="s">
        <v>170</v>
      </c>
      <c r="G293" s="245"/>
      <c r="H293" s="248">
        <v>-11.234999999999999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152</v>
      </c>
      <c r="AU293" s="254" t="s">
        <v>84</v>
      </c>
      <c r="AV293" s="14" t="s">
        <v>84</v>
      </c>
      <c r="AW293" s="14" t="s">
        <v>33</v>
      </c>
      <c r="AX293" s="14" t="s">
        <v>71</v>
      </c>
      <c r="AY293" s="254" t="s">
        <v>141</v>
      </c>
    </row>
    <row r="294" s="14" customFormat="1">
      <c r="A294" s="14"/>
      <c r="B294" s="244"/>
      <c r="C294" s="245"/>
      <c r="D294" s="235" t="s">
        <v>152</v>
      </c>
      <c r="E294" s="246" t="s">
        <v>19</v>
      </c>
      <c r="F294" s="247" t="s">
        <v>491</v>
      </c>
      <c r="G294" s="245"/>
      <c r="H294" s="248">
        <v>157.84700000000001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152</v>
      </c>
      <c r="AU294" s="254" t="s">
        <v>84</v>
      </c>
      <c r="AV294" s="14" t="s">
        <v>84</v>
      </c>
      <c r="AW294" s="14" t="s">
        <v>33</v>
      </c>
      <c r="AX294" s="14" t="s">
        <v>71</v>
      </c>
      <c r="AY294" s="254" t="s">
        <v>141</v>
      </c>
    </row>
    <row r="295" s="14" customFormat="1">
      <c r="A295" s="14"/>
      <c r="B295" s="244"/>
      <c r="C295" s="245"/>
      <c r="D295" s="235" t="s">
        <v>152</v>
      </c>
      <c r="E295" s="246" t="s">
        <v>19</v>
      </c>
      <c r="F295" s="247" t="s">
        <v>172</v>
      </c>
      <c r="G295" s="245"/>
      <c r="H295" s="248">
        <v>-38.649999999999999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152</v>
      </c>
      <c r="AU295" s="254" t="s">
        <v>84</v>
      </c>
      <c r="AV295" s="14" t="s">
        <v>84</v>
      </c>
      <c r="AW295" s="14" t="s">
        <v>33</v>
      </c>
      <c r="AX295" s="14" t="s">
        <v>71</v>
      </c>
      <c r="AY295" s="254" t="s">
        <v>141</v>
      </c>
    </row>
    <row r="296" s="15" customFormat="1">
      <c r="A296" s="15"/>
      <c r="B296" s="255"/>
      <c r="C296" s="256"/>
      <c r="D296" s="235" t="s">
        <v>152</v>
      </c>
      <c r="E296" s="257" t="s">
        <v>19</v>
      </c>
      <c r="F296" s="258" t="s">
        <v>155</v>
      </c>
      <c r="G296" s="256"/>
      <c r="H296" s="259">
        <v>275.74900000000002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5" t="s">
        <v>152</v>
      </c>
      <c r="AU296" s="265" t="s">
        <v>84</v>
      </c>
      <c r="AV296" s="15" t="s">
        <v>148</v>
      </c>
      <c r="AW296" s="15" t="s">
        <v>33</v>
      </c>
      <c r="AX296" s="15" t="s">
        <v>78</v>
      </c>
      <c r="AY296" s="265" t="s">
        <v>141</v>
      </c>
    </row>
    <row r="297" s="2" customFormat="1" ht="16.5" customHeight="1">
      <c r="A297" s="41"/>
      <c r="B297" s="42"/>
      <c r="C297" s="284" t="s">
        <v>492</v>
      </c>
      <c r="D297" s="284" t="s">
        <v>395</v>
      </c>
      <c r="E297" s="285" t="s">
        <v>493</v>
      </c>
      <c r="F297" s="286" t="s">
        <v>494</v>
      </c>
      <c r="G297" s="287" t="s">
        <v>165</v>
      </c>
      <c r="H297" s="288">
        <v>289.536</v>
      </c>
      <c r="I297" s="289"/>
      <c r="J297" s="290">
        <f>ROUND(I297*H297,2)</f>
        <v>0</v>
      </c>
      <c r="K297" s="286" t="s">
        <v>147</v>
      </c>
      <c r="L297" s="291"/>
      <c r="M297" s="292" t="s">
        <v>19</v>
      </c>
      <c r="N297" s="293" t="s">
        <v>43</v>
      </c>
      <c r="O297" s="87"/>
      <c r="P297" s="224">
        <f>O297*H297</f>
        <v>0</v>
      </c>
      <c r="Q297" s="224">
        <v>0.0054000000000000003</v>
      </c>
      <c r="R297" s="224">
        <f>Q297*H297</f>
        <v>1.5634944000000002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418</v>
      </c>
      <c r="AT297" s="226" t="s">
        <v>395</v>
      </c>
      <c r="AU297" s="226" t="s">
        <v>84</v>
      </c>
      <c r="AY297" s="20" t="s">
        <v>141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84</v>
      </c>
      <c r="BK297" s="227">
        <f>ROUND(I297*H297,2)</f>
        <v>0</v>
      </c>
      <c r="BL297" s="20" t="s">
        <v>244</v>
      </c>
      <c r="BM297" s="226" t="s">
        <v>495</v>
      </c>
    </row>
    <row r="298" s="13" customFormat="1">
      <c r="A298" s="13"/>
      <c r="B298" s="233"/>
      <c r="C298" s="234"/>
      <c r="D298" s="235" t="s">
        <v>152</v>
      </c>
      <c r="E298" s="236" t="s">
        <v>19</v>
      </c>
      <c r="F298" s="237" t="s">
        <v>382</v>
      </c>
      <c r="G298" s="234"/>
      <c r="H298" s="236" t="s">
        <v>19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152</v>
      </c>
      <c r="AU298" s="243" t="s">
        <v>84</v>
      </c>
      <c r="AV298" s="13" t="s">
        <v>78</v>
      </c>
      <c r="AW298" s="13" t="s">
        <v>33</v>
      </c>
      <c r="AX298" s="13" t="s">
        <v>71</v>
      </c>
      <c r="AY298" s="243" t="s">
        <v>141</v>
      </c>
    </row>
    <row r="299" s="14" customFormat="1">
      <c r="A299" s="14"/>
      <c r="B299" s="244"/>
      <c r="C299" s="245"/>
      <c r="D299" s="235" t="s">
        <v>152</v>
      </c>
      <c r="E299" s="246" t="s">
        <v>19</v>
      </c>
      <c r="F299" s="247" t="s">
        <v>490</v>
      </c>
      <c r="G299" s="245"/>
      <c r="H299" s="248">
        <v>167.78700000000001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152</v>
      </c>
      <c r="AU299" s="254" t="s">
        <v>84</v>
      </c>
      <c r="AV299" s="14" t="s">
        <v>84</v>
      </c>
      <c r="AW299" s="14" t="s">
        <v>33</v>
      </c>
      <c r="AX299" s="14" t="s">
        <v>71</v>
      </c>
      <c r="AY299" s="254" t="s">
        <v>141</v>
      </c>
    </row>
    <row r="300" s="14" customFormat="1">
      <c r="A300" s="14"/>
      <c r="B300" s="244"/>
      <c r="C300" s="245"/>
      <c r="D300" s="235" t="s">
        <v>152</v>
      </c>
      <c r="E300" s="246" t="s">
        <v>19</v>
      </c>
      <c r="F300" s="247" t="s">
        <v>170</v>
      </c>
      <c r="G300" s="245"/>
      <c r="H300" s="248">
        <v>-11.234999999999999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152</v>
      </c>
      <c r="AU300" s="254" t="s">
        <v>84</v>
      </c>
      <c r="AV300" s="14" t="s">
        <v>84</v>
      </c>
      <c r="AW300" s="14" t="s">
        <v>33</v>
      </c>
      <c r="AX300" s="14" t="s">
        <v>71</v>
      </c>
      <c r="AY300" s="254" t="s">
        <v>141</v>
      </c>
    </row>
    <row r="301" s="14" customFormat="1">
      <c r="A301" s="14"/>
      <c r="B301" s="244"/>
      <c r="C301" s="245"/>
      <c r="D301" s="235" t="s">
        <v>152</v>
      </c>
      <c r="E301" s="246" t="s">
        <v>19</v>
      </c>
      <c r="F301" s="247" t="s">
        <v>491</v>
      </c>
      <c r="G301" s="245"/>
      <c r="H301" s="248">
        <v>157.84700000000001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152</v>
      </c>
      <c r="AU301" s="254" t="s">
        <v>84</v>
      </c>
      <c r="AV301" s="14" t="s">
        <v>84</v>
      </c>
      <c r="AW301" s="14" t="s">
        <v>33</v>
      </c>
      <c r="AX301" s="14" t="s">
        <v>71</v>
      </c>
      <c r="AY301" s="254" t="s">
        <v>141</v>
      </c>
    </row>
    <row r="302" s="14" customFormat="1">
      <c r="A302" s="14"/>
      <c r="B302" s="244"/>
      <c r="C302" s="245"/>
      <c r="D302" s="235" t="s">
        <v>152</v>
      </c>
      <c r="E302" s="246" t="s">
        <v>19</v>
      </c>
      <c r="F302" s="247" t="s">
        <v>172</v>
      </c>
      <c r="G302" s="245"/>
      <c r="H302" s="248">
        <v>-38.649999999999999</v>
      </c>
      <c r="I302" s="249"/>
      <c r="J302" s="245"/>
      <c r="K302" s="245"/>
      <c r="L302" s="250"/>
      <c r="M302" s="251"/>
      <c r="N302" s="252"/>
      <c r="O302" s="252"/>
      <c r="P302" s="252"/>
      <c r="Q302" s="252"/>
      <c r="R302" s="252"/>
      <c r="S302" s="252"/>
      <c r="T302" s="25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4" t="s">
        <v>152</v>
      </c>
      <c r="AU302" s="254" t="s">
        <v>84</v>
      </c>
      <c r="AV302" s="14" t="s">
        <v>84</v>
      </c>
      <c r="AW302" s="14" t="s">
        <v>33</v>
      </c>
      <c r="AX302" s="14" t="s">
        <v>71</v>
      </c>
      <c r="AY302" s="254" t="s">
        <v>141</v>
      </c>
    </row>
    <row r="303" s="15" customFormat="1">
      <c r="A303" s="15"/>
      <c r="B303" s="255"/>
      <c r="C303" s="256"/>
      <c r="D303" s="235" t="s">
        <v>152</v>
      </c>
      <c r="E303" s="257" t="s">
        <v>19</v>
      </c>
      <c r="F303" s="258" t="s">
        <v>155</v>
      </c>
      <c r="G303" s="256"/>
      <c r="H303" s="259">
        <v>275.74900000000002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5" t="s">
        <v>152</v>
      </c>
      <c r="AU303" s="265" t="s">
        <v>84</v>
      </c>
      <c r="AV303" s="15" t="s">
        <v>148</v>
      </c>
      <c r="AW303" s="15" t="s">
        <v>33</v>
      </c>
      <c r="AX303" s="15" t="s">
        <v>78</v>
      </c>
      <c r="AY303" s="265" t="s">
        <v>141</v>
      </c>
    </row>
    <row r="304" s="14" customFormat="1">
      <c r="A304" s="14"/>
      <c r="B304" s="244"/>
      <c r="C304" s="245"/>
      <c r="D304" s="235" t="s">
        <v>152</v>
      </c>
      <c r="E304" s="245"/>
      <c r="F304" s="247" t="s">
        <v>496</v>
      </c>
      <c r="G304" s="245"/>
      <c r="H304" s="248">
        <v>289.536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4" t="s">
        <v>152</v>
      </c>
      <c r="AU304" s="254" t="s">
        <v>84</v>
      </c>
      <c r="AV304" s="14" t="s">
        <v>84</v>
      </c>
      <c r="AW304" s="14" t="s">
        <v>4</v>
      </c>
      <c r="AX304" s="14" t="s">
        <v>78</v>
      </c>
      <c r="AY304" s="254" t="s">
        <v>141</v>
      </c>
    </row>
    <row r="305" s="2" customFormat="1" ht="21.75" customHeight="1">
      <c r="A305" s="41"/>
      <c r="B305" s="42"/>
      <c r="C305" s="215" t="s">
        <v>497</v>
      </c>
      <c r="D305" s="215" t="s">
        <v>143</v>
      </c>
      <c r="E305" s="216" t="s">
        <v>498</v>
      </c>
      <c r="F305" s="217" t="s">
        <v>499</v>
      </c>
      <c r="G305" s="218" t="s">
        <v>146</v>
      </c>
      <c r="H305" s="219">
        <v>145.52000000000001</v>
      </c>
      <c r="I305" s="220"/>
      <c r="J305" s="221">
        <f>ROUND(I305*H305,2)</f>
        <v>0</v>
      </c>
      <c r="K305" s="217" t="s">
        <v>147</v>
      </c>
      <c r="L305" s="47"/>
      <c r="M305" s="222" t="s">
        <v>19</v>
      </c>
      <c r="N305" s="223" t="s">
        <v>43</v>
      </c>
      <c r="O305" s="87"/>
      <c r="P305" s="224">
        <f>O305*H305</f>
        <v>0</v>
      </c>
      <c r="Q305" s="224">
        <v>3.0000000000000001E-05</v>
      </c>
      <c r="R305" s="224">
        <f>Q305*H305</f>
        <v>0.0043656000000000007</v>
      </c>
      <c r="S305" s="224">
        <v>0</v>
      </c>
      <c r="T305" s="225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244</v>
      </c>
      <c r="AT305" s="226" t="s">
        <v>143</v>
      </c>
      <c r="AU305" s="226" t="s">
        <v>84</v>
      </c>
      <c r="AY305" s="20" t="s">
        <v>141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84</v>
      </c>
      <c r="BK305" s="227">
        <f>ROUND(I305*H305,2)</f>
        <v>0</v>
      </c>
      <c r="BL305" s="20" t="s">
        <v>244</v>
      </c>
      <c r="BM305" s="226" t="s">
        <v>500</v>
      </c>
    </row>
    <row r="306" s="2" customFormat="1">
      <c r="A306" s="41"/>
      <c r="B306" s="42"/>
      <c r="C306" s="43"/>
      <c r="D306" s="228" t="s">
        <v>150</v>
      </c>
      <c r="E306" s="43"/>
      <c r="F306" s="229" t="s">
        <v>501</v>
      </c>
      <c r="G306" s="43"/>
      <c r="H306" s="43"/>
      <c r="I306" s="230"/>
      <c r="J306" s="43"/>
      <c r="K306" s="43"/>
      <c r="L306" s="47"/>
      <c r="M306" s="231"/>
      <c r="N306" s="232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150</v>
      </c>
      <c r="AU306" s="20" t="s">
        <v>84</v>
      </c>
    </row>
    <row r="307" s="13" customFormat="1">
      <c r="A307" s="13"/>
      <c r="B307" s="233"/>
      <c r="C307" s="234"/>
      <c r="D307" s="235" t="s">
        <v>152</v>
      </c>
      <c r="E307" s="236" t="s">
        <v>19</v>
      </c>
      <c r="F307" s="237" t="s">
        <v>382</v>
      </c>
      <c r="G307" s="234"/>
      <c r="H307" s="236" t="s">
        <v>19</v>
      </c>
      <c r="I307" s="238"/>
      <c r="J307" s="234"/>
      <c r="K307" s="234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152</v>
      </c>
      <c r="AU307" s="243" t="s">
        <v>84</v>
      </c>
      <c r="AV307" s="13" t="s">
        <v>78</v>
      </c>
      <c r="AW307" s="13" t="s">
        <v>33</v>
      </c>
      <c r="AX307" s="13" t="s">
        <v>71</v>
      </c>
      <c r="AY307" s="243" t="s">
        <v>141</v>
      </c>
    </row>
    <row r="308" s="14" customFormat="1">
      <c r="A308" s="14"/>
      <c r="B308" s="244"/>
      <c r="C308" s="245"/>
      <c r="D308" s="235" t="s">
        <v>152</v>
      </c>
      <c r="E308" s="246" t="s">
        <v>19</v>
      </c>
      <c r="F308" s="247" t="s">
        <v>502</v>
      </c>
      <c r="G308" s="245"/>
      <c r="H308" s="248">
        <v>37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152</v>
      </c>
      <c r="AU308" s="254" t="s">
        <v>84</v>
      </c>
      <c r="AV308" s="14" t="s">
        <v>84</v>
      </c>
      <c r="AW308" s="14" t="s">
        <v>33</v>
      </c>
      <c r="AX308" s="14" t="s">
        <v>71</v>
      </c>
      <c r="AY308" s="254" t="s">
        <v>141</v>
      </c>
    </row>
    <row r="309" s="14" customFormat="1">
      <c r="A309" s="14"/>
      <c r="B309" s="244"/>
      <c r="C309" s="245"/>
      <c r="D309" s="235" t="s">
        <v>152</v>
      </c>
      <c r="E309" s="246" t="s">
        <v>19</v>
      </c>
      <c r="F309" s="247" t="s">
        <v>503</v>
      </c>
      <c r="G309" s="245"/>
      <c r="H309" s="248">
        <v>36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152</v>
      </c>
      <c r="AU309" s="254" t="s">
        <v>84</v>
      </c>
      <c r="AV309" s="14" t="s">
        <v>84</v>
      </c>
      <c r="AW309" s="14" t="s">
        <v>33</v>
      </c>
      <c r="AX309" s="14" t="s">
        <v>71</v>
      </c>
      <c r="AY309" s="254" t="s">
        <v>141</v>
      </c>
    </row>
    <row r="310" s="16" customFormat="1">
      <c r="A310" s="16"/>
      <c r="B310" s="266"/>
      <c r="C310" s="267"/>
      <c r="D310" s="235" t="s">
        <v>152</v>
      </c>
      <c r="E310" s="268" t="s">
        <v>19</v>
      </c>
      <c r="F310" s="269" t="s">
        <v>194</v>
      </c>
      <c r="G310" s="267"/>
      <c r="H310" s="270">
        <v>73</v>
      </c>
      <c r="I310" s="271"/>
      <c r="J310" s="267"/>
      <c r="K310" s="267"/>
      <c r="L310" s="272"/>
      <c r="M310" s="273"/>
      <c r="N310" s="274"/>
      <c r="O310" s="274"/>
      <c r="P310" s="274"/>
      <c r="Q310" s="274"/>
      <c r="R310" s="274"/>
      <c r="S310" s="274"/>
      <c r="T310" s="275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T310" s="276" t="s">
        <v>152</v>
      </c>
      <c r="AU310" s="276" t="s">
        <v>84</v>
      </c>
      <c r="AV310" s="16" t="s">
        <v>162</v>
      </c>
      <c r="AW310" s="16" t="s">
        <v>33</v>
      </c>
      <c r="AX310" s="16" t="s">
        <v>71</v>
      </c>
      <c r="AY310" s="276" t="s">
        <v>141</v>
      </c>
    </row>
    <row r="311" s="14" customFormat="1">
      <c r="A311" s="14"/>
      <c r="B311" s="244"/>
      <c r="C311" s="245"/>
      <c r="D311" s="235" t="s">
        <v>152</v>
      </c>
      <c r="E311" s="246" t="s">
        <v>19</v>
      </c>
      <c r="F311" s="247" t="s">
        <v>456</v>
      </c>
      <c r="G311" s="245"/>
      <c r="H311" s="248">
        <v>36.759999999999998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152</v>
      </c>
      <c r="AU311" s="254" t="s">
        <v>84</v>
      </c>
      <c r="AV311" s="14" t="s">
        <v>84</v>
      </c>
      <c r="AW311" s="14" t="s">
        <v>33</v>
      </c>
      <c r="AX311" s="14" t="s">
        <v>71</v>
      </c>
      <c r="AY311" s="254" t="s">
        <v>141</v>
      </c>
    </row>
    <row r="312" s="14" customFormat="1">
      <c r="A312" s="14"/>
      <c r="B312" s="244"/>
      <c r="C312" s="245"/>
      <c r="D312" s="235" t="s">
        <v>152</v>
      </c>
      <c r="E312" s="246" t="s">
        <v>19</v>
      </c>
      <c r="F312" s="247" t="s">
        <v>457</v>
      </c>
      <c r="G312" s="245"/>
      <c r="H312" s="248">
        <v>35.759999999999998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4" t="s">
        <v>152</v>
      </c>
      <c r="AU312" s="254" t="s">
        <v>84</v>
      </c>
      <c r="AV312" s="14" t="s">
        <v>84</v>
      </c>
      <c r="AW312" s="14" t="s">
        <v>33</v>
      </c>
      <c r="AX312" s="14" t="s">
        <v>71</v>
      </c>
      <c r="AY312" s="254" t="s">
        <v>141</v>
      </c>
    </row>
    <row r="313" s="16" customFormat="1">
      <c r="A313" s="16"/>
      <c r="B313" s="266"/>
      <c r="C313" s="267"/>
      <c r="D313" s="235" t="s">
        <v>152</v>
      </c>
      <c r="E313" s="268" t="s">
        <v>19</v>
      </c>
      <c r="F313" s="269" t="s">
        <v>194</v>
      </c>
      <c r="G313" s="267"/>
      <c r="H313" s="270">
        <v>72.519999999999996</v>
      </c>
      <c r="I313" s="271"/>
      <c r="J313" s="267"/>
      <c r="K313" s="267"/>
      <c r="L313" s="272"/>
      <c r="M313" s="273"/>
      <c r="N313" s="274"/>
      <c r="O313" s="274"/>
      <c r="P313" s="274"/>
      <c r="Q313" s="274"/>
      <c r="R313" s="274"/>
      <c r="S313" s="274"/>
      <c r="T313" s="275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T313" s="276" t="s">
        <v>152</v>
      </c>
      <c r="AU313" s="276" t="s">
        <v>84</v>
      </c>
      <c r="AV313" s="16" t="s">
        <v>162</v>
      </c>
      <c r="AW313" s="16" t="s">
        <v>33</v>
      </c>
      <c r="AX313" s="16" t="s">
        <v>71</v>
      </c>
      <c r="AY313" s="276" t="s">
        <v>141</v>
      </c>
    </row>
    <row r="314" s="15" customFormat="1">
      <c r="A314" s="15"/>
      <c r="B314" s="255"/>
      <c r="C314" s="256"/>
      <c r="D314" s="235" t="s">
        <v>152</v>
      </c>
      <c r="E314" s="257" t="s">
        <v>19</v>
      </c>
      <c r="F314" s="258" t="s">
        <v>155</v>
      </c>
      <c r="G314" s="256"/>
      <c r="H314" s="259">
        <v>145.51999999999998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5" t="s">
        <v>152</v>
      </c>
      <c r="AU314" s="265" t="s">
        <v>84</v>
      </c>
      <c r="AV314" s="15" t="s">
        <v>148</v>
      </c>
      <c r="AW314" s="15" t="s">
        <v>33</v>
      </c>
      <c r="AX314" s="15" t="s">
        <v>78</v>
      </c>
      <c r="AY314" s="265" t="s">
        <v>141</v>
      </c>
    </row>
    <row r="315" s="2" customFormat="1" ht="16.5" customHeight="1">
      <c r="A315" s="41"/>
      <c r="B315" s="42"/>
      <c r="C315" s="284" t="s">
        <v>504</v>
      </c>
      <c r="D315" s="284" t="s">
        <v>395</v>
      </c>
      <c r="E315" s="285" t="s">
        <v>505</v>
      </c>
      <c r="F315" s="286" t="s">
        <v>506</v>
      </c>
      <c r="G315" s="287" t="s">
        <v>146</v>
      </c>
      <c r="H315" s="288">
        <v>152.79599999999999</v>
      </c>
      <c r="I315" s="289"/>
      <c r="J315" s="290">
        <f>ROUND(I315*H315,2)</f>
        <v>0</v>
      </c>
      <c r="K315" s="286" t="s">
        <v>147</v>
      </c>
      <c r="L315" s="291"/>
      <c r="M315" s="292" t="s">
        <v>19</v>
      </c>
      <c r="N315" s="293" t="s">
        <v>43</v>
      </c>
      <c r="O315" s="87"/>
      <c r="P315" s="224">
        <f>O315*H315</f>
        <v>0</v>
      </c>
      <c r="Q315" s="224">
        <v>0.00055000000000000003</v>
      </c>
      <c r="R315" s="224">
        <f>Q315*H315</f>
        <v>0.084037799999999996</v>
      </c>
      <c r="S315" s="224">
        <v>0</v>
      </c>
      <c r="T315" s="225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26" t="s">
        <v>418</v>
      </c>
      <c r="AT315" s="226" t="s">
        <v>395</v>
      </c>
      <c r="AU315" s="226" t="s">
        <v>84</v>
      </c>
      <c r="AY315" s="20" t="s">
        <v>141</v>
      </c>
      <c r="BE315" s="227">
        <f>IF(N315="základní",J315,0)</f>
        <v>0</v>
      </c>
      <c r="BF315" s="227">
        <f>IF(N315="snížená",J315,0)</f>
        <v>0</v>
      </c>
      <c r="BG315" s="227">
        <f>IF(N315="zákl. přenesená",J315,0)</f>
        <v>0</v>
      </c>
      <c r="BH315" s="227">
        <f>IF(N315="sníž. přenesená",J315,0)</f>
        <v>0</v>
      </c>
      <c r="BI315" s="227">
        <f>IF(N315="nulová",J315,0)</f>
        <v>0</v>
      </c>
      <c r="BJ315" s="20" t="s">
        <v>84</v>
      </c>
      <c r="BK315" s="227">
        <f>ROUND(I315*H315,2)</f>
        <v>0</v>
      </c>
      <c r="BL315" s="20" t="s">
        <v>244</v>
      </c>
      <c r="BM315" s="226" t="s">
        <v>507</v>
      </c>
    </row>
    <row r="316" s="13" customFormat="1">
      <c r="A316" s="13"/>
      <c r="B316" s="233"/>
      <c r="C316" s="234"/>
      <c r="D316" s="235" t="s">
        <v>152</v>
      </c>
      <c r="E316" s="236" t="s">
        <v>19</v>
      </c>
      <c r="F316" s="237" t="s">
        <v>382</v>
      </c>
      <c r="G316" s="234"/>
      <c r="H316" s="236" t="s">
        <v>19</v>
      </c>
      <c r="I316" s="238"/>
      <c r="J316" s="234"/>
      <c r="K316" s="234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152</v>
      </c>
      <c r="AU316" s="243" t="s">
        <v>84</v>
      </c>
      <c r="AV316" s="13" t="s">
        <v>78</v>
      </c>
      <c r="AW316" s="13" t="s">
        <v>33</v>
      </c>
      <c r="AX316" s="13" t="s">
        <v>71</v>
      </c>
      <c r="AY316" s="243" t="s">
        <v>141</v>
      </c>
    </row>
    <row r="317" s="14" customFormat="1">
      <c r="A317" s="14"/>
      <c r="B317" s="244"/>
      <c r="C317" s="245"/>
      <c r="D317" s="235" t="s">
        <v>152</v>
      </c>
      <c r="E317" s="246" t="s">
        <v>19</v>
      </c>
      <c r="F317" s="247" t="s">
        <v>502</v>
      </c>
      <c r="G317" s="245"/>
      <c r="H317" s="248">
        <v>37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152</v>
      </c>
      <c r="AU317" s="254" t="s">
        <v>84</v>
      </c>
      <c r="AV317" s="14" t="s">
        <v>84</v>
      </c>
      <c r="AW317" s="14" t="s">
        <v>33</v>
      </c>
      <c r="AX317" s="14" t="s">
        <v>71</v>
      </c>
      <c r="AY317" s="254" t="s">
        <v>141</v>
      </c>
    </row>
    <row r="318" s="14" customFormat="1">
      <c r="A318" s="14"/>
      <c r="B318" s="244"/>
      <c r="C318" s="245"/>
      <c r="D318" s="235" t="s">
        <v>152</v>
      </c>
      <c r="E318" s="246" t="s">
        <v>19</v>
      </c>
      <c r="F318" s="247" t="s">
        <v>503</v>
      </c>
      <c r="G318" s="245"/>
      <c r="H318" s="248">
        <v>36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152</v>
      </c>
      <c r="AU318" s="254" t="s">
        <v>84</v>
      </c>
      <c r="AV318" s="14" t="s">
        <v>84</v>
      </c>
      <c r="AW318" s="14" t="s">
        <v>33</v>
      </c>
      <c r="AX318" s="14" t="s">
        <v>71</v>
      </c>
      <c r="AY318" s="254" t="s">
        <v>141</v>
      </c>
    </row>
    <row r="319" s="16" customFormat="1">
      <c r="A319" s="16"/>
      <c r="B319" s="266"/>
      <c r="C319" s="267"/>
      <c r="D319" s="235" t="s">
        <v>152</v>
      </c>
      <c r="E319" s="268" t="s">
        <v>19</v>
      </c>
      <c r="F319" s="269" t="s">
        <v>194</v>
      </c>
      <c r="G319" s="267"/>
      <c r="H319" s="270">
        <v>73</v>
      </c>
      <c r="I319" s="271"/>
      <c r="J319" s="267"/>
      <c r="K319" s="267"/>
      <c r="L319" s="272"/>
      <c r="M319" s="273"/>
      <c r="N319" s="274"/>
      <c r="O319" s="274"/>
      <c r="P319" s="274"/>
      <c r="Q319" s="274"/>
      <c r="R319" s="274"/>
      <c r="S319" s="274"/>
      <c r="T319" s="275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T319" s="276" t="s">
        <v>152</v>
      </c>
      <c r="AU319" s="276" t="s">
        <v>84</v>
      </c>
      <c r="AV319" s="16" t="s">
        <v>162</v>
      </c>
      <c r="AW319" s="16" t="s">
        <v>33</v>
      </c>
      <c r="AX319" s="16" t="s">
        <v>71</v>
      </c>
      <c r="AY319" s="276" t="s">
        <v>141</v>
      </c>
    </row>
    <row r="320" s="14" customFormat="1">
      <c r="A320" s="14"/>
      <c r="B320" s="244"/>
      <c r="C320" s="245"/>
      <c r="D320" s="235" t="s">
        <v>152</v>
      </c>
      <c r="E320" s="246" t="s">
        <v>19</v>
      </c>
      <c r="F320" s="247" t="s">
        <v>456</v>
      </c>
      <c r="G320" s="245"/>
      <c r="H320" s="248">
        <v>36.759999999999998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152</v>
      </c>
      <c r="AU320" s="254" t="s">
        <v>84</v>
      </c>
      <c r="AV320" s="14" t="s">
        <v>84</v>
      </c>
      <c r="AW320" s="14" t="s">
        <v>33</v>
      </c>
      <c r="AX320" s="14" t="s">
        <v>71</v>
      </c>
      <c r="AY320" s="254" t="s">
        <v>141</v>
      </c>
    </row>
    <row r="321" s="14" customFormat="1">
      <c r="A321" s="14"/>
      <c r="B321" s="244"/>
      <c r="C321" s="245"/>
      <c r="D321" s="235" t="s">
        <v>152</v>
      </c>
      <c r="E321" s="246" t="s">
        <v>19</v>
      </c>
      <c r="F321" s="247" t="s">
        <v>457</v>
      </c>
      <c r="G321" s="245"/>
      <c r="H321" s="248">
        <v>35.759999999999998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152</v>
      </c>
      <c r="AU321" s="254" t="s">
        <v>84</v>
      </c>
      <c r="AV321" s="14" t="s">
        <v>84</v>
      </c>
      <c r="AW321" s="14" t="s">
        <v>33</v>
      </c>
      <c r="AX321" s="14" t="s">
        <v>71</v>
      </c>
      <c r="AY321" s="254" t="s">
        <v>141</v>
      </c>
    </row>
    <row r="322" s="16" customFormat="1">
      <c r="A322" s="16"/>
      <c r="B322" s="266"/>
      <c r="C322" s="267"/>
      <c r="D322" s="235" t="s">
        <v>152</v>
      </c>
      <c r="E322" s="268" t="s">
        <v>19</v>
      </c>
      <c r="F322" s="269" t="s">
        <v>194</v>
      </c>
      <c r="G322" s="267"/>
      <c r="H322" s="270">
        <v>72.519999999999996</v>
      </c>
      <c r="I322" s="271"/>
      <c r="J322" s="267"/>
      <c r="K322" s="267"/>
      <c r="L322" s="272"/>
      <c r="M322" s="273"/>
      <c r="N322" s="274"/>
      <c r="O322" s="274"/>
      <c r="P322" s="274"/>
      <c r="Q322" s="274"/>
      <c r="R322" s="274"/>
      <c r="S322" s="274"/>
      <c r="T322" s="275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T322" s="276" t="s">
        <v>152</v>
      </c>
      <c r="AU322" s="276" t="s">
        <v>84</v>
      </c>
      <c r="AV322" s="16" t="s">
        <v>162</v>
      </c>
      <c r="AW322" s="16" t="s">
        <v>33</v>
      </c>
      <c r="AX322" s="16" t="s">
        <v>71</v>
      </c>
      <c r="AY322" s="276" t="s">
        <v>141</v>
      </c>
    </row>
    <row r="323" s="15" customFormat="1">
      <c r="A323" s="15"/>
      <c r="B323" s="255"/>
      <c r="C323" s="256"/>
      <c r="D323" s="235" t="s">
        <v>152</v>
      </c>
      <c r="E323" s="257" t="s">
        <v>19</v>
      </c>
      <c r="F323" s="258" t="s">
        <v>155</v>
      </c>
      <c r="G323" s="256"/>
      <c r="H323" s="259">
        <v>145.51999999999998</v>
      </c>
      <c r="I323" s="260"/>
      <c r="J323" s="256"/>
      <c r="K323" s="256"/>
      <c r="L323" s="261"/>
      <c r="M323" s="262"/>
      <c r="N323" s="263"/>
      <c r="O323" s="263"/>
      <c r="P323" s="263"/>
      <c r="Q323" s="263"/>
      <c r="R323" s="263"/>
      <c r="S323" s="263"/>
      <c r="T323" s="264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5" t="s">
        <v>152</v>
      </c>
      <c r="AU323" s="265" t="s">
        <v>84</v>
      </c>
      <c r="AV323" s="15" t="s">
        <v>148</v>
      </c>
      <c r="AW323" s="15" t="s">
        <v>33</v>
      </c>
      <c r="AX323" s="15" t="s">
        <v>78</v>
      </c>
      <c r="AY323" s="265" t="s">
        <v>141</v>
      </c>
    </row>
    <row r="324" s="14" customFormat="1">
      <c r="A324" s="14"/>
      <c r="B324" s="244"/>
      <c r="C324" s="245"/>
      <c r="D324" s="235" t="s">
        <v>152</v>
      </c>
      <c r="E324" s="245"/>
      <c r="F324" s="247" t="s">
        <v>508</v>
      </c>
      <c r="G324" s="245"/>
      <c r="H324" s="248">
        <v>152.79599999999999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152</v>
      </c>
      <c r="AU324" s="254" t="s">
        <v>84</v>
      </c>
      <c r="AV324" s="14" t="s">
        <v>84</v>
      </c>
      <c r="AW324" s="14" t="s">
        <v>4</v>
      </c>
      <c r="AX324" s="14" t="s">
        <v>78</v>
      </c>
      <c r="AY324" s="254" t="s">
        <v>141</v>
      </c>
    </row>
    <row r="325" s="2" customFormat="1" ht="24.15" customHeight="1">
      <c r="A325" s="41"/>
      <c r="B325" s="42"/>
      <c r="C325" s="215" t="s">
        <v>509</v>
      </c>
      <c r="D325" s="215" t="s">
        <v>143</v>
      </c>
      <c r="E325" s="216" t="s">
        <v>510</v>
      </c>
      <c r="F325" s="217" t="s">
        <v>511</v>
      </c>
      <c r="G325" s="218" t="s">
        <v>165</v>
      </c>
      <c r="H325" s="219">
        <v>275.74900000000002</v>
      </c>
      <c r="I325" s="220"/>
      <c r="J325" s="221">
        <f>ROUND(I325*H325,2)</f>
        <v>0</v>
      </c>
      <c r="K325" s="217" t="s">
        <v>147</v>
      </c>
      <c r="L325" s="47"/>
      <c r="M325" s="222" t="s">
        <v>19</v>
      </c>
      <c r="N325" s="223" t="s">
        <v>43</v>
      </c>
      <c r="O325" s="87"/>
      <c r="P325" s="224">
        <f>O325*H325</f>
        <v>0</v>
      </c>
      <c r="Q325" s="224">
        <v>6.9999999999999994E-05</v>
      </c>
      <c r="R325" s="224">
        <f>Q325*H325</f>
        <v>0.019302429999999999</v>
      </c>
      <c r="S325" s="224">
        <v>0</v>
      </c>
      <c r="T325" s="225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26" t="s">
        <v>244</v>
      </c>
      <c r="AT325" s="226" t="s">
        <v>143</v>
      </c>
      <c r="AU325" s="226" t="s">
        <v>84</v>
      </c>
      <c r="AY325" s="20" t="s">
        <v>141</v>
      </c>
      <c r="BE325" s="227">
        <f>IF(N325="základní",J325,0)</f>
        <v>0</v>
      </c>
      <c r="BF325" s="227">
        <f>IF(N325="snížená",J325,0)</f>
        <v>0</v>
      </c>
      <c r="BG325" s="227">
        <f>IF(N325="zákl. přenesená",J325,0)</f>
        <v>0</v>
      </c>
      <c r="BH325" s="227">
        <f>IF(N325="sníž. přenesená",J325,0)</f>
        <v>0</v>
      </c>
      <c r="BI325" s="227">
        <f>IF(N325="nulová",J325,0)</f>
        <v>0</v>
      </c>
      <c r="BJ325" s="20" t="s">
        <v>84</v>
      </c>
      <c r="BK325" s="227">
        <f>ROUND(I325*H325,2)</f>
        <v>0</v>
      </c>
      <c r="BL325" s="20" t="s">
        <v>244</v>
      </c>
      <c r="BM325" s="226" t="s">
        <v>512</v>
      </c>
    </row>
    <row r="326" s="2" customFormat="1">
      <c r="A326" s="41"/>
      <c r="B326" s="42"/>
      <c r="C326" s="43"/>
      <c r="D326" s="228" t="s">
        <v>150</v>
      </c>
      <c r="E326" s="43"/>
      <c r="F326" s="229" t="s">
        <v>513</v>
      </c>
      <c r="G326" s="43"/>
      <c r="H326" s="43"/>
      <c r="I326" s="230"/>
      <c r="J326" s="43"/>
      <c r="K326" s="43"/>
      <c r="L326" s="47"/>
      <c r="M326" s="231"/>
      <c r="N326" s="232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150</v>
      </c>
      <c r="AU326" s="20" t="s">
        <v>84</v>
      </c>
    </row>
    <row r="327" s="13" customFormat="1">
      <c r="A327" s="13"/>
      <c r="B327" s="233"/>
      <c r="C327" s="234"/>
      <c r="D327" s="235" t="s">
        <v>152</v>
      </c>
      <c r="E327" s="236" t="s">
        <v>19</v>
      </c>
      <c r="F327" s="237" t="s">
        <v>382</v>
      </c>
      <c r="G327" s="234"/>
      <c r="H327" s="236" t="s">
        <v>19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152</v>
      </c>
      <c r="AU327" s="243" t="s">
        <v>84</v>
      </c>
      <c r="AV327" s="13" t="s">
        <v>78</v>
      </c>
      <c r="AW327" s="13" t="s">
        <v>33</v>
      </c>
      <c r="AX327" s="13" t="s">
        <v>71</v>
      </c>
      <c r="AY327" s="243" t="s">
        <v>141</v>
      </c>
    </row>
    <row r="328" s="14" customFormat="1">
      <c r="A328" s="14"/>
      <c r="B328" s="244"/>
      <c r="C328" s="245"/>
      <c r="D328" s="235" t="s">
        <v>152</v>
      </c>
      <c r="E328" s="246" t="s">
        <v>19</v>
      </c>
      <c r="F328" s="247" t="s">
        <v>490</v>
      </c>
      <c r="G328" s="245"/>
      <c r="H328" s="248">
        <v>167.78700000000001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152</v>
      </c>
      <c r="AU328" s="254" t="s">
        <v>84</v>
      </c>
      <c r="AV328" s="14" t="s">
        <v>84</v>
      </c>
      <c r="AW328" s="14" t="s">
        <v>33</v>
      </c>
      <c r="AX328" s="14" t="s">
        <v>71</v>
      </c>
      <c r="AY328" s="254" t="s">
        <v>141</v>
      </c>
    </row>
    <row r="329" s="14" customFormat="1">
      <c r="A329" s="14"/>
      <c r="B329" s="244"/>
      <c r="C329" s="245"/>
      <c r="D329" s="235" t="s">
        <v>152</v>
      </c>
      <c r="E329" s="246" t="s">
        <v>19</v>
      </c>
      <c r="F329" s="247" t="s">
        <v>170</v>
      </c>
      <c r="G329" s="245"/>
      <c r="H329" s="248">
        <v>-11.234999999999999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152</v>
      </c>
      <c r="AU329" s="254" t="s">
        <v>84</v>
      </c>
      <c r="AV329" s="14" t="s">
        <v>84</v>
      </c>
      <c r="AW329" s="14" t="s">
        <v>33</v>
      </c>
      <c r="AX329" s="14" t="s">
        <v>71</v>
      </c>
      <c r="AY329" s="254" t="s">
        <v>141</v>
      </c>
    </row>
    <row r="330" s="14" customFormat="1">
      <c r="A330" s="14"/>
      <c r="B330" s="244"/>
      <c r="C330" s="245"/>
      <c r="D330" s="235" t="s">
        <v>152</v>
      </c>
      <c r="E330" s="246" t="s">
        <v>19</v>
      </c>
      <c r="F330" s="247" t="s">
        <v>491</v>
      </c>
      <c r="G330" s="245"/>
      <c r="H330" s="248">
        <v>157.84700000000001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152</v>
      </c>
      <c r="AU330" s="254" t="s">
        <v>84</v>
      </c>
      <c r="AV330" s="14" t="s">
        <v>84</v>
      </c>
      <c r="AW330" s="14" t="s">
        <v>33</v>
      </c>
      <c r="AX330" s="14" t="s">
        <v>71</v>
      </c>
      <c r="AY330" s="254" t="s">
        <v>141</v>
      </c>
    </row>
    <row r="331" s="14" customFormat="1">
      <c r="A331" s="14"/>
      <c r="B331" s="244"/>
      <c r="C331" s="245"/>
      <c r="D331" s="235" t="s">
        <v>152</v>
      </c>
      <c r="E331" s="246" t="s">
        <v>19</v>
      </c>
      <c r="F331" s="247" t="s">
        <v>172</v>
      </c>
      <c r="G331" s="245"/>
      <c r="H331" s="248">
        <v>-38.649999999999999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152</v>
      </c>
      <c r="AU331" s="254" t="s">
        <v>84</v>
      </c>
      <c r="AV331" s="14" t="s">
        <v>84</v>
      </c>
      <c r="AW331" s="14" t="s">
        <v>33</v>
      </c>
      <c r="AX331" s="14" t="s">
        <v>71</v>
      </c>
      <c r="AY331" s="254" t="s">
        <v>141</v>
      </c>
    </row>
    <row r="332" s="15" customFormat="1">
      <c r="A332" s="15"/>
      <c r="B332" s="255"/>
      <c r="C332" s="256"/>
      <c r="D332" s="235" t="s">
        <v>152</v>
      </c>
      <c r="E332" s="257" t="s">
        <v>19</v>
      </c>
      <c r="F332" s="258" t="s">
        <v>155</v>
      </c>
      <c r="G332" s="256"/>
      <c r="H332" s="259">
        <v>275.74900000000002</v>
      </c>
      <c r="I332" s="260"/>
      <c r="J332" s="256"/>
      <c r="K332" s="256"/>
      <c r="L332" s="261"/>
      <c r="M332" s="262"/>
      <c r="N332" s="263"/>
      <c r="O332" s="263"/>
      <c r="P332" s="263"/>
      <c r="Q332" s="263"/>
      <c r="R332" s="263"/>
      <c r="S332" s="263"/>
      <c r="T332" s="26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5" t="s">
        <v>152</v>
      </c>
      <c r="AU332" s="265" t="s">
        <v>84</v>
      </c>
      <c r="AV332" s="15" t="s">
        <v>148</v>
      </c>
      <c r="AW332" s="15" t="s">
        <v>33</v>
      </c>
      <c r="AX332" s="15" t="s">
        <v>78</v>
      </c>
      <c r="AY332" s="265" t="s">
        <v>141</v>
      </c>
    </row>
    <row r="333" s="2" customFormat="1" ht="16.5" customHeight="1">
      <c r="A333" s="41"/>
      <c r="B333" s="42"/>
      <c r="C333" s="215" t="s">
        <v>514</v>
      </c>
      <c r="D333" s="215" t="s">
        <v>143</v>
      </c>
      <c r="E333" s="216" t="s">
        <v>515</v>
      </c>
      <c r="F333" s="217" t="s">
        <v>516</v>
      </c>
      <c r="G333" s="218" t="s">
        <v>165</v>
      </c>
      <c r="H333" s="219">
        <v>275.74900000000002</v>
      </c>
      <c r="I333" s="220"/>
      <c r="J333" s="221">
        <f>ROUND(I333*H333,2)</f>
        <v>0</v>
      </c>
      <c r="K333" s="217" t="s">
        <v>147</v>
      </c>
      <c r="L333" s="47"/>
      <c r="M333" s="222" t="s">
        <v>19</v>
      </c>
      <c r="N333" s="223" t="s">
        <v>43</v>
      </c>
      <c r="O333" s="87"/>
      <c r="P333" s="224">
        <f>O333*H333</f>
        <v>0</v>
      </c>
      <c r="Q333" s="224">
        <v>0</v>
      </c>
      <c r="R333" s="224">
        <f>Q333*H333</f>
        <v>0</v>
      </c>
      <c r="S333" s="224">
        <v>0</v>
      </c>
      <c r="T333" s="225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26" t="s">
        <v>244</v>
      </c>
      <c r="AT333" s="226" t="s">
        <v>143</v>
      </c>
      <c r="AU333" s="226" t="s">
        <v>84</v>
      </c>
      <c r="AY333" s="20" t="s">
        <v>141</v>
      </c>
      <c r="BE333" s="227">
        <f>IF(N333="základní",J333,0)</f>
        <v>0</v>
      </c>
      <c r="BF333" s="227">
        <f>IF(N333="snížená",J333,0)</f>
        <v>0</v>
      </c>
      <c r="BG333" s="227">
        <f>IF(N333="zákl. přenesená",J333,0)</f>
        <v>0</v>
      </c>
      <c r="BH333" s="227">
        <f>IF(N333="sníž. přenesená",J333,0)</f>
        <v>0</v>
      </c>
      <c r="BI333" s="227">
        <f>IF(N333="nulová",J333,0)</f>
        <v>0</v>
      </c>
      <c r="BJ333" s="20" t="s">
        <v>84</v>
      </c>
      <c r="BK333" s="227">
        <f>ROUND(I333*H333,2)</f>
        <v>0</v>
      </c>
      <c r="BL333" s="20" t="s">
        <v>244</v>
      </c>
      <c r="BM333" s="226" t="s">
        <v>517</v>
      </c>
    </row>
    <row r="334" s="2" customFormat="1">
      <c r="A334" s="41"/>
      <c r="B334" s="42"/>
      <c r="C334" s="43"/>
      <c r="D334" s="228" t="s">
        <v>150</v>
      </c>
      <c r="E334" s="43"/>
      <c r="F334" s="229" t="s">
        <v>518</v>
      </c>
      <c r="G334" s="43"/>
      <c r="H334" s="43"/>
      <c r="I334" s="230"/>
      <c r="J334" s="43"/>
      <c r="K334" s="43"/>
      <c r="L334" s="47"/>
      <c r="M334" s="231"/>
      <c r="N334" s="232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150</v>
      </c>
      <c r="AU334" s="20" t="s">
        <v>84</v>
      </c>
    </row>
    <row r="335" s="13" customFormat="1">
      <c r="A335" s="13"/>
      <c r="B335" s="233"/>
      <c r="C335" s="234"/>
      <c r="D335" s="235" t="s">
        <v>152</v>
      </c>
      <c r="E335" s="236" t="s">
        <v>19</v>
      </c>
      <c r="F335" s="237" t="s">
        <v>382</v>
      </c>
      <c r="G335" s="234"/>
      <c r="H335" s="236" t="s">
        <v>19</v>
      </c>
      <c r="I335" s="238"/>
      <c r="J335" s="234"/>
      <c r="K335" s="234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152</v>
      </c>
      <c r="AU335" s="243" t="s">
        <v>84</v>
      </c>
      <c r="AV335" s="13" t="s">
        <v>78</v>
      </c>
      <c r="AW335" s="13" t="s">
        <v>33</v>
      </c>
      <c r="AX335" s="13" t="s">
        <v>71</v>
      </c>
      <c r="AY335" s="243" t="s">
        <v>141</v>
      </c>
    </row>
    <row r="336" s="14" customFormat="1">
      <c r="A336" s="14"/>
      <c r="B336" s="244"/>
      <c r="C336" s="245"/>
      <c r="D336" s="235" t="s">
        <v>152</v>
      </c>
      <c r="E336" s="246" t="s">
        <v>19</v>
      </c>
      <c r="F336" s="247" t="s">
        <v>490</v>
      </c>
      <c r="G336" s="245"/>
      <c r="H336" s="248">
        <v>167.78700000000001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152</v>
      </c>
      <c r="AU336" s="254" t="s">
        <v>84</v>
      </c>
      <c r="AV336" s="14" t="s">
        <v>84</v>
      </c>
      <c r="AW336" s="14" t="s">
        <v>33</v>
      </c>
      <c r="AX336" s="14" t="s">
        <v>71</v>
      </c>
      <c r="AY336" s="254" t="s">
        <v>141</v>
      </c>
    </row>
    <row r="337" s="14" customFormat="1">
      <c r="A337" s="14"/>
      <c r="B337" s="244"/>
      <c r="C337" s="245"/>
      <c r="D337" s="235" t="s">
        <v>152</v>
      </c>
      <c r="E337" s="246" t="s">
        <v>19</v>
      </c>
      <c r="F337" s="247" t="s">
        <v>170</v>
      </c>
      <c r="G337" s="245"/>
      <c r="H337" s="248">
        <v>-11.234999999999999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4" t="s">
        <v>152</v>
      </c>
      <c r="AU337" s="254" t="s">
        <v>84</v>
      </c>
      <c r="AV337" s="14" t="s">
        <v>84</v>
      </c>
      <c r="AW337" s="14" t="s">
        <v>33</v>
      </c>
      <c r="AX337" s="14" t="s">
        <v>71</v>
      </c>
      <c r="AY337" s="254" t="s">
        <v>141</v>
      </c>
    </row>
    <row r="338" s="14" customFormat="1">
      <c r="A338" s="14"/>
      <c r="B338" s="244"/>
      <c r="C338" s="245"/>
      <c r="D338" s="235" t="s">
        <v>152</v>
      </c>
      <c r="E338" s="246" t="s">
        <v>19</v>
      </c>
      <c r="F338" s="247" t="s">
        <v>491</v>
      </c>
      <c r="G338" s="245"/>
      <c r="H338" s="248">
        <v>157.84700000000001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152</v>
      </c>
      <c r="AU338" s="254" t="s">
        <v>84</v>
      </c>
      <c r="AV338" s="14" t="s">
        <v>84</v>
      </c>
      <c r="AW338" s="14" t="s">
        <v>33</v>
      </c>
      <c r="AX338" s="14" t="s">
        <v>71</v>
      </c>
      <c r="AY338" s="254" t="s">
        <v>141</v>
      </c>
    </row>
    <row r="339" s="14" customFormat="1">
      <c r="A339" s="14"/>
      <c r="B339" s="244"/>
      <c r="C339" s="245"/>
      <c r="D339" s="235" t="s">
        <v>152</v>
      </c>
      <c r="E339" s="246" t="s">
        <v>19</v>
      </c>
      <c r="F339" s="247" t="s">
        <v>172</v>
      </c>
      <c r="G339" s="245"/>
      <c r="H339" s="248">
        <v>-38.649999999999999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152</v>
      </c>
      <c r="AU339" s="254" t="s">
        <v>84</v>
      </c>
      <c r="AV339" s="14" t="s">
        <v>84</v>
      </c>
      <c r="AW339" s="14" t="s">
        <v>33</v>
      </c>
      <c r="AX339" s="14" t="s">
        <v>71</v>
      </c>
      <c r="AY339" s="254" t="s">
        <v>141</v>
      </c>
    </row>
    <row r="340" s="15" customFormat="1">
      <c r="A340" s="15"/>
      <c r="B340" s="255"/>
      <c r="C340" s="256"/>
      <c r="D340" s="235" t="s">
        <v>152</v>
      </c>
      <c r="E340" s="257" t="s">
        <v>19</v>
      </c>
      <c r="F340" s="258" t="s">
        <v>155</v>
      </c>
      <c r="G340" s="256"/>
      <c r="H340" s="259">
        <v>275.74900000000002</v>
      </c>
      <c r="I340" s="260"/>
      <c r="J340" s="256"/>
      <c r="K340" s="256"/>
      <c r="L340" s="261"/>
      <c r="M340" s="262"/>
      <c r="N340" s="263"/>
      <c r="O340" s="263"/>
      <c r="P340" s="263"/>
      <c r="Q340" s="263"/>
      <c r="R340" s="263"/>
      <c r="S340" s="263"/>
      <c r="T340" s="26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5" t="s">
        <v>152</v>
      </c>
      <c r="AU340" s="265" t="s">
        <v>84</v>
      </c>
      <c r="AV340" s="15" t="s">
        <v>148</v>
      </c>
      <c r="AW340" s="15" t="s">
        <v>33</v>
      </c>
      <c r="AX340" s="15" t="s">
        <v>78</v>
      </c>
      <c r="AY340" s="265" t="s">
        <v>141</v>
      </c>
    </row>
    <row r="341" s="2" customFormat="1" ht="16.5" customHeight="1">
      <c r="A341" s="41"/>
      <c r="B341" s="42"/>
      <c r="C341" s="284" t="s">
        <v>418</v>
      </c>
      <c r="D341" s="284" t="s">
        <v>395</v>
      </c>
      <c r="E341" s="285" t="s">
        <v>519</v>
      </c>
      <c r="F341" s="286" t="s">
        <v>520</v>
      </c>
      <c r="G341" s="287" t="s">
        <v>180</v>
      </c>
      <c r="H341" s="288">
        <v>32.076000000000001</v>
      </c>
      <c r="I341" s="289"/>
      <c r="J341" s="290">
        <f>ROUND(I341*H341,2)</f>
        <v>0</v>
      </c>
      <c r="K341" s="286" t="s">
        <v>147</v>
      </c>
      <c r="L341" s="291"/>
      <c r="M341" s="292" t="s">
        <v>19</v>
      </c>
      <c r="N341" s="293" t="s">
        <v>43</v>
      </c>
      <c r="O341" s="87"/>
      <c r="P341" s="224">
        <f>O341*H341</f>
        <v>0</v>
      </c>
      <c r="Q341" s="224">
        <v>0.025000000000000001</v>
      </c>
      <c r="R341" s="224">
        <f>Q341*H341</f>
        <v>0.80190000000000006</v>
      </c>
      <c r="S341" s="224">
        <v>0</v>
      </c>
      <c r="T341" s="225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26" t="s">
        <v>418</v>
      </c>
      <c r="AT341" s="226" t="s">
        <v>395</v>
      </c>
      <c r="AU341" s="226" t="s">
        <v>84</v>
      </c>
      <c r="AY341" s="20" t="s">
        <v>141</v>
      </c>
      <c r="BE341" s="227">
        <f>IF(N341="základní",J341,0)</f>
        <v>0</v>
      </c>
      <c r="BF341" s="227">
        <f>IF(N341="snížená",J341,0)</f>
        <v>0</v>
      </c>
      <c r="BG341" s="227">
        <f>IF(N341="zákl. přenesená",J341,0)</f>
        <v>0</v>
      </c>
      <c r="BH341" s="227">
        <f>IF(N341="sníž. přenesená",J341,0)</f>
        <v>0</v>
      </c>
      <c r="BI341" s="227">
        <f>IF(N341="nulová",J341,0)</f>
        <v>0</v>
      </c>
      <c r="BJ341" s="20" t="s">
        <v>84</v>
      </c>
      <c r="BK341" s="227">
        <f>ROUND(I341*H341,2)</f>
        <v>0</v>
      </c>
      <c r="BL341" s="20" t="s">
        <v>244</v>
      </c>
      <c r="BM341" s="226" t="s">
        <v>521</v>
      </c>
    </row>
    <row r="342" s="13" customFormat="1">
      <c r="A342" s="13"/>
      <c r="B342" s="233"/>
      <c r="C342" s="234"/>
      <c r="D342" s="235" t="s">
        <v>152</v>
      </c>
      <c r="E342" s="236" t="s">
        <v>19</v>
      </c>
      <c r="F342" s="237" t="s">
        <v>382</v>
      </c>
      <c r="G342" s="234"/>
      <c r="H342" s="236" t="s">
        <v>19</v>
      </c>
      <c r="I342" s="238"/>
      <c r="J342" s="234"/>
      <c r="K342" s="234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152</v>
      </c>
      <c r="AU342" s="243" t="s">
        <v>84</v>
      </c>
      <c r="AV342" s="13" t="s">
        <v>78</v>
      </c>
      <c r="AW342" s="13" t="s">
        <v>33</v>
      </c>
      <c r="AX342" s="13" t="s">
        <v>71</v>
      </c>
      <c r="AY342" s="243" t="s">
        <v>141</v>
      </c>
    </row>
    <row r="343" s="14" customFormat="1">
      <c r="A343" s="14"/>
      <c r="B343" s="244"/>
      <c r="C343" s="245"/>
      <c r="D343" s="235" t="s">
        <v>152</v>
      </c>
      <c r="E343" s="246" t="s">
        <v>19</v>
      </c>
      <c r="F343" s="247" t="s">
        <v>522</v>
      </c>
      <c r="G343" s="245"/>
      <c r="H343" s="248">
        <v>17.724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4" t="s">
        <v>152</v>
      </c>
      <c r="AU343" s="254" t="s">
        <v>84</v>
      </c>
      <c r="AV343" s="14" t="s">
        <v>84</v>
      </c>
      <c r="AW343" s="14" t="s">
        <v>33</v>
      </c>
      <c r="AX343" s="14" t="s">
        <v>71</v>
      </c>
      <c r="AY343" s="254" t="s">
        <v>141</v>
      </c>
    </row>
    <row r="344" s="14" customFormat="1">
      <c r="A344" s="14"/>
      <c r="B344" s="244"/>
      <c r="C344" s="245"/>
      <c r="D344" s="235" t="s">
        <v>152</v>
      </c>
      <c r="E344" s="246" t="s">
        <v>19</v>
      </c>
      <c r="F344" s="247" t="s">
        <v>523</v>
      </c>
      <c r="G344" s="245"/>
      <c r="H344" s="248">
        <v>-1.1799999999999999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152</v>
      </c>
      <c r="AU344" s="254" t="s">
        <v>84</v>
      </c>
      <c r="AV344" s="14" t="s">
        <v>84</v>
      </c>
      <c r="AW344" s="14" t="s">
        <v>33</v>
      </c>
      <c r="AX344" s="14" t="s">
        <v>71</v>
      </c>
      <c r="AY344" s="254" t="s">
        <v>141</v>
      </c>
    </row>
    <row r="345" s="14" customFormat="1">
      <c r="A345" s="14"/>
      <c r="B345" s="244"/>
      <c r="C345" s="245"/>
      <c r="D345" s="235" t="s">
        <v>152</v>
      </c>
      <c r="E345" s="246" t="s">
        <v>19</v>
      </c>
      <c r="F345" s="247" t="s">
        <v>524</v>
      </c>
      <c r="G345" s="245"/>
      <c r="H345" s="248">
        <v>16.673999999999999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152</v>
      </c>
      <c r="AU345" s="254" t="s">
        <v>84</v>
      </c>
      <c r="AV345" s="14" t="s">
        <v>84</v>
      </c>
      <c r="AW345" s="14" t="s">
        <v>33</v>
      </c>
      <c r="AX345" s="14" t="s">
        <v>71</v>
      </c>
      <c r="AY345" s="254" t="s">
        <v>141</v>
      </c>
    </row>
    <row r="346" s="14" customFormat="1">
      <c r="A346" s="14"/>
      <c r="B346" s="244"/>
      <c r="C346" s="245"/>
      <c r="D346" s="235" t="s">
        <v>152</v>
      </c>
      <c r="E346" s="246" t="s">
        <v>19</v>
      </c>
      <c r="F346" s="247" t="s">
        <v>525</v>
      </c>
      <c r="G346" s="245"/>
      <c r="H346" s="248">
        <v>-4.0579999999999998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152</v>
      </c>
      <c r="AU346" s="254" t="s">
        <v>84</v>
      </c>
      <c r="AV346" s="14" t="s">
        <v>84</v>
      </c>
      <c r="AW346" s="14" t="s">
        <v>33</v>
      </c>
      <c r="AX346" s="14" t="s">
        <v>71</v>
      </c>
      <c r="AY346" s="254" t="s">
        <v>141</v>
      </c>
    </row>
    <row r="347" s="15" customFormat="1">
      <c r="A347" s="15"/>
      <c r="B347" s="255"/>
      <c r="C347" s="256"/>
      <c r="D347" s="235" t="s">
        <v>152</v>
      </c>
      <c r="E347" s="257" t="s">
        <v>19</v>
      </c>
      <c r="F347" s="258" t="s">
        <v>155</v>
      </c>
      <c r="G347" s="256"/>
      <c r="H347" s="259">
        <v>29.160000000000004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5" t="s">
        <v>152</v>
      </c>
      <c r="AU347" s="265" t="s">
        <v>84</v>
      </c>
      <c r="AV347" s="15" t="s">
        <v>148</v>
      </c>
      <c r="AW347" s="15" t="s">
        <v>33</v>
      </c>
      <c r="AX347" s="15" t="s">
        <v>78</v>
      </c>
      <c r="AY347" s="265" t="s">
        <v>141</v>
      </c>
    </row>
    <row r="348" s="14" customFormat="1">
      <c r="A348" s="14"/>
      <c r="B348" s="244"/>
      <c r="C348" s="245"/>
      <c r="D348" s="235" t="s">
        <v>152</v>
      </c>
      <c r="E348" s="245"/>
      <c r="F348" s="247" t="s">
        <v>526</v>
      </c>
      <c r="G348" s="245"/>
      <c r="H348" s="248">
        <v>32.076000000000001</v>
      </c>
      <c r="I348" s="249"/>
      <c r="J348" s="245"/>
      <c r="K348" s="245"/>
      <c r="L348" s="250"/>
      <c r="M348" s="251"/>
      <c r="N348" s="252"/>
      <c r="O348" s="252"/>
      <c r="P348" s="252"/>
      <c r="Q348" s="252"/>
      <c r="R348" s="252"/>
      <c r="S348" s="252"/>
      <c r="T348" s="253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4" t="s">
        <v>152</v>
      </c>
      <c r="AU348" s="254" t="s">
        <v>84</v>
      </c>
      <c r="AV348" s="14" t="s">
        <v>84</v>
      </c>
      <c r="AW348" s="14" t="s">
        <v>4</v>
      </c>
      <c r="AX348" s="14" t="s">
        <v>78</v>
      </c>
      <c r="AY348" s="254" t="s">
        <v>141</v>
      </c>
    </row>
    <row r="349" s="2" customFormat="1" ht="24.15" customHeight="1">
      <c r="A349" s="41"/>
      <c r="B349" s="42"/>
      <c r="C349" s="215" t="s">
        <v>527</v>
      </c>
      <c r="D349" s="215" t="s">
        <v>143</v>
      </c>
      <c r="E349" s="216" t="s">
        <v>528</v>
      </c>
      <c r="F349" s="217" t="s">
        <v>529</v>
      </c>
      <c r="G349" s="218" t="s">
        <v>146</v>
      </c>
      <c r="H349" s="219">
        <v>74.439999999999998</v>
      </c>
      <c r="I349" s="220"/>
      <c r="J349" s="221">
        <f>ROUND(I349*H349,2)</f>
        <v>0</v>
      </c>
      <c r="K349" s="217" t="s">
        <v>147</v>
      </c>
      <c r="L349" s="47"/>
      <c r="M349" s="222" t="s">
        <v>19</v>
      </c>
      <c r="N349" s="223" t="s">
        <v>43</v>
      </c>
      <c r="O349" s="87"/>
      <c r="P349" s="224">
        <f>O349*H349</f>
        <v>0</v>
      </c>
      <c r="Q349" s="224">
        <v>0.00010000000000000001</v>
      </c>
      <c r="R349" s="224">
        <f>Q349*H349</f>
        <v>0.0074440000000000001</v>
      </c>
      <c r="S349" s="224">
        <v>0</v>
      </c>
      <c r="T349" s="225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26" t="s">
        <v>244</v>
      </c>
      <c r="AT349" s="226" t="s">
        <v>143</v>
      </c>
      <c r="AU349" s="226" t="s">
        <v>84</v>
      </c>
      <c r="AY349" s="20" t="s">
        <v>141</v>
      </c>
      <c r="BE349" s="227">
        <f>IF(N349="základní",J349,0)</f>
        <v>0</v>
      </c>
      <c r="BF349" s="227">
        <f>IF(N349="snížená",J349,0)</f>
        <v>0</v>
      </c>
      <c r="BG349" s="227">
        <f>IF(N349="zákl. přenesená",J349,0)</f>
        <v>0</v>
      </c>
      <c r="BH349" s="227">
        <f>IF(N349="sníž. přenesená",J349,0)</f>
        <v>0</v>
      </c>
      <c r="BI349" s="227">
        <f>IF(N349="nulová",J349,0)</f>
        <v>0</v>
      </c>
      <c r="BJ349" s="20" t="s">
        <v>84</v>
      </c>
      <c r="BK349" s="227">
        <f>ROUND(I349*H349,2)</f>
        <v>0</v>
      </c>
      <c r="BL349" s="20" t="s">
        <v>244</v>
      </c>
      <c r="BM349" s="226" t="s">
        <v>530</v>
      </c>
    </row>
    <row r="350" s="2" customFormat="1">
      <c r="A350" s="41"/>
      <c r="B350" s="42"/>
      <c r="C350" s="43"/>
      <c r="D350" s="228" t="s">
        <v>150</v>
      </c>
      <c r="E350" s="43"/>
      <c r="F350" s="229" t="s">
        <v>531</v>
      </c>
      <c r="G350" s="43"/>
      <c r="H350" s="43"/>
      <c r="I350" s="230"/>
      <c r="J350" s="43"/>
      <c r="K350" s="43"/>
      <c r="L350" s="47"/>
      <c r="M350" s="231"/>
      <c r="N350" s="232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150</v>
      </c>
      <c r="AU350" s="20" t="s">
        <v>84</v>
      </c>
    </row>
    <row r="351" s="13" customFormat="1">
      <c r="A351" s="13"/>
      <c r="B351" s="233"/>
      <c r="C351" s="234"/>
      <c r="D351" s="235" t="s">
        <v>152</v>
      </c>
      <c r="E351" s="236" t="s">
        <v>19</v>
      </c>
      <c r="F351" s="237" t="s">
        <v>382</v>
      </c>
      <c r="G351" s="234"/>
      <c r="H351" s="236" t="s">
        <v>19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152</v>
      </c>
      <c r="AU351" s="243" t="s">
        <v>84</v>
      </c>
      <c r="AV351" s="13" t="s">
        <v>78</v>
      </c>
      <c r="AW351" s="13" t="s">
        <v>33</v>
      </c>
      <c r="AX351" s="13" t="s">
        <v>71</v>
      </c>
      <c r="AY351" s="243" t="s">
        <v>141</v>
      </c>
    </row>
    <row r="352" s="14" customFormat="1">
      <c r="A352" s="14"/>
      <c r="B352" s="244"/>
      <c r="C352" s="245"/>
      <c r="D352" s="235" t="s">
        <v>152</v>
      </c>
      <c r="E352" s="246" t="s">
        <v>19</v>
      </c>
      <c r="F352" s="247" t="s">
        <v>532</v>
      </c>
      <c r="G352" s="245"/>
      <c r="H352" s="248">
        <v>37.719999999999999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152</v>
      </c>
      <c r="AU352" s="254" t="s">
        <v>84</v>
      </c>
      <c r="AV352" s="14" t="s">
        <v>84</v>
      </c>
      <c r="AW352" s="14" t="s">
        <v>33</v>
      </c>
      <c r="AX352" s="14" t="s">
        <v>71</v>
      </c>
      <c r="AY352" s="254" t="s">
        <v>141</v>
      </c>
    </row>
    <row r="353" s="14" customFormat="1">
      <c r="A353" s="14"/>
      <c r="B353" s="244"/>
      <c r="C353" s="245"/>
      <c r="D353" s="235" t="s">
        <v>152</v>
      </c>
      <c r="E353" s="246" t="s">
        <v>19</v>
      </c>
      <c r="F353" s="247" t="s">
        <v>533</v>
      </c>
      <c r="G353" s="245"/>
      <c r="H353" s="248">
        <v>36.719999999999999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152</v>
      </c>
      <c r="AU353" s="254" t="s">
        <v>84</v>
      </c>
      <c r="AV353" s="14" t="s">
        <v>84</v>
      </c>
      <c r="AW353" s="14" t="s">
        <v>33</v>
      </c>
      <c r="AX353" s="14" t="s">
        <v>71</v>
      </c>
      <c r="AY353" s="254" t="s">
        <v>141</v>
      </c>
    </row>
    <row r="354" s="15" customFormat="1">
      <c r="A354" s="15"/>
      <c r="B354" s="255"/>
      <c r="C354" s="256"/>
      <c r="D354" s="235" t="s">
        <v>152</v>
      </c>
      <c r="E354" s="257" t="s">
        <v>19</v>
      </c>
      <c r="F354" s="258" t="s">
        <v>155</v>
      </c>
      <c r="G354" s="256"/>
      <c r="H354" s="259">
        <v>74.439999999999998</v>
      </c>
      <c r="I354" s="260"/>
      <c r="J354" s="256"/>
      <c r="K354" s="256"/>
      <c r="L354" s="261"/>
      <c r="M354" s="262"/>
      <c r="N354" s="263"/>
      <c r="O354" s="263"/>
      <c r="P354" s="263"/>
      <c r="Q354" s="263"/>
      <c r="R354" s="263"/>
      <c r="S354" s="263"/>
      <c r="T354" s="26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5" t="s">
        <v>152</v>
      </c>
      <c r="AU354" s="265" t="s">
        <v>84</v>
      </c>
      <c r="AV354" s="15" t="s">
        <v>148</v>
      </c>
      <c r="AW354" s="15" t="s">
        <v>33</v>
      </c>
      <c r="AX354" s="15" t="s">
        <v>78</v>
      </c>
      <c r="AY354" s="265" t="s">
        <v>141</v>
      </c>
    </row>
    <row r="355" s="2" customFormat="1" ht="16.5" customHeight="1">
      <c r="A355" s="41"/>
      <c r="B355" s="42"/>
      <c r="C355" s="284" t="s">
        <v>534</v>
      </c>
      <c r="D355" s="284" t="s">
        <v>395</v>
      </c>
      <c r="E355" s="285" t="s">
        <v>535</v>
      </c>
      <c r="F355" s="286" t="s">
        <v>536</v>
      </c>
      <c r="G355" s="287" t="s">
        <v>180</v>
      </c>
      <c r="H355" s="288">
        <v>0.98299999999999998</v>
      </c>
      <c r="I355" s="289"/>
      <c r="J355" s="290">
        <f>ROUND(I355*H355,2)</f>
        <v>0</v>
      </c>
      <c r="K355" s="286" t="s">
        <v>147</v>
      </c>
      <c r="L355" s="291"/>
      <c r="M355" s="292" t="s">
        <v>19</v>
      </c>
      <c r="N355" s="293" t="s">
        <v>43</v>
      </c>
      <c r="O355" s="87"/>
      <c r="P355" s="224">
        <f>O355*H355</f>
        <v>0</v>
      </c>
      <c r="Q355" s="224">
        <v>0.029999999999999999</v>
      </c>
      <c r="R355" s="224">
        <f>Q355*H355</f>
        <v>0.029489999999999999</v>
      </c>
      <c r="S355" s="224">
        <v>0</v>
      </c>
      <c r="T355" s="225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26" t="s">
        <v>418</v>
      </c>
      <c r="AT355" s="226" t="s">
        <v>395</v>
      </c>
      <c r="AU355" s="226" t="s">
        <v>84</v>
      </c>
      <c r="AY355" s="20" t="s">
        <v>141</v>
      </c>
      <c r="BE355" s="227">
        <f>IF(N355="základní",J355,0)</f>
        <v>0</v>
      </c>
      <c r="BF355" s="227">
        <f>IF(N355="snížená",J355,0)</f>
        <v>0</v>
      </c>
      <c r="BG355" s="227">
        <f>IF(N355="zákl. přenesená",J355,0)</f>
        <v>0</v>
      </c>
      <c r="BH355" s="227">
        <f>IF(N355="sníž. přenesená",J355,0)</f>
        <v>0</v>
      </c>
      <c r="BI355" s="227">
        <f>IF(N355="nulová",J355,0)</f>
        <v>0</v>
      </c>
      <c r="BJ355" s="20" t="s">
        <v>84</v>
      </c>
      <c r="BK355" s="227">
        <f>ROUND(I355*H355,2)</f>
        <v>0</v>
      </c>
      <c r="BL355" s="20" t="s">
        <v>244</v>
      </c>
      <c r="BM355" s="226" t="s">
        <v>537</v>
      </c>
    </row>
    <row r="356" s="13" customFormat="1">
      <c r="A356" s="13"/>
      <c r="B356" s="233"/>
      <c r="C356" s="234"/>
      <c r="D356" s="235" t="s">
        <v>152</v>
      </c>
      <c r="E356" s="236" t="s">
        <v>19</v>
      </c>
      <c r="F356" s="237" t="s">
        <v>382</v>
      </c>
      <c r="G356" s="234"/>
      <c r="H356" s="236" t="s">
        <v>19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152</v>
      </c>
      <c r="AU356" s="243" t="s">
        <v>84</v>
      </c>
      <c r="AV356" s="13" t="s">
        <v>78</v>
      </c>
      <c r="AW356" s="13" t="s">
        <v>33</v>
      </c>
      <c r="AX356" s="13" t="s">
        <v>71</v>
      </c>
      <c r="AY356" s="243" t="s">
        <v>141</v>
      </c>
    </row>
    <row r="357" s="14" customFormat="1">
      <c r="A357" s="14"/>
      <c r="B357" s="244"/>
      <c r="C357" s="245"/>
      <c r="D357" s="235" t="s">
        <v>152</v>
      </c>
      <c r="E357" s="246" t="s">
        <v>19</v>
      </c>
      <c r="F357" s="247" t="s">
        <v>538</v>
      </c>
      <c r="G357" s="245"/>
      <c r="H357" s="248">
        <v>0.45300000000000001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152</v>
      </c>
      <c r="AU357" s="254" t="s">
        <v>84</v>
      </c>
      <c r="AV357" s="14" t="s">
        <v>84</v>
      </c>
      <c r="AW357" s="14" t="s">
        <v>33</v>
      </c>
      <c r="AX357" s="14" t="s">
        <v>71</v>
      </c>
      <c r="AY357" s="254" t="s">
        <v>141</v>
      </c>
    </row>
    <row r="358" s="14" customFormat="1">
      <c r="A358" s="14"/>
      <c r="B358" s="244"/>
      <c r="C358" s="245"/>
      <c r="D358" s="235" t="s">
        <v>152</v>
      </c>
      <c r="E358" s="246" t="s">
        <v>19</v>
      </c>
      <c r="F358" s="247" t="s">
        <v>539</v>
      </c>
      <c r="G358" s="245"/>
      <c r="H358" s="248">
        <v>0.441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4" t="s">
        <v>152</v>
      </c>
      <c r="AU358" s="254" t="s">
        <v>84</v>
      </c>
      <c r="AV358" s="14" t="s">
        <v>84</v>
      </c>
      <c r="AW358" s="14" t="s">
        <v>33</v>
      </c>
      <c r="AX358" s="14" t="s">
        <v>71</v>
      </c>
      <c r="AY358" s="254" t="s">
        <v>141</v>
      </c>
    </row>
    <row r="359" s="15" customFormat="1">
      <c r="A359" s="15"/>
      <c r="B359" s="255"/>
      <c r="C359" s="256"/>
      <c r="D359" s="235" t="s">
        <v>152</v>
      </c>
      <c r="E359" s="257" t="s">
        <v>19</v>
      </c>
      <c r="F359" s="258" t="s">
        <v>155</v>
      </c>
      <c r="G359" s="256"/>
      <c r="H359" s="259">
        <v>0.89400000000000002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5" t="s">
        <v>152</v>
      </c>
      <c r="AU359" s="265" t="s">
        <v>84</v>
      </c>
      <c r="AV359" s="15" t="s">
        <v>148</v>
      </c>
      <c r="AW359" s="15" t="s">
        <v>33</v>
      </c>
      <c r="AX359" s="15" t="s">
        <v>78</v>
      </c>
      <c r="AY359" s="265" t="s">
        <v>141</v>
      </c>
    </row>
    <row r="360" s="14" customFormat="1">
      <c r="A360" s="14"/>
      <c r="B360" s="244"/>
      <c r="C360" s="245"/>
      <c r="D360" s="235" t="s">
        <v>152</v>
      </c>
      <c r="E360" s="245"/>
      <c r="F360" s="247" t="s">
        <v>540</v>
      </c>
      <c r="G360" s="245"/>
      <c r="H360" s="248">
        <v>0.98299999999999998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152</v>
      </c>
      <c r="AU360" s="254" t="s">
        <v>84</v>
      </c>
      <c r="AV360" s="14" t="s">
        <v>84</v>
      </c>
      <c r="AW360" s="14" t="s">
        <v>4</v>
      </c>
      <c r="AX360" s="14" t="s">
        <v>78</v>
      </c>
      <c r="AY360" s="254" t="s">
        <v>141</v>
      </c>
    </row>
    <row r="361" s="2" customFormat="1" ht="24.15" customHeight="1">
      <c r="A361" s="41"/>
      <c r="B361" s="42"/>
      <c r="C361" s="215" t="s">
        <v>541</v>
      </c>
      <c r="D361" s="215" t="s">
        <v>143</v>
      </c>
      <c r="E361" s="216" t="s">
        <v>542</v>
      </c>
      <c r="F361" s="217" t="s">
        <v>543</v>
      </c>
      <c r="G361" s="218" t="s">
        <v>165</v>
      </c>
      <c r="H361" s="219">
        <v>29.103999999999999</v>
      </c>
      <c r="I361" s="220"/>
      <c r="J361" s="221">
        <f>ROUND(I361*H361,2)</f>
        <v>0</v>
      </c>
      <c r="K361" s="217" t="s">
        <v>147</v>
      </c>
      <c r="L361" s="47"/>
      <c r="M361" s="222" t="s">
        <v>19</v>
      </c>
      <c r="N361" s="223" t="s">
        <v>43</v>
      </c>
      <c r="O361" s="87"/>
      <c r="P361" s="224">
        <f>O361*H361</f>
        <v>0</v>
      </c>
      <c r="Q361" s="224">
        <v>0.00019000000000000001</v>
      </c>
      <c r="R361" s="224">
        <f>Q361*H361</f>
        <v>0.0055297599999999999</v>
      </c>
      <c r="S361" s="224">
        <v>0</v>
      </c>
      <c r="T361" s="225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26" t="s">
        <v>244</v>
      </c>
      <c r="AT361" s="226" t="s">
        <v>143</v>
      </c>
      <c r="AU361" s="226" t="s">
        <v>84</v>
      </c>
      <c r="AY361" s="20" t="s">
        <v>141</v>
      </c>
      <c r="BE361" s="227">
        <f>IF(N361="základní",J361,0)</f>
        <v>0</v>
      </c>
      <c r="BF361" s="227">
        <f>IF(N361="snížená",J361,0)</f>
        <v>0</v>
      </c>
      <c r="BG361" s="227">
        <f>IF(N361="zákl. přenesená",J361,0)</f>
        <v>0</v>
      </c>
      <c r="BH361" s="227">
        <f>IF(N361="sníž. přenesená",J361,0)</f>
        <v>0</v>
      </c>
      <c r="BI361" s="227">
        <f>IF(N361="nulová",J361,0)</f>
        <v>0</v>
      </c>
      <c r="BJ361" s="20" t="s">
        <v>84</v>
      </c>
      <c r="BK361" s="227">
        <f>ROUND(I361*H361,2)</f>
        <v>0</v>
      </c>
      <c r="BL361" s="20" t="s">
        <v>244</v>
      </c>
      <c r="BM361" s="226" t="s">
        <v>544</v>
      </c>
    </row>
    <row r="362" s="2" customFormat="1">
      <c r="A362" s="41"/>
      <c r="B362" s="42"/>
      <c r="C362" s="43"/>
      <c r="D362" s="228" t="s">
        <v>150</v>
      </c>
      <c r="E362" s="43"/>
      <c r="F362" s="229" t="s">
        <v>545</v>
      </c>
      <c r="G362" s="43"/>
      <c r="H362" s="43"/>
      <c r="I362" s="230"/>
      <c r="J362" s="43"/>
      <c r="K362" s="43"/>
      <c r="L362" s="47"/>
      <c r="M362" s="231"/>
      <c r="N362" s="232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150</v>
      </c>
      <c r="AU362" s="20" t="s">
        <v>84</v>
      </c>
    </row>
    <row r="363" s="13" customFormat="1">
      <c r="A363" s="13"/>
      <c r="B363" s="233"/>
      <c r="C363" s="234"/>
      <c r="D363" s="235" t="s">
        <v>152</v>
      </c>
      <c r="E363" s="236" t="s">
        <v>19</v>
      </c>
      <c r="F363" s="237" t="s">
        <v>382</v>
      </c>
      <c r="G363" s="234"/>
      <c r="H363" s="236" t="s">
        <v>19</v>
      </c>
      <c r="I363" s="238"/>
      <c r="J363" s="234"/>
      <c r="K363" s="234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152</v>
      </c>
      <c r="AU363" s="243" t="s">
        <v>84</v>
      </c>
      <c r="AV363" s="13" t="s">
        <v>78</v>
      </c>
      <c r="AW363" s="13" t="s">
        <v>33</v>
      </c>
      <c r="AX363" s="13" t="s">
        <v>71</v>
      </c>
      <c r="AY363" s="243" t="s">
        <v>141</v>
      </c>
    </row>
    <row r="364" s="14" customFormat="1">
      <c r="A364" s="14"/>
      <c r="B364" s="244"/>
      <c r="C364" s="245"/>
      <c r="D364" s="235" t="s">
        <v>152</v>
      </c>
      <c r="E364" s="246" t="s">
        <v>19</v>
      </c>
      <c r="F364" s="247" t="s">
        <v>546</v>
      </c>
      <c r="G364" s="245"/>
      <c r="H364" s="248">
        <v>14.752000000000001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152</v>
      </c>
      <c r="AU364" s="254" t="s">
        <v>84</v>
      </c>
      <c r="AV364" s="14" t="s">
        <v>84</v>
      </c>
      <c r="AW364" s="14" t="s">
        <v>33</v>
      </c>
      <c r="AX364" s="14" t="s">
        <v>71</v>
      </c>
      <c r="AY364" s="254" t="s">
        <v>141</v>
      </c>
    </row>
    <row r="365" s="14" customFormat="1">
      <c r="A365" s="14"/>
      <c r="B365" s="244"/>
      <c r="C365" s="245"/>
      <c r="D365" s="235" t="s">
        <v>152</v>
      </c>
      <c r="E365" s="246" t="s">
        <v>19</v>
      </c>
      <c r="F365" s="247" t="s">
        <v>547</v>
      </c>
      <c r="G365" s="245"/>
      <c r="H365" s="248">
        <v>14.352</v>
      </c>
      <c r="I365" s="249"/>
      <c r="J365" s="245"/>
      <c r="K365" s="245"/>
      <c r="L365" s="250"/>
      <c r="M365" s="251"/>
      <c r="N365" s="252"/>
      <c r="O365" s="252"/>
      <c r="P365" s="252"/>
      <c r="Q365" s="252"/>
      <c r="R365" s="252"/>
      <c r="S365" s="252"/>
      <c r="T365" s="25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4" t="s">
        <v>152</v>
      </c>
      <c r="AU365" s="254" t="s">
        <v>84</v>
      </c>
      <c r="AV365" s="14" t="s">
        <v>84</v>
      </c>
      <c r="AW365" s="14" t="s">
        <v>33</v>
      </c>
      <c r="AX365" s="14" t="s">
        <v>71</v>
      </c>
      <c r="AY365" s="254" t="s">
        <v>141</v>
      </c>
    </row>
    <row r="366" s="15" customFormat="1">
      <c r="A366" s="15"/>
      <c r="B366" s="255"/>
      <c r="C366" s="256"/>
      <c r="D366" s="235" t="s">
        <v>152</v>
      </c>
      <c r="E366" s="257" t="s">
        <v>19</v>
      </c>
      <c r="F366" s="258" t="s">
        <v>155</v>
      </c>
      <c r="G366" s="256"/>
      <c r="H366" s="259">
        <v>29.103999999999999</v>
      </c>
      <c r="I366" s="260"/>
      <c r="J366" s="256"/>
      <c r="K366" s="256"/>
      <c r="L366" s="261"/>
      <c r="M366" s="262"/>
      <c r="N366" s="263"/>
      <c r="O366" s="263"/>
      <c r="P366" s="263"/>
      <c r="Q366" s="263"/>
      <c r="R366" s="263"/>
      <c r="S366" s="263"/>
      <c r="T366" s="264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5" t="s">
        <v>152</v>
      </c>
      <c r="AU366" s="265" t="s">
        <v>84</v>
      </c>
      <c r="AV366" s="15" t="s">
        <v>148</v>
      </c>
      <c r="AW366" s="15" t="s">
        <v>33</v>
      </c>
      <c r="AX366" s="15" t="s">
        <v>78</v>
      </c>
      <c r="AY366" s="265" t="s">
        <v>141</v>
      </c>
    </row>
    <row r="367" s="2" customFormat="1" ht="16.5" customHeight="1">
      <c r="A367" s="41"/>
      <c r="B367" s="42"/>
      <c r="C367" s="284" t="s">
        <v>548</v>
      </c>
      <c r="D367" s="284" t="s">
        <v>395</v>
      </c>
      <c r="E367" s="285" t="s">
        <v>396</v>
      </c>
      <c r="F367" s="286" t="s">
        <v>397</v>
      </c>
      <c r="G367" s="287" t="s">
        <v>165</v>
      </c>
      <c r="H367" s="288">
        <v>30.559000000000001</v>
      </c>
      <c r="I367" s="289"/>
      <c r="J367" s="290">
        <f>ROUND(I367*H367,2)</f>
        <v>0</v>
      </c>
      <c r="K367" s="286" t="s">
        <v>147</v>
      </c>
      <c r="L367" s="291"/>
      <c r="M367" s="292" t="s">
        <v>19</v>
      </c>
      <c r="N367" s="293" t="s">
        <v>43</v>
      </c>
      <c r="O367" s="87"/>
      <c r="P367" s="224">
        <f>O367*H367</f>
        <v>0</v>
      </c>
      <c r="Q367" s="224">
        <v>0.0018</v>
      </c>
      <c r="R367" s="224">
        <f>Q367*H367</f>
        <v>0.055006199999999998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418</v>
      </c>
      <c r="AT367" s="226" t="s">
        <v>395</v>
      </c>
      <c r="AU367" s="226" t="s">
        <v>84</v>
      </c>
      <c r="AY367" s="20" t="s">
        <v>141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84</v>
      </c>
      <c r="BK367" s="227">
        <f>ROUND(I367*H367,2)</f>
        <v>0</v>
      </c>
      <c r="BL367" s="20" t="s">
        <v>244</v>
      </c>
      <c r="BM367" s="226" t="s">
        <v>549</v>
      </c>
    </row>
    <row r="368" s="13" customFormat="1">
      <c r="A368" s="13"/>
      <c r="B368" s="233"/>
      <c r="C368" s="234"/>
      <c r="D368" s="235" t="s">
        <v>152</v>
      </c>
      <c r="E368" s="236" t="s">
        <v>19</v>
      </c>
      <c r="F368" s="237" t="s">
        <v>382</v>
      </c>
      <c r="G368" s="234"/>
      <c r="H368" s="236" t="s">
        <v>19</v>
      </c>
      <c r="I368" s="238"/>
      <c r="J368" s="234"/>
      <c r="K368" s="234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152</v>
      </c>
      <c r="AU368" s="243" t="s">
        <v>84</v>
      </c>
      <c r="AV368" s="13" t="s">
        <v>78</v>
      </c>
      <c r="AW368" s="13" t="s">
        <v>33</v>
      </c>
      <c r="AX368" s="13" t="s">
        <v>71</v>
      </c>
      <c r="AY368" s="243" t="s">
        <v>141</v>
      </c>
    </row>
    <row r="369" s="14" customFormat="1">
      <c r="A369" s="14"/>
      <c r="B369" s="244"/>
      <c r="C369" s="245"/>
      <c r="D369" s="235" t="s">
        <v>152</v>
      </c>
      <c r="E369" s="246" t="s">
        <v>19</v>
      </c>
      <c r="F369" s="247" t="s">
        <v>546</v>
      </c>
      <c r="G369" s="245"/>
      <c r="H369" s="248">
        <v>14.752000000000001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152</v>
      </c>
      <c r="AU369" s="254" t="s">
        <v>84</v>
      </c>
      <c r="AV369" s="14" t="s">
        <v>84</v>
      </c>
      <c r="AW369" s="14" t="s">
        <v>33</v>
      </c>
      <c r="AX369" s="14" t="s">
        <v>71</v>
      </c>
      <c r="AY369" s="254" t="s">
        <v>141</v>
      </c>
    </row>
    <row r="370" s="14" customFormat="1">
      <c r="A370" s="14"/>
      <c r="B370" s="244"/>
      <c r="C370" s="245"/>
      <c r="D370" s="235" t="s">
        <v>152</v>
      </c>
      <c r="E370" s="246" t="s">
        <v>19</v>
      </c>
      <c r="F370" s="247" t="s">
        <v>547</v>
      </c>
      <c r="G370" s="245"/>
      <c r="H370" s="248">
        <v>14.352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152</v>
      </c>
      <c r="AU370" s="254" t="s">
        <v>84</v>
      </c>
      <c r="AV370" s="14" t="s">
        <v>84</v>
      </c>
      <c r="AW370" s="14" t="s">
        <v>33</v>
      </c>
      <c r="AX370" s="14" t="s">
        <v>71</v>
      </c>
      <c r="AY370" s="254" t="s">
        <v>141</v>
      </c>
    </row>
    <row r="371" s="15" customFormat="1">
      <c r="A371" s="15"/>
      <c r="B371" s="255"/>
      <c r="C371" s="256"/>
      <c r="D371" s="235" t="s">
        <v>152</v>
      </c>
      <c r="E371" s="257" t="s">
        <v>19</v>
      </c>
      <c r="F371" s="258" t="s">
        <v>155</v>
      </c>
      <c r="G371" s="256"/>
      <c r="H371" s="259">
        <v>29.103999999999999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5" t="s">
        <v>152</v>
      </c>
      <c r="AU371" s="265" t="s">
        <v>84</v>
      </c>
      <c r="AV371" s="15" t="s">
        <v>148</v>
      </c>
      <c r="AW371" s="15" t="s">
        <v>33</v>
      </c>
      <c r="AX371" s="15" t="s">
        <v>78</v>
      </c>
      <c r="AY371" s="265" t="s">
        <v>141</v>
      </c>
    </row>
    <row r="372" s="14" customFormat="1">
      <c r="A372" s="14"/>
      <c r="B372" s="244"/>
      <c r="C372" s="245"/>
      <c r="D372" s="235" t="s">
        <v>152</v>
      </c>
      <c r="E372" s="245"/>
      <c r="F372" s="247" t="s">
        <v>550</v>
      </c>
      <c r="G372" s="245"/>
      <c r="H372" s="248">
        <v>30.559000000000001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152</v>
      </c>
      <c r="AU372" s="254" t="s">
        <v>84</v>
      </c>
      <c r="AV372" s="14" t="s">
        <v>84</v>
      </c>
      <c r="AW372" s="14" t="s">
        <v>4</v>
      </c>
      <c r="AX372" s="14" t="s">
        <v>78</v>
      </c>
      <c r="AY372" s="254" t="s">
        <v>141</v>
      </c>
    </row>
    <row r="373" s="2" customFormat="1" ht="37.8" customHeight="1">
      <c r="A373" s="41"/>
      <c r="B373" s="42"/>
      <c r="C373" s="215" t="s">
        <v>551</v>
      </c>
      <c r="D373" s="215" t="s">
        <v>143</v>
      </c>
      <c r="E373" s="216" t="s">
        <v>552</v>
      </c>
      <c r="F373" s="217" t="s">
        <v>553</v>
      </c>
      <c r="G373" s="218" t="s">
        <v>165</v>
      </c>
      <c r="H373" s="219">
        <v>275.74900000000002</v>
      </c>
      <c r="I373" s="220"/>
      <c r="J373" s="221">
        <f>ROUND(I373*H373,2)</f>
        <v>0</v>
      </c>
      <c r="K373" s="217" t="s">
        <v>147</v>
      </c>
      <c r="L373" s="47"/>
      <c r="M373" s="222" t="s">
        <v>19</v>
      </c>
      <c r="N373" s="223" t="s">
        <v>43</v>
      </c>
      <c r="O373" s="87"/>
      <c r="P373" s="224">
        <f>O373*H373</f>
        <v>0</v>
      </c>
      <c r="Q373" s="224">
        <v>0.00020000000000000001</v>
      </c>
      <c r="R373" s="224">
        <f>Q373*H373</f>
        <v>0.055149800000000006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244</v>
      </c>
      <c r="AT373" s="226" t="s">
        <v>143</v>
      </c>
      <c r="AU373" s="226" t="s">
        <v>84</v>
      </c>
      <c r="AY373" s="20" t="s">
        <v>141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84</v>
      </c>
      <c r="BK373" s="227">
        <f>ROUND(I373*H373,2)</f>
        <v>0</v>
      </c>
      <c r="BL373" s="20" t="s">
        <v>244</v>
      </c>
      <c r="BM373" s="226" t="s">
        <v>554</v>
      </c>
    </row>
    <row r="374" s="2" customFormat="1">
      <c r="A374" s="41"/>
      <c r="B374" s="42"/>
      <c r="C374" s="43"/>
      <c r="D374" s="228" t="s">
        <v>150</v>
      </c>
      <c r="E374" s="43"/>
      <c r="F374" s="229" t="s">
        <v>555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150</v>
      </c>
      <c r="AU374" s="20" t="s">
        <v>84</v>
      </c>
    </row>
    <row r="375" s="13" customFormat="1">
      <c r="A375" s="13"/>
      <c r="B375" s="233"/>
      <c r="C375" s="234"/>
      <c r="D375" s="235" t="s">
        <v>152</v>
      </c>
      <c r="E375" s="236" t="s">
        <v>19</v>
      </c>
      <c r="F375" s="237" t="s">
        <v>382</v>
      </c>
      <c r="G375" s="234"/>
      <c r="H375" s="236" t="s">
        <v>19</v>
      </c>
      <c r="I375" s="238"/>
      <c r="J375" s="234"/>
      <c r="K375" s="234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152</v>
      </c>
      <c r="AU375" s="243" t="s">
        <v>84</v>
      </c>
      <c r="AV375" s="13" t="s">
        <v>78</v>
      </c>
      <c r="AW375" s="13" t="s">
        <v>33</v>
      </c>
      <c r="AX375" s="13" t="s">
        <v>71</v>
      </c>
      <c r="AY375" s="243" t="s">
        <v>141</v>
      </c>
    </row>
    <row r="376" s="14" customFormat="1">
      <c r="A376" s="14"/>
      <c r="B376" s="244"/>
      <c r="C376" s="245"/>
      <c r="D376" s="235" t="s">
        <v>152</v>
      </c>
      <c r="E376" s="246" t="s">
        <v>19</v>
      </c>
      <c r="F376" s="247" t="s">
        <v>490</v>
      </c>
      <c r="G376" s="245"/>
      <c r="H376" s="248">
        <v>167.78700000000001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152</v>
      </c>
      <c r="AU376" s="254" t="s">
        <v>84</v>
      </c>
      <c r="AV376" s="14" t="s">
        <v>84</v>
      </c>
      <c r="AW376" s="14" t="s">
        <v>33</v>
      </c>
      <c r="AX376" s="14" t="s">
        <v>71</v>
      </c>
      <c r="AY376" s="254" t="s">
        <v>141</v>
      </c>
    </row>
    <row r="377" s="14" customFormat="1">
      <c r="A377" s="14"/>
      <c r="B377" s="244"/>
      <c r="C377" s="245"/>
      <c r="D377" s="235" t="s">
        <v>152</v>
      </c>
      <c r="E377" s="246" t="s">
        <v>19</v>
      </c>
      <c r="F377" s="247" t="s">
        <v>170</v>
      </c>
      <c r="G377" s="245"/>
      <c r="H377" s="248">
        <v>-11.234999999999999</v>
      </c>
      <c r="I377" s="249"/>
      <c r="J377" s="245"/>
      <c r="K377" s="245"/>
      <c r="L377" s="250"/>
      <c r="M377" s="251"/>
      <c r="N377" s="252"/>
      <c r="O377" s="252"/>
      <c r="P377" s="252"/>
      <c r="Q377" s="252"/>
      <c r="R377" s="252"/>
      <c r="S377" s="252"/>
      <c r="T377" s="25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4" t="s">
        <v>152</v>
      </c>
      <c r="AU377" s="254" t="s">
        <v>84</v>
      </c>
      <c r="AV377" s="14" t="s">
        <v>84</v>
      </c>
      <c r="AW377" s="14" t="s">
        <v>33</v>
      </c>
      <c r="AX377" s="14" t="s">
        <v>71</v>
      </c>
      <c r="AY377" s="254" t="s">
        <v>141</v>
      </c>
    </row>
    <row r="378" s="14" customFormat="1">
      <c r="A378" s="14"/>
      <c r="B378" s="244"/>
      <c r="C378" s="245"/>
      <c r="D378" s="235" t="s">
        <v>152</v>
      </c>
      <c r="E378" s="246" t="s">
        <v>19</v>
      </c>
      <c r="F378" s="247" t="s">
        <v>491</v>
      </c>
      <c r="G378" s="245"/>
      <c r="H378" s="248">
        <v>157.84700000000001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4" t="s">
        <v>152</v>
      </c>
      <c r="AU378" s="254" t="s">
        <v>84</v>
      </c>
      <c r="AV378" s="14" t="s">
        <v>84</v>
      </c>
      <c r="AW378" s="14" t="s">
        <v>33</v>
      </c>
      <c r="AX378" s="14" t="s">
        <v>71</v>
      </c>
      <c r="AY378" s="254" t="s">
        <v>141</v>
      </c>
    </row>
    <row r="379" s="14" customFormat="1">
      <c r="A379" s="14"/>
      <c r="B379" s="244"/>
      <c r="C379" s="245"/>
      <c r="D379" s="235" t="s">
        <v>152</v>
      </c>
      <c r="E379" s="246" t="s">
        <v>19</v>
      </c>
      <c r="F379" s="247" t="s">
        <v>172</v>
      </c>
      <c r="G379" s="245"/>
      <c r="H379" s="248">
        <v>-38.649999999999999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152</v>
      </c>
      <c r="AU379" s="254" t="s">
        <v>84</v>
      </c>
      <c r="AV379" s="14" t="s">
        <v>84</v>
      </c>
      <c r="AW379" s="14" t="s">
        <v>33</v>
      </c>
      <c r="AX379" s="14" t="s">
        <v>71</v>
      </c>
      <c r="AY379" s="254" t="s">
        <v>141</v>
      </c>
    </row>
    <row r="380" s="15" customFormat="1">
      <c r="A380" s="15"/>
      <c r="B380" s="255"/>
      <c r="C380" s="256"/>
      <c r="D380" s="235" t="s">
        <v>152</v>
      </c>
      <c r="E380" s="257" t="s">
        <v>19</v>
      </c>
      <c r="F380" s="258" t="s">
        <v>155</v>
      </c>
      <c r="G380" s="256"/>
      <c r="H380" s="259">
        <v>275.74900000000002</v>
      </c>
      <c r="I380" s="260"/>
      <c r="J380" s="256"/>
      <c r="K380" s="256"/>
      <c r="L380" s="261"/>
      <c r="M380" s="262"/>
      <c r="N380" s="263"/>
      <c r="O380" s="263"/>
      <c r="P380" s="263"/>
      <c r="Q380" s="263"/>
      <c r="R380" s="263"/>
      <c r="S380" s="263"/>
      <c r="T380" s="264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5" t="s">
        <v>152</v>
      </c>
      <c r="AU380" s="265" t="s">
        <v>84</v>
      </c>
      <c r="AV380" s="15" t="s">
        <v>148</v>
      </c>
      <c r="AW380" s="15" t="s">
        <v>33</v>
      </c>
      <c r="AX380" s="15" t="s">
        <v>78</v>
      </c>
      <c r="AY380" s="265" t="s">
        <v>141</v>
      </c>
    </row>
    <row r="381" s="2" customFormat="1" ht="24.15" customHeight="1">
      <c r="A381" s="41"/>
      <c r="B381" s="42"/>
      <c r="C381" s="215" t="s">
        <v>556</v>
      </c>
      <c r="D381" s="215" t="s">
        <v>143</v>
      </c>
      <c r="E381" s="216" t="s">
        <v>557</v>
      </c>
      <c r="F381" s="217" t="s">
        <v>558</v>
      </c>
      <c r="G381" s="218" t="s">
        <v>203</v>
      </c>
      <c r="H381" s="219">
        <v>2.6259999999999999</v>
      </c>
      <c r="I381" s="220"/>
      <c r="J381" s="221">
        <f>ROUND(I381*H381,2)</f>
        <v>0</v>
      </c>
      <c r="K381" s="217" t="s">
        <v>147</v>
      </c>
      <c r="L381" s="47"/>
      <c r="M381" s="222" t="s">
        <v>19</v>
      </c>
      <c r="N381" s="223" t="s">
        <v>43</v>
      </c>
      <c r="O381" s="87"/>
      <c r="P381" s="224">
        <f>O381*H381</f>
        <v>0</v>
      </c>
      <c r="Q381" s="224">
        <v>0</v>
      </c>
      <c r="R381" s="224">
        <f>Q381*H381</f>
        <v>0</v>
      </c>
      <c r="S381" s="224">
        <v>0</v>
      </c>
      <c r="T381" s="225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26" t="s">
        <v>244</v>
      </c>
      <c r="AT381" s="226" t="s">
        <v>143</v>
      </c>
      <c r="AU381" s="226" t="s">
        <v>84</v>
      </c>
      <c r="AY381" s="20" t="s">
        <v>141</v>
      </c>
      <c r="BE381" s="227">
        <f>IF(N381="základní",J381,0)</f>
        <v>0</v>
      </c>
      <c r="BF381" s="227">
        <f>IF(N381="snížená",J381,0)</f>
        <v>0</v>
      </c>
      <c r="BG381" s="227">
        <f>IF(N381="zákl. přenesená",J381,0)</f>
        <v>0</v>
      </c>
      <c r="BH381" s="227">
        <f>IF(N381="sníž. přenesená",J381,0)</f>
        <v>0</v>
      </c>
      <c r="BI381" s="227">
        <f>IF(N381="nulová",J381,0)</f>
        <v>0</v>
      </c>
      <c r="BJ381" s="20" t="s">
        <v>84</v>
      </c>
      <c r="BK381" s="227">
        <f>ROUND(I381*H381,2)</f>
        <v>0</v>
      </c>
      <c r="BL381" s="20" t="s">
        <v>244</v>
      </c>
      <c r="BM381" s="226" t="s">
        <v>559</v>
      </c>
    </row>
    <row r="382" s="2" customFormat="1">
      <c r="A382" s="41"/>
      <c r="B382" s="42"/>
      <c r="C382" s="43"/>
      <c r="D382" s="228" t="s">
        <v>150</v>
      </c>
      <c r="E382" s="43"/>
      <c r="F382" s="229" t="s">
        <v>560</v>
      </c>
      <c r="G382" s="43"/>
      <c r="H382" s="43"/>
      <c r="I382" s="230"/>
      <c r="J382" s="43"/>
      <c r="K382" s="43"/>
      <c r="L382" s="47"/>
      <c r="M382" s="231"/>
      <c r="N382" s="232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150</v>
      </c>
      <c r="AU382" s="20" t="s">
        <v>84</v>
      </c>
    </row>
    <row r="383" s="12" customFormat="1" ht="22.8" customHeight="1">
      <c r="A383" s="12"/>
      <c r="B383" s="199"/>
      <c r="C383" s="200"/>
      <c r="D383" s="201" t="s">
        <v>70</v>
      </c>
      <c r="E383" s="213" t="s">
        <v>561</v>
      </c>
      <c r="F383" s="213" t="s">
        <v>562</v>
      </c>
      <c r="G383" s="200"/>
      <c r="H383" s="200"/>
      <c r="I383" s="203"/>
      <c r="J383" s="214">
        <f>BK383</f>
        <v>0</v>
      </c>
      <c r="K383" s="200"/>
      <c r="L383" s="205"/>
      <c r="M383" s="206"/>
      <c r="N383" s="207"/>
      <c r="O383" s="207"/>
      <c r="P383" s="208">
        <f>SUM(P384:P391)</f>
        <v>0</v>
      </c>
      <c r="Q383" s="207"/>
      <c r="R383" s="208">
        <f>SUM(R384:R391)</f>
        <v>0.28839159999999997</v>
      </c>
      <c r="S383" s="207"/>
      <c r="T383" s="209">
        <f>SUM(T384:T391)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0" t="s">
        <v>84</v>
      </c>
      <c r="AT383" s="211" t="s">
        <v>70</v>
      </c>
      <c r="AU383" s="211" t="s">
        <v>78</v>
      </c>
      <c r="AY383" s="210" t="s">
        <v>141</v>
      </c>
      <c r="BK383" s="212">
        <f>SUM(BK384:BK391)</f>
        <v>0</v>
      </c>
    </row>
    <row r="384" s="2" customFormat="1" ht="24.15" customHeight="1">
      <c r="A384" s="41"/>
      <c r="B384" s="42"/>
      <c r="C384" s="215" t="s">
        <v>563</v>
      </c>
      <c r="D384" s="215" t="s">
        <v>143</v>
      </c>
      <c r="E384" s="216" t="s">
        <v>564</v>
      </c>
      <c r="F384" s="217" t="s">
        <v>565</v>
      </c>
      <c r="G384" s="218" t="s">
        <v>165</v>
      </c>
      <c r="H384" s="219">
        <v>17.780000000000001</v>
      </c>
      <c r="I384" s="220"/>
      <c r="J384" s="221">
        <f>ROUND(I384*H384,2)</f>
        <v>0</v>
      </c>
      <c r="K384" s="217" t="s">
        <v>147</v>
      </c>
      <c r="L384" s="47"/>
      <c r="M384" s="222" t="s">
        <v>19</v>
      </c>
      <c r="N384" s="223" t="s">
        <v>43</v>
      </c>
      <c r="O384" s="87"/>
      <c r="P384" s="224">
        <f>O384*H384</f>
        <v>0</v>
      </c>
      <c r="Q384" s="224">
        <v>0.016219999999999998</v>
      </c>
      <c r="R384" s="224">
        <f>Q384*H384</f>
        <v>0.28839159999999997</v>
      </c>
      <c r="S384" s="224">
        <v>0</v>
      </c>
      <c r="T384" s="225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26" t="s">
        <v>244</v>
      </c>
      <c r="AT384" s="226" t="s">
        <v>143</v>
      </c>
      <c r="AU384" s="226" t="s">
        <v>84</v>
      </c>
      <c r="AY384" s="20" t="s">
        <v>141</v>
      </c>
      <c r="BE384" s="227">
        <f>IF(N384="základní",J384,0)</f>
        <v>0</v>
      </c>
      <c r="BF384" s="227">
        <f>IF(N384="snížená",J384,0)</f>
        <v>0</v>
      </c>
      <c r="BG384" s="227">
        <f>IF(N384="zákl. přenesená",J384,0)</f>
        <v>0</v>
      </c>
      <c r="BH384" s="227">
        <f>IF(N384="sníž. přenesená",J384,0)</f>
        <v>0</v>
      </c>
      <c r="BI384" s="227">
        <f>IF(N384="nulová",J384,0)</f>
        <v>0</v>
      </c>
      <c r="BJ384" s="20" t="s">
        <v>84</v>
      </c>
      <c r="BK384" s="227">
        <f>ROUND(I384*H384,2)</f>
        <v>0</v>
      </c>
      <c r="BL384" s="20" t="s">
        <v>244</v>
      </c>
      <c r="BM384" s="226" t="s">
        <v>566</v>
      </c>
    </row>
    <row r="385" s="2" customFormat="1">
      <c r="A385" s="41"/>
      <c r="B385" s="42"/>
      <c r="C385" s="43"/>
      <c r="D385" s="228" t="s">
        <v>150</v>
      </c>
      <c r="E385" s="43"/>
      <c r="F385" s="229" t="s">
        <v>567</v>
      </c>
      <c r="G385" s="43"/>
      <c r="H385" s="43"/>
      <c r="I385" s="230"/>
      <c r="J385" s="43"/>
      <c r="K385" s="43"/>
      <c r="L385" s="47"/>
      <c r="M385" s="231"/>
      <c r="N385" s="232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150</v>
      </c>
      <c r="AU385" s="20" t="s">
        <v>84</v>
      </c>
    </row>
    <row r="386" s="13" customFormat="1">
      <c r="A386" s="13"/>
      <c r="B386" s="233"/>
      <c r="C386" s="234"/>
      <c r="D386" s="235" t="s">
        <v>152</v>
      </c>
      <c r="E386" s="236" t="s">
        <v>19</v>
      </c>
      <c r="F386" s="237" t="s">
        <v>382</v>
      </c>
      <c r="G386" s="234"/>
      <c r="H386" s="236" t="s">
        <v>19</v>
      </c>
      <c r="I386" s="238"/>
      <c r="J386" s="234"/>
      <c r="K386" s="234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152</v>
      </c>
      <c r="AU386" s="243" t="s">
        <v>84</v>
      </c>
      <c r="AV386" s="13" t="s">
        <v>78</v>
      </c>
      <c r="AW386" s="13" t="s">
        <v>33</v>
      </c>
      <c r="AX386" s="13" t="s">
        <v>71</v>
      </c>
      <c r="AY386" s="243" t="s">
        <v>141</v>
      </c>
    </row>
    <row r="387" s="14" customFormat="1">
      <c r="A387" s="14"/>
      <c r="B387" s="244"/>
      <c r="C387" s="245"/>
      <c r="D387" s="235" t="s">
        <v>152</v>
      </c>
      <c r="E387" s="246" t="s">
        <v>19</v>
      </c>
      <c r="F387" s="247" t="s">
        <v>568</v>
      </c>
      <c r="G387" s="245"/>
      <c r="H387" s="248">
        <v>9.0099999999999998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4" t="s">
        <v>152</v>
      </c>
      <c r="AU387" s="254" t="s">
        <v>84</v>
      </c>
      <c r="AV387" s="14" t="s">
        <v>84</v>
      </c>
      <c r="AW387" s="14" t="s">
        <v>33</v>
      </c>
      <c r="AX387" s="14" t="s">
        <v>71</v>
      </c>
      <c r="AY387" s="254" t="s">
        <v>141</v>
      </c>
    </row>
    <row r="388" s="14" customFormat="1">
      <c r="A388" s="14"/>
      <c r="B388" s="244"/>
      <c r="C388" s="245"/>
      <c r="D388" s="235" t="s">
        <v>152</v>
      </c>
      <c r="E388" s="246" t="s">
        <v>19</v>
      </c>
      <c r="F388" s="247" t="s">
        <v>569</v>
      </c>
      <c r="G388" s="245"/>
      <c r="H388" s="248">
        <v>8.7699999999999996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152</v>
      </c>
      <c r="AU388" s="254" t="s">
        <v>84</v>
      </c>
      <c r="AV388" s="14" t="s">
        <v>84</v>
      </c>
      <c r="AW388" s="14" t="s">
        <v>33</v>
      </c>
      <c r="AX388" s="14" t="s">
        <v>71</v>
      </c>
      <c r="AY388" s="254" t="s">
        <v>141</v>
      </c>
    </row>
    <row r="389" s="15" customFormat="1">
      <c r="A389" s="15"/>
      <c r="B389" s="255"/>
      <c r="C389" s="256"/>
      <c r="D389" s="235" t="s">
        <v>152</v>
      </c>
      <c r="E389" s="257" t="s">
        <v>19</v>
      </c>
      <c r="F389" s="258" t="s">
        <v>155</v>
      </c>
      <c r="G389" s="256"/>
      <c r="H389" s="259">
        <v>17.780000000000001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5" t="s">
        <v>152</v>
      </c>
      <c r="AU389" s="265" t="s">
        <v>84</v>
      </c>
      <c r="AV389" s="15" t="s">
        <v>148</v>
      </c>
      <c r="AW389" s="15" t="s">
        <v>33</v>
      </c>
      <c r="AX389" s="15" t="s">
        <v>78</v>
      </c>
      <c r="AY389" s="265" t="s">
        <v>141</v>
      </c>
    </row>
    <row r="390" s="2" customFormat="1" ht="24.15" customHeight="1">
      <c r="A390" s="41"/>
      <c r="B390" s="42"/>
      <c r="C390" s="215" t="s">
        <v>570</v>
      </c>
      <c r="D390" s="215" t="s">
        <v>143</v>
      </c>
      <c r="E390" s="216" t="s">
        <v>571</v>
      </c>
      <c r="F390" s="217" t="s">
        <v>572</v>
      </c>
      <c r="G390" s="218" t="s">
        <v>203</v>
      </c>
      <c r="H390" s="219">
        <v>0.28799999999999998</v>
      </c>
      <c r="I390" s="220"/>
      <c r="J390" s="221">
        <f>ROUND(I390*H390,2)</f>
        <v>0</v>
      </c>
      <c r="K390" s="217" t="s">
        <v>147</v>
      </c>
      <c r="L390" s="47"/>
      <c r="M390" s="222" t="s">
        <v>19</v>
      </c>
      <c r="N390" s="223" t="s">
        <v>43</v>
      </c>
      <c r="O390" s="87"/>
      <c r="P390" s="224">
        <f>O390*H390</f>
        <v>0</v>
      </c>
      <c r="Q390" s="224">
        <v>0</v>
      </c>
      <c r="R390" s="224">
        <f>Q390*H390</f>
        <v>0</v>
      </c>
      <c r="S390" s="224">
        <v>0</v>
      </c>
      <c r="T390" s="225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26" t="s">
        <v>244</v>
      </c>
      <c r="AT390" s="226" t="s">
        <v>143</v>
      </c>
      <c r="AU390" s="226" t="s">
        <v>84</v>
      </c>
      <c r="AY390" s="20" t="s">
        <v>141</v>
      </c>
      <c r="BE390" s="227">
        <f>IF(N390="základní",J390,0)</f>
        <v>0</v>
      </c>
      <c r="BF390" s="227">
        <f>IF(N390="snížená",J390,0)</f>
        <v>0</v>
      </c>
      <c r="BG390" s="227">
        <f>IF(N390="zákl. přenesená",J390,0)</f>
        <v>0</v>
      </c>
      <c r="BH390" s="227">
        <f>IF(N390="sníž. přenesená",J390,0)</f>
        <v>0</v>
      </c>
      <c r="BI390" s="227">
        <f>IF(N390="nulová",J390,0)</f>
        <v>0</v>
      </c>
      <c r="BJ390" s="20" t="s">
        <v>84</v>
      </c>
      <c r="BK390" s="227">
        <f>ROUND(I390*H390,2)</f>
        <v>0</v>
      </c>
      <c r="BL390" s="20" t="s">
        <v>244</v>
      </c>
      <c r="BM390" s="226" t="s">
        <v>573</v>
      </c>
    </row>
    <row r="391" s="2" customFormat="1">
      <c r="A391" s="41"/>
      <c r="B391" s="42"/>
      <c r="C391" s="43"/>
      <c r="D391" s="228" t="s">
        <v>150</v>
      </c>
      <c r="E391" s="43"/>
      <c r="F391" s="229" t="s">
        <v>574</v>
      </c>
      <c r="G391" s="43"/>
      <c r="H391" s="43"/>
      <c r="I391" s="230"/>
      <c r="J391" s="43"/>
      <c r="K391" s="43"/>
      <c r="L391" s="47"/>
      <c r="M391" s="231"/>
      <c r="N391" s="232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150</v>
      </c>
      <c r="AU391" s="20" t="s">
        <v>84</v>
      </c>
    </row>
    <row r="392" s="12" customFormat="1" ht="22.8" customHeight="1">
      <c r="A392" s="12"/>
      <c r="B392" s="199"/>
      <c r="C392" s="200"/>
      <c r="D392" s="201" t="s">
        <v>70</v>
      </c>
      <c r="E392" s="213" t="s">
        <v>272</v>
      </c>
      <c r="F392" s="213" t="s">
        <v>273</v>
      </c>
      <c r="G392" s="200"/>
      <c r="H392" s="200"/>
      <c r="I392" s="203"/>
      <c r="J392" s="214">
        <f>BK392</f>
        <v>0</v>
      </c>
      <c r="K392" s="200"/>
      <c r="L392" s="205"/>
      <c r="M392" s="206"/>
      <c r="N392" s="207"/>
      <c r="O392" s="207"/>
      <c r="P392" s="208">
        <f>SUM(P393:P439)</f>
        <v>0</v>
      </c>
      <c r="Q392" s="207"/>
      <c r="R392" s="208">
        <f>SUM(R393:R439)</f>
        <v>0.43473896000000001</v>
      </c>
      <c r="S392" s="207"/>
      <c r="T392" s="209">
        <f>SUM(T393:T439)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210" t="s">
        <v>84</v>
      </c>
      <c r="AT392" s="211" t="s">
        <v>70</v>
      </c>
      <c r="AU392" s="211" t="s">
        <v>78</v>
      </c>
      <c r="AY392" s="210" t="s">
        <v>141</v>
      </c>
      <c r="BK392" s="212">
        <f>SUM(BK393:BK439)</f>
        <v>0</v>
      </c>
    </row>
    <row r="393" s="2" customFormat="1" ht="16.5" customHeight="1">
      <c r="A393" s="41"/>
      <c r="B393" s="42"/>
      <c r="C393" s="215" t="s">
        <v>575</v>
      </c>
      <c r="D393" s="215" t="s">
        <v>143</v>
      </c>
      <c r="E393" s="216" t="s">
        <v>576</v>
      </c>
      <c r="F393" s="217" t="s">
        <v>577</v>
      </c>
      <c r="G393" s="218" t="s">
        <v>146</v>
      </c>
      <c r="H393" s="219">
        <v>81.620000000000005</v>
      </c>
      <c r="I393" s="220"/>
      <c r="J393" s="221">
        <f>ROUND(I393*H393,2)</f>
        <v>0</v>
      </c>
      <c r="K393" s="217" t="s">
        <v>147</v>
      </c>
      <c r="L393" s="47"/>
      <c r="M393" s="222" t="s">
        <v>19</v>
      </c>
      <c r="N393" s="223" t="s">
        <v>43</v>
      </c>
      <c r="O393" s="87"/>
      <c r="P393" s="224">
        <f>O393*H393</f>
        <v>0</v>
      </c>
      <c r="Q393" s="224">
        <v>0</v>
      </c>
      <c r="R393" s="224">
        <f>Q393*H393</f>
        <v>0</v>
      </c>
      <c r="S393" s="224">
        <v>0</v>
      </c>
      <c r="T393" s="225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26" t="s">
        <v>244</v>
      </c>
      <c r="AT393" s="226" t="s">
        <v>143</v>
      </c>
      <c r="AU393" s="226" t="s">
        <v>84</v>
      </c>
      <c r="AY393" s="20" t="s">
        <v>141</v>
      </c>
      <c r="BE393" s="227">
        <f>IF(N393="základní",J393,0)</f>
        <v>0</v>
      </c>
      <c r="BF393" s="227">
        <f>IF(N393="snížená",J393,0)</f>
        <v>0</v>
      </c>
      <c r="BG393" s="227">
        <f>IF(N393="zákl. přenesená",J393,0)</f>
        <v>0</v>
      </c>
      <c r="BH393" s="227">
        <f>IF(N393="sníž. přenesená",J393,0)</f>
        <v>0</v>
      </c>
      <c r="BI393" s="227">
        <f>IF(N393="nulová",J393,0)</f>
        <v>0</v>
      </c>
      <c r="BJ393" s="20" t="s">
        <v>84</v>
      </c>
      <c r="BK393" s="227">
        <f>ROUND(I393*H393,2)</f>
        <v>0</v>
      </c>
      <c r="BL393" s="20" t="s">
        <v>244</v>
      </c>
      <c r="BM393" s="226" t="s">
        <v>578</v>
      </c>
    </row>
    <row r="394" s="2" customFormat="1">
      <c r="A394" s="41"/>
      <c r="B394" s="42"/>
      <c r="C394" s="43"/>
      <c r="D394" s="228" t="s">
        <v>150</v>
      </c>
      <c r="E394" s="43"/>
      <c r="F394" s="229" t="s">
        <v>579</v>
      </c>
      <c r="G394" s="43"/>
      <c r="H394" s="43"/>
      <c r="I394" s="230"/>
      <c r="J394" s="43"/>
      <c r="K394" s="43"/>
      <c r="L394" s="47"/>
      <c r="M394" s="231"/>
      <c r="N394" s="232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150</v>
      </c>
      <c r="AU394" s="20" t="s">
        <v>84</v>
      </c>
    </row>
    <row r="395" s="13" customFormat="1">
      <c r="A395" s="13"/>
      <c r="B395" s="233"/>
      <c r="C395" s="234"/>
      <c r="D395" s="235" t="s">
        <v>152</v>
      </c>
      <c r="E395" s="236" t="s">
        <v>19</v>
      </c>
      <c r="F395" s="237" t="s">
        <v>580</v>
      </c>
      <c r="G395" s="234"/>
      <c r="H395" s="236" t="s">
        <v>19</v>
      </c>
      <c r="I395" s="238"/>
      <c r="J395" s="234"/>
      <c r="K395" s="234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152</v>
      </c>
      <c r="AU395" s="243" t="s">
        <v>84</v>
      </c>
      <c r="AV395" s="13" t="s">
        <v>78</v>
      </c>
      <c r="AW395" s="13" t="s">
        <v>33</v>
      </c>
      <c r="AX395" s="13" t="s">
        <v>71</v>
      </c>
      <c r="AY395" s="243" t="s">
        <v>141</v>
      </c>
    </row>
    <row r="396" s="13" customFormat="1">
      <c r="A396" s="13"/>
      <c r="B396" s="233"/>
      <c r="C396" s="234"/>
      <c r="D396" s="235" t="s">
        <v>152</v>
      </c>
      <c r="E396" s="236" t="s">
        <v>19</v>
      </c>
      <c r="F396" s="237" t="s">
        <v>581</v>
      </c>
      <c r="G396" s="234"/>
      <c r="H396" s="236" t="s">
        <v>19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152</v>
      </c>
      <c r="AU396" s="243" t="s">
        <v>84</v>
      </c>
      <c r="AV396" s="13" t="s">
        <v>78</v>
      </c>
      <c r="AW396" s="13" t="s">
        <v>33</v>
      </c>
      <c r="AX396" s="13" t="s">
        <v>71</v>
      </c>
      <c r="AY396" s="243" t="s">
        <v>141</v>
      </c>
    </row>
    <row r="397" s="14" customFormat="1">
      <c r="A397" s="14"/>
      <c r="B397" s="244"/>
      <c r="C397" s="245"/>
      <c r="D397" s="235" t="s">
        <v>152</v>
      </c>
      <c r="E397" s="246" t="s">
        <v>19</v>
      </c>
      <c r="F397" s="247" t="s">
        <v>582</v>
      </c>
      <c r="G397" s="245"/>
      <c r="H397" s="248">
        <v>74.200000000000003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152</v>
      </c>
      <c r="AU397" s="254" t="s">
        <v>84</v>
      </c>
      <c r="AV397" s="14" t="s">
        <v>84</v>
      </c>
      <c r="AW397" s="14" t="s">
        <v>33</v>
      </c>
      <c r="AX397" s="14" t="s">
        <v>71</v>
      </c>
      <c r="AY397" s="254" t="s">
        <v>141</v>
      </c>
    </row>
    <row r="398" s="15" customFormat="1">
      <c r="A398" s="15"/>
      <c r="B398" s="255"/>
      <c r="C398" s="256"/>
      <c r="D398" s="235" t="s">
        <v>152</v>
      </c>
      <c r="E398" s="257" t="s">
        <v>19</v>
      </c>
      <c r="F398" s="258" t="s">
        <v>155</v>
      </c>
      <c r="G398" s="256"/>
      <c r="H398" s="259">
        <v>74.200000000000003</v>
      </c>
      <c r="I398" s="260"/>
      <c r="J398" s="256"/>
      <c r="K398" s="256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152</v>
      </c>
      <c r="AU398" s="265" t="s">
        <v>84</v>
      </c>
      <c r="AV398" s="15" t="s">
        <v>148</v>
      </c>
      <c r="AW398" s="15" t="s">
        <v>33</v>
      </c>
      <c r="AX398" s="15" t="s">
        <v>78</v>
      </c>
      <c r="AY398" s="265" t="s">
        <v>141</v>
      </c>
    </row>
    <row r="399" s="14" customFormat="1">
      <c r="A399" s="14"/>
      <c r="B399" s="244"/>
      <c r="C399" s="245"/>
      <c r="D399" s="235" t="s">
        <v>152</v>
      </c>
      <c r="E399" s="245"/>
      <c r="F399" s="247" t="s">
        <v>583</v>
      </c>
      <c r="G399" s="245"/>
      <c r="H399" s="248">
        <v>81.620000000000005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4" t="s">
        <v>152</v>
      </c>
      <c r="AU399" s="254" t="s">
        <v>84</v>
      </c>
      <c r="AV399" s="14" t="s">
        <v>84</v>
      </c>
      <c r="AW399" s="14" t="s">
        <v>4</v>
      </c>
      <c r="AX399" s="14" t="s">
        <v>78</v>
      </c>
      <c r="AY399" s="254" t="s">
        <v>141</v>
      </c>
    </row>
    <row r="400" s="2" customFormat="1" ht="24.15" customHeight="1">
      <c r="A400" s="41"/>
      <c r="B400" s="42"/>
      <c r="C400" s="215" t="s">
        <v>584</v>
      </c>
      <c r="D400" s="215" t="s">
        <v>143</v>
      </c>
      <c r="E400" s="216" t="s">
        <v>585</v>
      </c>
      <c r="F400" s="217" t="s">
        <v>586</v>
      </c>
      <c r="G400" s="218" t="s">
        <v>243</v>
      </c>
      <c r="H400" s="219">
        <v>4</v>
      </c>
      <c r="I400" s="220"/>
      <c r="J400" s="221">
        <f>ROUND(I400*H400,2)</f>
        <v>0</v>
      </c>
      <c r="K400" s="217" t="s">
        <v>147</v>
      </c>
      <c r="L400" s="47"/>
      <c r="M400" s="222" t="s">
        <v>19</v>
      </c>
      <c r="N400" s="223" t="s">
        <v>43</v>
      </c>
      <c r="O400" s="87"/>
      <c r="P400" s="224">
        <f>O400*H400</f>
        <v>0</v>
      </c>
      <c r="Q400" s="224">
        <v>0</v>
      </c>
      <c r="R400" s="224">
        <f>Q400*H400</f>
        <v>0</v>
      </c>
      <c r="S400" s="224">
        <v>0</v>
      </c>
      <c r="T400" s="225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26" t="s">
        <v>244</v>
      </c>
      <c r="AT400" s="226" t="s">
        <v>143</v>
      </c>
      <c r="AU400" s="226" t="s">
        <v>84</v>
      </c>
      <c r="AY400" s="20" t="s">
        <v>141</v>
      </c>
      <c r="BE400" s="227">
        <f>IF(N400="základní",J400,0)</f>
        <v>0</v>
      </c>
      <c r="BF400" s="227">
        <f>IF(N400="snížená",J400,0)</f>
        <v>0</v>
      </c>
      <c r="BG400" s="227">
        <f>IF(N400="zákl. přenesená",J400,0)</f>
        <v>0</v>
      </c>
      <c r="BH400" s="227">
        <f>IF(N400="sníž. přenesená",J400,0)</f>
        <v>0</v>
      </c>
      <c r="BI400" s="227">
        <f>IF(N400="nulová",J400,0)</f>
        <v>0</v>
      </c>
      <c r="BJ400" s="20" t="s">
        <v>84</v>
      </c>
      <c r="BK400" s="227">
        <f>ROUND(I400*H400,2)</f>
        <v>0</v>
      </c>
      <c r="BL400" s="20" t="s">
        <v>244</v>
      </c>
      <c r="BM400" s="226" t="s">
        <v>587</v>
      </c>
    </row>
    <row r="401" s="2" customFormat="1">
      <c r="A401" s="41"/>
      <c r="B401" s="42"/>
      <c r="C401" s="43"/>
      <c r="D401" s="228" t="s">
        <v>150</v>
      </c>
      <c r="E401" s="43"/>
      <c r="F401" s="229" t="s">
        <v>588</v>
      </c>
      <c r="G401" s="43"/>
      <c r="H401" s="43"/>
      <c r="I401" s="230"/>
      <c r="J401" s="43"/>
      <c r="K401" s="43"/>
      <c r="L401" s="47"/>
      <c r="M401" s="231"/>
      <c r="N401" s="232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150</v>
      </c>
      <c r="AU401" s="20" t="s">
        <v>84</v>
      </c>
    </row>
    <row r="402" s="13" customFormat="1">
      <c r="A402" s="13"/>
      <c r="B402" s="233"/>
      <c r="C402" s="234"/>
      <c r="D402" s="235" t="s">
        <v>152</v>
      </c>
      <c r="E402" s="236" t="s">
        <v>19</v>
      </c>
      <c r="F402" s="237" t="s">
        <v>589</v>
      </c>
      <c r="G402" s="234"/>
      <c r="H402" s="236" t="s">
        <v>19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152</v>
      </c>
      <c r="AU402" s="243" t="s">
        <v>84</v>
      </c>
      <c r="AV402" s="13" t="s">
        <v>78</v>
      </c>
      <c r="AW402" s="13" t="s">
        <v>33</v>
      </c>
      <c r="AX402" s="13" t="s">
        <v>71</v>
      </c>
      <c r="AY402" s="243" t="s">
        <v>141</v>
      </c>
    </row>
    <row r="403" s="14" customFormat="1">
      <c r="A403" s="14"/>
      <c r="B403" s="244"/>
      <c r="C403" s="245"/>
      <c r="D403" s="235" t="s">
        <v>152</v>
      </c>
      <c r="E403" s="246" t="s">
        <v>19</v>
      </c>
      <c r="F403" s="247" t="s">
        <v>148</v>
      </c>
      <c r="G403" s="245"/>
      <c r="H403" s="248">
        <v>4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4" t="s">
        <v>152</v>
      </c>
      <c r="AU403" s="254" t="s">
        <v>84</v>
      </c>
      <c r="AV403" s="14" t="s">
        <v>84</v>
      </c>
      <c r="AW403" s="14" t="s">
        <v>33</v>
      </c>
      <c r="AX403" s="14" t="s">
        <v>71</v>
      </c>
      <c r="AY403" s="254" t="s">
        <v>141</v>
      </c>
    </row>
    <row r="404" s="15" customFormat="1">
      <c r="A404" s="15"/>
      <c r="B404" s="255"/>
      <c r="C404" s="256"/>
      <c r="D404" s="235" t="s">
        <v>152</v>
      </c>
      <c r="E404" s="257" t="s">
        <v>19</v>
      </c>
      <c r="F404" s="258" t="s">
        <v>155</v>
      </c>
      <c r="G404" s="256"/>
      <c r="H404" s="259">
        <v>4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65" t="s">
        <v>152</v>
      </c>
      <c r="AU404" s="265" t="s">
        <v>84</v>
      </c>
      <c r="AV404" s="15" t="s">
        <v>148</v>
      </c>
      <c r="AW404" s="15" t="s">
        <v>33</v>
      </c>
      <c r="AX404" s="15" t="s">
        <v>78</v>
      </c>
      <c r="AY404" s="265" t="s">
        <v>141</v>
      </c>
    </row>
    <row r="405" s="2" customFormat="1" ht="24.15" customHeight="1">
      <c r="A405" s="41"/>
      <c r="B405" s="42"/>
      <c r="C405" s="215" t="s">
        <v>590</v>
      </c>
      <c r="D405" s="215" t="s">
        <v>143</v>
      </c>
      <c r="E405" s="216" t="s">
        <v>591</v>
      </c>
      <c r="F405" s="217" t="s">
        <v>592</v>
      </c>
      <c r="G405" s="218" t="s">
        <v>146</v>
      </c>
      <c r="H405" s="219">
        <v>57.442</v>
      </c>
      <c r="I405" s="220"/>
      <c r="J405" s="221">
        <f>ROUND(I405*H405,2)</f>
        <v>0</v>
      </c>
      <c r="K405" s="217" t="s">
        <v>147</v>
      </c>
      <c r="L405" s="47"/>
      <c r="M405" s="222" t="s">
        <v>19</v>
      </c>
      <c r="N405" s="223" t="s">
        <v>43</v>
      </c>
      <c r="O405" s="87"/>
      <c r="P405" s="224">
        <f>O405*H405</f>
        <v>0</v>
      </c>
      <c r="Q405" s="224">
        <v>0</v>
      </c>
      <c r="R405" s="224">
        <f>Q405*H405</f>
        <v>0</v>
      </c>
      <c r="S405" s="224">
        <v>0</v>
      </c>
      <c r="T405" s="225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26" t="s">
        <v>244</v>
      </c>
      <c r="AT405" s="226" t="s">
        <v>143</v>
      </c>
      <c r="AU405" s="226" t="s">
        <v>84</v>
      </c>
      <c r="AY405" s="20" t="s">
        <v>141</v>
      </c>
      <c r="BE405" s="227">
        <f>IF(N405="základní",J405,0)</f>
        <v>0</v>
      </c>
      <c r="BF405" s="227">
        <f>IF(N405="snížená",J405,0)</f>
        <v>0</v>
      </c>
      <c r="BG405" s="227">
        <f>IF(N405="zákl. přenesená",J405,0)</f>
        <v>0</v>
      </c>
      <c r="BH405" s="227">
        <f>IF(N405="sníž. přenesená",J405,0)</f>
        <v>0</v>
      </c>
      <c r="BI405" s="227">
        <f>IF(N405="nulová",J405,0)</f>
        <v>0</v>
      </c>
      <c r="BJ405" s="20" t="s">
        <v>84</v>
      </c>
      <c r="BK405" s="227">
        <f>ROUND(I405*H405,2)</f>
        <v>0</v>
      </c>
      <c r="BL405" s="20" t="s">
        <v>244</v>
      </c>
      <c r="BM405" s="226" t="s">
        <v>593</v>
      </c>
    </row>
    <row r="406" s="2" customFormat="1">
      <c r="A406" s="41"/>
      <c r="B406" s="42"/>
      <c r="C406" s="43"/>
      <c r="D406" s="228" t="s">
        <v>150</v>
      </c>
      <c r="E406" s="43"/>
      <c r="F406" s="229" t="s">
        <v>594</v>
      </c>
      <c r="G406" s="43"/>
      <c r="H406" s="43"/>
      <c r="I406" s="230"/>
      <c r="J406" s="43"/>
      <c r="K406" s="43"/>
      <c r="L406" s="47"/>
      <c r="M406" s="231"/>
      <c r="N406" s="232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150</v>
      </c>
      <c r="AU406" s="20" t="s">
        <v>84</v>
      </c>
    </row>
    <row r="407" s="13" customFormat="1">
      <c r="A407" s="13"/>
      <c r="B407" s="233"/>
      <c r="C407" s="234"/>
      <c r="D407" s="235" t="s">
        <v>152</v>
      </c>
      <c r="E407" s="236" t="s">
        <v>19</v>
      </c>
      <c r="F407" s="237" t="s">
        <v>580</v>
      </c>
      <c r="G407" s="234"/>
      <c r="H407" s="236" t="s">
        <v>19</v>
      </c>
      <c r="I407" s="238"/>
      <c r="J407" s="234"/>
      <c r="K407" s="234"/>
      <c r="L407" s="239"/>
      <c r="M407" s="240"/>
      <c r="N407" s="241"/>
      <c r="O407" s="241"/>
      <c r="P407" s="241"/>
      <c r="Q407" s="241"/>
      <c r="R407" s="241"/>
      <c r="S407" s="241"/>
      <c r="T407" s="242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3" t="s">
        <v>152</v>
      </c>
      <c r="AU407" s="243" t="s">
        <v>84</v>
      </c>
      <c r="AV407" s="13" t="s">
        <v>78</v>
      </c>
      <c r="AW407" s="13" t="s">
        <v>33</v>
      </c>
      <c r="AX407" s="13" t="s">
        <v>71</v>
      </c>
      <c r="AY407" s="243" t="s">
        <v>141</v>
      </c>
    </row>
    <row r="408" s="13" customFormat="1">
      <c r="A408" s="13"/>
      <c r="B408" s="233"/>
      <c r="C408" s="234"/>
      <c r="D408" s="235" t="s">
        <v>152</v>
      </c>
      <c r="E408" s="236" t="s">
        <v>19</v>
      </c>
      <c r="F408" s="237" t="s">
        <v>595</v>
      </c>
      <c r="G408" s="234"/>
      <c r="H408" s="236" t="s">
        <v>19</v>
      </c>
      <c r="I408" s="238"/>
      <c r="J408" s="234"/>
      <c r="K408" s="234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152</v>
      </c>
      <c r="AU408" s="243" t="s">
        <v>84</v>
      </c>
      <c r="AV408" s="13" t="s">
        <v>78</v>
      </c>
      <c r="AW408" s="13" t="s">
        <v>33</v>
      </c>
      <c r="AX408" s="13" t="s">
        <v>71</v>
      </c>
      <c r="AY408" s="243" t="s">
        <v>141</v>
      </c>
    </row>
    <row r="409" s="14" customFormat="1">
      <c r="A409" s="14"/>
      <c r="B409" s="244"/>
      <c r="C409" s="245"/>
      <c r="D409" s="235" t="s">
        <v>152</v>
      </c>
      <c r="E409" s="246" t="s">
        <v>19</v>
      </c>
      <c r="F409" s="247" t="s">
        <v>217</v>
      </c>
      <c r="G409" s="245"/>
      <c r="H409" s="248">
        <v>10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152</v>
      </c>
      <c r="AU409" s="254" t="s">
        <v>84</v>
      </c>
      <c r="AV409" s="14" t="s">
        <v>84</v>
      </c>
      <c r="AW409" s="14" t="s">
        <v>33</v>
      </c>
      <c r="AX409" s="14" t="s">
        <v>71</v>
      </c>
      <c r="AY409" s="254" t="s">
        <v>141</v>
      </c>
    </row>
    <row r="410" s="13" customFormat="1">
      <c r="A410" s="13"/>
      <c r="B410" s="233"/>
      <c r="C410" s="234"/>
      <c r="D410" s="235" t="s">
        <v>152</v>
      </c>
      <c r="E410" s="236" t="s">
        <v>19</v>
      </c>
      <c r="F410" s="237" t="s">
        <v>596</v>
      </c>
      <c r="G410" s="234"/>
      <c r="H410" s="236" t="s">
        <v>19</v>
      </c>
      <c r="I410" s="238"/>
      <c r="J410" s="234"/>
      <c r="K410" s="234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152</v>
      </c>
      <c r="AU410" s="243" t="s">
        <v>84</v>
      </c>
      <c r="AV410" s="13" t="s">
        <v>78</v>
      </c>
      <c r="AW410" s="13" t="s">
        <v>33</v>
      </c>
      <c r="AX410" s="13" t="s">
        <v>71</v>
      </c>
      <c r="AY410" s="243" t="s">
        <v>141</v>
      </c>
    </row>
    <row r="411" s="14" customFormat="1">
      <c r="A411" s="14"/>
      <c r="B411" s="244"/>
      <c r="C411" s="245"/>
      <c r="D411" s="235" t="s">
        <v>152</v>
      </c>
      <c r="E411" s="246" t="s">
        <v>19</v>
      </c>
      <c r="F411" s="247" t="s">
        <v>597</v>
      </c>
      <c r="G411" s="245"/>
      <c r="H411" s="248">
        <v>42.219999999999999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152</v>
      </c>
      <c r="AU411" s="254" t="s">
        <v>84</v>
      </c>
      <c r="AV411" s="14" t="s">
        <v>84</v>
      </c>
      <c r="AW411" s="14" t="s">
        <v>33</v>
      </c>
      <c r="AX411" s="14" t="s">
        <v>71</v>
      </c>
      <c r="AY411" s="254" t="s">
        <v>141</v>
      </c>
    </row>
    <row r="412" s="15" customFormat="1">
      <c r="A412" s="15"/>
      <c r="B412" s="255"/>
      <c r="C412" s="256"/>
      <c r="D412" s="235" t="s">
        <v>152</v>
      </c>
      <c r="E412" s="257" t="s">
        <v>19</v>
      </c>
      <c r="F412" s="258" t="s">
        <v>155</v>
      </c>
      <c r="G412" s="256"/>
      <c r="H412" s="259">
        <v>52.219999999999999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5" t="s">
        <v>152</v>
      </c>
      <c r="AU412" s="265" t="s">
        <v>84</v>
      </c>
      <c r="AV412" s="15" t="s">
        <v>148</v>
      </c>
      <c r="AW412" s="15" t="s">
        <v>33</v>
      </c>
      <c r="AX412" s="15" t="s">
        <v>78</v>
      </c>
      <c r="AY412" s="265" t="s">
        <v>141</v>
      </c>
    </row>
    <row r="413" s="14" customFormat="1">
      <c r="A413" s="14"/>
      <c r="B413" s="244"/>
      <c r="C413" s="245"/>
      <c r="D413" s="235" t="s">
        <v>152</v>
      </c>
      <c r="E413" s="245"/>
      <c r="F413" s="247" t="s">
        <v>598</v>
      </c>
      <c r="G413" s="245"/>
      <c r="H413" s="248">
        <v>57.442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152</v>
      </c>
      <c r="AU413" s="254" t="s">
        <v>84</v>
      </c>
      <c r="AV413" s="14" t="s">
        <v>84</v>
      </c>
      <c r="AW413" s="14" t="s">
        <v>4</v>
      </c>
      <c r="AX413" s="14" t="s">
        <v>78</v>
      </c>
      <c r="AY413" s="254" t="s">
        <v>141</v>
      </c>
    </row>
    <row r="414" s="2" customFormat="1" ht="16.5" customHeight="1">
      <c r="A414" s="41"/>
      <c r="B414" s="42"/>
      <c r="C414" s="215" t="s">
        <v>599</v>
      </c>
      <c r="D414" s="215" t="s">
        <v>143</v>
      </c>
      <c r="E414" s="216" t="s">
        <v>600</v>
      </c>
      <c r="F414" s="217" t="s">
        <v>601</v>
      </c>
      <c r="G414" s="218" t="s">
        <v>146</v>
      </c>
      <c r="H414" s="219">
        <v>10.6</v>
      </c>
      <c r="I414" s="220"/>
      <c r="J414" s="221">
        <f>ROUND(I414*H414,2)</f>
        <v>0</v>
      </c>
      <c r="K414" s="217" t="s">
        <v>147</v>
      </c>
      <c r="L414" s="47"/>
      <c r="M414" s="222" t="s">
        <v>19</v>
      </c>
      <c r="N414" s="223" t="s">
        <v>43</v>
      </c>
      <c r="O414" s="87"/>
      <c r="P414" s="224">
        <f>O414*H414</f>
        <v>0</v>
      </c>
      <c r="Q414" s="224">
        <v>0</v>
      </c>
      <c r="R414" s="224">
        <f>Q414*H414</f>
        <v>0</v>
      </c>
      <c r="S414" s="224">
        <v>0</v>
      </c>
      <c r="T414" s="225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26" t="s">
        <v>244</v>
      </c>
      <c r="AT414" s="226" t="s">
        <v>143</v>
      </c>
      <c r="AU414" s="226" t="s">
        <v>84</v>
      </c>
      <c r="AY414" s="20" t="s">
        <v>141</v>
      </c>
      <c r="BE414" s="227">
        <f>IF(N414="základní",J414,0)</f>
        <v>0</v>
      </c>
      <c r="BF414" s="227">
        <f>IF(N414="snížená",J414,0)</f>
        <v>0</v>
      </c>
      <c r="BG414" s="227">
        <f>IF(N414="zákl. přenesená",J414,0)</f>
        <v>0</v>
      </c>
      <c r="BH414" s="227">
        <f>IF(N414="sníž. přenesená",J414,0)</f>
        <v>0</v>
      </c>
      <c r="BI414" s="227">
        <f>IF(N414="nulová",J414,0)</f>
        <v>0</v>
      </c>
      <c r="BJ414" s="20" t="s">
        <v>84</v>
      </c>
      <c r="BK414" s="227">
        <f>ROUND(I414*H414,2)</f>
        <v>0</v>
      </c>
      <c r="BL414" s="20" t="s">
        <v>244</v>
      </c>
      <c r="BM414" s="226" t="s">
        <v>602</v>
      </c>
    </row>
    <row r="415" s="2" customFormat="1">
      <c r="A415" s="41"/>
      <c r="B415" s="42"/>
      <c r="C415" s="43"/>
      <c r="D415" s="228" t="s">
        <v>150</v>
      </c>
      <c r="E415" s="43"/>
      <c r="F415" s="229" t="s">
        <v>603</v>
      </c>
      <c r="G415" s="43"/>
      <c r="H415" s="43"/>
      <c r="I415" s="230"/>
      <c r="J415" s="43"/>
      <c r="K415" s="43"/>
      <c r="L415" s="47"/>
      <c r="M415" s="231"/>
      <c r="N415" s="232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150</v>
      </c>
      <c r="AU415" s="20" t="s">
        <v>84</v>
      </c>
    </row>
    <row r="416" s="13" customFormat="1">
      <c r="A416" s="13"/>
      <c r="B416" s="233"/>
      <c r="C416" s="234"/>
      <c r="D416" s="235" t="s">
        <v>152</v>
      </c>
      <c r="E416" s="236" t="s">
        <v>19</v>
      </c>
      <c r="F416" s="237" t="s">
        <v>580</v>
      </c>
      <c r="G416" s="234"/>
      <c r="H416" s="236" t="s">
        <v>19</v>
      </c>
      <c r="I416" s="238"/>
      <c r="J416" s="234"/>
      <c r="K416" s="234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152</v>
      </c>
      <c r="AU416" s="243" t="s">
        <v>84</v>
      </c>
      <c r="AV416" s="13" t="s">
        <v>78</v>
      </c>
      <c r="AW416" s="13" t="s">
        <v>33</v>
      </c>
      <c r="AX416" s="13" t="s">
        <v>71</v>
      </c>
      <c r="AY416" s="243" t="s">
        <v>141</v>
      </c>
    </row>
    <row r="417" s="13" customFormat="1">
      <c r="A417" s="13"/>
      <c r="B417" s="233"/>
      <c r="C417" s="234"/>
      <c r="D417" s="235" t="s">
        <v>152</v>
      </c>
      <c r="E417" s="236" t="s">
        <v>19</v>
      </c>
      <c r="F417" s="237" t="s">
        <v>604</v>
      </c>
      <c r="G417" s="234"/>
      <c r="H417" s="236" t="s">
        <v>19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152</v>
      </c>
      <c r="AU417" s="243" t="s">
        <v>84</v>
      </c>
      <c r="AV417" s="13" t="s">
        <v>78</v>
      </c>
      <c r="AW417" s="13" t="s">
        <v>33</v>
      </c>
      <c r="AX417" s="13" t="s">
        <v>71</v>
      </c>
      <c r="AY417" s="243" t="s">
        <v>141</v>
      </c>
    </row>
    <row r="418" s="14" customFormat="1">
      <c r="A418" s="14"/>
      <c r="B418" s="244"/>
      <c r="C418" s="245"/>
      <c r="D418" s="235" t="s">
        <v>152</v>
      </c>
      <c r="E418" s="246" t="s">
        <v>19</v>
      </c>
      <c r="F418" s="247" t="s">
        <v>286</v>
      </c>
      <c r="G418" s="245"/>
      <c r="H418" s="248">
        <v>10.6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152</v>
      </c>
      <c r="AU418" s="254" t="s">
        <v>84</v>
      </c>
      <c r="AV418" s="14" t="s">
        <v>84</v>
      </c>
      <c r="AW418" s="14" t="s">
        <v>33</v>
      </c>
      <c r="AX418" s="14" t="s">
        <v>71</v>
      </c>
      <c r="AY418" s="254" t="s">
        <v>141</v>
      </c>
    </row>
    <row r="419" s="15" customFormat="1">
      <c r="A419" s="15"/>
      <c r="B419" s="255"/>
      <c r="C419" s="256"/>
      <c r="D419" s="235" t="s">
        <v>152</v>
      </c>
      <c r="E419" s="257" t="s">
        <v>19</v>
      </c>
      <c r="F419" s="258" t="s">
        <v>155</v>
      </c>
      <c r="G419" s="256"/>
      <c r="H419" s="259">
        <v>10.6</v>
      </c>
      <c r="I419" s="260"/>
      <c r="J419" s="256"/>
      <c r="K419" s="256"/>
      <c r="L419" s="261"/>
      <c r="M419" s="262"/>
      <c r="N419" s="263"/>
      <c r="O419" s="263"/>
      <c r="P419" s="263"/>
      <c r="Q419" s="263"/>
      <c r="R419" s="263"/>
      <c r="S419" s="263"/>
      <c r="T419" s="264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5" t="s">
        <v>152</v>
      </c>
      <c r="AU419" s="265" t="s">
        <v>84</v>
      </c>
      <c r="AV419" s="15" t="s">
        <v>148</v>
      </c>
      <c r="AW419" s="15" t="s">
        <v>33</v>
      </c>
      <c r="AX419" s="15" t="s">
        <v>78</v>
      </c>
      <c r="AY419" s="265" t="s">
        <v>141</v>
      </c>
    </row>
    <row r="420" s="2" customFormat="1" ht="16.5" customHeight="1">
      <c r="A420" s="41"/>
      <c r="B420" s="42"/>
      <c r="C420" s="284" t="s">
        <v>605</v>
      </c>
      <c r="D420" s="284" t="s">
        <v>395</v>
      </c>
      <c r="E420" s="285" t="s">
        <v>606</v>
      </c>
      <c r="F420" s="286" t="s">
        <v>607</v>
      </c>
      <c r="G420" s="287" t="s">
        <v>165</v>
      </c>
      <c r="H420" s="288">
        <v>109.21599999999999</v>
      </c>
      <c r="I420" s="289"/>
      <c r="J420" s="290">
        <f>ROUND(I420*H420,2)</f>
        <v>0</v>
      </c>
      <c r="K420" s="286" t="s">
        <v>147</v>
      </c>
      <c r="L420" s="291"/>
      <c r="M420" s="292" t="s">
        <v>19</v>
      </c>
      <c r="N420" s="293" t="s">
        <v>43</v>
      </c>
      <c r="O420" s="87"/>
      <c r="P420" s="224">
        <f>O420*H420</f>
        <v>0</v>
      </c>
      <c r="Q420" s="224">
        <v>0.0039100000000000003</v>
      </c>
      <c r="R420" s="224">
        <f>Q420*H420</f>
        <v>0.42703456000000001</v>
      </c>
      <c r="S420" s="224">
        <v>0</v>
      </c>
      <c r="T420" s="225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26" t="s">
        <v>418</v>
      </c>
      <c r="AT420" s="226" t="s">
        <v>395</v>
      </c>
      <c r="AU420" s="226" t="s">
        <v>84</v>
      </c>
      <c r="AY420" s="20" t="s">
        <v>141</v>
      </c>
      <c r="BE420" s="227">
        <f>IF(N420="základní",J420,0)</f>
        <v>0</v>
      </c>
      <c r="BF420" s="227">
        <f>IF(N420="snížená",J420,0)</f>
        <v>0</v>
      </c>
      <c r="BG420" s="227">
        <f>IF(N420="zákl. přenesená",J420,0)</f>
        <v>0</v>
      </c>
      <c r="BH420" s="227">
        <f>IF(N420="sníž. přenesená",J420,0)</f>
        <v>0</v>
      </c>
      <c r="BI420" s="227">
        <f>IF(N420="nulová",J420,0)</f>
        <v>0</v>
      </c>
      <c r="BJ420" s="20" t="s">
        <v>84</v>
      </c>
      <c r="BK420" s="227">
        <f>ROUND(I420*H420,2)</f>
        <v>0</v>
      </c>
      <c r="BL420" s="20" t="s">
        <v>244</v>
      </c>
      <c r="BM420" s="226" t="s">
        <v>608</v>
      </c>
    </row>
    <row r="421" s="13" customFormat="1">
      <c r="A421" s="13"/>
      <c r="B421" s="233"/>
      <c r="C421" s="234"/>
      <c r="D421" s="235" t="s">
        <v>152</v>
      </c>
      <c r="E421" s="236" t="s">
        <v>19</v>
      </c>
      <c r="F421" s="237" t="s">
        <v>580</v>
      </c>
      <c r="G421" s="234"/>
      <c r="H421" s="236" t="s">
        <v>19</v>
      </c>
      <c r="I421" s="238"/>
      <c r="J421" s="234"/>
      <c r="K421" s="234"/>
      <c r="L421" s="239"/>
      <c r="M421" s="240"/>
      <c r="N421" s="241"/>
      <c r="O421" s="241"/>
      <c r="P421" s="241"/>
      <c r="Q421" s="241"/>
      <c r="R421" s="241"/>
      <c r="S421" s="241"/>
      <c r="T421" s="24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3" t="s">
        <v>152</v>
      </c>
      <c r="AU421" s="243" t="s">
        <v>84</v>
      </c>
      <c r="AV421" s="13" t="s">
        <v>78</v>
      </c>
      <c r="AW421" s="13" t="s">
        <v>33</v>
      </c>
      <c r="AX421" s="13" t="s">
        <v>71</v>
      </c>
      <c r="AY421" s="243" t="s">
        <v>141</v>
      </c>
    </row>
    <row r="422" s="13" customFormat="1">
      <c r="A422" s="13"/>
      <c r="B422" s="233"/>
      <c r="C422" s="234"/>
      <c r="D422" s="235" t="s">
        <v>152</v>
      </c>
      <c r="E422" s="236" t="s">
        <v>19</v>
      </c>
      <c r="F422" s="237" t="s">
        <v>581</v>
      </c>
      <c r="G422" s="234"/>
      <c r="H422" s="236" t="s">
        <v>19</v>
      </c>
      <c r="I422" s="238"/>
      <c r="J422" s="234"/>
      <c r="K422" s="234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152</v>
      </c>
      <c r="AU422" s="243" t="s">
        <v>84</v>
      </c>
      <c r="AV422" s="13" t="s">
        <v>78</v>
      </c>
      <c r="AW422" s="13" t="s">
        <v>33</v>
      </c>
      <c r="AX422" s="13" t="s">
        <v>71</v>
      </c>
      <c r="AY422" s="243" t="s">
        <v>141</v>
      </c>
    </row>
    <row r="423" s="14" customFormat="1">
      <c r="A423" s="14"/>
      <c r="B423" s="244"/>
      <c r="C423" s="245"/>
      <c r="D423" s="235" t="s">
        <v>152</v>
      </c>
      <c r="E423" s="246" t="s">
        <v>19</v>
      </c>
      <c r="F423" s="247" t="s">
        <v>609</v>
      </c>
      <c r="G423" s="245"/>
      <c r="H423" s="248">
        <v>66.780000000000001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152</v>
      </c>
      <c r="AU423" s="254" t="s">
        <v>84</v>
      </c>
      <c r="AV423" s="14" t="s">
        <v>84</v>
      </c>
      <c r="AW423" s="14" t="s">
        <v>33</v>
      </c>
      <c r="AX423" s="14" t="s">
        <v>71</v>
      </c>
      <c r="AY423" s="254" t="s">
        <v>141</v>
      </c>
    </row>
    <row r="424" s="13" customFormat="1">
      <c r="A424" s="13"/>
      <c r="B424" s="233"/>
      <c r="C424" s="234"/>
      <c r="D424" s="235" t="s">
        <v>152</v>
      </c>
      <c r="E424" s="236" t="s">
        <v>19</v>
      </c>
      <c r="F424" s="237" t="s">
        <v>595</v>
      </c>
      <c r="G424" s="234"/>
      <c r="H424" s="236" t="s">
        <v>19</v>
      </c>
      <c r="I424" s="238"/>
      <c r="J424" s="234"/>
      <c r="K424" s="234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152</v>
      </c>
      <c r="AU424" s="243" t="s">
        <v>84</v>
      </c>
      <c r="AV424" s="13" t="s">
        <v>78</v>
      </c>
      <c r="AW424" s="13" t="s">
        <v>33</v>
      </c>
      <c r="AX424" s="13" t="s">
        <v>71</v>
      </c>
      <c r="AY424" s="243" t="s">
        <v>141</v>
      </c>
    </row>
    <row r="425" s="14" customFormat="1">
      <c r="A425" s="14"/>
      <c r="B425" s="244"/>
      <c r="C425" s="245"/>
      <c r="D425" s="235" t="s">
        <v>152</v>
      </c>
      <c r="E425" s="246" t="s">
        <v>19</v>
      </c>
      <c r="F425" s="247" t="s">
        <v>610</v>
      </c>
      <c r="G425" s="245"/>
      <c r="H425" s="248">
        <v>5</v>
      </c>
      <c r="I425" s="249"/>
      <c r="J425" s="245"/>
      <c r="K425" s="245"/>
      <c r="L425" s="250"/>
      <c r="M425" s="251"/>
      <c r="N425" s="252"/>
      <c r="O425" s="252"/>
      <c r="P425" s="252"/>
      <c r="Q425" s="252"/>
      <c r="R425" s="252"/>
      <c r="S425" s="252"/>
      <c r="T425" s="253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4" t="s">
        <v>152</v>
      </c>
      <c r="AU425" s="254" t="s">
        <v>84</v>
      </c>
      <c r="AV425" s="14" t="s">
        <v>84</v>
      </c>
      <c r="AW425" s="14" t="s">
        <v>33</v>
      </c>
      <c r="AX425" s="14" t="s">
        <v>71</v>
      </c>
      <c r="AY425" s="254" t="s">
        <v>141</v>
      </c>
    </row>
    <row r="426" s="13" customFormat="1">
      <c r="A426" s="13"/>
      <c r="B426" s="233"/>
      <c r="C426" s="234"/>
      <c r="D426" s="235" t="s">
        <v>152</v>
      </c>
      <c r="E426" s="236" t="s">
        <v>19</v>
      </c>
      <c r="F426" s="237" t="s">
        <v>596</v>
      </c>
      <c r="G426" s="234"/>
      <c r="H426" s="236" t="s">
        <v>19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152</v>
      </c>
      <c r="AU426" s="243" t="s">
        <v>84</v>
      </c>
      <c r="AV426" s="13" t="s">
        <v>78</v>
      </c>
      <c r="AW426" s="13" t="s">
        <v>33</v>
      </c>
      <c r="AX426" s="13" t="s">
        <v>71</v>
      </c>
      <c r="AY426" s="243" t="s">
        <v>141</v>
      </c>
    </row>
    <row r="427" s="14" customFormat="1">
      <c r="A427" s="14"/>
      <c r="B427" s="244"/>
      <c r="C427" s="245"/>
      <c r="D427" s="235" t="s">
        <v>152</v>
      </c>
      <c r="E427" s="246" t="s">
        <v>19</v>
      </c>
      <c r="F427" s="247" t="s">
        <v>611</v>
      </c>
      <c r="G427" s="245"/>
      <c r="H427" s="248">
        <v>13.933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152</v>
      </c>
      <c r="AU427" s="254" t="s">
        <v>84</v>
      </c>
      <c r="AV427" s="14" t="s">
        <v>84</v>
      </c>
      <c r="AW427" s="14" t="s">
        <v>33</v>
      </c>
      <c r="AX427" s="14" t="s">
        <v>71</v>
      </c>
      <c r="AY427" s="254" t="s">
        <v>141</v>
      </c>
    </row>
    <row r="428" s="13" customFormat="1">
      <c r="A428" s="13"/>
      <c r="B428" s="233"/>
      <c r="C428" s="234"/>
      <c r="D428" s="235" t="s">
        <v>152</v>
      </c>
      <c r="E428" s="236" t="s">
        <v>19</v>
      </c>
      <c r="F428" s="237" t="s">
        <v>604</v>
      </c>
      <c r="G428" s="234"/>
      <c r="H428" s="236" t="s">
        <v>19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152</v>
      </c>
      <c r="AU428" s="243" t="s">
        <v>84</v>
      </c>
      <c r="AV428" s="13" t="s">
        <v>78</v>
      </c>
      <c r="AW428" s="13" t="s">
        <v>33</v>
      </c>
      <c r="AX428" s="13" t="s">
        <v>71</v>
      </c>
      <c r="AY428" s="243" t="s">
        <v>141</v>
      </c>
    </row>
    <row r="429" s="14" customFormat="1">
      <c r="A429" s="14"/>
      <c r="B429" s="244"/>
      <c r="C429" s="245"/>
      <c r="D429" s="235" t="s">
        <v>152</v>
      </c>
      <c r="E429" s="246" t="s">
        <v>19</v>
      </c>
      <c r="F429" s="247" t="s">
        <v>612</v>
      </c>
      <c r="G429" s="245"/>
      <c r="H429" s="248">
        <v>5.2999999999999998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152</v>
      </c>
      <c r="AU429" s="254" t="s">
        <v>84</v>
      </c>
      <c r="AV429" s="14" t="s">
        <v>84</v>
      </c>
      <c r="AW429" s="14" t="s">
        <v>33</v>
      </c>
      <c r="AX429" s="14" t="s">
        <v>71</v>
      </c>
      <c r="AY429" s="254" t="s">
        <v>141</v>
      </c>
    </row>
    <row r="430" s="15" customFormat="1">
      <c r="A430" s="15"/>
      <c r="B430" s="255"/>
      <c r="C430" s="256"/>
      <c r="D430" s="235" t="s">
        <v>152</v>
      </c>
      <c r="E430" s="257" t="s">
        <v>19</v>
      </c>
      <c r="F430" s="258" t="s">
        <v>155</v>
      </c>
      <c r="G430" s="256"/>
      <c r="H430" s="259">
        <v>91.012999999999991</v>
      </c>
      <c r="I430" s="260"/>
      <c r="J430" s="256"/>
      <c r="K430" s="256"/>
      <c r="L430" s="261"/>
      <c r="M430" s="262"/>
      <c r="N430" s="263"/>
      <c r="O430" s="263"/>
      <c r="P430" s="263"/>
      <c r="Q430" s="263"/>
      <c r="R430" s="263"/>
      <c r="S430" s="263"/>
      <c r="T430" s="264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5" t="s">
        <v>152</v>
      </c>
      <c r="AU430" s="265" t="s">
        <v>84</v>
      </c>
      <c r="AV430" s="15" t="s">
        <v>148</v>
      </c>
      <c r="AW430" s="15" t="s">
        <v>33</v>
      </c>
      <c r="AX430" s="15" t="s">
        <v>78</v>
      </c>
      <c r="AY430" s="265" t="s">
        <v>141</v>
      </c>
    </row>
    <row r="431" s="14" customFormat="1">
      <c r="A431" s="14"/>
      <c r="B431" s="244"/>
      <c r="C431" s="245"/>
      <c r="D431" s="235" t="s">
        <v>152</v>
      </c>
      <c r="E431" s="245"/>
      <c r="F431" s="247" t="s">
        <v>613</v>
      </c>
      <c r="G431" s="245"/>
      <c r="H431" s="248">
        <v>109.21599999999999</v>
      </c>
      <c r="I431" s="249"/>
      <c r="J431" s="245"/>
      <c r="K431" s="245"/>
      <c r="L431" s="250"/>
      <c r="M431" s="251"/>
      <c r="N431" s="252"/>
      <c r="O431" s="252"/>
      <c r="P431" s="252"/>
      <c r="Q431" s="252"/>
      <c r="R431" s="252"/>
      <c r="S431" s="252"/>
      <c r="T431" s="25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4" t="s">
        <v>152</v>
      </c>
      <c r="AU431" s="254" t="s">
        <v>84</v>
      </c>
      <c r="AV431" s="14" t="s">
        <v>84</v>
      </c>
      <c r="AW431" s="14" t="s">
        <v>4</v>
      </c>
      <c r="AX431" s="14" t="s">
        <v>78</v>
      </c>
      <c r="AY431" s="254" t="s">
        <v>141</v>
      </c>
    </row>
    <row r="432" s="2" customFormat="1" ht="24.15" customHeight="1">
      <c r="A432" s="41"/>
      <c r="B432" s="42"/>
      <c r="C432" s="215" t="s">
        <v>614</v>
      </c>
      <c r="D432" s="215" t="s">
        <v>143</v>
      </c>
      <c r="E432" s="216" t="s">
        <v>615</v>
      </c>
      <c r="F432" s="217" t="s">
        <v>616</v>
      </c>
      <c r="G432" s="218" t="s">
        <v>146</v>
      </c>
      <c r="H432" s="219">
        <v>3.7400000000000002</v>
      </c>
      <c r="I432" s="220"/>
      <c r="J432" s="221">
        <f>ROUND(I432*H432,2)</f>
        <v>0</v>
      </c>
      <c r="K432" s="217" t="s">
        <v>617</v>
      </c>
      <c r="L432" s="47"/>
      <c r="M432" s="222" t="s">
        <v>19</v>
      </c>
      <c r="N432" s="223" t="s">
        <v>43</v>
      </c>
      <c r="O432" s="87"/>
      <c r="P432" s="224">
        <f>O432*H432</f>
        <v>0</v>
      </c>
      <c r="Q432" s="224">
        <v>0.0020600000000000002</v>
      </c>
      <c r="R432" s="224">
        <f>Q432*H432</f>
        <v>0.007704400000000001</v>
      </c>
      <c r="S432" s="224">
        <v>0</v>
      </c>
      <c r="T432" s="225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26" t="s">
        <v>244</v>
      </c>
      <c r="AT432" s="226" t="s">
        <v>143</v>
      </c>
      <c r="AU432" s="226" t="s">
        <v>84</v>
      </c>
      <c r="AY432" s="20" t="s">
        <v>141</v>
      </c>
      <c r="BE432" s="227">
        <f>IF(N432="základní",J432,0)</f>
        <v>0</v>
      </c>
      <c r="BF432" s="227">
        <f>IF(N432="snížená",J432,0)</f>
        <v>0</v>
      </c>
      <c r="BG432" s="227">
        <f>IF(N432="zákl. přenesená",J432,0)</f>
        <v>0</v>
      </c>
      <c r="BH432" s="227">
        <f>IF(N432="sníž. přenesená",J432,0)</f>
        <v>0</v>
      </c>
      <c r="BI432" s="227">
        <f>IF(N432="nulová",J432,0)</f>
        <v>0</v>
      </c>
      <c r="BJ432" s="20" t="s">
        <v>84</v>
      </c>
      <c r="BK432" s="227">
        <f>ROUND(I432*H432,2)</f>
        <v>0</v>
      </c>
      <c r="BL432" s="20" t="s">
        <v>244</v>
      </c>
      <c r="BM432" s="226" t="s">
        <v>618</v>
      </c>
    </row>
    <row r="433" s="13" customFormat="1">
      <c r="A433" s="13"/>
      <c r="B433" s="233"/>
      <c r="C433" s="234"/>
      <c r="D433" s="235" t="s">
        <v>152</v>
      </c>
      <c r="E433" s="236" t="s">
        <v>19</v>
      </c>
      <c r="F433" s="237" t="s">
        <v>580</v>
      </c>
      <c r="G433" s="234"/>
      <c r="H433" s="236" t="s">
        <v>19</v>
      </c>
      <c r="I433" s="238"/>
      <c r="J433" s="234"/>
      <c r="K433" s="234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152</v>
      </c>
      <c r="AU433" s="243" t="s">
        <v>84</v>
      </c>
      <c r="AV433" s="13" t="s">
        <v>78</v>
      </c>
      <c r="AW433" s="13" t="s">
        <v>33</v>
      </c>
      <c r="AX433" s="13" t="s">
        <v>71</v>
      </c>
      <c r="AY433" s="243" t="s">
        <v>141</v>
      </c>
    </row>
    <row r="434" s="13" customFormat="1">
      <c r="A434" s="13"/>
      <c r="B434" s="233"/>
      <c r="C434" s="234"/>
      <c r="D434" s="235" t="s">
        <v>152</v>
      </c>
      <c r="E434" s="236" t="s">
        <v>19</v>
      </c>
      <c r="F434" s="237" t="s">
        <v>619</v>
      </c>
      <c r="G434" s="234"/>
      <c r="H434" s="236" t="s">
        <v>19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152</v>
      </c>
      <c r="AU434" s="243" t="s">
        <v>84</v>
      </c>
      <c r="AV434" s="13" t="s">
        <v>78</v>
      </c>
      <c r="AW434" s="13" t="s">
        <v>33</v>
      </c>
      <c r="AX434" s="13" t="s">
        <v>71</v>
      </c>
      <c r="AY434" s="243" t="s">
        <v>141</v>
      </c>
    </row>
    <row r="435" s="14" customFormat="1">
      <c r="A435" s="14"/>
      <c r="B435" s="244"/>
      <c r="C435" s="245"/>
      <c r="D435" s="235" t="s">
        <v>152</v>
      </c>
      <c r="E435" s="246" t="s">
        <v>19</v>
      </c>
      <c r="F435" s="247" t="s">
        <v>292</v>
      </c>
      <c r="G435" s="245"/>
      <c r="H435" s="248">
        <v>3.3999999999999999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4" t="s">
        <v>152</v>
      </c>
      <c r="AU435" s="254" t="s">
        <v>84</v>
      </c>
      <c r="AV435" s="14" t="s">
        <v>84</v>
      </c>
      <c r="AW435" s="14" t="s">
        <v>33</v>
      </c>
      <c r="AX435" s="14" t="s">
        <v>71</v>
      </c>
      <c r="AY435" s="254" t="s">
        <v>141</v>
      </c>
    </row>
    <row r="436" s="15" customFormat="1">
      <c r="A436" s="15"/>
      <c r="B436" s="255"/>
      <c r="C436" s="256"/>
      <c r="D436" s="235" t="s">
        <v>152</v>
      </c>
      <c r="E436" s="257" t="s">
        <v>19</v>
      </c>
      <c r="F436" s="258" t="s">
        <v>155</v>
      </c>
      <c r="G436" s="256"/>
      <c r="H436" s="259">
        <v>3.3999999999999999</v>
      </c>
      <c r="I436" s="260"/>
      <c r="J436" s="256"/>
      <c r="K436" s="256"/>
      <c r="L436" s="261"/>
      <c r="M436" s="262"/>
      <c r="N436" s="263"/>
      <c r="O436" s="263"/>
      <c r="P436" s="263"/>
      <c r="Q436" s="263"/>
      <c r="R436" s="263"/>
      <c r="S436" s="263"/>
      <c r="T436" s="26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5" t="s">
        <v>152</v>
      </c>
      <c r="AU436" s="265" t="s">
        <v>84</v>
      </c>
      <c r="AV436" s="15" t="s">
        <v>148</v>
      </c>
      <c r="AW436" s="15" t="s">
        <v>33</v>
      </c>
      <c r="AX436" s="15" t="s">
        <v>78</v>
      </c>
      <c r="AY436" s="265" t="s">
        <v>141</v>
      </c>
    </row>
    <row r="437" s="14" customFormat="1">
      <c r="A437" s="14"/>
      <c r="B437" s="244"/>
      <c r="C437" s="245"/>
      <c r="D437" s="235" t="s">
        <v>152</v>
      </c>
      <c r="E437" s="245"/>
      <c r="F437" s="247" t="s">
        <v>620</v>
      </c>
      <c r="G437" s="245"/>
      <c r="H437" s="248">
        <v>3.7400000000000002</v>
      </c>
      <c r="I437" s="249"/>
      <c r="J437" s="245"/>
      <c r="K437" s="245"/>
      <c r="L437" s="250"/>
      <c r="M437" s="251"/>
      <c r="N437" s="252"/>
      <c r="O437" s="252"/>
      <c r="P437" s="252"/>
      <c r="Q437" s="252"/>
      <c r="R437" s="252"/>
      <c r="S437" s="252"/>
      <c r="T437" s="25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4" t="s">
        <v>152</v>
      </c>
      <c r="AU437" s="254" t="s">
        <v>84</v>
      </c>
      <c r="AV437" s="14" t="s">
        <v>84</v>
      </c>
      <c r="AW437" s="14" t="s">
        <v>4</v>
      </c>
      <c r="AX437" s="14" t="s">
        <v>78</v>
      </c>
      <c r="AY437" s="254" t="s">
        <v>141</v>
      </c>
    </row>
    <row r="438" s="2" customFormat="1" ht="24.15" customHeight="1">
      <c r="A438" s="41"/>
      <c r="B438" s="42"/>
      <c r="C438" s="215" t="s">
        <v>621</v>
      </c>
      <c r="D438" s="215" t="s">
        <v>143</v>
      </c>
      <c r="E438" s="216" t="s">
        <v>622</v>
      </c>
      <c r="F438" s="217" t="s">
        <v>623</v>
      </c>
      <c r="G438" s="218" t="s">
        <v>203</v>
      </c>
      <c r="H438" s="219">
        <v>0.435</v>
      </c>
      <c r="I438" s="220"/>
      <c r="J438" s="221">
        <f>ROUND(I438*H438,2)</f>
        <v>0</v>
      </c>
      <c r="K438" s="217" t="s">
        <v>147</v>
      </c>
      <c r="L438" s="47"/>
      <c r="M438" s="222" t="s">
        <v>19</v>
      </c>
      <c r="N438" s="223" t="s">
        <v>43</v>
      </c>
      <c r="O438" s="87"/>
      <c r="P438" s="224">
        <f>O438*H438</f>
        <v>0</v>
      </c>
      <c r="Q438" s="224">
        <v>0</v>
      </c>
      <c r="R438" s="224">
        <f>Q438*H438</f>
        <v>0</v>
      </c>
      <c r="S438" s="224">
        <v>0</v>
      </c>
      <c r="T438" s="225">
        <f>S438*H438</f>
        <v>0</v>
      </c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R438" s="226" t="s">
        <v>244</v>
      </c>
      <c r="AT438" s="226" t="s">
        <v>143</v>
      </c>
      <c r="AU438" s="226" t="s">
        <v>84</v>
      </c>
      <c r="AY438" s="20" t="s">
        <v>141</v>
      </c>
      <c r="BE438" s="227">
        <f>IF(N438="základní",J438,0)</f>
        <v>0</v>
      </c>
      <c r="BF438" s="227">
        <f>IF(N438="snížená",J438,0)</f>
        <v>0</v>
      </c>
      <c r="BG438" s="227">
        <f>IF(N438="zákl. přenesená",J438,0)</f>
        <v>0</v>
      </c>
      <c r="BH438" s="227">
        <f>IF(N438="sníž. přenesená",J438,0)</f>
        <v>0</v>
      </c>
      <c r="BI438" s="227">
        <f>IF(N438="nulová",J438,0)</f>
        <v>0</v>
      </c>
      <c r="BJ438" s="20" t="s">
        <v>84</v>
      </c>
      <c r="BK438" s="227">
        <f>ROUND(I438*H438,2)</f>
        <v>0</v>
      </c>
      <c r="BL438" s="20" t="s">
        <v>244</v>
      </c>
      <c r="BM438" s="226" t="s">
        <v>624</v>
      </c>
    </row>
    <row r="439" s="2" customFormat="1">
      <c r="A439" s="41"/>
      <c r="B439" s="42"/>
      <c r="C439" s="43"/>
      <c r="D439" s="228" t="s">
        <v>150</v>
      </c>
      <c r="E439" s="43"/>
      <c r="F439" s="229" t="s">
        <v>625</v>
      </c>
      <c r="G439" s="43"/>
      <c r="H439" s="43"/>
      <c r="I439" s="230"/>
      <c r="J439" s="43"/>
      <c r="K439" s="43"/>
      <c r="L439" s="47"/>
      <c r="M439" s="231"/>
      <c r="N439" s="232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150</v>
      </c>
      <c r="AU439" s="20" t="s">
        <v>84</v>
      </c>
    </row>
    <row r="440" s="12" customFormat="1" ht="22.8" customHeight="1">
      <c r="A440" s="12"/>
      <c r="B440" s="199"/>
      <c r="C440" s="200"/>
      <c r="D440" s="201" t="s">
        <v>70</v>
      </c>
      <c r="E440" s="213" t="s">
        <v>305</v>
      </c>
      <c r="F440" s="213" t="s">
        <v>306</v>
      </c>
      <c r="G440" s="200"/>
      <c r="H440" s="200"/>
      <c r="I440" s="203"/>
      <c r="J440" s="214">
        <f>BK440</f>
        <v>0</v>
      </c>
      <c r="K440" s="200"/>
      <c r="L440" s="205"/>
      <c r="M440" s="206"/>
      <c r="N440" s="207"/>
      <c r="O440" s="207"/>
      <c r="P440" s="208">
        <f>SUM(P441:P527)</f>
        <v>0</v>
      </c>
      <c r="Q440" s="207"/>
      <c r="R440" s="208">
        <f>SUM(R441:R527)</f>
        <v>0.045473920000000001</v>
      </c>
      <c r="S440" s="207"/>
      <c r="T440" s="209">
        <f>SUM(T441:T527)</f>
        <v>0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210" t="s">
        <v>84</v>
      </c>
      <c r="AT440" s="211" t="s">
        <v>70</v>
      </c>
      <c r="AU440" s="211" t="s">
        <v>78</v>
      </c>
      <c r="AY440" s="210" t="s">
        <v>141</v>
      </c>
      <c r="BK440" s="212">
        <f>SUM(BK441:BK527)</f>
        <v>0</v>
      </c>
    </row>
    <row r="441" s="2" customFormat="1" ht="16.5" customHeight="1">
      <c r="A441" s="41"/>
      <c r="B441" s="42"/>
      <c r="C441" s="215" t="s">
        <v>626</v>
      </c>
      <c r="D441" s="215" t="s">
        <v>143</v>
      </c>
      <c r="E441" s="216" t="s">
        <v>627</v>
      </c>
      <c r="F441" s="217" t="s">
        <v>628</v>
      </c>
      <c r="G441" s="218" t="s">
        <v>165</v>
      </c>
      <c r="H441" s="219">
        <v>12.587999999999999</v>
      </c>
      <c r="I441" s="220"/>
      <c r="J441" s="221">
        <f>ROUND(I441*H441,2)</f>
        <v>0</v>
      </c>
      <c r="K441" s="217" t="s">
        <v>147</v>
      </c>
      <c r="L441" s="47"/>
      <c r="M441" s="222" t="s">
        <v>19</v>
      </c>
      <c r="N441" s="223" t="s">
        <v>43</v>
      </c>
      <c r="O441" s="87"/>
      <c r="P441" s="224">
        <f>O441*H441</f>
        <v>0</v>
      </c>
      <c r="Q441" s="224">
        <v>0.00040000000000000002</v>
      </c>
      <c r="R441" s="224">
        <f>Q441*H441</f>
        <v>0.0050352000000000001</v>
      </c>
      <c r="S441" s="224">
        <v>0</v>
      </c>
      <c r="T441" s="225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26" t="s">
        <v>244</v>
      </c>
      <c r="AT441" s="226" t="s">
        <v>143</v>
      </c>
      <c r="AU441" s="226" t="s">
        <v>84</v>
      </c>
      <c r="AY441" s="20" t="s">
        <v>141</v>
      </c>
      <c r="BE441" s="227">
        <f>IF(N441="základní",J441,0)</f>
        <v>0</v>
      </c>
      <c r="BF441" s="227">
        <f>IF(N441="snížená",J441,0)</f>
        <v>0</v>
      </c>
      <c r="BG441" s="227">
        <f>IF(N441="zákl. přenesená",J441,0)</f>
        <v>0</v>
      </c>
      <c r="BH441" s="227">
        <f>IF(N441="sníž. přenesená",J441,0)</f>
        <v>0</v>
      </c>
      <c r="BI441" s="227">
        <f>IF(N441="nulová",J441,0)</f>
        <v>0</v>
      </c>
      <c r="BJ441" s="20" t="s">
        <v>84</v>
      </c>
      <c r="BK441" s="227">
        <f>ROUND(I441*H441,2)</f>
        <v>0</v>
      </c>
      <c r="BL441" s="20" t="s">
        <v>244</v>
      </c>
      <c r="BM441" s="226" t="s">
        <v>629</v>
      </c>
    </row>
    <row r="442" s="2" customFormat="1">
      <c r="A442" s="41"/>
      <c r="B442" s="42"/>
      <c r="C442" s="43"/>
      <c r="D442" s="228" t="s">
        <v>150</v>
      </c>
      <c r="E442" s="43"/>
      <c r="F442" s="229" t="s">
        <v>630</v>
      </c>
      <c r="G442" s="43"/>
      <c r="H442" s="43"/>
      <c r="I442" s="230"/>
      <c r="J442" s="43"/>
      <c r="K442" s="43"/>
      <c r="L442" s="47"/>
      <c r="M442" s="231"/>
      <c r="N442" s="232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150</v>
      </c>
      <c r="AU442" s="20" t="s">
        <v>84</v>
      </c>
    </row>
    <row r="443" s="13" customFormat="1">
      <c r="A443" s="13"/>
      <c r="B443" s="233"/>
      <c r="C443" s="234"/>
      <c r="D443" s="235" t="s">
        <v>152</v>
      </c>
      <c r="E443" s="236" t="s">
        <v>19</v>
      </c>
      <c r="F443" s="237" t="s">
        <v>631</v>
      </c>
      <c r="G443" s="234"/>
      <c r="H443" s="236" t="s">
        <v>19</v>
      </c>
      <c r="I443" s="238"/>
      <c r="J443" s="234"/>
      <c r="K443" s="234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152</v>
      </c>
      <c r="AU443" s="243" t="s">
        <v>84</v>
      </c>
      <c r="AV443" s="13" t="s">
        <v>78</v>
      </c>
      <c r="AW443" s="13" t="s">
        <v>33</v>
      </c>
      <c r="AX443" s="13" t="s">
        <v>71</v>
      </c>
      <c r="AY443" s="243" t="s">
        <v>141</v>
      </c>
    </row>
    <row r="444" s="13" customFormat="1">
      <c r="A444" s="13"/>
      <c r="B444" s="233"/>
      <c r="C444" s="234"/>
      <c r="D444" s="235" t="s">
        <v>152</v>
      </c>
      <c r="E444" s="236" t="s">
        <v>19</v>
      </c>
      <c r="F444" s="237" t="s">
        <v>632</v>
      </c>
      <c r="G444" s="234"/>
      <c r="H444" s="236" t="s">
        <v>19</v>
      </c>
      <c r="I444" s="238"/>
      <c r="J444" s="234"/>
      <c r="K444" s="234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152</v>
      </c>
      <c r="AU444" s="243" t="s">
        <v>84</v>
      </c>
      <c r="AV444" s="13" t="s">
        <v>78</v>
      </c>
      <c r="AW444" s="13" t="s">
        <v>33</v>
      </c>
      <c r="AX444" s="13" t="s">
        <v>71</v>
      </c>
      <c r="AY444" s="243" t="s">
        <v>141</v>
      </c>
    </row>
    <row r="445" s="14" customFormat="1">
      <c r="A445" s="14"/>
      <c r="B445" s="244"/>
      <c r="C445" s="245"/>
      <c r="D445" s="235" t="s">
        <v>152</v>
      </c>
      <c r="E445" s="246" t="s">
        <v>19</v>
      </c>
      <c r="F445" s="247" t="s">
        <v>633</v>
      </c>
      <c r="G445" s="245"/>
      <c r="H445" s="248">
        <v>12.587999999999999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152</v>
      </c>
      <c r="AU445" s="254" t="s">
        <v>84</v>
      </c>
      <c r="AV445" s="14" t="s">
        <v>84</v>
      </c>
      <c r="AW445" s="14" t="s">
        <v>33</v>
      </c>
      <c r="AX445" s="14" t="s">
        <v>71</v>
      </c>
      <c r="AY445" s="254" t="s">
        <v>141</v>
      </c>
    </row>
    <row r="446" s="15" customFormat="1">
      <c r="A446" s="15"/>
      <c r="B446" s="255"/>
      <c r="C446" s="256"/>
      <c r="D446" s="235" t="s">
        <v>152</v>
      </c>
      <c r="E446" s="257" t="s">
        <v>19</v>
      </c>
      <c r="F446" s="258" t="s">
        <v>155</v>
      </c>
      <c r="G446" s="256"/>
      <c r="H446" s="259">
        <v>12.587999999999999</v>
      </c>
      <c r="I446" s="260"/>
      <c r="J446" s="256"/>
      <c r="K446" s="256"/>
      <c r="L446" s="261"/>
      <c r="M446" s="262"/>
      <c r="N446" s="263"/>
      <c r="O446" s="263"/>
      <c r="P446" s="263"/>
      <c r="Q446" s="263"/>
      <c r="R446" s="263"/>
      <c r="S446" s="263"/>
      <c r="T446" s="26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5" t="s">
        <v>152</v>
      </c>
      <c r="AU446" s="265" t="s">
        <v>84</v>
      </c>
      <c r="AV446" s="15" t="s">
        <v>148</v>
      </c>
      <c r="AW446" s="15" t="s">
        <v>33</v>
      </c>
      <c r="AX446" s="15" t="s">
        <v>78</v>
      </c>
      <c r="AY446" s="265" t="s">
        <v>141</v>
      </c>
    </row>
    <row r="447" s="2" customFormat="1" ht="16.5" customHeight="1">
      <c r="A447" s="41"/>
      <c r="B447" s="42"/>
      <c r="C447" s="284" t="s">
        <v>634</v>
      </c>
      <c r="D447" s="284" t="s">
        <v>395</v>
      </c>
      <c r="E447" s="285" t="s">
        <v>635</v>
      </c>
      <c r="F447" s="286" t="s">
        <v>636</v>
      </c>
      <c r="G447" s="287" t="s">
        <v>165</v>
      </c>
      <c r="H447" s="288">
        <v>12.587999999999999</v>
      </c>
      <c r="I447" s="289"/>
      <c r="J447" s="290">
        <f>ROUND(I447*H447,2)</f>
        <v>0</v>
      </c>
      <c r="K447" s="286" t="s">
        <v>617</v>
      </c>
      <c r="L447" s="291"/>
      <c r="M447" s="292" t="s">
        <v>19</v>
      </c>
      <c r="N447" s="293" t="s">
        <v>43</v>
      </c>
      <c r="O447" s="87"/>
      <c r="P447" s="224">
        <f>O447*H447</f>
        <v>0</v>
      </c>
      <c r="Q447" s="224">
        <v>0</v>
      </c>
      <c r="R447" s="224">
        <f>Q447*H447</f>
        <v>0</v>
      </c>
      <c r="S447" s="224">
        <v>0</v>
      </c>
      <c r="T447" s="225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26" t="s">
        <v>418</v>
      </c>
      <c r="AT447" s="226" t="s">
        <v>395</v>
      </c>
      <c r="AU447" s="226" t="s">
        <v>84</v>
      </c>
      <c r="AY447" s="20" t="s">
        <v>141</v>
      </c>
      <c r="BE447" s="227">
        <f>IF(N447="základní",J447,0)</f>
        <v>0</v>
      </c>
      <c r="BF447" s="227">
        <f>IF(N447="snížená",J447,0)</f>
        <v>0</v>
      </c>
      <c r="BG447" s="227">
        <f>IF(N447="zákl. přenesená",J447,0)</f>
        <v>0</v>
      </c>
      <c r="BH447" s="227">
        <f>IF(N447="sníž. přenesená",J447,0)</f>
        <v>0</v>
      </c>
      <c r="BI447" s="227">
        <f>IF(N447="nulová",J447,0)</f>
        <v>0</v>
      </c>
      <c r="BJ447" s="20" t="s">
        <v>84</v>
      </c>
      <c r="BK447" s="227">
        <f>ROUND(I447*H447,2)</f>
        <v>0</v>
      </c>
      <c r="BL447" s="20" t="s">
        <v>244</v>
      </c>
      <c r="BM447" s="226" t="s">
        <v>637</v>
      </c>
    </row>
    <row r="448" s="13" customFormat="1">
      <c r="A448" s="13"/>
      <c r="B448" s="233"/>
      <c r="C448" s="234"/>
      <c r="D448" s="235" t="s">
        <v>152</v>
      </c>
      <c r="E448" s="236" t="s">
        <v>19</v>
      </c>
      <c r="F448" s="237" t="s">
        <v>631</v>
      </c>
      <c r="G448" s="234"/>
      <c r="H448" s="236" t="s">
        <v>19</v>
      </c>
      <c r="I448" s="238"/>
      <c r="J448" s="234"/>
      <c r="K448" s="234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152</v>
      </c>
      <c r="AU448" s="243" t="s">
        <v>84</v>
      </c>
      <c r="AV448" s="13" t="s">
        <v>78</v>
      </c>
      <c r="AW448" s="13" t="s">
        <v>33</v>
      </c>
      <c r="AX448" s="13" t="s">
        <v>71</v>
      </c>
      <c r="AY448" s="243" t="s">
        <v>141</v>
      </c>
    </row>
    <row r="449" s="13" customFormat="1">
      <c r="A449" s="13"/>
      <c r="B449" s="233"/>
      <c r="C449" s="234"/>
      <c r="D449" s="235" t="s">
        <v>152</v>
      </c>
      <c r="E449" s="236" t="s">
        <v>19</v>
      </c>
      <c r="F449" s="237" t="s">
        <v>632</v>
      </c>
      <c r="G449" s="234"/>
      <c r="H449" s="236" t="s">
        <v>19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152</v>
      </c>
      <c r="AU449" s="243" t="s">
        <v>84</v>
      </c>
      <c r="AV449" s="13" t="s">
        <v>78</v>
      </c>
      <c r="AW449" s="13" t="s">
        <v>33</v>
      </c>
      <c r="AX449" s="13" t="s">
        <v>71</v>
      </c>
      <c r="AY449" s="243" t="s">
        <v>141</v>
      </c>
    </row>
    <row r="450" s="14" customFormat="1">
      <c r="A450" s="14"/>
      <c r="B450" s="244"/>
      <c r="C450" s="245"/>
      <c r="D450" s="235" t="s">
        <v>152</v>
      </c>
      <c r="E450" s="246" t="s">
        <v>19</v>
      </c>
      <c r="F450" s="247" t="s">
        <v>633</v>
      </c>
      <c r="G450" s="245"/>
      <c r="H450" s="248">
        <v>12.587999999999999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152</v>
      </c>
      <c r="AU450" s="254" t="s">
        <v>84</v>
      </c>
      <c r="AV450" s="14" t="s">
        <v>84</v>
      </c>
      <c r="AW450" s="14" t="s">
        <v>33</v>
      </c>
      <c r="AX450" s="14" t="s">
        <v>71</v>
      </c>
      <c r="AY450" s="254" t="s">
        <v>141</v>
      </c>
    </row>
    <row r="451" s="15" customFormat="1">
      <c r="A451" s="15"/>
      <c r="B451" s="255"/>
      <c r="C451" s="256"/>
      <c r="D451" s="235" t="s">
        <v>152</v>
      </c>
      <c r="E451" s="257" t="s">
        <v>19</v>
      </c>
      <c r="F451" s="258" t="s">
        <v>155</v>
      </c>
      <c r="G451" s="256"/>
      <c r="H451" s="259">
        <v>12.587999999999999</v>
      </c>
      <c r="I451" s="260"/>
      <c r="J451" s="256"/>
      <c r="K451" s="256"/>
      <c r="L451" s="261"/>
      <c r="M451" s="262"/>
      <c r="N451" s="263"/>
      <c r="O451" s="263"/>
      <c r="P451" s="263"/>
      <c r="Q451" s="263"/>
      <c r="R451" s="263"/>
      <c r="S451" s="263"/>
      <c r="T451" s="264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65" t="s">
        <v>152</v>
      </c>
      <c r="AU451" s="265" t="s">
        <v>84</v>
      </c>
      <c r="AV451" s="15" t="s">
        <v>148</v>
      </c>
      <c r="AW451" s="15" t="s">
        <v>33</v>
      </c>
      <c r="AX451" s="15" t="s">
        <v>78</v>
      </c>
      <c r="AY451" s="265" t="s">
        <v>141</v>
      </c>
    </row>
    <row r="452" s="2" customFormat="1" ht="16.5" customHeight="1">
      <c r="A452" s="41"/>
      <c r="B452" s="42"/>
      <c r="C452" s="215" t="s">
        <v>638</v>
      </c>
      <c r="D452" s="215" t="s">
        <v>143</v>
      </c>
      <c r="E452" s="216" t="s">
        <v>639</v>
      </c>
      <c r="F452" s="217" t="s">
        <v>640</v>
      </c>
      <c r="G452" s="218" t="s">
        <v>146</v>
      </c>
      <c r="H452" s="219">
        <v>4.2999999999999998</v>
      </c>
      <c r="I452" s="220"/>
      <c r="J452" s="221">
        <f>ROUND(I452*H452,2)</f>
        <v>0</v>
      </c>
      <c r="K452" s="217" t="s">
        <v>147</v>
      </c>
      <c r="L452" s="47"/>
      <c r="M452" s="222" t="s">
        <v>19</v>
      </c>
      <c r="N452" s="223" t="s">
        <v>43</v>
      </c>
      <c r="O452" s="87"/>
      <c r="P452" s="224">
        <f>O452*H452</f>
        <v>0</v>
      </c>
      <c r="Q452" s="224">
        <v>0</v>
      </c>
      <c r="R452" s="224">
        <f>Q452*H452</f>
        <v>0</v>
      </c>
      <c r="S452" s="224">
        <v>0</v>
      </c>
      <c r="T452" s="225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26" t="s">
        <v>244</v>
      </c>
      <c r="AT452" s="226" t="s">
        <v>143</v>
      </c>
      <c r="AU452" s="226" t="s">
        <v>84</v>
      </c>
      <c r="AY452" s="20" t="s">
        <v>141</v>
      </c>
      <c r="BE452" s="227">
        <f>IF(N452="základní",J452,0)</f>
        <v>0</v>
      </c>
      <c r="BF452" s="227">
        <f>IF(N452="snížená",J452,0)</f>
        <v>0</v>
      </c>
      <c r="BG452" s="227">
        <f>IF(N452="zákl. přenesená",J452,0)</f>
        <v>0</v>
      </c>
      <c r="BH452" s="227">
        <f>IF(N452="sníž. přenesená",J452,0)</f>
        <v>0</v>
      </c>
      <c r="BI452" s="227">
        <f>IF(N452="nulová",J452,0)</f>
        <v>0</v>
      </c>
      <c r="BJ452" s="20" t="s">
        <v>84</v>
      </c>
      <c r="BK452" s="227">
        <f>ROUND(I452*H452,2)</f>
        <v>0</v>
      </c>
      <c r="BL452" s="20" t="s">
        <v>244</v>
      </c>
      <c r="BM452" s="226" t="s">
        <v>641</v>
      </c>
    </row>
    <row r="453" s="2" customFormat="1">
      <c r="A453" s="41"/>
      <c r="B453" s="42"/>
      <c r="C453" s="43"/>
      <c r="D453" s="228" t="s">
        <v>150</v>
      </c>
      <c r="E453" s="43"/>
      <c r="F453" s="229" t="s">
        <v>642</v>
      </c>
      <c r="G453" s="43"/>
      <c r="H453" s="43"/>
      <c r="I453" s="230"/>
      <c r="J453" s="43"/>
      <c r="K453" s="43"/>
      <c r="L453" s="47"/>
      <c r="M453" s="231"/>
      <c r="N453" s="232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150</v>
      </c>
      <c r="AU453" s="20" t="s">
        <v>84</v>
      </c>
    </row>
    <row r="454" s="13" customFormat="1">
      <c r="A454" s="13"/>
      <c r="B454" s="233"/>
      <c r="C454" s="234"/>
      <c r="D454" s="235" t="s">
        <v>152</v>
      </c>
      <c r="E454" s="236" t="s">
        <v>19</v>
      </c>
      <c r="F454" s="237" t="s">
        <v>643</v>
      </c>
      <c r="G454" s="234"/>
      <c r="H454" s="236" t="s">
        <v>19</v>
      </c>
      <c r="I454" s="238"/>
      <c r="J454" s="234"/>
      <c r="K454" s="234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152</v>
      </c>
      <c r="AU454" s="243" t="s">
        <v>84</v>
      </c>
      <c r="AV454" s="13" t="s">
        <v>78</v>
      </c>
      <c r="AW454" s="13" t="s">
        <v>33</v>
      </c>
      <c r="AX454" s="13" t="s">
        <v>71</v>
      </c>
      <c r="AY454" s="243" t="s">
        <v>141</v>
      </c>
    </row>
    <row r="455" s="13" customFormat="1">
      <c r="A455" s="13"/>
      <c r="B455" s="233"/>
      <c r="C455" s="234"/>
      <c r="D455" s="235" t="s">
        <v>152</v>
      </c>
      <c r="E455" s="236" t="s">
        <v>19</v>
      </c>
      <c r="F455" s="237" t="s">
        <v>644</v>
      </c>
      <c r="G455" s="234"/>
      <c r="H455" s="236" t="s">
        <v>19</v>
      </c>
      <c r="I455" s="238"/>
      <c r="J455" s="234"/>
      <c r="K455" s="234"/>
      <c r="L455" s="239"/>
      <c r="M455" s="240"/>
      <c r="N455" s="241"/>
      <c r="O455" s="241"/>
      <c r="P455" s="241"/>
      <c r="Q455" s="241"/>
      <c r="R455" s="241"/>
      <c r="S455" s="241"/>
      <c r="T455" s="24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3" t="s">
        <v>152</v>
      </c>
      <c r="AU455" s="243" t="s">
        <v>84</v>
      </c>
      <c r="AV455" s="13" t="s">
        <v>78</v>
      </c>
      <c r="AW455" s="13" t="s">
        <v>33</v>
      </c>
      <c r="AX455" s="13" t="s">
        <v>71</v>
      </c>
      <c r="AY455" s="243" t="s">
        <v>141</v>
      </c>
    </row>
    <row r="456" s="14" customFormat="1">
      <c r="A456" s="14"/>
      <c r="B456" s="244"/>
      <c r="C456" s="245"/>
      <c r="D456" s="235" t="s">
        <v>152</v>
      </c>
      <c r="E456" s="246" t="s">
        <v>19</v>
      </c>
      <c r="F456" s="247" t="s">
        <v>645</v>
      </c>
      <c r="G456" s="245"/>
      <c r="H456" s="248">
        <v>4.2999999999999998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4" t="s">
        <v>152</v>
      </c>
      <c r="AU456" s="254" t="s">
        <v>84</v>
      </c>
      <c r="AV456" s="14" t="s">
        <v>84</v>
      </c>
      <c r="AW456" s="14" t="s">
        <v>33</v>
      </c>
      <c r="AX456" s="14" t="s">
        <v>71</v>
      </c>
      <c r="AY456" s="254" t="s">
        <v>141</v>
      </c>
    </row>
    <row r="457" s="15" customFormat="1">
      <c r="A457" s="15"/>
      <c r="B457" s="255"/>
      <c r="C457" s="256"/>
      <c r="D457" s="235" t="s">
        <v>152</v>
      </c>
      <c r="E457" s="257" t="s">
        <v>19</v>
      </c>
      <c r="F457" s="258" t="s">
        <v>155</v>
      </c>
      <c r="G457" s="256"/>
      <c r="H457" s="259">
        <v>4.2999999999999998</v>
      </c>
      <c r="I457" s="260"/>
      <c r="J457" s="256"/>
      <c r="K457" s="256"/>
      <c r="L457" s="261"/>
      <c r="M457" s="262"/>
      <c r="N457" s="263"/>
      <c r="O457" s="263"/>
      <c r="P457" s="263"/>
      <c r="Q457" s="263"/>
      <c r="R457" s="263"/>
      <c r="S457" s="263"/>
      <c r="T457" s="264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5" t="s">
        <v>152</v>
      </c>
      <c r="AU457" s="265" t="s">
        <v>84</v>
      </c>
      <c r="AV457" s="15" t="s">
        <v>148</v>
      </c>
      <c r="AW457" s="15" t="s">
        <v>33</v>
      </c>
      <c r="AX457" s="15" t="s">
        <v>78</v>
      </c>
      <c r="AY457" s="265" t="s">
        <v>141</v>
      </c>
    </row>
    <row r="458" s="2" customFormat="1" ht="16.5" customHeight="1">
      <c r="A458" s="41"/>
      <c r="B458" s="42"/>
      <c r="C458" s="284" t="s">
        <v>646</v>
      </c>
      <c r="D458" s="284" t="s">
        <v>395</v>
      </c>
      <c r="E458" s="285" t="s">
        <v>647</v>
      </c>
      <c r="F458" s="286" t="s">
        <v>648</v>
      </c>
      <c r="G458" s="287" t="s">
        <v>146</v>
      </c>
      <c r="H458" s="288">
        <v>4.2999999999999998</v>
      </c>
      <c r="I458" s="289"/>
      <c r="J458" s="290">
        <f>ROUND(I458*H458,2)</f>
        <v>0</v>
      </c>
      <c r="K458" s="286" t="s">
        <v>147</v>
      </c>
      <c r="L458" s="291"/>
      <c r="M458" s="292" t="s">
        <v>19</v>
      </c>
      <c r="N458" s="293" t="s">
        <v>43</v>
      </c>
      <c r="O458" s="87"/>
      <c r="P458" s="224">
        <f>O458*H458</f>
        <v>0</v>
      </c>
      <c r="Q458" s="224">
        <v>0.0028999999999999998</v>
      </c>
      <c r="R458" s="224">
        <f>Q458*H458</f>
        <v>0.012469999999999998</v>
      </c>
      <c r="S458" s="224">
        <v>0</v>
      </c>
      <c r="T458" s="225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26" t="s">
        <v>418</v>
      </c>
      <c r="AT458" s="226" t="s">
        <v>395</v>
      </c>
      <c r="AU458" s="226" t="s">
        <v>84</v>
      </c>
      <c r="AY458" s="20" t="s">
        <v>141</v>
      </c>
      <c r="BE458" s="227">
        <f>IF(N458="základní",J458,0)</f>
        <v>0</v>
      </c>
      <c r="BF458" s="227">
        <f>IF(N458="snížená",J458,0)</f>
        <v>0</v>
      </c>
      <c r="BG458" s="227">
        <f>IF(N458="zákl. přenesená",J458,0)</f>
        <v>0</v>
      </c>
      <c r="BH458" s="227">
        <f>IF(N458="sníž. přenesená",J458,0)</f>
        <v>0</v>
      </c>
      <c r="BI458" s="227">
        <f>IF(N458="nulová",J458,0)</f>
        <v>0</v>
      </c>
      <c r="BJ458" s="20" t="s">
        <v>84</v>
      </c>
      <c r="BK458" s="227">
        <f>ROUND(I458*H458,2)</f>
        <v>0</v>
      </c>
      <c r="BL458" s="20" t="s">
        <v>244</v>
      </c>
      <c r="BM458" s="226" t="s">
        <v>649</v>
      </c>
    </row>
    <row r="459" s="13" customFormat="1">
      <c r="A459" s="13"/>
      <c r="B459" s="233"/>
      <c r="C459" s="234"/>
      <c r="D459" s="235" t="s">
        <v>152</v>
      </c>
      <c r="E459" s="236" t="s">
        <v>19</v>
      </c>
      <c r="F459" s="237" t="s">
        <v>643</v>
      </c>
      <c r="G459" s="234"/>
      <c r="H459" s="236" t="s">
        <v>19</v>
      </c>
      <c r="I459" s="238"/>
      <c r="J459" s="234"/>
      <c r="K459" s="234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152</v>
      </c>
      <c r="AU459" s="243" t="s">
        <v>84</v>
      </c>
      <c r="AV459" s="13" t="s">
        <v>78</v>
      </c>
      <c r="AW459" s="13" t="s">
        <v>33</v>
      </c>
      <c r="AX459" s="13" t="s">
        <v>71</v>
      </c>
      <c r="AY459" s="243" t="s">
        <v>141</v>
      </c>
    </row>
    <row r="460" s="13" customFormat="1">
      <c r="A460" s="13"/>
      <c r="B460" s="233"/>
      <c r="C460" s="234"/>
      <c r="D460" s="235" t="s">
        <v>152</v>
      </c>
      <c r="E460" s="236" t="s">
        <v>19</v>
      </c>
      <c r="F460" s="237" t="s">
        <v>644</v>
      </c>
      <c r="G460" s="234"/>
      <c r="H460" s="236" t="s">
        <v>19</v>
      </c>
      <c r="I460" s="238"/>
      <c r="J460" s="234"/>
      <c r="K460" s="234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152</v>
      </c>
      <c r="AU460" s="243" t="s">
        <v>84</v>
      </c>
      <c r="AV460" s="13" t="s">
        <v>78</v>
      </c>
      <c r="AW460" s="13" t="s">
        <v>33</v>
      </c>
      <c r="AX460" s="13" t="s">
        <v>71</v>
      </c>
      <c r="AY460" s="243" t="s">
        <v>141</v>
      </c>
    </row>
    <row r="461" s="14" customFormat="1">
      <c r="A461" s="14"/>
      <c r="B461" s="244"/>
      <c r="C461" s="245"/>
      <c r="D461" s="235" t="s">
        <v>152</v>
      </c>
      <c r="E461" s="246" t="s">
        <v>19</v>
      </c>
      <c r="F461" s="247" t="s">
        <v>645</v>
      </c>
      <c r="G461" s="245"/>
      <c r="H461" s="248">
        <v>4.2999999999999998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4" t="s">
        <v>152</v>
      </c>
      <c r="AU461" s="254" t="s">
        <v>84</v>
      </c>
      <c r="AV461" s="14" t="s">
        <v>84</v>
      </c>
      <c r="AW461" s="14" t="s">
        <v>33</v>
      </c>
      <c r="AX461" s="14" t="s">
        <v>71</v>
      </c>
      <c r="AY461" s="254" t="s">
        <v>141</v>
      </c>
    </row>
    <row r="462" s="15" customFormat="1">
      <c r="A462" s="15"/>
      <c r="B462" s="255"/>
      <c r="C462" s="256"/>
      <c r="D462" s="235" t="s">
        <v>152</v>
      </c>
      <c r="E462" s="257" t="s">
        <v>19</v>
      </c>
      <c r="F462" s="258" t="s">
        <v>155</v>
      </c>
      <c r="G462" s="256"/>
      <c r="H462" s="259">
        <v>4.2999999999999998</v>
      </c>
      <c r="I462" s="260"/>
      <c r="J462" s="256"/>
      <c r="K462" s="256"/>
      <c r="L462" s="261"/>
      <c r="M462" s="262"/>
      <c r="N462" s="263"/>
      <c r="O462" s="263"/>
      <c r="P462" s="263"/>
      <c r="Q462" s="263"/>
      <c r="R462" s="263"/>
      <c r="S462" s="263"/>
      <c r="T462" s="264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5" t="s">
        <v>152</v>
      </c>
      <c r="AU462" s="265" t="s">
        <v>84</v>
      </c>
      <c r="AV462" s="15" t="s">
        <v>148</v>
      </c>
      <c r="AW462" s="15" t="s">
        <v>33</v>
      </c>
      <c r="AX462" s="15" t="s">
        <v>78</v>
      </c>
      <c r="AY462" s="265" t="s">
        <v>141</v>
      </c>
    </row>
    <row r="463" s="2" customFormat="1" ht="24.15" customHeight="1">
      <c r="A463" s="41"/>
      <c r="B463" s="42"/>
      <c r="C463" s="215" t="s">
        <v>650</v>
      </c>
      <c r="D463" s="215" t="s">
        <v>143</v>
      </c>
      <c r="E463" s="216" t="s">
        <v>651</v>
      </c>
      <c r="F463" s="217" t="s">
        <v>652</v>
      </c>
      <c r="G463" s="218" t="s">
        <v>243</v>
      </c>
      <c r="H463" s="219">
        <v>4</v>
      </c>
      <c r="I463" s="220"/>
      <c r="J463" s="221">
        <f>ROUND(I463*H463,2)</f>
        <v>0</v>
      </c>
      <c r="K463" s="217" t="s">
        <v>147</v>
      </c>
      <c r="L463" s="47"/>
      <c r="M463" s="222" t="s">
        <v>19</v>
      </c>
      <c r="N463" s="223" t="s">
        <v>43</v>
      </c>
      <c r="O463" s="87"/>
      <c r="P463" s="224">
        <f>O463*H463</f>
        <v>0</v>
      </c>
      <c r="Q463" s="224">
        <v>6.0000000000000002E-05</v>
      </c>
      <c r="R463" s="224">
        <f>Q463*H463</f>
        <v>0.00024000000000000001</v>
      </c>
      <c r="S463" s="224">
        <v>0</v>
      </c>
      <c r="T463" s="225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26" t="s">
        <v>244</v>
      </c>
      <c r="AT463" s="226" t="s">
        <v>143</v>
      </c>
      <c r="AU463" s="226" t="s">
        <v>84</v>
      </c>
      <c r="AY463" s="20" t="s">
        <v>141</v>
      </c>
      <c r="BE463" s="227">
        <f>IF(N463="základní",J463,0)</f>
        <v>0</v>
      </c>
      <c r="BF463" s="227">
        <f>IF(N463="snížená",J463,0)</f>
        <v>0</v>
      </c>
      <c r="BG463" s="227">
        <f>IF(N463="zákl. přenesená",J463,0)</f>
        <v>0</v>
      </c>
      <c r="BH463" s="227">
        <f>IF(N463="sníž. přenesená",J463,0)</f>
        <v>0</v>
      </c>
      <c r="BI463" s="227">
        <f>IF(N463="nulová",J463,0)</f>
        <v>0</v>
      </c>
      <c r="BJ463" s="20" t="s">
        <v>84</v>
      </c>
      <c r="BK463" s="227">
        <f>ROUND(I463*H463,2)</f>
        <v>0</v>
      </c>
      <c r="BL463" s="20" t="s">
        <v>244</v>
      </c>
      <c r="BM463" s="226" t="s">
        <v>653</v>
      </c>
    </row>
    <row r="464" s="2" customFormat="1">
      <c r="A464" s="41"/>
      <c r="B464" s="42"/>
      <c r="C464" s="43"/>
      <c r="D464" s="228" t="s">
        <v>150</v>
      </c>
      <c r="E464" s="43"/>
      <c r="F464" s="229" t="s">
        <v>654</v>
      </c>
      <c r="G464" s="43"/>
      <c r="H464" s="43"/>
      <c r="I464" s="230"/>
      <c r="J464" s="43"/>
      <c r="K464" s="43"/>
      <c r="L464" s="47"/>
      <c r="M464" s="231"/>
      <c r="N464" s="232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0" t="s">
        <v>150</v>
      </c>
      <c r="AU464" s="20" t="s">
        <v>84</v>
      </c>
    </row>
    <row r="465" s="13" customFormat="1">
      <c r="A465" s="13"/>
      <c r="B465" s="233"/>
      <c r="C465" s="234"/>
      <c r="D465" s="235" t="s">
        <v>152</v>
      </c>
      <c r="E465" s="236" t="s">
        <v>19</v>
      </c>
      <c r="F465" s="237" t="s">
        <v>655</v>
      </c>
      <c r="G465" s="234"/>
      <c r="H465" s="236" t="s">
        <v>19</v>
      </c>
      <c r="I465" s="238"/>
      <c r="J465" s="234"/>
      <c r="K465" s="234"/>
      <c r="L465" s="239"/>
      <c r="M465" s="240"/>
      <c r="N465" s="241"/>
      <c r="O465" s="241"/>
      <c r="P465" s="241"/>
      <c r="Q465" s="241"/>
      <c r="R465" s="241"/>
      <c r="S465" s="241"/>
      <c r="T465" s="24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3" t="s">
        <v>152</v>
      </c>
      <c r="AU465" s="243" t="s">
        <v>84</v>
      </c>
      <c r="AV465" s="13" t="s">
        <v>78</v>
      </c>
      <c r="AW465" s="13" t="s">
        <v>33</v>
      </c>
      <c r="AX465" s="13" t="s">
        <v>71</v>
      </c>
      <c r="AY465" s="243" t="s">
        <v>141</v>
      </c>
    </row>
    <row r="466" s="13" customFormat="1">
      <c r="A466" s="13"/>
      <c r="B466" s="233"/>
      <c r="C466" s="234"/>
      <c r="D466" s="235" t="s">
        <v>152</v>
      </c>
      <c r="E466" s="236" t="s">
        <v>19</v>
      </c>
      <c r="F466" s="237" t="s">
        <v>656</v>
      </c>
      <c r="G466" s="234"/>
      <c r="H466" s="236" t="s">
        <v>19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152</v>
      </c>
      <c r="AU466" s="243" t="s">
        <v>84</v>
      </c>
      <c r="AV466" s="13" t="s">
        <v>78</v>
      </c>
      <c r="AW466" s="13" t="s">
        <v>33</v>
      </c>
      <c r="AX466" s="13" t="s">
        <v>71</v>
      </c>
      <c r="AY466" s="243" t="s">
        <v>141</v>
      </c>
    </row>
    <row r="467" s="14" customFormat="1">
      <c r="A467" s="14"/>
      <c r="B467" s="244"/>
      <c r="C467" s="245"/>
      <c r="D467" s="235" t="s">
        <v>152</v>
      </c>
      <c r="E467" s="246" t="s">
        <v>19</v>
      </c>
      <c r="F467" s="247" t="s">
        <v>84</v>
      </c>
      <c r="G467" s="245"/>
      <c r="H467" s="248">
        <v>2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4" t="s">
        <v>152</v>
      </c>
      <c r="AU467" s="254" t="s">
        <v>84</v>
      </c>
      <c r="AV467" s="14" t="s">
        <v>84</v>
      </c>
      <c r="AW467" s="14" t="s">
        <v>33</v>
      </c>
      <c r="AX467" s="14" t="s">
        <v>71</v>
      </c>
      <c r="AY467" s="254" t="s">
        <v>141</v>
      </c>
    </row>
    <row r="468" s="13" customFormat="1">
      <c r="A468" s="13"/>
      <c r="B468" s="233"/>
      <c r="C468" s="234"/>
      <c r="D468" s="235" t="s">
        <v>152</v>
      </c>
      <c r="E468" s="236" t="s">
        <v>19</v>
      </c>
      <c r="F468" s="237" t="s">
        <v>657</v>
      </c>
      <c r="G468" s="234"/>
      <c r="H468" s="236" t="s">
        <v>19</v>
      </c>
      <c r="I468" s="238"/>
      <c r="J468" s="234"/>
      <c r="K468" s="234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152</v>
      </c>
      <c r="AU468" s="243" t="s">
        <v>84</v>
      </c>
      <c r="AV468" s="13" t="s">
        <v>78</v>
      </c>
      <c r="AW468" s="13" t="s">
        <v>33</v>
      </c>
      <c r="AX468" s="13" t="s">
        <v>71</v>
      </c>
      <c r="AY468" s="243" t="s">
        <v>141</v>
      </c>
    </row>
    <row r="469" s="14" customFormat="1">
      <c r="A469" s="14"/>
      <c r="B469" s="244"/>
      <c r="C469" s="245"/>
      <c r="D469" s="235" t="s">
        <v>152</v>
      </c>
      <c r="E469" s="246" t="s">
        <v>19</v>
      </c>
      <c r="F469" s="247" t="s">
        <v>84</v>
      </c>
      <c r="G469" s="245"/>
      <c r="H469" s="248">
        <v>2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4" t="s">
        <v>152</v>
      </c>
      <c r="AU469" s="254" t="s">
        <v>84</v>
      </c>
      <c r="AV469" s="14" t="s">
        <v>84</v>
      </c>
      <c r="AW469" s="14" t="s">
        <v>33</v>
      </c>
      <c r="AX469" s="14" t="s">
        <v>71</v>
      </c>
      <c r="AY469" s="254" t="s">
        <v>141</v>
      </c>
    </row>
    <row r="470" s="15" customFormat="1">
      <c r="A470" s="15"/>
      <c r="B470" s="255"/>
      <c r="C470" s="256"/>
      <c r="D470" s="235" t="s">
        <v>152</v>
      </c>
      <c r="E470" s="257" t="s">
        <v>19</v>
      </c>
      <c r="F470" s="258" t="s">
        <v>155</v>
      </c>
      <c r="G470" s="256"/>
      <c r="H470" s="259">
        <v>4</v>
      </c>
      <c r="I470" s="260"/>
      <c r="J470" s="256"/>
      <c r="K470" s="256"/>
      <c r="L470" s="261"/>
      <c r="M470" s="262"/>
      <c r="N470" s="263"/>
      <c r="O470" s="263"/>
      <c r="P470" s="263"/>
      <c r="Q470" s="263"/>
      <c r="R470" s="263"/>
      <c r="S470" s="263"/>
      <c r="T470" s="264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65" t="s">
        <v>152</v>
      </c>
      <c r="AU470" s="265" t="s">
        <v>84</v>
      </c>
      <c r="AV470" s="15" t="s">
        <v>148</v>
      </c>
      <c r="AW470" s="15" t="s">
        <v>33</v>
      </c>
      <c r="AX470" s="15" t="s">
        <v>78</v>
      </c>
      <c r="AY470" s="265" t="s">
        <v>141</v>
      </c>
    </row>
    <row r="471" s="2" customFormat="1" ht="21.75" customHeight="1">
      <c r="A471" s="41"/>
      <c r="B471" s="42"/>
      <c r="C471" s="284" t="s">
        <v>658</v>
      </c>
      <c r="D471" s="284" t="s">
        <v>395</v>
      </c>
      <c r="E471" s="285" t="s">
        <v>659</v>
      </c>
      <c r="F471" s="286" t="s">
        <v>660</v>
      </c>
      <c r="G471" s="287" t="s">
        <v>165</v>
      </c>
      <c r="H471" s="288">
        <v>5.2800000000000002</v>
      </c>
      <c r="I471" s="289"/>
      <c r="J471" s="290">
        <f>ROUND(I471*H471,2)</f>
        <v>0</v>
      </c>
      <c r="K471" s="286" t="s">
        <v>617</v>
      </c>
      <c r="L471" s="291"/>
      <c r="M471" s="292" t="s">
        <v>19</v>
      </c>
      <c r="N471" s="293" t="s">
        <v>43</v>
      </c>
      <c r="O471" s="87"/>
      <c r="P471" s="224">
        <f>O471*H471</f>
        <v>0</v>
      </c>
      <c r="Q471" s="224">
        <v>0</v>
      </c>
      <c r="R471" s="224">
        <f>Q471*H471</f>
        <v>0</v>
      </c>
      <c r="S471" s="224">
        <v>0</v>
      </c>
      <c r="T471" s="225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26" t="s">
        <v>418</v>
      </c>
      <c r="AT471" s="226" t="s">
        <v>395</v>
      </c>
      <c r="AU471" s="226" t="s">
        <v>84</v>
      </c>
      <c r="AY471" s="20" t="s">
        <v>141</v>
      </c>
      <c r="BE471" s="227">
        <f>IF(N471="základní",J471,0)</f>
        <v>0</v>
      </c>
      <c r="BF471" s="227">
        <f>IF(N471="snížená",J471,0)</f>
        <v>0</v>
      </c>
      <c r="BG471" s="227">
        <f>IF(N471="zákl. přenesená",J471,0)</f>
        <v>0</v>
      </c>
      <c r="BH471" s="227">
        <f>IF(N471="sníž. přenesená",J471,0)</f>
        <v>0</v>
      </c>
      <c r="BI471" s="227">
        <f>IF(N471="nulová",J471,0)</f>
        <v>0</v>
      </c>
      <c r="BJ471" s="20" t="s">
        <v>84</v>
      </c>
      <c r="BK471" s="227">
        <f>ROUND(I471*H471,2)</f>
        <v>0</v>
      </c>
      <c r="BL471" s="20" t="s">
        <v>244</v>
      </c>
      <c r="BM471" s="226" t="s">
        <v>661</v>
      </c>
    </row>
    <row r="472" s="13" customFormat="1">
      <c r="A472" s="13"/>
      <c r="B472" s="233"/>
      <c r="C472" s="234"/>
      <c r="D472" s="235" t="s">
        <v>152</v>
      </c>
      <c r="E472" s="236" t="s">
        <v>19</v>
      </c>
      <c r="F472" s="237" t="s">
        <v>655</v>
      </c>
      <c r="G472" s="234"/>
      <c r="H472" s="236" t="s">
        <v>19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152</v>
      </c>
      <c r="AU472" s="243" t="s">
        <v>84</v>
      </c>
      <c r="AV472" s="13" t="s">
        <v>78</v>
      </c>
      <c r="AW472" s="13" t="s">
        <v>33</v>
      </c>
      <c r="AX472" s="13" t="s">
        <v>71</v>
      </c>
      <c r="AY472" s="243" t="s">
        <v>141</v>
      </c>
    </row>
    <row r="473" s="13" customFormat="1">
      <c r="A473" s="13"/>
      <c r="B473" s="233"/>
      <c r="C473" s="234"/>
      <c r="D473" s="235" t="s">
        <v>152</v>
      </c>
      <c r="E473" s="236" t="s">
        <v>19</v>
      </c>
      <c r="F473" s="237" t="s">
        <v>656</v>
      </c>
      <c r="G473" s="234"/>
      <c r="H473" s="236" t="s">
        <v>19</v>
      </c>
      <c r="I473" s="238"/>
      <c r="J473" s="234"/>
      <c r="K473" s="234"/>
      <c r="L473" s="239"/>
      <c r="M473" s="240"/>
      <c r="N473" s="241"/>
      <c r="O473" s="241"/>
      <c r="P473" s="241"/>
      <c r="Q473" s="241"/>
      <c r="R473" s="241"/>
      <c r="S473" s="241"/>
      <c r="T473" s="24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3" t="s">
        <v>152</v>
      </c>
      <c r="AU473" s="243" t="s">
        <v>84</v>
      </c>
      <c r="AV473" s="13" t="s">
        <v>78</v>
      </c>
      <c r="AW473" s="13" t="s">
        <v>33</v>
      </c>
      <c r="AX473" s="13" t="s">
        <v>71</v>
      </c>
      <c r="AY473" s="243" t="s">
        <v>141</v>
      </c>
    </row>
    <row r="474" s="14" customFormat="1">
      <c r="A474" s="14"/>
      <c r="B474" s="244"/>
      <c r="C474" s="245"/>
      <c r="D474" s="235" t="s">
        <v>152</v>
      </c>
      <c r="E474" s="246" t="s">
        <v>19</v>
      </c>
      <c r="F474" s="247" t="s">
        <v>662</v>
      </c>
      <c r="G474" s="245"/>
      <c r="H474" s="248">
        <v>2.6400000000000001</v>
      </c>
      <c r="I474" s="249"/>
      <c r="J474" s="245"/>
      <c r="K474" s="245"/>
      <c r="L474" s="250"/>
      <c r="M474" s="251"/>
      <c r="N474" s="252"/>
      <c r="O474" s="252"/>
      <c r="P474" s="252"/>
      <c r="Q474" s="252"/>
      <c r="R474" s="252"/>
      <c r="S474" s="252"/>
      <c r="T474" s="25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4" t="s">
        <v>152</v>
      </c>
      <c r="AU474" s="254" t="s">
        <v>84</v>
      </c>
      <c r="AV474" s="14" t="s">
        <v>84</v>
      </c>
      <c r="AW474" s="14" t="s">
        <v>33</v>
      </c>
      <c r="AX474" s="14" t="s">
        <v>71</v>
      </c>
      <c r="AY474" s="254" t="s">
        <v>141</v>
      </c>
    </row>
    <row r="475" s="14" customFormat="1">
      <c r="A475" s="14"/>
      <c r="B475" s="244"/>
      <c r="C475" s="245"/>
      <c r="D475" s="235" t="s">
        <v>152</v>
      </c>
      <c r="E475" s="246" t="s">
        <v>19</v>
      </c>
      <c r="F475" s="247" t="s">
        <v>662</v>
      </c>
      <c r="G475" s="245"/>
      <c r="H475" s="248">
        <v>2.6400000000000001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152</v>
      </c>
      <c r="AU475" s="254" t="s">
        <v>84</v>
      </c>
      <c r="AV475" s="14" t="s">
        <v>84</v>
      </c>
      <c r="AW475" s="14" t="s">
        <v>33</v>
      </c>
      <c r="AX475" s="14" t="s">
        <v>71</v>
      </c>
      <c r="AY475" s="254" t="s">
        <v>141</v>
      </c>
    </row>
    <row r="476" s="15" customFormat="1">
      <c r="A476" s="15"/>
      <c r="B476" s="255"/>
      <c r="C476" s="256"/>
      <c r="D476" s="235" t="s">
        <v>152</v>
      </c>
      <c r="E476" s="257" t="s">
        <v>19</v>
      </c>
      <c r="F476" s="258" t="s">
        <v>155</v>
      </c>
      <c r="G476" s="256"/>
      <c r="H476" s="259">
        <v>5.2800000000000002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5" t="s">
        <v>152</v>
      </c>
      <c r="AU476" s="265" t="s">
        <v>84</v>
      </c>
      <c r="AV476" s="15" t="s">
        <v>148</v>
      </c>
      <c r="AW476" s="15" t="s">
        <v>33</v>
      </c>
      <c r="AX476" s="15" t="s">
        <v>78</v>
      </c>
      <c r="AY476" s="265" t="s">
        <v>141</v>
      </c>
    </row>
    <row r="477" s="2" customFormat="1" ht="21.75" customHeight="1">
      <c r="A477" s="41"/>
      <c r="B477" s="42"/>
      <c r="C477" s="284" t="s">
        <v>663</v>
      </c>
      <c r="D477" s="284" t="s">
        <v>395</v>
      </c>
      <c r="E477" s="285" t="s">
        <v>664</v>
      </c>
      <c r="F477" s="286" t="s">
        <v>665</v>
      </c>
      <c r="G477" s="287" t="s">
        <v>165</v>
      </c>
      <c r="H477" s="288">
        <v>7.2000000000000002</v>
      </c>
      <c r="I477" s="289"/>
      <c r="J477" s="290">
        <f>ROUND(I477*H477,2)</f>
        <v>0</v>
      </c>
      <c r="K477" s="286" t="s">
        <v>617</v>
      </c>
      <c r="L477" s="291"/>
      <c r="M477" s="292" t="s">
        <v>19</v>
      </c>
      <c r="N477" s="293" t="s">
        <v>43</v>
      </c>
      <c r="O477" s="87"/>
      <c r="P477" s="224">
        <f>O477*H477</f>
        <v>0</v>
      </c>
      <c r="Q477" s="224">
        <v>0</v>
      </c>
      <c r="R477" s="224">
        <f>Q477*H477</f>
        <v>0</v>
      </c>
      <c r="S477" s="224">
        <v>0</v>
      </c>
      <c r="T477" s="225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26" t="s">
        <v>418</v>
      </c>
      <c r="AT477" s="226" t="s">
        <v>395</v>
      </c>
      <c r="AU477" s="226" t="s">
        <v>84</v>
      </c>
      <c r="AY477" s="20" t="s">
        <v>141</v>
      </c>
      <c r="BE477" s="227">
        <f>IF(N477="základní",J477,0)</f>
        <v>0</v>
      </c>
      <c r="BF477" s="227">
        <f>IF(N477="snížená",J477,0)</f>
        <v>0</v>
      </c>
      <c r="BG477" s="227">
        <f>IF(N477="zákl. přenesená",J477,0)</f>
        <v>0</v>
      </c>
      <c r="BH477" s="227">
        <f>IF(N477="sníž. přenesená",J477,0)</f>
        <v>0</v>
      </c>
      <c r="BI477" s="227">
        <f>IF(N477="nulová",J477,0)</f>
        <v>0</v>
      </c>
      <c r="BJ477" s="20" t="s">
        <v>84</v>
      </c>
      <c r="BK477" s="227">
        <f>ROUND(I477*H477,2)</f>
        <v>0</v>
      </c>
      <c r="BL477" s="20" t="s">
        <v>244</v>
      </c>
      <c r="BM477" s="226" t="s">
        <v>666</v>
      </c>
    </row>
    <row r="478" s="13" customFormat="1">
      <c r="A478" s="13"/>
      <c r="B478" s="233"/>
      <c r="C478" s="234"/>
      <c r="D478" s="235" t="s">
        <v>152</v>
      </c>
      <c r="E478" s="236" t="s">
        <v>19</v>
      </c>
      <c r="F478" s="237" t="s">
        <v>655</v>
      </c>
      <c r="G478" s="234"/>
      <c r="H478" s="236" t="s">
        <v>19</v>
      </c>
      <c r="I478" s="238"/>
      <c r="J478" s="234"/>
      <c r="K478" s="234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152</v>
      </c>
      <c r="AU478" s="243" t="s">
        <v>84</v>
      </c>
      <c r="AV478" s="13" t="s">
        <v>78</v>
      </c>
      <c r="AW478" s="13" t="s">
        <v>33</v>
      </c>
      <c r="AX478" s="13" t="s">
        <v>71</v>
      </c>
      <c r="AY478" s="243" t="s">
        <v>141</v>
      </c>
    </row>
    <row r="479" s="13" customFormat="1">
      <c r="A479" s="13"/>
      <c r="B479" s="233"/>
      <c r="C479" s="234"/>
      <c r="D479" s="235" t="s">
        <v>152</v>
      </c>
      <c r="E479" s="236" t="s">
        <v>19</v>
      </c>
      <c r="F479" s="237" t="s">
        <v>657</v>
      </c>
      <c r="G479" s="234"/>
      <c r="H479" s="236" t="s">
        <v>19</v>
      </c>
      <c r="I479" s="238"/>
      <c r="J479" s="234"/>
      <c r="K479" s="234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152</v>
      </c>
      <c r="AU479" s="243" t="s">
        <v>84</v>
      </c>
      <c r="AV479" s="13" t="s">
        <v>78</v>
      </c>
      <c r="AW479" s="13" t="s">
        <v>33</v>
      </c>
      <c r="AX479" s="13" t="s">
        <v>71</v>
      </c>
      <c r="AY479" s="243" t="s">
        <v>141</v>
      </c>
    </row>
    <row r="480" s="14" customFormat="1">
      <c r="A480" s="14"/>
      <c r="B480" s="244"/>
      <c r="C480" s="245"/>
      <c r="D480" s="235" t="s">
        <v>152</v>
      </c>
      <c r="E480" s="246" t="s">
        <v>19</v>
      </c>
      <c r="F480" s="247" t="s">
        <v>667</v>
      </c>
      <c r="G480" s="245"/>
      <c r="H480" s="248">
        <v>3.6000000000000001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152</v>
      </c>
      <c r="AU480" s="254" t="s">
        <v>84</v>
      </c>
      <c r="AV480" s="14" t="s">
        <v>84</v>
      </c>
      <c r="AW480" s="14" t="s">
        <v>33</v>
      </c>
      <c r="AX480" s="14" t="s">
        <v>71</v>
      </c>
      <c r="AY480" s="254" t="s">
        <v>141</v>
      </c>
    </row>
    <row r="481" s="14" customFormat="1">
      <c r="A481" s="14"/>
      <c r="B481" s="244"/>
      <c r="C481" s="245"/>
      <c r="D481" s="235" t="s">
        <v>152</v>
      </c>
      <c r="E481" s="246" t="s">
        <v>19</v>
      </c>
      <c r="F481" s="247" t="s">
        <v>667</v>
      </c>
      <c r="G481" s="245"/>
      <c r="H481" s="248">
        <v>3.6000000000000001</v>
      </c>
      <c r="I481" s="249"/>
      <c r="J481" s="245"/>
      <c r="K481" s="245"/>
      <c r="L481" s="250"/>
      <c r="M481" s="251"/>
      <c r="N481" s="252"/>
      <c r="O481" s="252"/>
      <c r="P481" s="252"/>
      <c r="Q481" s="252"/>
      <c r="R481" s="252"/>
      <c r="S481" s="252"/>
      <c r="T481" s="25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4" t="s">
        <v>152</v>
      </c>
      <c r="AU481" s="254" t="s">
        <v>84</v>
      </c>
      <c r="AV481" s="14" t="s">
        <v>84</v>
      </c>
      <c r="AW481" s="14" t="s">
        <v>33</v>
      </c>
      <c r="AX481" s="14" t="s">
        <v>71</v>
      </c>
      <c r="AY481" s="254" t="s">
        <v>141</v>
      </c>
    </row>
    <row r="482" s="15" customFormat="1">
      <c r="A482" s="15"/>
      <c r="B482" s="255"/>
      <c r="C482" s="256"/>
      <c r="D482" s="235" t="s">
        <v>152</v>
      </c>
      <c r="E482" s="257" t="s">
        <v>19</v>
      </c>
      <c r="F482" s="258" t="s">
        <v>155</v>
      </c>
      <c r="G482" s="256"/>
      <c r="H482" s="259">
        <v>7.2000000000000002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5" t="s">
        <v>152</v>
      </c>
      <c r="AU482" s="265" t="s">
        <v>84</v>
      </c>
      <c r="AV482" s="15" t="s">
        <v>148</v>
      </c>
      <c r="AW482" s="15" t="s">
        <v>33</v>
      </c>
      <c r="AX482" s="15" t="s">
        <v>78</v>
      </c>
      <c r="AY482" s="265" t="s">
        <v>141</v>
      </c>
    </row>
    <row r="483" s="2" customFormat="1" ht="16.5" customHeight="1">
      <c r="A483" s="41"/>
      <c r="B483" s="42"/>
      <c r="C483" s="215" t="s">
        <v>668</v>
      </c>
      <c r="D483" s="215" t="s">
        <v>143</v>
      </c>
      <c r="E483" s="216" t="s">
        <v>669</v>
      </c>
      <c r="F483" s="217" t="s">
        <v>670</v>
      </c>
      <c r="G483" s="218" t="s">
        <v>671</v>
      </c>
      <c r="H483" s="219">
        <v>24.696000000000002</v>
      </c>
      <c r="I483" s="220"/>
      <c r="J483" s="221">
        <f>ROUND(I483*H483,2)</f>
        <v>0</v>
      </c>
      <c r="K483" s="217" t="s">
        <v>147</v>
      </c>
      <c r="L483" s="47"/>
      <c r="M483" s="222" t="s">
        <v>19</v>
      </c>
      <c r="N483" s="223" t="s">
        <v>43</v>
      </c>
      <c r="O483" s="87"/>
      <c r="P483" s="224">
        <f>O483*H483</f>
        <v>0</v>
      </c>
      <c r="Q483" s="224">
        <v>6.9999999999999994E-05</v>
      </c>
      <c r="R483" s="224">
        <f>Q483*H483</f>
        <v>0.00172872</v>
      </c>
      <c r="S483" s="224">
        <v>0</v>
      </c>
      <c r="T483" s="225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26" t="s">
        <v>244</v>
      </c>
      <c r="AT483" s="226" t="s">
        <v>143</v>
      </c>
      <c r="AU483" s="226" t="s">
        <v>84</v>
      </c>
      <c r="AY483" s="20" t="s">
        <v>141</v>
      </c>
      <c r="BE483" s="227">
        <f>IF(N483="základní",J483,0)</f>
        <v>0</v>
      </c>
      <c r="BF483" s="227">
        <f>IF(N483="snížená",J483,0)</f>
        <v>0</v>
      </c>
      <c r="BG483" s="227">
        <f>IF(N483="zákl. přenesená",J483,0)</f>
        <v>0</v>
      </c>
      <c r="BH483" s="227">
        <f>IF(N483="sníž. přenesená",J483,0)</f>
        <v>0</v>
      </c>
      <c r="BI483" s="227">
        <f>IF(N483="nulová",J483,0)</f>
        <v>0</v>
      </c>
      <c r="BJ483" s="20" t="s">
        <v>84</v>
      </c>
      <c r="BK483" s="227">
        <f>ROUND(I483*H483,2)</f>
        <v>0</v>
      </c>
      <c r="BL483" s="20" t="s">
        <v>244</v>
      </c>
      <c r="BM483" s="226" t="s">
        <v>672</v>
      </c>
    </row>
    <row r="484" s="2" customFormat="1">
      <c r="A484" s="41"/>
      <c r="B484" s="42"/>
      <c r="C484" s="43"/>
      <c r="D484" s="228" t="s">
        <v>150</v>
      </c>
      <c r="E484" s="43"/>
      <c r="F484" s="229" t="s">
        <v>673</v>
      </c>
      <c r="G484" s="43"/>
      <c r="H484" s="43"/>
      <c r="I484" s="230"/>
      <c r="J484" s="43"/>
      <c r="K484" s="43"/>
      <c r="L484" s="47"/>
      <c r="M484" s="231"/>
      <c r="N484" s="232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150</v>
      </c>
      <c r="AU484" s="20" t="s">
        <v>84</v>
      </c>
    </row>
    <row r="485" s="13" customFormat="1">
      <c r="A485" s="13"/>
      <c r="B485" s="233"/>
      <c r="C485" s="234"/>
      <c r="D485" s="235" t="s">
        <v>152</v>
      </c>
      <c r="E485" s="236" t="s">
        <v>19</v>
      </c>
      <c r="F485" s="237" t="s">
        <v>643</v>
      </c>
      <c r="G485" s="234"/>
      <c r="H485" s="236" t="s">
        <v>19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152</v>
      </c>
      <c r="AU485" s="243" t="s">
        <v>84</v>
      </c>
      <c r="AV485" s="13" t="s">
        <v>78</v>
      </c>
      <c r="AW485" s="13" t="s">
        <v>33</v>
      </c>
      <c r="AX485" s="13" t="s">
        <v>71</v>
      </c>
      <c r="AY485" s="243" t="s">
        <v>141</v>
      </c>
    </row>
    <row r="486" s="13" customFormat="1">
      <c r="A486" s="13"/>
      <c r="B486" s="233"/>
      <c r="C486" s="234"/>
      <c r="D486" s="235" t="s">
        <v>152</v>
      </c>
      <c r="E486" s="236" t="s">
        <v>19</v>
      </c>
      <c r="F486" s="237" t="s">
        <v>674</v>
      </c>
      <c r="G486" s="234"/>
      <c r="H486" s="236" t="s">
        <v>19</v>
      </c>
      <c r="I486" s="238"/>
      <c r="J486" s="234"/>
      <c r="K486" s="234"/>
      <c r="L486" s="239"/>
      <c r="M486" s="240"/>
      <c r="N486" s="241"/>
      <c r="O486" s="241"/>
      <c r="P486" s="241"/>
      <c r="Q486" s="241"/>
      <c r="R486" s="241"/>
      <c r="S486" s="241"/>
      <c r="T486" s="24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3" t="s">
        <v>152</v>
      </c>
      <c r="AU486" s="243" t="s">
        <v>84</v>
      </c>
      <c r="AV486" s="13" t="s">
        <v>78</v>
      </c>
      <c r="AW486" s="13" t="s">
        <v>33</v>
      </c>
      <c r="AX486" s="13" t="s">
        <v>71</v>
      </c>
      <c r="AY486" s="243" t="s">
        <v>141</v>
      </c>
    </row>
    <row r="487" s="14" customFormat="1">
      <c r="A487" s="14"/>
      <c r="B487" s="244"/>
      <c r="C487" s="245"/>
      <c r="D487" s="235" t="s">
        <v>152</v>
      </c>
      <c r="E487" s="246" t="s">
        <v>19</v>
      </c>
      <c r="F487" s="247" t="s">
        <v>675</v>
      </c>
      <c r="G487" s="245"/>
      <c r="H487" s="248">
        <v>0.63</v>
      </c>
      <c r="I487" s="249"/>
      <c r="J487" s="245"/>
      <c r="K487" s="245"/>
      <c r="L487" s="250"/>
      <c r="M487" s="251"/>
      <c r="N487" s="252"/>
      <c r="O487" s="252"/>
      <c r="P487" s="252"/>
      <c r="Q487" s="252"/>
      <c r="R487" s="252"/>
      <c r="S487" s="252"/>
      <c r="T487" s="25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4" t="s">
        <v>152</v>
      </c>
      <c r="AU487" s="254" t="s">
        <v>84</v>
      </c>
      <c r="AV487" s="14" t="s">
        <v>84</v>
      </c>
      <c r="AW487" s="14" t="s">
        <v>33</v>
      </c>
      <c r="AX487" s="14" t="s">
        <v>71</v>
      </c>
      <c r="AY487" s="254" t="s">
        <v>141</v>
      </c>
    </row>
    <row r="488" s="14" customFormat="1">
      <c r="A488" s="14"/>
      <c r="B488" s="244"/>
      <c r="C488" s="245"/>
      <c r="D488" s="235" t="s">
        <v>152</v>
      </c>
      <c r="E488" s="246" t="s">
        <v>19</v>
      </c>
      <c r="F488" s="247" t="s">
        <v>676</v>
      </c>
      <c r="G488" s="245"/>
      <c r="H488" s="248">
        <v>2.0920000000000001</v>
      </c>
      <c r="I488" s="249"/>
      <c r="J488" s="245"/>
      <c r="K488" s="245"/>
      <c r="L488" s="250"/>
      <c r="M488" s="251"/>
      <c r="N488" s="252"/>
      <c r="O488" s="252"/>
      <c r="P488" s="252"/>
      <c r="Q488" s="252"/>
      <c r="R488" s="252"/>
      <c r="S488" s="252"/>
      <c r="T488" s="25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4" t="s">
        <v>152</v>
      </c>
      <c r="AU488" s="254" t="s">
        <v>84</v>
      </c>
      <c r="AV488" s="14" t="s">
        <v>84</v>
      </c>
      <c r="AW488" s="14" t="s">
        <v>33</v>
      </c>
      <c r="AX488" s="14" t="s">
        <v>71</v>
      </c>
      <c r="AY488" s="254" t="s">
        <v>141</v>
      </c>
    </row>
    <row r="489" s="13" customFormat="1">
      <c r="A489" s="13"/>
      <c r="B489" s="233"/>
      <c r="C489" s="234"/>
      <c r="D489" s="235" t="s">
        <v>152</v>
      </c>
      <c r="E489" s="236" t="s">
        <v>19</v>
      </c>
      <c r="F489" s="237" t="s">
        <v>677</v>
      </c>
      <c r="G489" s="234"/>
      <c r="H489" s="236" t="s">
        <v>19</v>
      </c>
      <c r="I489" s="238"/>
      <c r="J489" s="234"/>
      <c r="K489" s="234"/>
      <c r="L489" s="239"/>
      <c r="M489" s="240"/>
      <c r="N489" s="241"/>
      <c r="O489" s="241"/>
      <c r="P489" s="241"/>
      <c r="Q489" s="241"/>
      <c r="R489" s="241"/>
      <c r="S489" s="241"/>
      <c r="T489" s="24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3" t="s">
        <v>152</v>
      </c>
      <c r="AU489" s="243" t="s">
        <v>84</v>
      </c>
      <c r="AV489" s="13" t="s">
        <v>78</v>
      </c>
      <c r="AW489" s="13" t="s">
        <v>33</v>
      </c>
      <c r="AX489" s="13" t="s">
        <v>71</v>
      </c>
      <c r="AY489" s="243" t="s">
        <v>141</v>
      </c>
    </row>
    <row r="490" s="14" customFormat="1">
      <c r="A490" s="14"/>
      <c r="B490" s="244"/>
      <c r="C490" s="245"/>
      <c r="D490" s="235" t="s">
        <v>152</v>
      </c>
      <c r="E490" s="246" t="s">
        <v>19</v>
      </c>
      <c r="F490" s="247" t="s">
        <v>678</v>
      </c>
      <c r="G490" s="245"/>
      <c r="H490" s="248">
        <v>0.73099999999999998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4" t="s">
        <v>152</v>
      </c>
      <c r="AU490" s="254" t="s">
        <v>84</v>
      </c>
      <c r="AV490" s="14" t="s">
        <v>84</v>
      </c>
      <c r="AW490" s="14" t="s">
        <v>33</v>
      </c>
      <c r="AX490" s="14" t="s">
        <v>71</v>
      </c>
      <c r="AY490" s="254" t="s">
        <v>141</v>
      </c>
    </row>
    <row r="491" s="13" customFormat="1">
      <c r="A491" s="13"/>
      <c r="B491" s="233"/>
      <c r="C491" s="234"/>
      <c r="D491" s="235" t="s">
        <v>152</v>
      </c>
      <c r="E491" s="236" t="s">
        <v>19</v>
      </c>
      <c r="F491" s="237" t="s">
        <v>679</v>
      </c>
      <c r="G491" s="234"/>
      <c r="H491" s="236" t="s">
        <v>19</v>
      </c>
      <c r="I491" s="238"/>
      <c r="J491" s="234"/>
      <c r="K491" s="234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152</v>
      </c>
      <c r="AU491" s="243" t="s">
        <v>84</v>
      </c>
      <c r="AV491" s="13" t="s">
        <v>78</v>
      </c>
      <c r="AW491" s="13" t="s">
        <v>33</v>
      </c>
      <c r="AX491" s="13" t="s">
        <v>71</v>
      </c>
      <c r="AY491" s="243" t="s">
        <v>141</v>
      </c>
    </row>
    <row r="492" s="14" customFormat="1">
      <c r="A492" s="14"/>
      <c r="B492" s="244"/>
      <c r="C492" s="245"/>
      <c r="D492" s="235" t="s">
        <v>152</v>
      </c>
      <c r="E492" s="246" t="s">
        <v>19</v>
      </c>
      <c r="F492" s="247" t="s">
        <v>680</v>
      </c>
      <c r="G492" s="245"/>
      <c r="H492" s="248">
        <v>1.04</v>
      </c>
      <c r="I492" s="249"/>
      <c r="J492" s="245"/>
      <c r="K492" s="245"/>
      <c r="L492" s="250"/>
      <c r="M492" s="251"/>
      <c r="N492" s="252"/>
      <c r="O492" s="252"/>
      <c r="P492" s="252"/>
      <c r="Q492" s="252"/>
      <c r="R492" s="252"/>
      <c r="S492" s="252"/>
      <c r="T492" s="253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4" t="s">
        <v>152</v>
      </c>
      <c r="AU492" s="254" t="s">
        <v>84</v>
      </c>
      <c r="AV492" s="14" t="s">
        <v>84</v>
      </c>
      <c r="AW492" s="14" t="s">
        <v>33</v>
      </c>
      <c r="AX492" s="14" t="s">
        <v>71</v>
      </c>
      <c r="AY492" s="254" t="s">
        <v>141</v>
      </c>
    </row>
    <row r="493" s="16" customFormat="1">
      <c r="A493" s="16"/>
      <c r="B493" s="266"/>
      <c r="C493" s="267"/>
      <c r="D493" s="235" t="s">
        <v>152</v>
      </c>
      <c r="E493" s="268" t="s">
        <v>19</v>
      </c>
      <c r="F493" s="269" t="s">
        <v>194</v>
      </c>
      <c r="G493" s="267"/>
      <c r="H493" s="270">
        <v>4.4930000000000003</v>
      </c>
      <c r="I493" s="271"/>
      <c r="J493" s="267"/>
      <c r="K493" s="267"/>
      <c r="L493" s="272"/>
      <c r="M493" s="273"/>
      <c r="N493" s="274"/>
      <c r="O493" s="274"/>
      <c r="P493" s="274"/>
      <c r="Q493" s="274"/>
      <c r="R493" s="274"/>
      <c r="S493" s="274"/>
      <c r="T493" s="275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T493" s="276" t="s">
        <v>152</v>
      </c>
      <c r="AU493" s="276" t="s">
        <v>84</v>
      </c>
      <c r="AV493" s="16" t="s">
        <v>162</v>
      </c>
      <c r="AW493" s="16" t="s">
        <v>33</v>
      </c>
      <c r="AX493" s="16" t="s">
        <v>71</v>
      </c>
      <c r="AY493" s="276" t="s">
        <v>141</v>
      </c>
    </row>
    <row r="494" s="13" customFormat="1">
      <c r="A494" s="13"/>
      <c r="B494" s="233"/>
      <c r="C494" s="234"/>
      <c r="D494" s="235" t="s">
        <v>152</v>
      </c>
      <c r="E494" s="236" t="s">
        <v>19</v>
      </c>
      <c r="F494" s="237" t="s">
        <v>681</v>
      </c>
      <c r="G494" s="234"/>
      <c r="H494" s="236" t="s">
        <v>19</v>
      </c>
      <c r="I494" s="238"/>
      <c r="J494" s="234"/>
      <c r="K494" s="234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152</v>
      </c>
      <c r="AU494" s="243" t="s">
        <v>84</v>
      </c>
      <c r="AV494" s="13" t="s">
        <v>78</v>
      </c>
      <c r="AW494" s="13" t="s">
        <v>33</v>
      </c>
      <c r="AX494" s="13" t="s">
        <v>71</v>
      </c>
      <c r="AY494" s="243" t="s">
        <v>141</v>
      </c>
    </row>
    <row r="495" s="13" customFormat="1">
      <c r="A495" s="13"/>
      <c r="B495" s="233"/>
      <c r="C495" s="234"/>
      <c r="D495" s="235" t="s">
        <v>152</v>
      </c>
      <c r="E495" s="236" t="s">
        <v>19</v>
      </c>
      <c r="F495" s="237" t="s">
        <v>674</v>
      </c>
      <c r="G495" s="234"/>
      <c r="H495" s="236" t="s">
        <v>19</v>
      </c>
      <c r="I495" s="238"/>
      <c r="J495" s="234"/>
      <c r="K495" s="234"/>
      <c r="L495" s="239"/>
      <c r="M495" s="240"/>
      <c r="N495" s="241"/>
      <c r="O495" s="241"/>
      <c r="P495" s="241"/>
      <c r="Q495" s="241"/>
      <c r="R495" s="241"/>
      <c r="S495" s="241"/>
      <c r="T495" s="24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3" t="s">
        <v>152</v>
      </c>
      <c r="AU495" s="243" t="s">
        <v>84</v>
      </c>
      <c r="AV495" s="13" t="s">
        <v>78</v>
      </c>
      <c r="AW495" s="13" t="s">
        <v>33</v>
      </c>
      <c r="AX495" s="13" t="s">
        <v>71</v>
      </c>
      <c r="AY495" s="243" t="s">
        <v>141</v>
      </c>
    </row>
    <row r="496" s="14" customFormat="1">
      <c r="A496" s="14"/>
      <c r="B496" s="244"/>
      <c r="C496" s="245"/>
      <c r="D496" s="235" t="s">
        <v>152</v>
      </c>
      <c r="E496" s="246" t="s">
        <v>19</v>
      </c>
      <c r="F496" s="247" t="s">
        <v>682</v>
      </c>
      <c r="G496" s="245"/>
      <c r="H496" s="248">
        <v>3.3919999999999999</v>
      </c>
      <c r="I496" s="249"/>
      <c r="J496" s="245"/>
      <c r="K496" s="245"/>
      <c r="L496" s="250"/>
      <c r="M496" s="251"/>
      <c r="N496" s="252"/>
      <c r="O496" s="252"/>
      <c r="P496" s="252"/>
      <c r="Q496" s="252"/>
      <c r="R496" s="252"/>
      <c r="S496" s="252"/>
      <c r="T496" s="25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4" t="s">
        <v>152</v>
      </c>
      <c r="AU496" s="254" t="s">
        <v>84</v>
      </c>
      <c r="AV496" s="14" t="s">
        <v>84</v>
      </c>
      <c r="AW496" s="14" t="s">
        <v>33</v>
      </c>
      <c r="AX496" s="14" t="s">
        <v>71</v>
      </c>
      <c r="AY496" s="254" t="s">
        <v>141</v>
      </c>
    </row>
    <row r="497" s="14" customFormat="1">
      <c r="A497" s="14"/>
      <c r="B497" s="244"/>
      <c r="C497" s="245"/>
      <c r="D497" s="235" t="s">
        <v>152</v>
      </c>
      <c r="E497" s="246" t="s">
        <v>19</v>
      </c>
      <c r="F497" s="247" t="s">
        <v>683</v>
      </c>
      <c r="G497" s="245"/>
      <c r="H497" s="248">
        <v>8.3100000000000005</v>
      </c>
      <c r="I497" s="249"/>
      <c r="J497" s="245"/>
      <c r="K497" s="245"/>
      <c r="L497" s="250"/>
      <c r="M497" s="251"/>
      <c r="N497" s="252"/>
      <c r="O497" s="252"/>
      <c r="P497" s="252"/>
      <c r="Q497" s="252"/>
      <c r="R497" s="252"/>
      <c r="S497" s="252"/>
      <c r="T497" s="253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4" t="s">
        <v>152</v>
      </c>
      <c r="AU497" s="254" t="s">
        <v>84</v>
      </c>
      <c r="AV497" s="14" t="s">
        <v>84</v>
      </c>
      <c r="AW497" s="14" t="s">
        <v>33</v>
      </c>
      <c r="AX497" s="14" t="s">
        <v>71</v>
      </c>
      <c r="AY497" s="254" t="s">
        <v>141</v>
      </c>
    </row>
    <row r="498" s="13" customFormat="1">
      <c r="A498" s="13"/>
      <c r="B498" s="233"/>
      <c r="C498" s="234"/>
      <c r="D498" s="235" t="s">
        <v>152</v>
      </c>
      <c r="E498" s="236" t="s">
        <v>19</v>
      </c>
      <c r="F498" s="237" t="s">
        <v>677</v>
      </c>
      <c r="G498" s="234"/>
      <c r="H498" s="236" t="s">
        <v>19</v>
      </c>
      <c r="I498" s="238"/>
      <c r="J498" s="234"/>
      <c r="K498" s="234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152</v>
      </c>
      <c r="AU498" s="243" t="s">
        <v>84</v>
      </c>
      <c r="AV498" s="13" t="s">
        <v>78</v>
      </c>
      <c r="AW498" s="13" t="s">
        <v>33</v>
      </c>
      <c r="AX498" s="13" t="s">
        <v>71</v>
      </c>
      <c r="AY498" s="243" t="s">
        <v>141</v>
      </c>
    </row>
    <row r="499" s="14" customFormat="1">
      <c r="A499" s="14"/>
      <c r="B499" s="244"/>
      <c r="C499" s="245"/>
      <c r="D499" s="235" t="s">
        <v>152</v>
      </c>
      <c r="E499" s="246" t="s">
        <v>19</v>
      </c>
      <c r="F499" s="247" t="s">
        <v>684</v>
      </c>
      <c r="G499" s="245"/>
      <c r="H499" s="248">
        <v>3.7309999999999999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4" t="s">
        <v>152</v>
      </c>
      <c r="AU499" s="254" t="s">
        <v>84</v>
      </c>
      <c r="AV499" s="14" t="s">
        <v>84</v>
      </c>
      <c r="AW499" s="14" t="s">
        <v>33</v>
      </c>
      <c r="AX499" s="14" t="s">
        <v>71</v>
      </c>
      <c r="AY499" s="254" t="s">
        <v>141</v>
      </c>
    </row>
    <row r="500" s="13" customFormat="1">
      <c r="A500" s="13"/>
      <c r="B500" s="233"/>
      <c r="C500" s="234"/>
      <c r="D500" s="235" t="s">
        <v>152</v>
      </c>
      <c r="E500" s="236" t="s">
        <v>19</v>
      </c>
      <c r="F500" s="237" t="s">
        <v>679</v>
      </c>
      <c r="G500" s="234"/>
      <c r="H500" s="236" t="s">
        <v>19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152</v>
      </c>
      <c r="AU500" s="243" t="s">
        <v>84</v>
      </c>
      <c r="AV500" s="13" t="s">
        <v>78</v>
      </c>
      <c r="AW500" s="13" t="s">
        <v>33</v>
      </c>
      <c r="AX500" s="13" t="s">
        <v>71</v>
      </c>
      <c r="AY500" s="243" t="s">
        <v>141</v>
      </c>
    </row>
    <row r="501" s="14" customFormat="1">
      <c r="A501" s="14"/>
      <c r="B501" s="244"/>
      <c r="C501" s="245"/>
      <c r="D501" s="235" t="s">
        <v>152</v>
      </c>
      <c r="E501" s="246" t="s">
        <v>19</v>
      </c>
      <c r="F501" s="247" t="s">
        <v>685</v>
      </c>
      <c r="G501" s="245"/>
      <c r="H501" s="248">
        <v>4.7699999999999996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152</v>
      </c>
      <c r="AU501" s="254" t="s">
        <v>84</v>
      </c>
      <c r="AV501" s="14" t="s">
        <v>84</v>
      </c>
      <c r="AW501" s="14" t="s">
        <v>33</v>
      </c>
      <c r="AX501" s="14" t="s">
        <v>71</v>
      </c>
      <c r="AY501" s="254" t="s">
        <v>141</v>
      </c>
    </row>
    <row r="502" s="16" customFormat="1">
      <c r="A502" s="16"/>
      <c r="B502" s="266"/>
      <c r="C502" s="267"/>
      <c r="D502" s="235" t="s">
        <v>152</v>
      </c>
      <c r="E502" s="268" t="s">
        <v>19</v>
      </c>
      <c r="F502" s="269" t="s">
        <v>194</v>
      </c>
      <c r="G502" s="267"/>
      <c r="H502" s="270">
        <v>20.202999999999999</v>
      </c>
      <c r="I502" s="271"/>
      <c r="J502" s="267"/>
      <c r="K502" s="267"/>
      <c r="L502" s="272"/>
      <c r="M502" s="273"/>
      <c r="N502" s="274"/>
      <c r="O502" s="274"/>
      <c r="P502" s="274"/>
      <c r="Q502" s="274"/>
      <c r="R502" s="274"/>
      <c r="S502" s="274"/>
      <c r="T502" s="275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T502" s="276" t="s">
        <v>152</v>
      </c>
      <c r="AU502" s="276" t="s">
        <v>84</v>
      </c>
      <c r="AV502" s="16" t="s">
        <v>162</v>
      </c>
      <c r="AW502" s="16" t="s">
        <v>33</v>
      </c>
      <c r="AX502" s="16" t="s">
        <v>71</v>
      </c>
      <c r="AY502" s="276" t="s">
        <v>141</v>
      </c>
    </row>
    <row r="503" s="15" customFormat="1">
      <c r="A503" s="15"/>
      <c r="B503" s="255"/>
      <c r="C503" s="256"/>
      <c r="D503" s="235" t="s">
        <v>152</v>
      </c>
      <c r="E503" s="257" t="s">
        <v>19</v>
      </c>
      <c r="F503" s="258" t="s">
        <v>155</v>
      </c>
      <c r="G503" s="256"/>
      <c r="H503" s="259">
        <v>24.696000000000002</v>
      </c>
      <c r="I503" s="260"/>
      <c r="J503" s="256"/>
      <c r="K503" s="256"/>
      <c r="L503" s="261"/>
      <c r="M503" s="262"/>
      <c r="N503" s="263"/>
      <c r="O503" s="263"/>
      <c r="P503" s="263"/>
      <c r="Q503" s="263"/>
      <c r="R503" s="263"/>
      <c r="S503" s="263"/>
      <c r="T503" s="264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65" t="s">
        <v>152</v>
      </c>
      <c r="AU503" s="265" t="s">
        <v>84</v>
      </c>
      <c r="AV503" s="15" t="s">
        <v>148</v>
      </c>
      <c r="AW503" s="15" t="s">
        <v>33</v>
      </c>
      <c r="AX503" s="15" t="s">
        <v>78</v>
      </c>
      <c r="AY503" s="265" t="s">
        <v>141</v>
      </c>
    </row>
    <row r="504" s="2" customFormat="1" ht="16.5" customHeight="1">
      <c r="A504" s="41"/>
      <c r="B504" s="42"/>
      <c r="C504" s="284" t="s">
        <v>686</v>
      </c>
      <c r="D504" s="284" t="s">
        <v>395</v>
      </c>
      <c r="E504" s="285" t="s">
        <v>687</v>
      </c>
      <c r="F504" s="286" t="s">
        <v>688</v>
      </c>
      <c r="G504" s="287" t="s">
        <v>203</v>
      </c>
      <c r="H504" s="288">
        <v>0.0060000000000000001</v>
      </c>
      <c r="I504" s="289"/>
      <c r="J504" s="290">
        <f>ROUND(I504*H504,2)</f>
        <v>0</v>
      </c>
      <c r="K504" s="286" t="s">
        <v>147</v>
      </c>
      <c r="L504" s="291"/>
      <c r="M504" s="292" t="s">
        <v>19</v>
      </c>
      <c r="N504" s="293" t="s">
        <v>43</v>
      </c>
      <c r="O504" s="87"/>
      <c r="P504" s="224">
        <f>O504*H504</f>
        <v>0</v>
      </c>
      <c r="Q504" s="224">
        <v>1</v>
      </c>
      <c r="R504" s="224">
        <f>Q504*H504</f>
        <v>0.0060000000000000001</v>
      </c>
      <c r="S504" s="224">
        <v>0</v>
      </c>
      <c r="T504" s="225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26" t="s">
        <v>418</v>
      </c>
      <c r="AT504" s="226" t="s">
        <v>395</v>
      </c>
      <c r="AU504" s="226" t="s">
        <v>84</v>
      </c>
      <c r="AY504" s="20" t="s">
        <v>141</v>
      </c>
      <c r="BE504" s="227">
        <f>IF(N504="základní",J504,0)</f>
        <v>0</v>
      </c>
      <c r="BF504" s="227">
        <f>IF(N504="snížená",J504,0)</f>
        <v>0</v>
      </c>
      <c r="BG504" s="227">
        <f>IF(N504="zákl. přenesená",J504,0)</f>
        <v>0</v>
      </c>
      <c r="BH504" s="227">
        <f>IF(N504="sníž. přenesená",J504,0)</f>
        <v>0</v>
      </c>
      <c r="BI504" s="227">
        <f>IF(N504="nulová",J504,0)</f>
        <v>0</v>
      </c>
      <c r="BJ504" s="20" t="s">
        <v>84</v>
      </c>
      <c r="BK504" s="227">
        <f>ROUND(I504*H504,2)</f>
        <v>0</v>
      </c>
      <c r="BL504" s="20" t="s">
        <v>244</v>
      </c>
      <c r="BM504" s="226" t="s">
        <v>689</v>
      </c>
    </row>
    <row r="505" s="13" customFormat="1">
      <c r="A505" s="13"/>
      <c r="B505" s="233"/>
      <c r="C505" s="234"/>
      <c r="D505" s="235" t="s">
        <v>152</v>
      </c>
      <c r="E505" s="236" t="s">
        <v>19</v>
      </c>
      <c r="F505" s="237" t="s">
        <v>643</v>
      </c>
      <c r="G505" s="234"/>
      <c r="H505" s="236" t="s">
        <v>19</v>
      </c>
      <c r="I505" s="238"/>
      <c r="J505" s="234"/>
      <c r="K505" s="234"/>
      <c r="L505" s="239"/>
      <c r="M505" s="240"/>
      <c r="N505" s="241"/>
      <c r="O505" s="241"/>
      <c r="P505" s="241"/>
      <c r="Q505" s="241"/>
      <c r="R505" s="241"/>
      <c r="S505" s="241"/>
      <c r="T505" s="24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3" t="s">
        <v>152</v>
      </c>
      <c r="AU505" s="243" t="s">
        <v>84</v>
      </c>
      <c r="AV505" s="13" t="s">
        <v>78</v>
      </c>
      <c r="AW505" s="13" t="s">
        <v>33</v>
      </c>
      <c r="AX505" s="13" t="s">
        <v>71</v>
      </c>
      <c r="AY505" s="243" t="s">
        <v>141</v>
      </c>
    </row>
    <row r="506" s="13" customFormat="1">
      <c r="A506" s="13"/>
      <c r="B506" s="233"/>
      <c r="C506" s="234"/>
      <c r="D506" s="235" t="s">
        <v>152</v>
      </c>
      <c r="E506" s="236" t="s">
        <v>19</v>
      </c>
      <c r="F506" s="237" t="s">
        <v>674</v>
      </c>
      <c r="G506" s="234"/>
      <c r="H506" s="236" t="s">
        <v>19</v>
      </c>
      <c r="I506" s="238"/>
      <c r="J506" s="234"/>
      <c r="K506" s="234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152</v>
      </c>
      <c r="AU506" s="243" t="s">
        <v>84</v>
      </c>
      <c r="AV506" s="13" t="s">
        <v>78</v>
      </c>
      <c r="AW506" s="13" t="s">
        <v>33</v>
      </c>
      <c r="AX506" s="13" t="s">
        <v>71</v>
      </c>
      <c r="AY506" s="243" t="s">
        <v>141</v>
      </c>
    </row>
    <row r="507" s="14" customFormat="1">
      <c r="A507" s="14"/>
      <c r="B507" s="244"/>
      <c r="C507" s="245"/>
      <c r="D507" s="235" t="s">
        <v>152</v>
      </c>
      <c r="E507" s="246" t="s">
        <v>19</v>
      </c>
      <c r="F507" s="247" t="s">
        <v>690</v>
      </c>
      <c r="G507" s="245"/>
      <c r="H507" s="248">
        <v>0.001</v>
      </c>
      <c r="I507" s="249"/>
      <c r="J507" s="245"/>
      <c r="K507" s="245"/>
      <c r="L507" s="250"/>
      <c r="M507" s="251"/>
      <c r="N507" s="252"/>
      <c r="O507" s="252"/>
      <c r="P507" s="252"/>
      <c r="Q507" s="252"/>
      <c r="R507" s="252"/>
      <c r="S507" s="252"/>
      <c r="T507" s="253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4" t="s">
        <v>152</v>
      </c>
      <c r="AU507" s="254" t="s">
        <v>84</v>
      </c>
      <c r="AV507" s="14" t="s">
        <v>84</v>
      </c>
      <c r="AW507" s="14" t="s">
        <v>33</v>
      </c>
      <c r="AX507" s="14" t="s">
        <v>71</v>
      </c>
      <c r="AY507" s="254" t="s">
        <v>141</v>
      </c>
    </row>
    <row r="508" s="14" customFormat="1">
      <c r="A508" s="14"/>
      <c r="B508" s="244"/>
      <c r="C508" s="245"/>
      <c r="D508" s="235" t="s">
        <v>152</v>
      </c>
      <c r="E508" s="246" t="s">
        <v>19</v>
      </c>
      <c r="F508" s="247" t="s">
        <v>691</v>
      </c>
      <c r="G508" s="245"/>
      <c r="H508" s="248">
        <v>0.002</v>
      </c>
      <c r="I508" s="249"/>
      <c r="J508" s="245"/>
      <c r="K508" s="245"/>
      <c r="L508" s="250"/>
      <c r="M508" s="251"/>
      <c r="N508" s="252"/>
      <c r="O508" s="252"/>
      <c r="P508" s="252"/>
      <c r="Q508" s="252"/>
      <c r="R508" s="252"/>
      <c r="S508" s="252"/>
      <c r="T508" s="25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4" t="s">
        <v>152</v>
      </c>
      <c r="AU508" s="254" t="s">
        <v>84</v>
      </c>
      <c r="AV508" s="14" t="s">
        <v>84</v>
      </c>
      <c r="AW508" s="14" t="s">
        <v>33</v>
      </c>
      <c r="AX508" s="14" t="s">
        <v>71</v>
      </c>
      <c r="AY508" s="254" t="s">
        <v>141</v>
      </c>
    </row>
    <row r="509" s="13" customFormat="1">
      <c r="A509" s="13"/>
      <c r="B509" s="233"/>
      <c r="C509" s="234"/>
      <c r="D509" s="235" t="s">
        <v>152</v>
      </c>
      <c r="E509" s="236" t="s">
        <v>19</v>
      </c>
      <c r="F509" s="237" t="s">
        <v>677</v>
      </c>
      <c r="G509" s="234"/>
      <c r="H509" s="236" t="s">
        <v>19</v>
      </c>
      <c r="I509" s="238"/>
      <c r="J509" s="234"/>
      <c r="K509" s="234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152</v>
      </c>
      <c r="AU509" s="243" t="s">
        <v>84</v>
      </c>
      <c r="AV509" s="13" t="s">
        <v>78</v>
      </c>
      <c r="AW509" s="13" t="s">
        <v>33</v>
      </c>
      <c r="AX509" s="13" t="s">
        <v>71</v>
      </c>
      <c r="AY509" s="243" t="s">
        <v>141</v>
      </c>
    </row>
    <row r="510" s="14" customFormat="1">
      <c r="A510" s="14"/>
      <c r="B510" s="244"/>
      <c r="C510" s="245"/>
      <c r="D510" s="235" t="s">
        <v>152</v>
      </c>
      <c r="E510" s="246" t="s">
        <v>19</v>
      </c>
      <c r="F510" s="247" t="s">
        <v>692</v>
      </c>
      <c r="G510" s="245"/>
      <c r="H510" s="248">
        <v>0.001</v>
      </c>
      <c r="I510" s="249"/>
      <c r="J510" s="245"/>
      <c r="K510" s="245"/>
      <c r="L510" s="250"/>
      <c r="M510" s="251"/>
      <c r="N510" s="252"/>
      <c r="O510" s="252"/>
      <c r="P510" s="252"/>
      <c r="Q510" s="252"/>
      <c r="R510" s="252"/>
      <c r="S510" s="252"/>
      <c r="T510" s="253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4" t="s">
        <v>152</v>
      </c>
      <c r="AU510" s="254" t="s">
        <v>84</v>
      </c>
      <c r="AV510" s="14" t="s">
        <v>84</v>
      </c>
      <c r="AW510" s="14" t="s">
        <v>33</v>
      </c>
      <c r="AX510" s="14" t="s">
        <v>71</v>
      </c>
      <c r="AY510" s="254" t="s">
        <v>141</v>
      </c>
    </row>
    <row r="511" s="13" customFormat="1">
      <c r="A511" s="13"/>
      <c r="B511" s="233"/>
      <c r="C511" s="234"/>
      <c r="D511" s="235" t="s">
        <v>152</v>
      </c>
      <c r="E511" s="236" t="s">
        <v>19</v>
      </c>
      <c r="F511" s="237" t="s">
        <v>679</v>
      </c>
      <c r="G511" s="234"/>
      <c r="H511" s="236" t="s">
        <v>19</v>
      </c>
      <c r="I511" s="238"/>
      <c r="J511" s="234"/>
      <c r="K511" s="234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152</v>
      </c>
      <c r="AU511" s="243" t="s">
        <v>84</v>
      </c>
      <c r="AV511" s="13" t="s">
        <v>78</v>
      </c>
      <c r="AW511" s="13" t="s">
        <v>33</v>
      </c>
      <c r="AX511" s="13" t="s">
        <v>71</v>
      </c>
      <c r="AY511" s="243" t="s">
        <v>141</v>
      </c>
    </row>
    <row r="512" s="14" customFormat="1">
      <c r="A512" s="14"/>
      <c r="B512" s="244"/>
      <c r="C512" s="245"/>
      <c r="D512" s="235" t="s">
        <v>152</v>
      </c>
      <c r="E512" s="246" t="s">
        <v>19</v>
      </c>
      <c r="F512" s="247" t="s">
        <v>693</v>
      </c>
      <c r="G512" s="245"/>
      <c r="H512" s="248">
        <v>0.001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152</v>
      </c>
      <c r="AU512" s="254" t="s">
        <v>84</v>
      </c>
      <c r="AV512" s="14" t="s">
        <v>84</v>
      </c>
      <c r="AW512" s="14" t="s">
        <v>33</v>
      </c>
      <c r="AX512" s="14" t="s">
        <v>71</v>
      </c>
      <c r="AY512" s="254" t="s">
        <v>141</v>
      </c>
    </row>
    <row r="513" s="15" customFormat="1">
      <c r="A513" s="15"/>
      <c r="B513" s="255"/>
      <c r="C513" s="256"/>
      <c r="D513" s="235" t="s">
        <v>152</v>
      </c>
      <c r="E513" s="257" t="s">
        <v>19</v>
      </c>
      <c r="F513" s="258" t="s">
        <v>155</v>
      </c>
      <c r="G513" s="256"/>
      <c r="H513" s="259">
        <v>0.0050000000000000001</v>
      </c>
      <c r="I513" s="260"/>
      <c r="J513" s="256"/>
      <c r="K513" s="256"/>
      <c r="L513" s="261"/>
      <c r="M513" s="262"/>
      <c r="N513" s="263"/>
      <c r="O513" s="263"/>
      <c r="P513" s="263"/>
      <c r="Q513" s="263"/>
      <c r="R513" s="263"/>
      <c r="S513" s="263"/>
      <c r="T513" s="264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5" t="s">
        <v>152</v>
      </c>
      <c r="AU513" s="265" t="s">
        <v>84</v>
      </c>
      <c r="AV513" s="15" t="s">
        <v>148</v>
      </c>
      <c r="AW513" s="15" t="s">
        <v>33</v>
      </c>
      <c r="AX513" s="15" t="s">
        <v>78</v>
      </c>
      <c r="AY513" s="265" t="s">
        <v>141</v>
      </c>
    </row>
    <row r="514" s="14" customFormat="1">
      <c r="A514" s="14"/>
      <c r="B514" s="244"/>
      <c r="C514" s="245"/>
      <c r="D514" s="235" t="s">
        <v>152</v>
      </c>
      <c r="E514" s="245"/>
      <c r="F514" s="247" t="s">
        <v>694</v>
      </c>
      <c r="G514" s="245"/>
      <c r="H514" s="248">
        <v>0.0060000000000000001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152</v>
      </c>
      <c r="AU514" s="254" t="s">
        <v>84</v>
      </c>
      <c r="AV514" s="14" t="s">
        <v>84</v>
      </c>
      <c r="AW514" s="14" t="s">
        <v>4</v>
      </c>
      <c r="AX514" s="14" t="s">
        <v>78</v>
      </c>
      <c r="AY514" s="254" t="s">
        <v>141</v>
      </c>
    </row>
    <row r="515" s="2" customFormat="1" ht="16.5" customHeight="1">
      <c r="A515" s="41"/>
      <c r="B515" s="42"/>
      <c r="C515" s="284" t="s">
        <v>695</v>
      </c>
      <c r="D515" s="284" t="s">
        <v>395</v>
      </c>
      <c r="E515" s="285" t="s">
        <v>696</v>
      </c>
      <c r="F515" s="286" t="s">
        <v>697</v>
      </c>
      <c r="G515" s="287" t="s">
        <v>203</v>
      </c>
      <c r="H515" s="288">
        <v>0.02</v>
      </c>
      <c r="I515" s="289"/>
      <c r="J515" s="290">
        <f>ROUND(I515*H515,2)</f>
        <v>0</v>
      </c>
      <c r="K515" s="286" t="s">
        <v>147</v>
      </c>
      <c r="L515" s="291"/>
      <c r="M515" s="292" t="s">
        <v>19</v>
      </c>
      <c r="N515" s="293" t="s">
        <v>43</v>
      </c>
      <c r="O515" s="87"/>
      <c r="P515" s="224">
        <f>O515*H515</f>
        <v>0</v>
      </c>
      <c r="Q515" s="224">
        <v>1</v>
      </c>
      <c r="R515" s="224">
        <f>Q515*H515</f>
        <v>0.02</v>
      </c>
      <c r="S515" s="224">
        <v>0</v>
      </c>
      <c r="T515" s="225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26" t="s">
        <v>418</v>
      </c>
      <c r="AT515" s="226" t="s">
        <v>395</v>
      </c>
      <c r="AU515" s="226" t="s">
        <v>84</v>
      </c>
      <c r="AY515" s="20" t="s">
        <v>141</v>
      </c>
      <c r="BE515" s="227">
        <f>IF(N515="základní",J515,0)</f>
        <v>0</v>
      </c>
      <c r="BF515" s="227">
        <f>IF(N515="snížená",J515,0)</f>
        <v>0</v>
      </c>
      <c r="BG515" s="227">
        <f>IF(N515="zákl. přenesená",J515,0)</f>
        <v>0</v>
      </c>
      <c r="BH515" s="227">
        <f>IF(N515="sníž. přenesená",J515,0)</f>
        <v>0</v>
      </c>
      <c r="BI515" s="227">
        <f>IF(N515="nulová",J515,0)</f>
        <v>0</v>
      </c>
      <c r="BJ515" s="20" t="s">
        <v>84</v>
      </c>
      <c r="BK515" s="227">
        <f>ROUND(I515*H515,2)</f>
        <v>0</v>
      </c>
      <c r="BL515" s="20" t="s">
        <v>244</v>
      </c>
      <c r="BM515" s="226" t="s">
        <v>698</v>
      </c>
    </row>
    <row r="516" s="13" customFormat="1">
      <c r="A516" s="13"/>
      <c r="B516" s="233"/>
      <c r="C516" s="234"/>
      <c r="D516" s="235" t="s">
        <v>152</v>
      </c>
      <c r="E516" s="236" t="s">
        <v>19</v>
      </c>
      <c r="F516" s="237" t="s">
        <v>643</v>
      </c>
      <c r="G516" s="234"/>
      <c r="H516" s="236" t="s">
        <v>19</v>
      </c>
      <c r="I516" s="238"/>
      <c r="J516" s="234"/>
      <c r="K516" s="234"/>
      <c r="L516" s="239"/>
      <c r="M516" s="240"/>
      <c r="N516" s="241"/>
      <c r="O516" s="241"/>
      <c r="P516" s="241"/>
      <c r="Q516" s="241"/>
      <c r="R516" s="241"/>
      <c r="S516" s="241"/>
      <c r="T516" s="24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3" t="s">
        <v>152</v>
      </c>
      <c r="AU516" s="243" t="s">
        <v>84</v>
      </c>
      <c r="AV516" s="13" t="s">
        <v>78</v>
      </c>
      <c r="AW516" s="13" t="s">
        <v>33</v>
      </c>
      <c r="AX516" s="13" t="s">
        <v>71</v>
      </c>
      <c r="AY516" s="243" t="s">
        <v>141</v>
      </c>
    </row>
    <row r="517" s="13" customFormat="1">
      <c r="A517" s="13"/>
      <c r="B517" s="233"/>
      <c r="C517" s="234"/>
      <c r="D517" s="235" t="s">
        <v>152</v>
      </c>
      <c r="E517" s="236" t="s">
        <v>19</v>
      </c>
      <c r="F517" s="237" t="s">
        <v>681</v>
      </c>
      <c r="G517" s="234"/>
      <c r="H517" s="236" t="s">
        <v>19</v>
      </c>
      <c r="I517" s="238"/>
      <c r="J517" s="234"/>
      <c r="K517" s="234"/>
      <c r="L517" s="239"/>
      <c r="M517" s="240"/>
      <c r="N517" s="241"/>
      <c r="O517" s="241"/>
      <c r="P517" s="241"/>
      <c r="Q517" s="241"/>
      <c r="R517" s="241"/>
      <c r="S517" s="241"/>
      <c r="T517" s="24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3" t="s">
        <v>152</v>
      </c>
      <c r="AU517" s="243" t="s">
        <v>84</v>
      </c>
      <c r="AV517" s="13" t="s">
        <v>78</v>
      </c>
      <c r="AW517" s="13" t="s">
        <v>33</v>
      </c>
      <c r="AX517" s="13" t="s">
        <v>71</v>
      </c>
      <c r="AY517" s="243" t="s">
        <v>141</v>
      </c>
    </row>
    <row r="518" s="13" customFormat="1">
      <c r="A518" s="13"/>
      <c r="B518" s="233"/>
      <c r="C518" s="234"/>
      <c r="D518" s="235" t="s">
        <v>152</v>
      </c>
      <c r="E518" s="236" t="s">
        <v>19</v>
      </c>
      <c r="F518" s="237" t="s">
        <v>674</v>
      </c>
      <c r="G518" s="234"/>
      <c r="H518" s="236" t="s">
        <v>19</v>
      </c>
      <c r="I518" s="238"/>
      <c r="J518" s="234"/>
      <c r="K518" s="234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152</v>
      </c>
      <c r="AU518" s="243" t="s">
        <v>84</v>
      </c>
      <c r="AV518" s="13" t="s">
        <v>78</v>
      </c>
      <c r="AW518" s="13" t="s">
        <v>33</v>
      </c>
      <c r="AX518" s="13" t="s">
        <v>71</v>
      </c>
      <c r="AY518" s="243" t="s">
        <v>141</v>
      </c>
    </row>
    <row r="519" s="14" customFormat="1">
      <c r="A519" s="14"/>
      <c r="B519" s="244"/>
      <c r="C519" s="245"/>
      <c r="D519" s="235" t="s">
        <v>152</v>
      </c>
      <c r="E519" s="246" t="s">
        <v>19</v>
      </c>
      <c r="F519" s="247" t="s">
        <v>699</v>
      </c>
      <c r="G519" s="245"/>
      <c r="H519" s="248">
        <v>0.0030000000000000001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152</v>
      </c>
      <c r="AU519" s="254" t="s">
        <v>84</v>
      </c>
      <c r="AV519" s="14" t="s">
        <v>84</v>
      </c>
      <c r="AW519" s="14" t="s">
        <v>33</v>
      </c>
      <c r="AX519" s="14" t="s">
        <v>71</v>
      </c>
      <c r="AY519" s="254" t="s">
        <v>141</v>
      </c>
    </row>
    <row r="520" s="14" customFormat="1">
      <c r="A520" s="14"/>
      <c r="B520" s="244"/>
      <c r="C520" s="245"/>
      <c r="D520" s="235" t="s">
        <v>152</v>
      </c>
      <c r="E520" s="246" t="s">
        <v>19</v>
      </c>
      <c r="F520" s="247" t="s">
        <v>700</v>
      </c>
      <c r="G520" s="245"/>
      <c r="H520" s="248">
        <v>0.0080000000000000002</v>
      </c>
      <c r="I520" s="249"/>
      <c r="J520" s="245"/>
      <c r="K520" s="245"/>
      <c r="L520" s="250"/>
      <c r="M520" s="251"/>
      <c r="N520" s="252"/>
      <c r="O520" s="252"/>
      <c r="P520" s="252"/>
      <c r="Q520" s="252"/>
      <c r="R520" s="252"/>
      <c r="S520" s="252"/>
      <c r="T520" s="253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4" t="s">
        <v>152</v>
      </c>
      <c r="AU520" s="254" t="s">
        <v>84</v>
      </c>
      <c r="AV520" s="14" t="s">
        <v>84</v>
      </c>
      <c r="AW520" s="14" t="s">
        <v>33</v>
      </c>
      <c r="AX520" s="14" t="s">
        <v>71</v>
      </c>
      <c r="AY520" s="254" t="s">
        <v>141</v>
      </c>
    </row>
    <row r="521" s="13" customFormat="1">
      <c r="A521" s="13"/>
      <c r="B521" s="233"/>
      <c r="C521" s="234"/>
      <c r="D521" s="235" t="s">
        <v>152</v>
      </c>
      <c r="E521" s="236" t="s">
        <v>19</v>
      </c>
      <c r="F521" s="237" t="s">
        <v>677</v>
      </c>
      <c r="G521" s="234"/>
      <c r="H521" s="236" t="s">
        <v>19</v>
      </c>
      <c r="I521" s="238"/>
      <c r="J521" s="234"/>
      <c r="K521" s="234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152</v>
      </c>
      <c r="AU521" s="243" t="s">
        <v>84</v>
      </c>
      <c r="AV521" s="13" t="s">
        <v>78</v>
      </c>
      <c r="AW521" s="13" t="s">
        <v>33</v>
      </c>
      <c r="AX521" s="13" t="s">
        <v>71</v>
      </c>
      <c r="AY521" s="243" t="s">
        <v>141</v>
      </c>
    </row>
    <row r="522" s="14" customFormat="1">
      <c r="A522" s="14"/>
      <c r="B522" s="244"/>
      <c r="C522" s="245"/>
      <c r="D522" s="235" t="s">
        <v>152</v>
      </c>
      <c r="E522" s="246" t="s">
        <v>19</v>
      </c>
      <c r="F522" s="247" t="s">
        <v>701</v>
      </c>
      <c r="G522" s="245"/>
      <c r="H522" s="248">
        <v>0.0040000000000000001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152</v>
      </c>
      <c r="AU522" s="254" t="s">
        <v>84</v>
      </c>
      <c r="AV522" s="14" t="s">
        <v>84</v>
      </c>
      <c r="AW522" s="14" t="s">
        <v>33</v>
      </c>
      <c r="AX522" s="14" t="s">
        <v>71</v>
      </c>
      <c r="AY522" s="254" t="s">
        <v>141</v>
      </c>
    </row>
    <row r="523" s="13" customFormat="1">
      <c r="A523" s="13"/>
      <c r="B523" s="233"/>
      <c r="C523" s="234"/>
      <c r="D523" s="235" t="s">
        <v>152</v>
      </c>
      <c r="E523" s="236" t="s">
        <v>19</v>
      </c>
      <c r="F523" s="237" t="s">
        <v>679</v>
      </c>
      <c r="G523" s="234"/>
      <c r="H523" s="236" t="s">
        <v>19</v>
      </c>
      <c r="I523" s="238"/>
      <c r="J523" s="234"/>
      <c r="K523" s="234"/>
      <c r="L523" s="239"/>
      <c r="M523" s="240"/>
      <c r="N523" s="241"/>
      <c r="O523" s="241"/>
      <c r="P523" s="241"/>
      <c r="Q523" s="241"/>
      <c r="R523" s="241"/>
      <c r="S523" s="241"/>
      <c r="T523" s="24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3" t="s">
        <v>152</v>
      </c>
      <c r="AU523" s="243" t="s">
        <v>84</v>
      </c>
      <c r="AV523" s="13" t="s">
        <v>78</v>
      </c>
      <c r="AW523" s="13" t="s">
        <v>33</v>
      </c>
      <c r="AX523" s="13" t="s">
        <v>71</v>
      </c>
      <c r="AY523" s="243" t="s">
        <v>141</v>
      </c>
    </row>
    <row r="524" s="14" customFormat="1">
      <c r="A524" s="14"/>
      <c r="B524" s="244"/>
      <c r="C524" s="245"/>
      <c r="D524" s="235" t="s">
        <v>152</v>
      </c>
      <c r="E524" s="246" t="s">
        <v>19</v>
      </c>
      <c r="F524" s="247" t="s">
        <v>702</v>
      </c>
      <c r="G524" s="245"/>
      <c r="H524" s="248">
        <v>0.0050000000000000001</v>
      </c>
      <c r="I524" s="249"/>
      <c r="J524" s="245"/>
      <c r="K524" s="245"/>
      <c r="L524" s="250"/>
      <c r="M524" s="251"/>
      <c r="N524" s="252"/>
      <c r="O524" s="252"/>
      <c r="P524" s="252"/>
      <c r="Q524" s="252"/>
      <c r="R524" s="252"/>
      <c r="S524" s="252"/>
      <c r="T524" s="253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4" t="s">
        <v>152</v>
      </c>
      <c r="AU524" s="254" t="s">
        <v>84</v>
      </c>
      <c r="AV524" s="14" t="s">
        <v>84</v>
      </c>
      <c r="AW524" s="14" t="s">
        <v>33</v>
      </c>
      <c r="AX524" s="14" t="s">
        <v>71</v>
      </c>
      <c r="AY524" s="254" t="s">
        <v>141</v>
      </c>
    </row>
    <row r="525" s="15" customFormat="1">
      <c r="A525" s="15"/>
      <c r="B525" s="255"/>
      <c r="C525" s="256"/>
      <c r="D525" s="235" t="s">
        <v>152</v>
      </c>
      <c r="E525" s="257" t="s">
        <v>19</v>
      </c>
      <c r="F525" s="258" t="s">
        <v>155</v>
      </c>
      <c r="G525" s="256"/>
      <c r="H525" s="259">
        <v>0.02</v>
      </c>
      <c r="I525" s="260"/>
      <c r="J525" s="256"/>
      <c r="K525" s="256"/>
      <c r="L525" s="261"/>
      <c r="M525" s="262"/>
      <c r="N525" s="263"/>
      <c r="O525" s="263"/>
      <c r="P525" s="263"/>
      <c r="Q525" s="263"/>
      <c r="R525" s="263"/>
      <c r="S525" s="263"/>
      <c r="T525" s="264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5" t="s">
        <v>152</v>
      </c>
      <c r="AU525" s="265" t="s">
        <v>84</v>
      </c>
      <c r="AV525" s="15" t="s">
        <v>148</v>
      </c>
      <c r="AW525" s="15" t="s">
        <v>33</v>
      </c>
      <c r="AX525" s="15" t="s">
        <v>78</v>
      </c>
      <c r="AY525" s="265" t="s">
        <v>141</v>
      </c>
    </row>
    <row r="526" s="2" customFormat="1" ht="24.15" customHeight="1">
      <c r="A526" s="41"/>
      <c r="B526" s="42"/>
      <c r="C526" s="215" t="s">
        <v>703</v>
      </c>
      <c r="D526" s="215" t="s">
        <v>143</v>
      </c>
      <c r="E526" s="216" t="s">
        <v>704</v>
      </c>
      <c r="F526" s="217" t="s">
        <v>705</v>
      </c>
      <c r="G526" s="218" t="s">
        <v>203</v>
      </c>
      <c r="H526" s="219">
        <v>0.044999999999999998</v>
      </c>
      <c r="I526" s="220"/>
      <c r="J526" s="221">
        <f>ROUND(I526*H526,2)</f>
        <v>0</v>
      </c>
      <c r="K526" s="217" t="s">
        <v>147</v>
      </c>
      <c r="L526" s="47"/>
      <c r="M526" s="222" t="s">
        <v>19</v>
      </c>
      <c r="N526" s="223" t="s">
        <v>43</v>
      </c>
      <c r="O526" s="87"/>
      <c r="P526" s="224">
        <f>O526*H526</f>
        <v>0</v>
      </c>
      <c r="Q526" s="224">
        <v>0</v>
      </c>
      <c r="R526" s="224">
        <f>Q526*H526</f>
        <v>0</v>
      </c>
      <c r="S526" s="224">
        <v>0</v>
      </c>
      <c r="T526" s="225">
        <f>S526*H526</f>
        <v>0</v>
      </c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R526" s="226" t="s">
        <v>244</v>
      </c>
      <c r="AT526" s="226" t="s">
        <v>143</v>
      </c>
      <c r="AU526" s="226" t="s">
        <v>84</v>
      </c>
      <c r="AY526" s="20" t="s">
        <v>141</v>
      </c>
      <c r="BE526" s="227">
        <f>IF(N526="základní",J526,0)</f>
        <v>0</v>
      </c>
      <c r="BF526" s="227">
        <f>IF(N526="snížená",J526,0)</f>
        <v>0</v>
      </c>
      <c r="BG526" s="227">
        <f>IF(N526="zákl. přenesená",J526,0)</f>
        <v>0</v>
      </c>
      <c r="BH526" s="227">
        <f>IF(N526="sníž. přenesená",J526,0)</f>
        <v>0</v>
      </c>
      <c r="BI526" s="227">
        <f>IF(N526="nulová",J526,0)</f>
        <v>0</v>
      </c>
      <c r="BJ526" s="20" t="s">
        <v>84</v>
      </c>
      <c r="BK526" s="227">
        <f>ROUND(I526*H526,2)</f>
        <v>0</v>
      </c>
      <c r="BL526" s="20" t="s">
        <v>244</v>
      </c>
      <c r="BM526" s="226" t="s">
        <v>706</v>
      </c>
    </row>
    <row r="527" s="2" customFormat="1">
      <c r="A527" s="41"/>
      <c r="B527" s="42"/>
      <c r="C527" s="43"/>
      <c r="D527" s="228" t="s">
        <v>150</v>
      </c>
      <c r="E527" s="43"/>
      <c r="F527" s="229" t="s">
        <v>707</v>
      </c>
      <c r="G527" s="43"/>
      <c r="H527" s="43"/>
      <c r="I527" s="230"/>
      <c r="J527" s="43"/>
      <c r="K527" s="43"/>
      <c r="L527" s="47"/>
      <c r="M527" s="231"/>
      <c r="N527" s="232"/>
      <c r="O527" s="87"/>
      <c r="P527" s="87"/>
      <c r="Q527" s="87"/>
      <c r="R527" s="87"/>
      <c r="S527" s="87"/>
      <c r="T527" s="88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T527" s="20" t="s">
        <v>150</v>
      </c>
      <c r="AU527" s="20" t="s">
        <v>84</v>
      </c>
    </row>
    <row r="528" s="12" customFormat="1" ht="22.8" customHeight="1">
      <c r="A528" s="12"/>
      <c r="B528" s="199"/>
      <c r="C528" s="200"/>
      <c r="D528" s="201" t="s">
        <v>70</v>
      </c>
      <c r="E528" s="213" t="s">
        <v>708</v>
      </c>
      <c r="F528" s="213" t="s">
        <v>709</v>
      </c>
      <c r="G528" s="200"/>
      <c r="H528" s="200"/>
      <c r="I528" s="203"/>
      <c r="J528" s="214">
        <f>BK528</f>
        <v>0</v>
      </c>
      <c r="K528" s="200"/>
      <c r="L528" s="205"/>
      <c r="M528" s="206"/>
      <c r="N528" s="207"/>
      <c r="O528" s="207"/>
      <c r="P528" s="208">
        <f>SUM(P529:P633)</f>
        <v>0</v>
      </c>
      <c r="Q528" s="207"/>
      <c r="R528" s="208">
        <f>SUM(R529:R633)</f>
        <v>0.0076898599999999998</v>
      </c>
      <c r="S528" s="207"/>
      <c r="T528" s="209">
        <f>SUM(T529:T633)</f>
        <v>0</v>
      </c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R528" s="210" t="s">
        <v>84</v>
      </c>
      <c r="AT528" s="211" t="s">
        <v>70</v>
      </c>
      <c r="AU528" s="211" t="s">
        <v>78</v>
      </c>
      <c r="AY528" s="210" t="s">
        <v>141</v>
      </c>
      <c r="BK528" s="212">
        <f>SUM(BK529:BK633)</f>
        <v>0</v>
      </c>
    </row>
    <row r="529" s="2" customFormat="1" ht="24.15" customHeight="1">
      <c r="A529" s="41"/>
      <c r="B529" s="42"/>
      <c r="C529" s="215" t="s">
        <v>710</v>
      </c>
      <c r="D529" s="215" t="s">
        <v>143</v>
      </c>
      <c r="E529" s="216" t="s">
        <v>711</v>
      </c>
      <c r="F529" s="217" t="s">
        <v>712</v>
      </c>
      <c r="G529" s="218" t="s">
        <v>165</v>
      </c>
      <c r="H529" s="219">
        <v>5.8040000000000003</v>
      </c>
      <c r="I529" s="220"/>
      <c r="J529" s="221">
        <f>ROUND(I529*H529,2)</f>
        <v>0</v>
      </c>
      <c r="K529" s="217" t="s">
        <v>147</v>
      </c>
      <c r="L529" s="47"/>
      <c r="M529" s="222" t="s">
        <v>19</v>
      </c>
      <c r="N529" s="223" t="s">
        <v>43</v>
      </c>
      <c r="O529" s="87"/>
      <c r="P529" s="224">
        <f>O529*H529</f>
        <v>0</v>
      </c>
      <c r="Q529" s="224">
        <v>8.0000000000000007E-05</v>
      </c>
      <c r="R529" s="224">
        <f>Q529*H529</f>
        <v>0.00046432000000000005</v>
      </c>
      <c r="S529" s="224">
        <v>0</v>
      </c>
      <c r="T529" s="225">
        <f>S529*H529</f>
        <v>0</v>
      </c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R529" s="226" t="s">
        <v>244</v>
      </c>
      <c r="AT529" s="226" t="s">
        <v>143</v>
      </c>
      <c r="AU529" s="226" t="s">
        <v>84</v>
      </c>
      <c r="AY529" s="20" t="s">
        <v>141</v>
      </c>
      <c r="BE529" s="227">
        <f>IF(N529="základní",J529,0)</f>
        <v>0</v>
      </c>
      <c r="BF529" s="227">
        <f>IF(N529="snížená",J529,0)</f>
        <v>0</v>
      </c>
      <c r="BG529" s="227">
        <f>IF(N529="zákl. přenesená",J529,0)</f>
        <v>0</v>
      </c>
      <c r="BH529" s="227">
        <f>IF(N529="sníž. přenesená",J529,0)</f>
        <v>0</v>
      </c>
      <c r="BI529" s="227">
        <f>IF(N529="nulová",J529,0)</f>
        <v>0</v>
      </c>
      <c r="BJ529" s="20" t="s">
        <v>84</v>
      </c>
      <c r="BK529" s="227">
        <f>ROUND(I529*H529,2)</f>
        <v>0</v>
      </c>
      <c r="BL529" s="20" t="s">
        <v>244</v>
      </c>
      <c r="BM529" s="226" t="s">
        <v>713</v>
      </c>
    </row>
    <row r="530" s="2" customFormat="1">
      <c r="A530" s="41"/>
      <c r="B530" s="42"/>
      <c r="C530" s="43"/>
      <c r="D530" s="228" t="s">
        <v>150</v>
      </c>
      <c r="E530" s="43"/>
      <c r="F530" s="229" t="s">
        <v>714</v>
      </c>
      <c r="G530" s="43"/>
      <c r="H530" s="43"/>
      <c r="I530" s="230"/>
      <c r="J530" s="43"/>
      <c r="K530" s="43"/>
      <c r="L530" s="47"/>
      <c r="M530" s="231"/>
      <c r="N530" s="232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150</v>
      </c>
      <c r="AU530" s="20" t="s">
        <v>84</v>
      </c>
    </row>
    <row r="531" s="13" customFormat="1">
      <c r="A531" s="13"/>
      <c r="B531" s="233"/>
      <c r="C531" s="234"/>
      <c r="D531" s="235" t="s">
        <v>152</v>
      </c>
      <c r="E531" s="236" t="s">
        <v>19</v>
      </c>
      <c r="F531" s="237" t="s">
        <v>643</v>
      </c>
      <c r="G531" s="234"/>
      <c r="H531" s="236" t="s">
        <v>19</v>
      </c>
      <c r="I531" s="238"/>
      <c r="J531" s="234"/>
      <c r="K531" s="234"/>
      <c r="L531" s="239"/>
      <c r="M531" s="240"/>
      <c r="N531" s="241"/>
      <c r="O531" s="241"/>
      <c r="P531" s="241"/>
      <c r="Q531" s="241"/>
      <c r="R531" s="241"/>
      <c r="S531" s="241"/>
      <c r="T531" s="24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3" t="s">
        <v>152</v>
      </c>
      <c r="AU531" s="243" t="s">
        <v>84</v>
      </c>
      <c r="AV531" s="13" t="s">
        <v>78</v>
      </c>
      <c r="AW531" s="13" t="s">
        <v>33</v>
      </c>
      <c r="AX531" s="13" t="s">
        <v>71</v>
      </c>
      <c r="AY531" s="243" t="s">
        <v>141</v>
      </c>
    </row>
    <row r="532" s="13" customFormat="1">
      <c r="A532" s="13"/>
      <c r="B532" s="233"/>
      <c r="C532" s="234"/>
      <c r="D532" s="235" t="s">
        <v>152</v>
      </c>
      <c r="E532" s="236" t="s">
        <v>19</v>
      </c>
      <c r="F532" s="237" t="s">
        <v>674</v>
      </c>
      <c r="G532" s="234"/>
      <c r="H532" s="236" t="s">
        <v>19</v>
      </c>
      <c r="I532" s="238"/>
      <c r="J532" s="234"/>
      <c r="K532" s="234"/>
      <c r="L532" s="239"/>
      <c r="M532" s="240"/>
      <c r="N532" s="241"/>
      <c r="O532" s="241"/>
      <c r="P532" s="241"/>
      <c r="Q532" s="241"/>
      <c r="R532" s="241"/>
      <c r="S532" s="241"/>
      <c r="T532" s="24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3" t="s">
        <v>152</v>
      </c>
      <c r="AU532" s="243" t="s">
        <v>84</v>
      </c>
      <c r="AV532" s="13" t="s">
        <v>78</v>
      </c>
      <c r="AW532" s="13" t="s">
        <v>33</v>
      </c>
      <c r="AX532" s="13" t="s">
        <v>71</v>
      </c>
      <c r="AY532" s="243" t="s">
        <v>141</v>
      </c>
    </row>
    <row r="533" s="14" customFormat="1">
      <c r="A533" s="14"/>
      <c r="B533" s="244"/>
      <c r="C533" s="245"/>
      <c r="D533" s="235" t="s">
        <v>152</v>
      </c>
      <c r="E533" s="246" t="s">
        <v>19</v>
      </c>
      <c r="F533" s="247" t="s">
        <v>715</v>
      </c>
      <c r="G533" s="245"/>
      <c r="H533" s="248">
        <v>0.59999999999999998</v>
      </c>
      <c r="I533" s="249"/>
      <c r="J533" s="245"/>
      <c r="K533" s="245"/>
      <c r="L533" s="250"/>
      <c r="M533" s="251"/>
      <c r="N533" s="252"/>
      <c r="O533" s="252"/>
      <c r="P533" s="252"/>
      <c r="Q533" s="252"/>
      <c r="R533" s="252"/>
      <c r="S533" s="252"/>
      <c r="T533" s="253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4" t="s">
        <v>152</v>
      </c>
      <c r="AU533" s="254" t="s">
        <v>84</v>
      </c>
      <c r="AV533" s="14" t="s">
        <v>84</v>
      </c>
      <c r="AW533" s="14" t="s">
        <v>33</v>
      </c>
      <c r="AX533" s="14" t="s">
        <v>71</v>
      </c>
      <c r="AY533" s="254" t="s">
        <v>141</v>
      </c>
    </row>
    <row r="534" s="14" customFormat="1">
      <c r="A534" s="14"/>
      <c r="B534" s="244"/>
      <c r="C534" s="245"/>
      <c r="D534" s="235" t="s">
        <v>152</v>
      </c>
      <c r="E534" s="246" t="s">
        <v>19</v>
      </c>
      <c r="F534" s="247" t="s">
        <v>716</v>
      </c>
      <c r="G534" s="245"/>
      <c r="H534" s="248">
        <v>1.992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152</v>
      </c>
      <c r="AU534" s="254" t="s">
        <v>84</v>
      </c>
      <c r="AV534" s="14" t="s">
        <v>84</v>
      </c>
      <c r="AW534" s="14" t="s">
        <v>33</v>
      </c>
      <c r="AX534" s="14" t="s">
        <v>71</v>
      </c>
      <c r="AY534" s="254" t="s">
        <v>141</v>
      </c>
    </row>
    <row r="535" s="13" customFormat="1">
      <c r="A535" s="13"/>
      <c r="B535" s="233"/>
      <c r="C535" s="234"/>
      <c r="D535" s="235" t="s">
        <v>152</v>
      </c>
      <c r="E535" s="236" t="s">
        <v>19</v>
      </c>
      <c r="F535" s="237" t="s">
        <v>677</v>
      </c>
      <c r="G535" s="234"/>
      <c r="H535" s="236" t="s">
        <v>19</v>
      </c>
      <c r="I535" s="238"/>
      <c r="J535" s="234"/>
      <c r="K535" s="234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152</v>
      </c>
      <c r="AU535" s="243" t="s">
        <v>84</v>
      </c>
      <c r="AV535" s="13" t="s">
        <v>78</v>
      </c>
      <c r="AW535" s="13" t="s">
        <v>33</v>
      </c>
      <c r="AX535" s="13" t="s">
        <v>71</v>
      </c>
      <c r="AY535" s="243" t="s">
        <v>141</v>
      </c>
    </row>
    <row r="536" s="14" customFormat="1">
      <c r="A536" s="14"/>
      <c r="B536" s="244"/>
      <c r="C536" s="245"/>
      <c r="D536" s="235" t="s">
        <v>152</v>
      </c>
      <c r="E536" s="246" t="s">
        <v>19</v>
      </c>
      <c r="F536" s="247" t="s">
        <v>717</v>
      </c>
      <c r="G536" s="245"/>
      <c r="H536" s="248">
        <v>0.69599999999999995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152</v>
      </c>
      <c r="AU536" s="254" t="s">
        <v>84</v>
      </c>
      <c r="AV536" s="14" t="s">
        <v>84</v>
      </c>
      <c r="AW536" s="14" t="s">
        <v>33</v>
      </c>
      <c r="AX536" s="14" t="s">
        <v>71</v>
      </c>
      <c r="AY536" s="254" t="s">
        <v>141</v>
      </c>
    </row>
    <row r="537" s="13" customFormat="1">
      <c r="A537" s="13"/>
      <c r="B537" s="233"/>
      <c r="C537" s="234"/>
      <c r="D537" s="235" t="s">
        <v>152</v>
      </c>
      <c r="E537" s="236" t="s">
        <v>19</v>
      </c>
      <c r="F537" s="237" t="s">
        <v>679</v>
      </c>
      <c r="G537" s="234"/>
      <c r="H537" s="236" t="s">
        <v>19</v>
      </c>
      <c r="I537" s="238"/>
      <c r="J537" s="234"/>
      <c r="K537" s="234"/>
      <c r="L537" s="239"/>
      <c r="M537" s="240"/>
      <c r="N537" s="241"/>
      <c r="O537" s="241"/>
      <c r="P537" s="241"/>
      <c r="Q537" s="241"/>
      <c r="R537" s="241"/>
      <c r="S537" s="241"/>
      <c r="T537" s="24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3" t="s">
        <v>152</v>
      </c>
      <c r="AU537" s="243" t="s">
        <v>84</v>
      </c>
      <c r="AV537" s="13" t="s">
        <v>78</v>
      </c>
      <c r="AW537" s="13" t="s">
        <v>33</v>
      </c>
      <c r="AX537" s="13" t="s">
        <v>71</v>
      </c>
      <c r="AY537" s="243" t="s">
        <v>141</v>
      </c>
    </row>
    <row r="538" s="14" customFormat="1">
      <c r="A538" s="14"/>
      <c r="B538" s="244"/>
      <c r="C538" s="245"/>
      <c r="D538" s="235" t="s">
        <v>152</v>
      </c>
      <c r="E538" s="246" t="s">
        <v>19</v>
      </c>
      <c r="F538" s="247" t="s">
        <v>718</v>
      </c>
      <c r="G538" s="245"/>
      <c r="H538" s="248">
        <v>0.98999999999999999</v>
      </c>
      <c r="I538" s="249"/>
      <c r="J538" s="245"/>
      <c r="K538" s="245"/>
      <c r="L538" s="250"/>
      <c r="M538" s="251"/>
      <c r="N538" s="252"/>
      <c r="O538" s="252"/>
      <c r="P538" s="252"/>
      <c r="Q538" s="252"/>
      <c r="R538" s="252"/>
      <c r="S538" s="252"/>
      <c r="T538" s="253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4" t="s">
        <v>152</v>
      </c>
      <c r="AU538" s="254" t="s">
        <v>84</v>
      </c>
      <c r="AV538" s="14" t="s">
        <v>84</v>
      </c>
      <c r="AW538" s="14" t="s">
        <v>33</v>
      </c>
      <c r="AX538" s="14" t="s">
        <v>71</v>
      </c>
      <c r="AY538" s="254" t="s">
        <v>141</v>
      </c>
    </row>
    <row r="539" s="16" customFormat="1">
      <c r="A539" s="16"/>
      <c r="B539" s="266"/>
      <c r="C539" s="267"/>
      <c r="D539" s="235" t="s">
        <v>152</v>
      </c>
      <c r="E539" s="268" t="s">
        <v>19</v>
      </c>
      <c r="F539" s="269" t="s">
        <v>194</v>
      </c>
      <c r="G539" s="267"/>
      <c r="H539" s="270">
        <v>4.2780000000000005</v>
      </c>
      <c r="I539" s="271"/>
      <c r="J539" s="267"/>
      <c r="K539" s="267"/>
      <c r="L539" s="272"/>
      <c r="M539" s="273"/>
      <c r="N539" s="274"/>
      <c r="O539" s="274"/>
      <c r="P539" s="274"/>
      <c r="Q539" s="274"/>
      <c r="R539" s="274"/>
      <c r="S539" s="274"/>
      <c r="T539" s="275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T539" s="276" t="s">
        <v>152</v>
      </c>
      <c r="AU539" s="276" t="s">
        <v>84</v>
      </c>
      <c r="AV539" s="16" t="s">
        <v>162</v>
      </c>
      <c r="AW539" s="16" t="s">
        <v>33</v>
      </c>
      <c r="AX539" s="16" t="s">
        <v>71</v>
      </c>
      <c r="AY539" s="276" t="s">
        <v>141</v>
      </c>
    </row>
    <row r="540" s="13" customFormat="1">
      <c r="A540" s="13"/>
      <c r="B540" s="233"/>
      <c r="C540" s="234"/>
      <c r="D540" s="235" t="s">
        <v>152</v>
      </c>
      <c r="E540" s="236" t="s">
        <v>19</v>
      </c>
      <c r="F540" s="237" t="s">
        <v>719</v>
      </c>
      <c r="G540" s="234"/>
      <c r="H540" s="236" t="s">
        <v>19</v>
      </c>
      <c r="I540" s="238"/>
      <c r="J540" s="234"/>
      <c r="K540" s="234"/>
      <c r="L540" s="239"/>
      <c r="M540" s="240"/>
      <c r="N540" s="241"/>
      <c r="O540" s="241"/>
      <c r="P540" s="241"/>
      <c r="Q540" s="241"/>
      <c r="R540" s="241"/>
      <c r="S540" s="241"/>
      <c r="T540" s="24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3" t="s">
        <v>152</v>
      </c>
      <c r="AU540" s="243" t="s">
        <v>84</v>
      </c>
      <c r="AV540" s="13" t="s">
        <v>78</v>
      </c>
      <c r="AW540" s="13" t="s">
        <v>33</v>
      </c>
      <c r="AX540" s="13" t="s">
        <v>71</v>
      </c>
      <c r="AY540" s="243" t="s">
        <v>141</v>
      </c>
    </row>
    <row r="541" s="13" customFormat="1">
      <c r="A541" s="13"/>
      <c r="B541" s="233"/>
      <c r="C541" s="234"/>
      <c r="D541" s="235" t="s">
        <v>152</v>
      </c>
      <c r="E541" s="236" t="s">
        <v>19</v>
      </c>
      <c r="F541" s="237" t="s">
        <v>674</v>
      </c>
      <c r="G541" s="234"/>
      <c r="H541" s="236" t="s">
        <v>19</v>
      </c>
      <c r="I541" s="238"/>
      <c r="J541" s="234"/>
      <c r="K541" s="234"/>
      <c r="L541" s="239"/>
      <c r="M541" s="240"/>
      <c r="N541" s="241"/>
      <c r="O541" s="241"/>
      <c r="P541" s="241"/>
      <c r="Q541" s="241"/>
      <c r="R541" s="241"/>
      <c r="S541" s="241"/>
      <c r="T541" s="242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3" t="s">
        <v>152</v>
      </c>
      <c r="AU541" s="243" t="s">
        <v>84</v>
      </c>
      <c r="AV541" s="13" t="s">
        <v>78</v>
      </c>
      <c r="AW541" s="13" t="s">
        <v>33</v>
      </c>
      <c r="AX541" s="13" t="s">
        <v>71</v>
      </c>
      <c r="AY541" s="243" t="s">
        <v>141</v>
      </c>
    </row>
    <row r="542" s="14" customFormat="1">
      <c r="A542" s="14"/>
      <c r="B542" s="244"/>
      <c r="C542" s="245"/>
      <c r="D542" s="235" t="s">
        <v>152</v>
      </c>
      <c r="E542" s="246" t="s">
        <v>19</v>
      </c>
      <c r="F542" s="247" t="s">
        <v>720</v>
      </c>
      <c r="G542" s="245"/>
      <c r="H542" s="248">
        <v>0.128</v>
      </c>
      <c r="I542" s="249"/>
      <c r="J542" s="245"/>
      <c r="K542" s="245"/>
      <c r="L542" s="250"/>
      <c r="M542" s="251"/>
      <c r="N542" s="252"/>
      <c r="O542" s="252"/>
      <c r="P542" s="252"/>
      <c r="Q542" s="252"/>
      <c r="R542" s="252"/>
      <c r="S542" s="252"/>
      <c r="T542" s="25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4" t="s">
        <v>152</v>
      </c>
      <c r="AU542" s="254" t="s">
        <v>84</v>
      </c>
      <c r="AV542" s="14" t="s">
        <v>84</v>
      </c>
      <c r="AW542" s="14" t="s">
        <v>33</v>
      </c>
      <c r="AX542" s="14" t="s">
        <v>71</v>
      </c>
      <c r="AY542" s="254" t="s">
        <v>141</v>
      </c>
    </row>
    <row r="543" s="14" customFormat="1">
      <c r="A543" s="14"/>
      <c r="B543" s="244"/>
      <c r="C543" s="245"/>
      <c r="D543" s="235" t="s">
        <v>152</v>
      </c>
      <c r="E543" s="246" t="s">
        <v>19</v>
      </c>
      <c r="F543" s="247" t="s">
        <v>720</v>
      </c>
      <c r="G543" s="245"/>
      <c r="H543" s="248">
        <v>0.128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4" t="s">
        <v>152</v>
      </c>
      <c r="AU543" s="254" t="s">
        <v>84</v>
      </c>
      <c r="AV543" s="14" t="s">
        <v>84</v>
      </c>
      <c r="AW543" s="14" t="s">
        <v>33</v>
      </c>
      <c r="AX543" s="14" t="s">
        <v>71</v>
      </c>
      <c r="AY543" s="254" t="s">
        <v>141</v>
      </c>
    </row>
    <row r="544" s="14" customFormat="1">
      <c r="A544" s="14"/>
      <c r="B544" s="244"/>
      <c r="C544" s="245"/>
      <c r="D544" s="235" t="s">
        <v>152</v>
      </c>
      <c r="E544" s="246" t="s">
        <v>19</v>
      </c>
      <c r="F544" s="247" t="s">
        <v>721</v>
      </c>
      <c r="G544" s="245"/>
      <c r="H544" s="248">
        <v>0.314</v>
      </c>
      <c r="I544" s="249"/>
      <c r="J544" s="245"/>
      <c r="K544" s="245"/>
      <c r="L544" s="250"/>
      <c r="M544" s="251"/>
      <c r="N544" s="252"/>
      <c r="O544" s="252"/>
      <c r="P544" s="252"/>
      <c r="Q544" s="252"/>
      <c r="R544" s="252"/>
      <c r="S544" s="252"/>
      <c r="T544" s="25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4" t="s">
        <v>152</v>
      </c>
      <c r="AU544" s="254" t="s">
        <v>84</v>
      </c>
      <c r="AV544" s="14" t="s">
        <v>84</v>
      </c>
      <c r="AW544" s="14" t="s">
        <v>33</v>
      </c>
      <c r="AX544" s="14" t="s">
        <v>71</v>
      </c>
      <c r="AY544" s="254" t="s">
        <v>141</v>
      </c>
    </row>
    <row r="545" s="14" customFormat="1">
      <c r="A545" s="14"/>
      <c r="B545" s="244"/>
      <c r="C545" s="245"/>
      <c r="D545" s="235" t="s">
        <v>152</v>
      </c>
      <c r="E545" s="246" t="s">
        <v>19</v>
      </c>
      <c r="F545" s="247" t="s">
        <v>721</v>
      </c>
      <c r="G545" s="245"/>
      <c r="H545" s="248">
        <v>0.314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4" t="s">
        <v>152</v>
      </c>
      <c r="AU545" s="254" t="s">
        <v>84</v>
      </c>
      <c r="AV545" s="14" t="s">
        <v>84</v>
      </c>
      <c r="AW545" s="14" t="s">
        <v>33</v>
      </c>
      <c r="AX545" s="14" t="s">
        <v>71</v>
      </c>
      <c r="AY545" s="254" t="s">
        <v>141</v>
      </c>
    </row>
    <row r="546" s="13" customFormat="1">
      <c r="A546" s="13"/>
      <c r="B546" s="233"/>
      <c r="C546" s="234"/>
      <c r="D546" s="235" t="s">
        <v>152</v>
      </c>
      <c r="E546" s="236" t="s">
        <v>19</v>
      </c>
      <c r="F546" s="237" t="s">
        <v>677</v>
      </c>
      <c r="G546" s="234"/>
      <c r="H546" s="236" t="s">
        <v>19</v>
      </c>
      <c r="I546" s="238"/>
      <c r="J546" s="234"/>
      <c r="K546" s="234"/>
      <c r="L546" s="239"/>
      <c r="M546" s="240"/>
      <c r="N546" s="241"/>
      <c r="O546" s="241"/>
      <c r="P546" s="241"/>
      <c r="Q546" s="241"/>
      <c r="R546" s="241"/>
      <c r="S546" s="241"/>
      <c r="T546" s="24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3" t="s">
        <v>152</v>
      </c>
      <c r="AU546" s="243" t="s">
        <v>84</v>
      </c>
      <c r="AV546" s="13" t="s">
        <v>78</v>
      </c>
      <c r="AW546" s="13" t="s">
        <v>33</v>
      </c>
      <c r="AX546" s="13" t="s">
        <v>71</v>
      </c>
      <c r="AY546" s="243" t="s">
        <v>141</v>
      </c>
    </row>
    <row r="547" s="14" customFormat="1">
      <c r="A547" s="14"/>
      <c r="B547" s="244"/>
      <c r="C547" s="245"/>
      <c r="D547" s="235" t="s">
        <v>152</v>
      </c>
      <c r="E547" s="246" t="s">
        <v>19</v>
      </c>
      <c r="F547" s="247" t="s">
        <v>722</v>
      </c>
      <c r="G547" s="245"/>
      <c r="H547" s="248">
        <v>0.14099999999999999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4" t="s">
        <v>152</v>
      </c>
      <c r="AU547" s="254" t="s">
        <v>84</v>
      </c>
      <c r="AV547" s="14" t="s">
        <v>84</v>
      </c>
      <c r="AW547" s="14" t="s">
        <v>33</v>
      </c>
      <c r="AX547" s="14" t="s">
        <v>71</v>
      </c>
      <c r="AY547" s="254" t="s">
        <v>141</v>
      </c>
    </row>
    <row r="548" s="14" customFormat="1">
      <c r="A548" s="14"/>
      <c r="B548" s="244"/>
      <c r="C548" s="245"/>
      <c r="D548" s="235" t="s">
        <v>152</v>
      </c>
      <c r="E548" s="246" t="s">
        <v>19</v>
      </c>
      <c r="F548" s="247" t="s">
        <v>722</v>
      </c>
      <c r="G548" s="245"/>
      <c r="H548" s="248">
        <v>0.14099999999999999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4" t="s">
        <v>152</v>
      </c>
      <c r="AU548" s="254" t="s">
        <v>84</v>
      </c>
      <c r="AV548" s="14" t="s">
        <v>84</v>
      </c>
      <c r="AW548" s="14" t="s">
        <v>33</v>
      </c>
      <c r="AX548" s="14" t="s">
        <v>71</v>
      </c>
      <c r="AY548" s="254" t="s">
        <v>141</v>
      </c>
    </row>
    <row r="549" s="13" customFormat="1">
      <c r="A549" s="13"/>
      <c r="B549" s="233"/>
      <c r="C549" s="234"/>
      <c r="D549" s="235" t="s">
        <v>152</v>
      </c>
      <c r="E549" s="236" t="s">
        <v>19</v>
      </c>
      <c r="F549" s="237" t="s">
        <v>679</v>
      </c>
      <c r="G549" s="234"/>
      <c r="H549" s="236" t="s">
        <v>19</v>
      </c>
      <c r="I549" s="238"/>
      <c r="J549" s="234"/>
      <c r="K549" s="234"/>
      <c r="L549" s="239"/>
      <c r="M549" s="240"/>
      <c r="N549" s="241"/>
      <c r="O549" s="241"/>
      <c r="P549" s="241"/>
      <c r="Q549" s="241"/>
      <c r="R549" s="241"/>
      <c r="S549" s="241"/>
      <c r="T549" s="24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3" t="s">
        <v>152</v>
      </c>
      <c r="AU549" s="243" t="s">
        <v>84</v>
      </c>
      <c r="AV549" s="13" t="s">
        <v>78</v>
      </c>
      <c r="AW549" s="13" t="s">
        <v>33</v>
      </c>
      <c r="AX549" s="13" t="s">
        <v>71</v>
      </c>
      <c r="AY549" s="243" t="s">
        <v>141</v>
      </c>
    </row>
    <row r="550" s="14" customFormat="1">
      <c r="A550" s="14"/>
      <c r="B550" s="244"/>
      <c r="C550" s="245"/>
      <c r="D550" s="235" t="s">
        <v>152</v>
      </c>
      <c r="E550" s="246" t="s">
        <v>19</v>
      </c>
      <c r="F550" s="247" t="s">
        <v>723</v>
      </c>
      <c r="G550" s="245"/>
      <c r="H550" s="248">
        <v>0.17999999999999999</v>
      </c>
      <c r="I550" s="249"/>
      <c r="J550" s="245"/>
      <c r="K550" s="245"/>
      <c r="L550" s="250"/>
      <c r="M550" s="251"/>
      <c r="N550" s="252"/>
      <c r="O550" s="252"/>
      <c r="P550" s="252"/>
      <c r="Q550" s="252"/>
      <c r="R550" s="252"/>
      <c r="S550" s="252"/>
      <c r="T550" s="25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4" t="s">
        <v>152</v>
      </c>
      <c r="AU550" s="254" t="s">
        <v>84</v>
      </c>
      <c r="AV550" s="14" t="s">
        <v>84</v>
      </c>
      <c r="AW550" s="14" t="s">
        <v>33</v>
      </c>
      <c r="AX550" s="14" t="s">
        <v>71</v>
      </c>
      <c r="AY550" s="254" t="s">
        <v>141</v>
      </c>
    </row>
    <row r="551" s="14" customFormat="1">
      <c r="A551" s="14"/>
      <c r="B551" s="244"/>
      <c r="C551" s="245"/>
      <c r="D551" s="235" t="s">
        <v>152</v>
      </c>
      <c r="E551" s="246" t="s">
        <v>19</v>
      </c>
      <c r="F551" s="247" t="s">
        <v>723</v>
      </c>
      <c r="G551" s="245"/>
      <c r="H551" s="248">
        <v>0.17999999999999999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4" t="s">
        <v>152</v>
      </c>
      <c r="AU551" s="254" t="s">
        <v>84</v>
      </c>
      <c r="AV551" s="14" t="s">
        <v>84</v>
      </c>
      <c r="AW551" s="14" t="s">
        <v>33</v>
      </c>
      <c r="AX551" s="14" t="s">
        <v>71</v>
      </c>
      <c r="AY551" s="254" t="s">
        <v>141</v>
      </c>
    </row>
    <row r="552" s="16" customFormat="1">
      <c r="A552" s="16"/>
      <c r="B552" s="266"/>
      <c r="C552" s="267"/>
      <c r="D552" s="235" t="s">
        <v>152</v>
      </c>
      <c r="E552" s="268" t="s">
        <v>19</v>
      </c>
      <c r="F552" s="269" t="s">
        <v>194</v>
      </c>
      <c r="G552" s="267"/>
      <c r="H552" s="270">
        <v>1.526</v>
      </c>
      <c r="I552" s="271"/>
      <c r="J552" s="267"/>
      <c r="K552" s="267"/>
      <c r="L552" s="272"/>
      <c r="M552" s="273"/>
      <c r="N552" s="274"/>
      <c r="O552" s="274"/>
      <c r="P552" s="274"/>
      <c r="Q552" s="274"/>
      <c r="R552" s="274"/>
      <c r="S552" s="274"/>
      <c r="T552" s="275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T552" s="276" t="s">
        <v>152</v>
      </c>
      <c r="AU552" s="276" t="s">
        <v>84</v>
      </c>
      <c r="AV552" s="16" t="s">
        <v>162</v>
      </c>
      <c r="AW552" s="16" t="s">
        <v>33</v>
      </c>
      <c r="AX552" s="16" t="s">
        <v>71</v>
      </c>
      <c r="AY552" s="276" t="s">
        <v>141</v>
      </c>
    </row>
    <row r="553" s="15" customFormat="1">
      <c r="A553" s="15"/>
      <c r="B553" s="255"/>
      <c r="C553" s="256"/>
      <c r="D553" s="235" t="s">
        <v>152</v>
      </c>
      <c r="E553" s="257" t="s">
        <v>19</v>
      </c>
      <c r="F553" s="258" t="s">
        <v>155</v>
      </c>
      <c r="G553" s="256"/>
      <c r="H553" s="259">
        <v>5.8040000000000003</v>
      </c>
      <c r="I553" s="260"/>
      <c r="J553" s="256"/>
      <c r="K553" s="256"/>
      <c r="L553" s="261"/>
      <c r="M553" s="262"/>
      <c r="N553" s="263"/>
      <c r="O553" s="263"/>
      <c r="P553" s="263"/>
      <c r="Q553" s="263"/>
      <c r="R553" s="263"/>
      <c r="S553" s="263"/>
      <c r="T553" s="264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5" t="s">
        <v>152</v>
      </c>
      <c r="AU553" s="265" t="s">
        <v>84</v>
      </c>
      <c r="AV553" s="15" t="s">
        <v>148</v>
      </c>
      <c r="AW553" s="15" t="s">
        <v>33</v>
      </c>
      <c r="AX553" s="15" t="s">
        <v>78</v>
      </c>
      <c r="AY553" s="265" t="s">
        <v>141</v>
      </c>
    </row>
    <row r="554" s="2" customFormat="1" ht="16.5" customHeight="1">
      <c r="A554" s="41"/>
      <c r="B554" s="42"/>
      <c r="C554" s="215" t="s">
        <v>724</v>
      </c>
      <c r="D554" s="215" t="s">
        <v>143</v>
      </c>
      <c r="E554" s="216" t="s">
        <v>725</v>
      </c>
      <c r="F554" s="217" t="s">
        <v>726</v>
      </c>
      <c r="G554" s="218" t="s">
        <v>165</v>
      </c>
      <c r="H554" s="219">
        <v>5.8040000000000003</v>
      </c>
      <c r="I554" s="220"/>
      <c r="J554" s="221">
        <f>ROUND(I554*H554,2)</f>
        <v>0</v>
      </c>
      <c r="K554" s="217" t="s">
        <v>147</v>
      </c>
      <c r="L554" s="47"/>
      <c r="M554" s="222" t="s">
        <v>19</v>
      </c>
      <c r="N554" s="223" t="s">
        <v>43</v>
      </c>
      <c r="O554" s="87"/>
      <c r="P554" s="224">
        <f>O554*H554</f>
        <v>0</v>
      </c>
      <c r="Q554" s="224">
        <v>0.00013999999999999999</v>
      </c>
      <c r="R554" s="224">
        <f>Q554*H554</f>
        <v>0.00081255999999999993</v>
      </c>
      <c r="S554" s="224">
        <v>0</v>
      </c>
      <c r="T554" s="225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26" t="s">
        <v>244</v>
      </c>
      <c r="AT554" s="226" t="s">
        <v>143</v>
      </c>
      <c r="AU554" s="226" t="s">
        <v>84</v>
      </c>
      <c r="AY554" s="20" t="s">
        <v>141</v>
      </c>
      <c r="BE554" s="227">
        <f>IF(N554="základní",J554,0)</f>
        <v>0</v>
      </c>
      <c r="BF554" s="227">
        <f>IF(N554="snížená",J554,0)</f>
        <v>0</v>
      </c>
      <c r="BG554" s="227">
        <f>IF(N554="zákl. přenesená",J554,0)</f>
        <v>0</v>
      </c>
      <c r="BH554" s="227">
        <f>IF(N554="sníž. přenesená",J554,0)</f>
        <v>0</v>
      </c>
      <c r="BI554" s="227">
        <f>IF(N554="nulová",J554,0)</f>
        <v>0</v>
      </c>
      <c r="BJ554" s="20" t="s">
        <v>84</v>
      </c>
      <c r="BK554" s="227">
        <f>ROUND(I554*H554,2)</f>
        <v>0</v>
      </c>
      <c r="BL554" s="20" t="s">
        <v>244</v>
      </c>
      <c r="BM554" s="226" t="s">
        <v>727</v>
      </c>
    </row>
    <row r="555" s="2" customFormat="1">
      <c r="A555" s="41"/>
      <c r="B555" s="42"/>
      <c r="C555" s="43"/>
      <c r="D555" s="228" t="s">
        <v>150</v>
      </c>
      <c r="E555" s="43"/>
      <c r="F555" s="229" t="s">
        <v>728</v>
      </c>
      <c r="G555" s="43"/>
      <c r="H555" s="43"/>
      <c r="I555" s="230"/>
      <c r="J555" s="43"/>
      <c r="K555" s="43"/>
      <c r="L555" s="47"/>
      <c r="M555" s="231"/>
      <c r="N555" s="232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150</v>
      </c>
      <c r="AU555" s="20" t="s">
        <v>84</v>
      </c>
    </row>
    <row r="556" s="13" customFormat="1">
      <c r="A556" s="13"/>
      <c r="B556" s="233"/>
      <c r="C556" s="234"/>
      <c r="D556" s="235" t="s">
        <v>152</v>
      </c>
      <c r="E556" s="236" t="s">
        <v>19</v>
      </c>
      <c r="F556" s="237" t="s">
        <v>643</v>
      </c>
      <c r="G556" s="234"/>
      <c r="H556" s="236" t="s">
        <v>19</v>
      </c>
      <c r="I556" s="238"/>
      <c r="J556" s="234"/>
      <c r="K556" s="234"/>
      <c r="L556" s="239"/>
      <c r="M556" s="240"/>
      <c r="N556" s="241"/>
      <c r="O556" s="241"/>
      <c r="P556" s="241"/>
      <c r="Q556" s="241"/>
      <c r="R556" s="241"/>
      <c r="S556" s="241"/>
      <c r="T556" s="24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3" t="s">
        <v>152</v>
      </c>
      <c r="AU556" s="243" t="s">
        <v>84</v>
      </c>
      <c r="AV556" s="13" t="s">
        <v>78</v>
      </c>
      <c r="AW556" s="13" t="s">
        <v>33</v>
      </c>
      <c r="AX556" s="13" t="s">
        <v>71</v>
      </c>
      <c r="AY556" s="243" t="s">
        <v>141</v>
      </c>
    </row>
    <row r="557" s="13" customFormat="1">
      <c r="A557" s="13"/>
      <c r="B557" s="233"/>
      <c r="C557" s="234"/>
      <c r="D557" s="235" t="s">
        <v>152</v>
      </c>
      <c r="E557" s="236" t="s">
        <v>19</v>
      </c>
      <c r="F557" s="237" t="s">
        <v>674</v>
      </c>
      <c r="G557" s="234"/>
      <c r="H557" s="236" t="s">
        <v>19</v>
      </c>
      <c r="I557" s="238"/>
      <c r="J557" s="234"/>
      <c r="K557" s="234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152</v>
      </c>
      <c r="AU557" s="243" t="s">
        <v>84</v>
      </c>
      <c r="AV557" s="13" t="s">
        <v>78</v>
      </c>
      <c r="AW557" s="13" t="s">
        <v>33</v>
      </c>
      <c r="AX557" s="13" t="s">
        <v>71</v>
      </c>
      <c r="AY557" s="243" t="s">
        <v>141</v>
      </c>
    </row>
    <row r="558" s="14" customFormat="1">
      <c r="A558" s="14"/>
      <c r="B558" s="244"/>
      <c r="C558" s="245"/>
      <c r="D558" s="235" t="s">
        <v>152</v>
      </c>
      <c r="E558" s="246" t="s">
        <v>19</v>
      </c>
      <c r="F558" s="247" t="s">
        <v>715</v>
      </c>
      <c r="G558" s="245"/>
      <c r="H558" s="248">
        <v>0.59999999999999998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152</v>
      </c>
      <c r="AU558" s="254" t="s">
        <v>84</v>
      </c>
      <c r="AV558" s="14" t="s">
        <v>84</v>
      </c>
      <c r="AW558" s="14" t="s">
        <v>33</v>
      </c>
      <c r="AX558" s="14" t="s">
        <v>71</v>
      </c>
      <c r="AY558" s="254" t="s">
        <v>141</v>
      </c>
    </row>
    <row r="559" s="14" customFormat="1">
      <c r="A559" s="14"/>
      <c r="B559" s="244"/>
      <c r="C559" s="245"/>
      <c r="D559" s="235" t="s">
        <v>152</v>
      </c>
      <c r="E559" s="246" t="s">
        <v>19</v>
      </c>
      <c r="F559" s="247" t="s">
        <v>716</v>
      </c>
      <c r="G559" s="245"/>
      <c r="H559" s="248">
        <v>1.992</v>
      </c>
      <c r="I559" s="249"/>
      <c r="J559" s="245"/>
      <c r="K559" s="245"/>
      <c r="L559" s="250"/>
      <c r="M559" s="251"/>
      <c r="N559" s="252"/>
      <c r="O559" s="252"/>
      <c r="P559" s="252"/>
      <c r="Q559" s="252"/>
      <c r="R559" s="252"/>
      <c r="S559" s="252"/>
      <c r="T559" s="25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4" t="s">
        <v>152</v>
      </c>
      <c r="AU559" s="254" t="s">
        <v>84</v>
      </c>
      <c r="AV559" s="14" t="s">
        <v>84</v>
      </c>
      <c r="AW559" s="14" t="s">
        <v>33</v>
      </c>
      <c r="AX559" s="14" t="s">
        <v>71</v>
      </c>
      <c r="AY559" s="254" t="s">
        <v>141</v>
      </c>
    </row>
    <row r="560" s="13" customFormat="1">
      <c r="A560" s="13"/>
      <c r="B560" s="233"/>
      <c r="C560" s="234"/>
      <c r="D560" s="235" t="s">
        <v>152</v>
      </c>
      <c r="E560" s="236" t="s">
        <v>19</v>
      </c>
      <c r="F560" s="237" t="s">
        <v>677</v>
      </c>
      <c r="G560" s="234"/>
      <c r="H560" s="236" t="s">
        <v>19</v>
      </c>
      <c r="I560" s="238"/>
      <c r="J560" s="234"/>
      <c r="K560" s="234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152</v>
      </c>
      <c r="AU560" s="243" t="s">
        <v>84</v>
      </c>
      <c r="AV560" s="13" t="s">
        <v>78</v>
      </c>
      <c r="AW560" s="13" t="s">
        <v>33</v>
      </c>
      <c r="AX560" s="13" t="s">
        <v>71</v>
      </c>
      <c r="AY560" s="243" t="s">
        <v>141</v>
      </c>
    </row>
    <row r="561" s="14" customFormat="1">
      <c r="A561" s="14"/>
      <c r="B561" s="244"/>
      <c r="C561" s="245"/>
      <c r="D561" s="235" t="s">
        <v>152</v>
      </c>
      <c r="E561" s="246" t="s">
        <v>19</v>
      </c>
      <c r="F561" s="247" t="s">
        <v>717</v>
      </c>
      <c r="G561" s="245"/>
      <c r="H561" s="248">
        <v>0.69599999999999995</v>
      </c>
      <c r="I561" s="249"/>
      <c r="J561" s="245"/>
      <c r="K561" s="245"/>
      <c r="L561" s="250"/>
      <c r="M561" s="251"/>
      <c r="N561" s="252"/>
      <c r="O561" s="252"/>
      <c r="P561" s="252"/>
      <c r="Q561" s="252"/>
      <c r="R561" s="252"/>
      <c r="S561" s="252"/>
      <c r="T561" s="25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4" t="s">
        <v>152</v>
      </c>
      <c r="AU561" s="254" t="s">
        <v>84</v>
      </c>
      <c r="AV561" s="14" t="s">
        <v>84</v>
      </c>
      <c r="AW561" s="14" t="s">
        <v>33</v>
      </c>
      <c r="AX561" s="14" t="s">
        <v>71</v>
      </c>
      <c r="AY561" s="254" t="s">
        <v>141</v>
      </c>
    </row>
    <row r="562" s="13" customFormat="1">
      <c r="A562" s="13"/>
      <c r="B562" s="233"/>
      <c r="C562" s="234"/>
      <c r="D562" s="235" t="s">
        <v>152</v>
      </c>
      <c r="E562" s="236" t="s">
        <v>19</v>
      </c>
      <c r="F562" s="237" t="s">
        <v>679</v>
      </c>
      <c r="G562" s="234"/>
      <c r="H562" s="236" t="s">
        <v>19</v>
      </c>
      <c r="I562" s="238"/>
      <c r="J562" s="234"/>
      <c r="K562" s="234"/>
      <c r="L562" s="239"/>
      <c r="M562" s="240"/>
      <c r="N562" s="241"/>
      <c r="O562" s="241"/>
      <c r="P562" s="241"/>
      <c r="Q562" s="241"/>
      <c r="R562" s="241"/>
      <c r="S562" s="241"/>
      <c r="T562" s="24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3" t="s">
        <v>152</v>
      </c>
      <c r="AU562" s="243" t="s">
        <v>84</v>
      </c>
      <c r="AV562" s="13" t="s">
        <v>78</v>
      </c>
      <c r="AW562" s="13" t="s">
        <v>33</v>
      </c>
      <c r="AX562" s="13" t="s">
        <v>71</v>
      </c>
      <c r="AY562" s="243" t="s">
        <v>141</v>
      </c>
    </row>
    <row r="563" s="14" customFormat="1">
      <c r="A563" s="14"/>
      <c r="B563" s="244"/>
      <c r="C563" s="245"/>
      <c r="D563" s="235" t="s">
        <v>152</v>
      </c>
      <c r="E563" s="246" t="s">
        <v>19</v>
      </c>
      <c r="F563" s="247" t="s">
        <v>718</v>
      </c>
      <c r="G563" s="245"/>
      <c r="H563" s="248">
        <v>0.98999999999999999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4" t="s">
        <v>152</v>
      </c>
      <c r="AU563" s="254" t="s">
        <v>84</v>
      </c>
      <c r="AV563" s="14" t="s">
        <v>84</v>
      </c>
      <c r="AW563" s="14" t="s">
        <v>33</v>
      </c>
      <c r="AX563" s="14" t="s">
        <v>71</v>
      </c>
      <c r="AY563" s="254" t="s">
        <v>141</v>
      </c>
    </row>
    <row r="564" s="16" customFormat="1">
      <c r="A564" s="16"/>
      <c r="B564" s="266"/>
      <c r="C564" s="267"/>
      <c r="D564" s="235" t="s">
        <v>152</v>
      </c>
      <c r="E564" s="268" t="s">
        <v>19</v>
      </c>
      <c r="F564" s="269" t="s">
        <v>194</v>
      </c>
      <c r="G564" s="267"/>
      <c r="H564" s="270">
        <v>4.2780000000000005</v>
      </c>
      <c r="I564" s="271"/>
      <c r="J564" s="267"/>
      <c r="K564" s="267"/>
      <c r="L564" s="272"/>
      <c r="M564" s="273"/>
      <c r="N564" s="274"/>
      <c r="O564" s="274"/>
      <c r="P564" s="274"/>
      <c r="Q564" s="274"/>
      <c r="R564" s="274"/>
      <c r="S564" s="274"/>
      <c r="T564" s="275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T564" s="276" t="s">
        <v>152</v>
      </c>
      <c r="AU564" s="276" t="s">
        <v>84</v>
      </c>
      <c r="AV564" s="16" t="s">
        <v>162</v>
      </c>
      <c r="AW564" s="16" t="s">
        <v>33</v>
      </c>
      <c r="AX564" s="16" t="s">
        <v>71</v>
      </c>
      <c r="AY564" s="276" t="s">
        <v>141</v>
      </c>
    </row>
    <row r="565" s="13" customFormat="1">
      <c r="A565" s="13"/>
      <c r="B565" s="233"/>
      <c r="C565" s="234"/>
      <c r="D565" s="235" t="s">
        <v>152</v>
      </c>
      <c r="E565" s="236" t="s">
        <v>19</v>
      </c>
      <c r="F565" s="237" t="s">
        <v>719</v>
      </c>
      <c r="G565" s="234"/>
      <c r="H565" s="236" t="s">
        <v>19</v>
      </c>
      <c r="I565" s="238"/>
      <c r="J565" s="234"/>
      <c r="K565" s="234"/>
      <c r="L565" s="239"/>
      <c r="M565" s="240"/>
      <c r="N565" s="241"/>
      <c r="O565" s="241"/>
      <c r="P565" s="241"/>
      <c r="Q565" s="241"/>
      <c r="R565" s="241"/>
      <c r="S565" s="241"/>
      <c r="T565" s="242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3" t="s">
        <v>152</v>
      </c>
      <c r="AU565" s="243" t="s">
        <v>84</v>
      </c>
      <c r="AV565" s="13" t="s">
        <v>78</v>
      </c>
      <c r="AW565" s="13" t="s">
        <v>33</v>
      </c>
      <c r="AX565" s="13" t="s">
        <v>71</v>
      </c>
      <c r="AY565" s="243" t="s">
        <v>141</v>
      </c>
    </row>
    <row r="566" s="13" customFormat="1">
      <c r="A566" s="13"/>
      <c r="B566" s="233"/>
      <c r="C566" s="234"/>
      <c r="D566" s="235" t="s">
        <v>152</v>
      </c>
      <c r="E566" s="236" t="s">
        <v>19</v>
      </c>
      <c r="F566" s="237" t="s">
        <v>674</v>
      </c>
      <c r="G566" s="234"/>
      <c r="H566" s="236" t="s">
        <v>19</v>
      </c>
      <c r="I566" s="238"/>
      <c r="J566" s="234"/>
      <c r="K566" s="234"/>
      <c r="L566" s="239"/>
      <c r="M566" s="240"/>
      <c r="N566" s="241"/>
      <c r="O566" s="241"/>
      <c r="P566" s="241"/>
      <c r="Q566" s="241"/>
      <c r="R566" s="241"/>
      <c r="S566" s="241"/>
      <c r="T566" s="24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3" t="s">
        <v>152</v>
      </c>
      <c r="AU566" s="243" t="s">
        <v>84</v>
      </c>
      <c r="AV566" s="13" t="s">
        <v>78</v>
      </c>
      <c r="AW566" s="13" t="s">
        <v>33</v>
      </c>
      <c r="AX566" s="13" t="s">
        <v>71</v>
      </c>
      <c r="AY566" s="243" t="s">
        <v>141</v>
      </c>
    </row>
    <row r="567" s="14" customFormat="1">
      <c r="A567" s="14"/>
      <c r="B567" s="244"/>
      <c r="C567" s="245"/>
      <c r="D567" s="235" t="s">
        <v>152</v>
      </c>
      <c r="E567" s="246" t="s">
        <v>19</v>
      </c>
      <c r="F567" s="247" t="s">
        <v>720</v>
      </c>
      <c r="G567" s="245"/>
      <c r="H567" s="248">
        <v>0.128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4" t="s">
        <v>152</v>
      </c>
      <c r="AU567" s="254" t="s">
        <v>84</v>
      </c>
      <c r="AV567" s="14" t="s">
        <v>84</v>
      </c>
      <c r="AW567" s="14" t="s">
        <v>33</v>
      </c>
      <c r="AX567" s="14" t="s">
        <v>71</v>
      </c>
      <c r="AY567" s="254" t="s">
        <v>141</v>
      </c>
    </row>
    <row r="568" s="14" customFormat="1">
      <c r="A568" s="14"/>
      <c r="B568" s="244"/>
      <c r="C568" s="245"/>
      <c r="D568" s="235" t="s">
        <v>152</v>
      </c>
      <c r="E568" s="246" t="s">
        <v>19</v>
      </c>
      <c r="F568" s="247" t="s">
        <v>720</v>
      </c>
      <c r="G568" s="245"/>
      <c r="H568" s="248">
        <v>0.128</v>
      </c>
      <c r="I568" s="249"/>
      <c r="J568" s="245"/>
      <c r="K568" s="245"/>
      <c r="L568" s="250"/>
      <c r="M568" s="251"/>
      <c r="N568" s="252"/>
      <c r="O568" s="252"/>
      <c r="P568" s="252"/>
      <c r="Q568" s="252"/>
      <c r="R568" s="252"/>
      <c r="S568" s="252"/>
      <c r="T568" s="253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4" t="s">
        <v>152</v>
      </c>
      <c r="AU568" s="254" t="s">
        <v>84</v>
      </c>
      <c r="AV568" s="14" t="s">
        <v>84</v>
      </c>
      <c r="AW568" s="14" t="s">
        <v>33</v>
      </c>
      <c r="AX568" s="14" t="s">
        <v>71</v>
      </c>
      <c r="AY568" s="254" t="s">
        <v>141</v>
      </c>
    </row>
    <row r="569" s="14" customFormat="1">
      <c r="A569" s="14"/>
      <c r="B569" s="244"/>
      <c r="C569" s="245"/>
      <c r="D569" s="235" t="s">
        <v>152</v>
      </c>
      <c r="E569" s="246" t="s">
        <v>19</v>
      </c>
      <c r="F569" s="247" t="s">
        <v>721</v>
      </c>
      <c r="G569" s="245"/>
      <c r="H569" s="248">
        <v>0.314</v>
      </c>
      <c r="I569" s="249"/>
      <c r="J569" s="245"/>
      <c r="K569" s="245"/>
      <c r="L569" s="250"/>
      <c r="M569" s="251"/>
      <c r="N569" s="252"/>
      <c r="O569" s="252"/>
      <c r="P569" s="252"/>
      <c r="Q569" s="252"/>
      <c r="R569" s="252"/>
      <c r="S569" s="252"/>
      <c r="T569" s="253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4" t="s">
        <v>152</v>
      </c>
      <c r="AU569" s="254" t="s">
        <v>84</v>
      </c>
      <c r="AV569" s="14" t="s">
        <v>84</v>
      </c>
      <c r="AW569" s="14" t="s">
        <v>33</v>
      </c>
      <c r="AX569" s="14" t="s">
        <v>71</v>
      </c>
      <c r="AY569" s="254" t="s">
        <v>141</v>
      </c>
    </row>
    <row r="570" s="14" customFormat="1">
      <c r="A570" s="14"/>
      <c r="B570" s="244"/>
      <c r="C570" s="245"/>
      <c r="D570" s="235" t="s">
        <v>152</v>
      </c>
      <c r="E570" s="246" t="s">
        <v>19</v>
      </c>
      <c r="F570" s="247" t="s">
        <v>721</v>
      </c>
      <c r="G570" s="245"/>
      <c r="H570" s="248">
        <v>0.314</v>
      </c>
      <c r="I570" s="249"/>
      <c r="J570" s="245"/>
      <c r="K570" s="245"/>
      <c r="L570" s="250"/>
      <c r="M570" s="251"/>
      <c r="N570" s="252"/>
      <c r="O570" s="252"/>
      <c r="P570" s="252"/>
      <c r="Q570" s="252"/>
      <c r="R570" s="252"/>
      <c r="S570" s="252"/>
      <c r="T570" s="25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4" t="s">
        <v>152</v>
      </c>
      <c r="AU570" s="254" t="s">
        <v>84</v>
      </c>
      <c r="AV570" s="14" t="s">
        <v>84</v>
      </c>
      <c r="AW570" s="14" t="s">
        <v>33</v>
      </c>
      <c r="AX570" s="14" t="s">
        <v>71</v>
      </c>
      <c r="AY570" s="254" t="s">
        <v>141</v>
      </c>
    </row>
    <row r="571" s="13" customFormat="1">
      <c r="A571" s="13"/>
      <c r="B571" s="233"/>
      <c r="C571" s="234"/>
      <c r="D571" s="235" t="s">
        <v>152</v>
      </c>
      <c r="E571" s="236" t="s">
        <v>19</v>
      </c>
      <c r="F571" s="237" t="s">
        <v>677</v>
      </c>
      <c r="G571" s="234"/>
      <c r="H571" s="236" t="s">
        <v>19</v>
      </c>
      <c r="I571" s="238"/>
      <c r="J571" s="234"/>
      <c r="K571" s="234"/>
      <c r="L571" s="239"/>
      <c r="M571" s="240"/>
      <c r="N571" s="241"/>
      <c r="O571" s="241"/>
      <c r="P571" s="241"/>
      <c r="Q571" s="241"/>
      <c r="R571" s="241"/>
      <c r="S571" s="241"/>
      <c r="T571" s="24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3" t="s">
        <v>152</v>
      </c>
      <c r="AU571" s="243" t="s">
        <v>84</v>
      </c>
      <c r="AV571" s="13" t="s">
        <v>78</v>
      </c>
      <c r="AW571" s="13" t="s">
        <v>33</v>
      </c>
      <c r="AX571" s="13" t="s">
        <v>71</v>
      </c>
      <c r="AY571" s="243" t="s">
        <v>141</v>
      </c>
    </row>
    <row r="572" s="14" customFormat="1">
      <c r="A572" s="14"/>
      <c r="B572" s="244"/>
      <c r="C572" s="245"/>
      <c r="D572" s="235" t="s">
        <v>152</v>
      </c>
      <c r="E572" s="246" t="s">
        <v>19</v>
      </c>
      <c r="F572" s="247" t="s">
        <v>722</v>
      </c>
      <c r="G572" s="245"/>
      <c r="H572" s="248">
        <v>0.14099999999999999</v>
      </c>
      <c r="I572" s="249"/>
      <c r="J572" s="245"/>
      <c r="K572" s="245"/>
      <c r="L572" s="250"/>
      <c r="M572" s="251"/>
      <c r="N572" s="252"/>
      <c r="O572" s="252"/>
      <c r="P572" s="252"/>
      <c r="Q572" s="252"/>
      <c r="R572" s="252"/>
      <c r="S572" s="252"/>
      <c r="T572" s="253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4" t="s">
        <v>152</v>
      </c>
      <c r="AU572" s="254" t="s">
        <v>84</v>
      </c>
      <c r="AV572" s="14" t="s">
        <v>84</v>
      </c>
      <c r="AW572" s="14" t="s">
        <v>33</v>
      </c>
      <c r="AX572" s="14" t="s">
        <v>71</v>
      </c>
      <c r="AY572" s="254" t="s">
        <v>141</v>
      </c>
    </row>
    <row r="573" s="14" customFormat="1">
      <c r="A573" s="14"/>
      <c r="B573" s="244"/>
      <c r="C573" s="245"/>
      <c r="D573" s="235" t="s">
        <v>152</v>
      </c>
      <c r="E573" s="246" t="s">
        <v>19</v>
      </c>
      <c r="F573" s="247" t="s">
        <v>722</v>
      </c>
      <c r="G573" s="245"/>
      <c r="H573" s="248">
        <v>0.14099999999999999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152</v>
      </c>
      <c r="AU573" s="254" t="s">
        <v>84</v>
      </c>
      <c r="AV573" s="14" t="s">
        <v>84</v>
      </c>
      <c r="AW573" s="14" t="s">
        <v>33</v>
      </c>
      <c r="AX573" s="14" t="s">
        <v>71</v>
      </c>
      <c r="AY573" s="254" t="s">
        <v>141</v>
      </c>
    </row>
    <row r="574" s="13" customFormat="1">
      <c r="A574" s="13"/>
      <c r="B574" s="233"/>
      <c r="C574" s="234"/>
      <c r="D574" s="235" t="s">
        <v>152</v>
      </c>
      <c r="E574" s="236" t="s">
        <v>19</v>
      </c>
      <c r="F574" s="237" t="s">
        <v>679</v>
      </c>
      <c r="G574" s="234"/>
      <c r="H574" s="236" t="s">
        <v>19</v>
      </c>
      <c r="I574" s="238"/>
      <c r="J574" s="234"/>
      <c r="K574" s="234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152</v>
      </c>
      <c r="AU574" s="243" t="s">
        <v>84</v>
      </c>
      <c r="AV574" s="13" t="s">
        <v>78</v>
      </c>
      <c r="AW574" s="13" t="s">
        <v>33</v>
      </c>
      <c r="AX574" s="13" t="s">
        <v>71</v>
      </c>
      <c r="AY574" s="243" t="s">
        <v>141</v>
      </c>
    </row>
    <row r="575" s="14" customFormat="1">
      <c r="A575" s="14"/>
      <c r="B575" s="244"/>
      <c r="C575" s="245"/>
      <c r="D575" s="235" t="s">
        <v>152</v>
      </c>
      <c r="E575" s="246" t="s">
        <v>19</v>
      </c>
      <c r="F575" s="247" t="s">
        <v>723</v>
      </c>
      <c r="G575" s="245"/>
      <c r="H575" s="248">
        <v>0.17999999999999999</v>
      </c>
      <c r="I575" s="249"/>
      <c r="J575" s="245"/>
      <c r="K575" s="245"/>
      <c r="L575" s="250"/>
      <c r="M575" s="251"/>
      <c r="N575" s="252"/>
      <c r="O575" s="252"/>
      <c r="P575" s="252"/>
      <c r="Q575" s="252"/>
      <c r="R575" s="252"/>
      <c r="S575" s="252"/>
      <c r="T575" s="253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4" t="s">
        <v>152</v>
      </c>
      <c r="AU575" s="254" t="s">
        <v>84</v>
      </c>
      <c r="AV575" s="14" t="s">
        <v>84</v>
      </c>
      <c r="AW575" s="14" t="s">
        <v>33</v>
      </c>
      <c r="AX575" s="14" t="s">
        <v>71</v>
      </c>
      <c r="AY575" s="254" t="s">
        <v>141</v>
      </c>
    </row>
    <row r="576" s="14" customFormat="1">
      <c r="A576" s="14"/>
      <c r="B576" s="244"/>
      <c r="C576" s="245"/>
      <c r="D576" s="235" t="s">
        <v>152</v>
      </c>
      <c r="E576" s="246" t="s">
        <v>19</v>
      </c>
      <c r="F576" s="247" t="s">
        <v>723</v>
      </c>
      <c r="G576" s="245"/>
      <c r="H576" s="248">
        <v>0.17999999999999999</v>
      </c>
      <c r="I576" s="249"/>
      <c r="J576" s="245"/>
      <c r="K576" s="245"/>
      <c r="L576" s="250"/>
      <c r="M576" s="251"/>
      <c r="N576" s="252"/>
      <c r="O576" s="252"/>
      <c r="P576" s="252"/>
      <c r="Q576" s="252"/>
      <c r="R576" s="252"/>
      <c r="S576" s="252"/>
      <c r="T576" s="25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4" t="s">
        <v>152</v>
      </c>
      <c r="AU576" s="254" t="s">
        <v>84</v>
      </c>
      <c r="AV576" s="14" t="s">
        <v>84</v>
      </c>
      <c r="AW576" s="14" t="s">
        <v>33</v>
      </c>
      <c r="AX576" s="14" t="s">
        <v>71</v>
      </c>
      <c r="AY576" s="254" t="s">
        <v>141</v>
      </c>
    </row>
    <row r="577" s="16" customFormat="1">
      <c r="A577" s="16"/>
      <c r="B577" s="266"/>
      <c r="C577" s="267"/>
      <c r="D577" s="235" t="s">
        <v>152</v>
      </c>
      <c r="E577" s="268" t="s">
        <v>19</v>
      </c>
      <c r="F577" s="269" t="s">
        <v>194</v>
      </c>
      <c r="G577" s="267"/>
      <c r="H577" s="270">
        <v>1.526</v>
      </c>
      <c r="I577" s="271"/>
      <c r="J577" s="267"/>
      <c r="K577" s="267"/>
      <c r="L577" s="272"/>
      <c r="M577" s="273"/>
      <c r="N577" s="274"/>
      <c r="O577" s="274"/>
      <c r="P577" s="274"/>
      <c r="Q577" s="274"/>
      <c r="R577" s="274"/>
      <c r="S577" s="274"/>
      <c r="T577" s="275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T577" s="276" t="s">
        <v>152</v>
      </c>
      <c r="AU577" s="276" t="s">
        <v>84</v>
      </c>
      <c r="AV577" s="16" t="s">
        <v>162</v>
      </c>
      <c r="AW577" s="16" t="s">
        <v>33</v>
      </c>
      <c r="AX577" s="16" t="s">
        <v>71</v>
      </c>
      <c r="AY577" s="276" t="s">
        <v>141</v>
      </c>
    </row>
    <row r="578" s="15" customFormat="1">
      <c r="A578" s="15"/>
      <c r="B578" s="255"/>
      <c r="C578" s="256"/>
      <c r="D578" s="235" t="s">
        <v>152</v>
      </c>
      <c r="E578" s="257" t="s">
        <v>19</v>
      </c>
      <c r="F578" s="258" t="s">
        <v>155</v>
      </c>
      <c r="G578" s="256"/>
      <c r="H578" s="259">
        <v>5.8040000000000003</v>
      </c>
      <c r="I578" s="260"/>
      <c r="J578" s="256"/>
      <c r="K578" s="256"/>
      <c r="L578" s="261"/>
      <c r="M578" s="262"/>
      <c r="N578" s="263"/>
      <c r="O578" s="263"/>
      <c r="P578" s="263"/>
      <c r="Q578" s="263"/>
      <c r="R578" s="263"/>
      <c r="S578" s="263"/>
      <c r="T578" s="264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65" t="s">
        <v>152</v>
      </c>
      <c r="AU578" s="265" t="s">
        <v>84</v>
      </c>
      <c r="AV578" s="15" t="s">
        <v>148</v>
      </c>
      <c r="AW578" s="15" t="s">
        <v>33</v>
      </c>
      <c r="AX578" s="15" t="s">
        <v>78</v>
      </c>
      <c r="AY578" s="265" t="s">
        <v>141</v>
      </c>
    </row>
    <row r="579" s="2" customFormat="1" ht="16.5" customHeight="1">
      <c r="A579" s="41"/>
      <c r="B579" s="42"/>
      <c r="C579" s="215" t="s">
        <v>729</v>
      </c>
      <c r="D579" s="215" t="s">
        <v>143</v>
      </c>
      <c r="E579" s="216" t="s">
        <v>730</v>
      </c>
      <c r="F579" s="217" t="s">
        <v>731</v>
      </c>
      <c r="G579" s="218" t="s">
        <v>165</v>
      </c>
      <c r="H579" s="219">
        <v>5.8040000000000003</v>
      </c>
      <c r="I579" s="220"/>
      <c r="J579" s="221">
        <f>ROUND(I579*H579,2)</f>
        <v>0</v>
      </c>
      <c r="K579" s="217" t="s">
        <v>147</v>
      </c>
      <c r="L579" s="47"/>
      <c r="M579" s="222" t="s">
        <v>19</v>
      </c>
      <c r="N579" s="223" t="s">
        <v>43</v>
      </c>
      <c r="O579" s="87"/>
      <c r="P579" s="224">
        <f>O579*H579</f>
        <v>0</v>
      </c>
      <c r="Q579" s="224">
        <v>0.00012</v>
      </c>
      <c r="R579" s="224">
        <f>Q579*H579</f>
        <v>0.00069648000000000008</v>
      </c>
      <c r="S579" s="224">
        <v>0</v>
      </c>
      <c r="T579" s="225">
        <f>S579*H579</f>
        <v>0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26" t="s">
        <v>244</v>
      </c>
      <c r="AT579" s="226" t="s">
        <v>143</v>
      </c>
      <c r="AU579" s="226" t="s">
        <v>84</v>
      </c>
      <c r="AY579" s="20" t="s">
        <v>141</v>
      </c>
      <c r="BE579" s="227">
        <f>IF(N579="základní",J579,0)</f>
        <v>0</v>
      </c>
      <c r="BF579" s="227">
        <f>IF(N579="snížená",J579,0)</f>
        <v>0</v>
      </c>
      <c r="BG579" s="227">
        <f>IF(N579="zákl. přenesená",J579,0)</f>
        <v>0</v>
      </c>
      <c r="BH579" s="227">
        <f>IF(N579="sníž. přenesená",J579,0)</f>
        <v>0</v>
      </c>
      <c r="BI579" s="227">
        <f>IF(N579="nulová",J579,0)</f>
        <v>0</v>
      </c>
      <c r="BJ579" s="20" t="s">
        <v>84</v>
      </c>
      <c r="BK579" s="227">
        <f>ROUND(I579*H579,2)</f>
        <v>0</v>
      </c>
      <c r="BL579" s="20" t="s">
        <v>244</v>
      </c>
      <c r="BM579" s="226" t="s">
        <v>732</v>
      </c>
    </row>
    <row r="580" s="2" customFormat="1">
      <c r="A580" s="41"/>
      <c r="B580" s="42"/>
      <c r="C580" s="43"/>
      <c r="D580" s="228" t="s">
        <v>150</v>
      </c>
      <c r="E580" s="43"/>
      <c r="F580" s="229" t="s">
        <v>733</v>
      </c>
      <c r="G580" s="43"/>
      <c r="H580" s="43"/>
      <c r="I580" s="230"/>
      <c r="J580" s="43"/>
      <c r="K580" s="43"/>
      <c r="L580" s="47"/>
      <c r="M580" s="231"/>
      <c r="N580" s="232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20" t="s">
        <v>150</v>
      </c>
      <c r="AU580" s="20" t="s">
        <v>84</v>
      </c>
    </row>
    <row r="581" s="13" customFormat="1">
      <c r="A581" s="13"/>
      <c r="B581" s="233"/>
      <c r="C581" s="234"/>
      <c r="D581" s="235" t="s">
        <v>152</v>
      </c>
      <c r="E581" s="236" t="s">
        <v>19</v>
      </c>
      <c r="F581" s="237" t="s">
        <v>643</v>
      </c>
      <c r="G581" s="234"/>
      <c r="H581" s="236" t="s">
        <v>19</v>
      </c>
      <c r="I581" s="238"/>
      <c r="J581" s="234"/>
      <c r="K581" s="234"/>
      <c r="L581" s="239"/>
      <c r="M581" s="240"/>
      <c r="N581" s="241"/>
      <c r="O581" s="241"/>
      <c r="P581" s="241"/>
      <c r="Q581" s="241"/>
      <c r="R581" s="241"/>
      <c r="S581" s="241"/>
      <c r="T581" s="24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3" t="s">
        <v>152</v>
      </c>
      <c r="AU581" s="243" t="s">
        <v>84</v>
      </c>
      <c r="AV581" s="13" t="s">
        <v>78</v>
      </c>
      <c r="AW581" s="13" t="s">
        <v>33</v>
      </c>
      <c r="AX581" s="13" t="s">
        <v>71</v>
      </c>
      <c r="AY581" s="243" t="s">
        <v>141</v>
      </c>
    </row>
    <row r="582" s="13" customFormat="1">
      <c r="A582" s="13"/>
      <c r="B582" s="233"/>
      <c r="C582" s="234"/>
      <c r="D582" s="235" t="s">
        <v>152</v>
      </c>
      <c r="E582" s="236" t="s">
        <v>19</v>
      </c>
      <c r="F582" s="237" t="s">
        <v>674</v>
      </c>
      <c r="G582" s="234"/>
      <c r="H582" s="236" t="s">
        <v>19</v>
      </c>
      <c r="I582" s="238"/>
      <c r="J582" s="234"/>
      <c r="K582" s="234"/>
      <c r="L582" s="239"/>
      <c r="M582" s="240"/>
      <c r="N582" s="241"/>
      <c r="O582" s="241"/>
      <c r="P582" s="241"/>
      <c r="Q582" s="241"/>
      <c r="R582" s="241"/>
      <c r="S582" s="241"/>
      <c r="T582" s="24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3" t="s">
        <v>152</v>
      </c>
      <c r="AU582" s="243" t="s">
        <v>84</v>
      </c>
      <c r="AV582" s="13" t="s">
        <v>78</v>
      </c>
      <c r="AW582" s="13" t="s">
        <v>33</v>
      </c>
      <c r="AX582" s="13" t="s">
        <v>71</v>
      </c>
      <c r="AY582" s="243" t="s">
        <v>141</v>
      </c>
    </row>
    <row r="583" s="14" customFormat="1">
      <c r="A583" s="14"/>
      <c r="B583" s="244"/>
      <c r="C583" s="245"/>
      <c r="D583" s="235" t="s">
        <v>152</v>
      </c>
      <c r="E583" s="246" t="s">
        <v>19</v>
      </c>
      <c r="F583" s="247" t="s">
        <v>715</v>
      </c>
      <c r="G583" s="245"/>
      <c r="H583" s="248">
        <v>0.59999999999999998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152</v>
      </c>
      <c r="AU583" s="254" t="s">
        <v>84</v>
      </c>
      <c r="AV583" s="14" t="s">
        <v>84</v>
      </c>
      <c r="AW583" s="14" t="s">
        <v>33</v>
      </c>
      <c r="AX583" s="14" t="s">
        <v>71</v>
      </c>
      <c r="AY583" s="254" t="s">
        <v>141</v>
      </c>
    </row>
    <row r="584" s="14" customFormat="1">
      <c r="A584" s="14"/>
      <c r="B584" s="244"/>
      <c r="C584" s="245"/>
      <c r="D584" s="235" t="s">
        <v>152</v>
      </c>
      <c r="E584" s="246" t="s">
        <v>19</v>
      </c>
      <c r="F584" s="247" t="s">
        <v>716</v>
      </c>
      <c r="G584" s="245"/>
      <c r="H584" s="248">
        <v>1.992</v>
      </c>
      <c r="I584" s="249"/>
      <c r="J584" s="245"/>
      <c r="K584" s="245"/>
      <c r="L584" s="250"/>
      <c r="M584" s="251"/>
      <c r="N584" s="252"/>
      <c r="O584" s="252"/>
      <c r="P584" s="252"/>
      <c r="Q584" s="252"/>
      <c r="R584" s="252"/>
      <c r="S584" s="252"/>
      <c r="T584" s="253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4" t="s">
        <v>152</v>
      </c>
      <c r="AU584" s="254" t="s">
        <v>84</v>
      </c>
      <c r="AV584" s="14" t="s">
        <v>84</v>
      </c>
      <c r="AW584" s="14" t="s">
        <v>33</v>
      </c>
      <c r="AX584" s="14" t="s">
        <v>71</v>
      </c>
      <c r="AY584" s="254" t="s">
        <v>141</v>
      </c>
    </row>
    <row r="585" s="13" customFormat="1">
      <c r="A585" s="13"/>
      <c r="B585" s="233"/>
      <c r="C585" s="234"/>
      <c r="D585" s="235" t="s">
        <v>152</v>
      </c>
      <c r="E585" s="236" t="s">
        <v>19</v>
      </c>
      <c r="F585" s="237" t="s">
        <v>677</v>
      </c>
      <c r="G585" s="234"/>
      <c r="H585" s="236" t="s">
        <v>19</v>
      </c>
      <c r="I585" s="238"/>
      <c r="J585" s="234"/>
      <c r="K585" s="234"/>
      <c r="L585" s="239"/>
      <c r="M585" s="240"/>
      <c r="N585" s="241"/>
      <c r="O585" s="241"/>
      <c r="P585" s="241"/>
      <c r="Q585" s="241"/>
      <c r="R585" s="241"/>
      <c r="S585" s="241"/>
      <c r="T585" s="24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3" t="s">
        <v>152</v>
      </c>
      <c r="AU585" s="243" t="s">
        <v>84</v>
      </c>
      <c r="AV585" s="13" t="s">
        <v>78</v>
      </c>
      <c r="AW585" s="13" t="s">
        <v>33</v>
      </c>
      <c r="AX585" s="13" t="s">
        <v>71</v>
      </c>
      <c r="AY585" s="243" t="s">
        <v>141</v>
      </c>
    </row>
    <row r="586" s="14" customFormat="1">
      <c r="A586" s="14"/>
      <c r="B586" s="244"/>
      <c r="C586" s="245"/>
      <c r="D586" s="235" t="s">
        <v>152</v>
      </c>
      <c r="E586" s="246" t="s">
        <v>19</v>
      </c>
      <c r="F586" s="247" t="s">
        <v>717</v>
      </c>
      <c r="G586" s="245"/>
      <c r="H586" s="248">
        <v>0.69599999999999995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152</v>
      </c>
      <c r="AU586" s="254" t="s">
        <v>84</v>
      </c>
      <c r="AV586" s="14" t="s">
        <v>84</v>
      </c>
      <c r="AW586" s="14" t="s">
        <v>33</v>
      </c>
      <c r="AX586" s="14" t="s">
        <v>71</v>
      </c>
      <c r="AY586" s="254" t="s">
        <v>141</v>
      </c>
    </row>
    <row r="587" s="13" customFormat="1">
      <c r="A587" s="13"/>
      <c r="B587" s="233"/>
      <c r="C587" s="234"/>
      <c r="D587" s="235" t="s">
        <v>152</v>
      </c>
      <c r="E587" s="236" t="s">
        <v>19</v>
      </c>
      <c r="F587" s="237" t="s">
        <v>679</v>
      </c>
      <c r="G587" s="234"/>
      <c r="H587" s="236" t="s">
        <v>19</v>
      </c>
      <c r="I587" s="238"/>
      <c r="J587" s="234"/>
      <c r="K587" s="234"/>
      <c r="L587" s="239"/>
      <c r="M587" s="240"/>
      <c r="N587" s="241"/>
      <c r="O587" s="241"/>
      <c r="P587" s="241"/>
      <c r="Q587" s="241"/>
      <c r="R587" s="241"/>
      <c r="S587" s="241"/>
      <c r="T587" s="24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3" t="s">
        <v>152</v>
      </c>
      <c r="AU587" s="243" t="s">
        <v>84</v>
      </c>
      <c r="AV587" s="13" t="s">
        <v>78</v>
      </c>
      <c r="AW587" s="13" t="s">
        <v>33</v>
      </c>
      <c r="AX587" s="13" t="s">
        <v>71</v>
      </c>
      <c r="AY587" s="243" t="s">
        <v>141</v>
      </c>
    </row>
    <row r="588" s="14" customFormat="1">
      <c r="A588" s="14"/>
      <c r="B588" s="244"/>
      <c r="C588" s="245"/>
      <c r="D588" s="235" t="s">
        <v>152</v>
      </c>
      <c r="E588" s="246" t="s">
        <v>19</v>
      </c>
      <c r="F588" s="247" t="s">
        <v>718</v>
      </c>
      <c r="G588" s="245"/>
      <c r="H588" s="248">
        <v>0.98999999999999999</v>
      </c>
      <c r="I588" s="249"/>
      <c r="J588" s="245"/>
      <c r="K588" s="245"/>
      <c r="L588" s="250"/>
      <c r="M588" s="251"/>
      <c r="N588" s="252"/>
      <c r="O588" s="252"/>
      <c r="P588" s="252"/>
      <c r="Q588" s="252"/>
      <c r="R588" s="252"/>
      <c r="S588" s="252"/>
      <c r="T588" s="253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4" t="s">
        <v>152</v>
      </c>
      <c r="AU588" s="254" t="s">
        <v>84</v>
      </c>
      <c r="AV588" s="14" t="s">
        <v>84</v>
      </c>
      <c r="AW588" s="14" t="s">
        <v>33</v>
      </c>
      <c r="AX588" s="14" t="s">
        <v>71</v>
      </c>
      <c r="AY588" s="254" t="s">
        <v>141</v>
      </c>
    </row>
    <row r="589" s="16" customFormat="1">
      <c r="A589" s="16"/>
      <c r="B589" s="266"/>
      <c r="C589" s="267"/>
      <c r="D589" s="235" t="s">
        <v>152</v>
      </c>
      <c r="E589" s="268" t="s">
        <v>19</v>
      </c>
      <c r="F589" s="269" t="s">
        <v>194</v>
      </c>
      <c r="G589" s="267"/>
      <c r="H589" s="270">
        <v>4.2780000000000005</v>
      </c>
      <c r="I589" s="271"/>
      <c r="J589" s="267"/>
      <c r="K589" s="267"/>
      <c r="L589" s="272"/>
      <c r="M589" s="273"/>
      <c r="N589" s="274"/>
      <c r="O589" s="274"/>
      <c r="P589" s="274"/>
      <c r="Q589" s="274"/>
      <c r="R589" s="274"/>
      <c r="S589" s="274"/>
      <c r="T589" s="275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T589" s="276" t="s">
        <v>152</v>
      </c>
      <c r="AU589" s="276" t="s">
        <v>84</v>
      </c>
      <c r="AV589" s="16" t="s">
        <v>162</v>
      </c>
      <c r="AW589" s="16" t="s">
        <v>33</v>
      </c>
      <c r="AX589" s="16" t="s">
        <v>71</v>
      </c>
      <c r="AY589" s="276" t="s">
        <v>141</v>
      </c>
    </row>
    <row r="590" s="13" customFormat="1">
      <c r="A590" s="13"/>
      <c r="B590" s="233"/>
      <c r="C590" s="234"/>
      <c r="D590" s="235" t="s">
        <v>152</v>
      </c>
      <c r="E590" s="236" t="s">
        <v>19</v>
      </c>
      <c r="F590" s="237" t="s">
        <v>719</v>
      </c>
      <c r="G590" s="234"/>
      <c r="H590" s="236" t="s">
        <v>19</v>
      </c>
      <c r="I590" s="238"/>
      <c r="J590" s="234"/>
      <c r="K590" s="234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152</v>
      </c>
      <c r="AU590" s="243" t="s">
        <v>84</v>
      </c>
      <c r="AV590" s="13" t="s">
        <v>78</v>
      </c>
      <c r="AW590" s="13" t="s">
        <v>33</v>
      </c>
      <c r="AX590" s="13" t="s">
        <v>71</v>
      </c>
      <c r="AY590" s="243" t="s">
        <v>141</v>
      </c>
    </row>
    <row r="591" s="13" customFormat="1">
      <c r="A591" s="13"/>
      <c r="B591" s="233"/>
      <c r="C591" s="234"/>
      <c r="D591" s="235" t="s">
        <v>152</v>
      </c>
      <c r="E591" s="236" t="s">
        <v>19</v>
      </c>
      <c r="F591" s="237" t="s">
        <v>674</v>
      </c>
      <c r="G591" s="234"/>
      <c r="H591" s="236" t="s">
        <v>19</v>
      </c>
      <c r="I591" s="238"/>
      <c r="J591" s="234"/>
      <c r="K591" s="234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152</v>
      </c>
      <c r="AU591" s="243" t="s">
        <v>84</v>
      </c>
      <c r="AV591" s="13" t="s">
        <v>78</v>
      </c>
      <c r="AW591" s="13" t="s">
        <v>33</v>
      </c>
      <c r="AX591" s="13" t="s">
        <v>71</v>
      </c>
      <c r="AY591" s="243" t="s">
        <v>141</v>
      </c>
    </row>
    <row r="592" s="14" customFormat="1">
      <c r="A592" s="14"/>
      <c r="B592" s="244"/>
      <c r="C592" s="245"/>
      <c r="D592" s="235" t="s">
        <v>152</v>
      </c>
      <c r="E592" s="246" t="s">
        <v>19</v>
      </c>
      <c r="F592" s="247" t="s">
        <v>720</v>
      </c>
      <c r="G592" s="245"/>
      <c r="H592" s="248">
        <v>0.128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152</v>
      </c>
      <c r="AU592" s="254" t="s">
        <v>84</v>
      </c>
      <c r="AV592" s="14" t="s">
        <v>84</v>
      </c>
      <c r="AW592" s="14" t="s">
        <v>33</v>
      </c>
      <c r="AX592" s="14" t="s">
        <v>71</v>
      </c>
      <c r="AY592" s="254" t="s">
        <v>141</v>
      </c>
    </row>
    <row r="593" s="14" customFormat="1">
      <c r="A593" s="14"/>
      <c r="B593" s="244"/>
      <c r="C593" s="245"/>
      <c r="D593" s="235" t="s">
        <v>152</v>
      </c>
      <c r="E593" s="246" t="s">
        <v>19</v>
      </c>
      <c r="F593" s="247" t="s">
        <v>720</v>
      </c>
      <c r="G593" s="245"/>
      <c r="H593" s="248">
        <v>0.128</v>
      </c>
      <c r="I593" s="249"/>
      <c r="J593" s="245"/>
      <c r="K593" s="245"/>
      <c r="L593" s="250"/>
      <c r="M593" s="251"/>
      <c r="N593" s="252"/>
      <c r="O593" s="252"/>
      <c r="P593" s="252"/>
      <c r="Q593" s="252"/>
      <c r="R593" s="252"/>
      <c r="S593" s="252"/>
      <c r="T593" s="253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4" t="s">
        <v>152</v>
      </c>
      <c r="AU593" s="254" t="s">
        <v>84</v>
      </c>
      <c r="AV593" s="14" t="s">
        <v>84</v>
      </c>
      <c r="AW593" s="14" t="s">
        <v>33</v>
      </c>
      <c r="AX593" s="14" t="s">
        <v>71</v>
      </c>
      <c r="AY593" s="254" t="s">
        <v>141</v>
      </c>
    </row>
    <row r="594" s="14" customFormat="1">
      <c r="A594" s="14"/>
      <c r="B594" s="244"/>
      <c r="C594" s="245"/>
      <c r="D594" s="235" t="s">
        <v>152</v>
      </c>
      <c r="E594" s="246" t="s">
        <v>19</v>
      </c>
      <c r="F594" s="247" t="s">
        <v>721</v>
      </c>
      <c r="G594" s="245"/>
      <c r="H594" s="248">
        <v>0.314</v>
      </c>
      <c r="I594" s="249"/>
      <c r="J594" s="245"/>
      <c r="K594" s="245"/>
      <c r="L594" s="250"/>
      <c r="M594" s="251"/>
      <c r="N594" s="252"/>
      <c r="O594" s="252"/>
      <c r="P594" s="252"/>
      <c r="Q594" s="252"/>
      <c r="R594" s="252"/>
      <c r="S594" s="252"/>
      <c r="T594" s="253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4" t="s">
        <v>152</v>
      </c>
      <c r="AU594" s="254" t="s">
        <v>84</v>
      </c>
      <c r="AV594" s="14" t="s">
        <v>84</v>
      </c>
      <c r="AW594" s="14" t="s">
        <v>33</v>
      </c>
      <c r="AX594" s="14" t="s">
        <v>71</v>
      </c>
      <c r="AY594" s="254" t="s">
        <v>141</v>
      </c>
    </row>
    <row r="595" s="14" customFormat="1">
      <c r="A595" s="14"/>
      <c r="B595" s="244"/>
      <c r="C595" s="245"/>
      <c r="D595" s="235" t="s">
        <v>152</v>
      </c>
      <c r="E595" s="246" t="s">
        <v>19</v>
      </c>
      <c r="F595" s="247" t="s">
        <v>721</v>
      </c>
      <c r="G595" s="245"/>
      <c r="H595" s="248">
        <v>0.314</v>
      </c>
      <c r="I595" s="249"/>
      <c r="J595" s="245"/>
      <c r="K595" s="245"/>
      <c r="L595" s="250"/>
      <c r="M595" s="251"/>
      <c r="N595" s="252"/>
      <c r="O595" s="252"/>
      <c r="P595" s="252"/>
      <c r="Q595" s="252"/>
      <c r="R595" s="252"/>
      <c r="S595" s="252"/>
      <c r="T595" s="253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4" t="s">
        <v>152</v>
      </c>
      <c r="AU595" s="254" t="s">
        <v>84</v>
      </c>
      <c r="AV595" s="14" t="s">
        <v>84</v>
      </c>
      <c r="AW595" s="14" t="s">
        <v>33</v>
      </c>
      <c r="AX595" s="14" t="s">
        <v>71</v>
      </c>
      <c r="AY595" s="254" t="s">
        <v>141</v>
      </c>
    </row>
    <row r="596" s="13" customFormat="1">
      <c r="A596" s="13"/>
      <c r="B596" s="233"/>
      <c r="C596" s="234"/>
      <c r="D596" s="235" t="s">
        <v>152</v>
      </c>
      <c r="E596" s="236" t="s">
        <v>19</v>
      </c>
      <c r="F596" s="237" t="s">
        <v>677</v>
      </c>
      <c r="G596" s="234"/>
      <c r="H596" s="236" t="s">
        <v>19</v>
      </c>
      <c r="I596" s="238"/>
      <c r="J596" s="234"/>
      <c r="K596" s="234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152</v>
      </c>
      <c r="AU596" s="243" t="s">
        <v>84</v>
      </c>
      <c r="AV596" s="13" t="s">
        <v>78</v>
      </c>
      <c r="AW596" s="13" t="s">
        <v>33</v>
      </c>
      <c r="AX596" s="13" t="s">
        <v>71</v>
      </c>
      <c r="AY596" s="243" t="s">
        <v>141</v>
      </c>
    </row>
    <row r="597" s="14" customFormat="1">
      <c r="A597" s="14"/>
      <c r="B597" s="244"/>
      <c r="C597" s="245"/>
      <c r="D597" s="235" t="s">
        <v>152</v>
      </c>
      <c r="E597" s="246" t="s">
        <v>19</v>
      </c>
      <c r="F597" s="247" t="s">
        <v>722</v>
      </c>
      <c r="G597" s="245"/>
      <c r="H597" s="248">
        <v>0.14099999999999999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152</v>
      </c>
      <c r="AU597" s="254" t="s">
        <v>84</v>
      </c>
      <c r="AV597" s="14" t="s">
        <v>84</v>
      </c>
      <c r="AW597" s="14" t="s">
        <v>33</v>
      </c>
      <c r="AX597" s="14" t="s">
        <v>71</v>
      </c>
      <c r="AY597" s="254" t="s">
        <v>141</v>
      </c>
    </row>
    <row r="598" s="14" customFormat="1">
      <c r="A598" s="14"/>
      <c r="B598" s="244"/>
      <c r="C598" s="245"/>
      <c r="D598" s="235" t="s">
        <v>152</v>
      </c>
      <c r="E598" s="246" t="s">
        <v>19</v>
      </c>
      <c r="F598" s="247" t="s">
        <v>722</v>
      </c>
      <c r="G598" s="245"/>
      <c r="H598" s="248">
        <v>0.14099999999999999</v>
      </c>
      <c r="I598" s="249"/>
      <c r="J598" s="245"/>
      <c r="K598" s="245"/>
      <c r="L598" s="250"/>
      <c r="M598" s="251"/>
      <c r="N598" s="252"/>
      <c r="O598" s="252"/>
      <c r="P598" s="252"/>
      <c r="Q598" s="252"/>
      <c r="R598" s="252"/>
      <c r="S598" s="252"/>
      <c r="T598" s="253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4" t="s">
        <v>152</v>
      </c>
      <c r="AU598" s="254" t="s">
        <v>84</v>
      </c>
      <c r="AV598" s="14" t="s">
        <v>84</v>
      </c>
      <c r="AW598" s="14" t="s">
        <v>33</v>
      </c>
      <c r="AX598" s="14" t="s">
        <v>71</v>
      </c>
      <c r="AY598" s="254" t="s">
        <v>141</v>
      </c>
    </row>
    <row r="599" s="13" customFormat="1">
      <c r="A599" s="13"/>
      <c r="B599" s="233"/>
      <c r="C599" s="234"/>
      <c r="D599" s="235" t="s">
        <v>152</v>
      </c>
      <c r="E599" s="236" t="s">
        <v>19</v>
      </c>
      <c r="F599" s="237" t="s">
        <v>679</v>
      </c>
      <c r="G599" s="234"/>
      <c r="H599" s="236" t="s">
        <v>19</v>
      </c>
      <c r="I599" s="238"/>
      <c r="J599" s="234"/>
      <c r="K599" s="234"/>
      <c r="L599" s="239"/>
      <c r="M599" s="240"/>
      <c r="N599" s="241"/>
      <c r="O599" s="241"/>
      <c r="P599" s="241"/>
      <c r="Q599" s="241"/>
      <c r="R599" s="241"/>
      <c r="S599" s="241"/>
      <c r="T599" s="242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3" t="s">
        <v>152</v>
      </c>
      <c r="AU599" s="243" t="s">
        <v>84</v>
      </c>
      <c r="AV599" s="13" t="s">
        <v>78</v>
      </c>
      <c r="AW599" s="13" t="s">
        <v>33</v>
      </c>
      <c r="AX599" s="13" t="s">
        <v>71</v>
      </c>
      <c r="AY599" s="243" t="s">
        <v>141</v>
      </c>
    </row>
    <row r="600" s="14" customFormat="1">
      <c r="A600" s="14"/>
      <c r="B600" s="244"/>
      <c r="C600" s="245"/>
      <c r="D600" s="235" t="s">
        <v>152</v>
      </c>
      <c r="E600" s="246" t="s">
        <v>19</v>
      </c>
      <c r="F600" s="247" t="s">
        <v>723</v>
      </c>
      <c r="G600" s="245"/>
      <c r="H600" s="248">
        <v>0.17999999999999999</v>
      </c>
      <c r="I600" s="249"/>
      <c r="J600" s="245"/>
      <c r="K600" s="245"/>
      <c r="L600" s="250"/>
      <c r="M600" s="251"/>
      <c r="N600" s="252"/>
      <c r="O600" s="252"/>
      <c r="P600" s="252"/>
      <c r="Q600" s="252"/>
      <c r="R600" s="252"/>
      <c r="S600" s="252"/>
      <c r="T600" s="253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4" t="s">
        <v>152</v>
      </c>
      <c r="AU600" s="254" t="s">
        <v>84</v>
      </c>
      <c r="AV600" s="14" t="s">
        <v>84</v>
      </c>
      <c r="AW600" s="14" t="s">
        <v>33</v>
      </c>
      <c r="AX600" s="14" t="s">
        <v>71</v>
      </c>
      <c r="AY600" s="254" t="s">
        <v>141</v>
      </c>
    </row>
    <row r="601" s="14" customFormat="1">
      <c r="A601" s="14"/>
      <c r="B601" s="244"/>
      <c r="C601" s="245"/>
      <c r="D601" s="235" t="s">
        <v>152</v>
      </c>
      <c r="E601" s="246" t="s">
        <v>19</v>
      </c>
      <c r="F601" s="247" t="s">
        <v>723</v>
      </c>
      <c r="G601" s="245"/>
      <c r="H601" s="248">
        <v>0.17999999999999999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152</v>
      </c>
      <c r="AU601" s="254" t="s">
        <v>84</v>
      </c>
      <c r="AV601" s="14" t="s">
        <v>84</v>
      </c>
      <c r="AW601" s="14" t="s">
        <v>33</v>
      </c>
      <c r="AX601" s="14" t="s">
        <v>71</v>
      </c>
      <c r="AY601" s="254" t="s">
        <v>141</v>
      </c>
    </row>
    <row r="602" s="16" customFormat="1">
      <c r="A602" s="16"/>
      <c r="B602" s="266"/>
      <c r="C602" s="267"/>
      <c r="D602" s="235" t="s">
        <v>152</v>
      </c>
      <c r="E602" s="268" t="s">
        <v>19</v>
      </c>
      <c r="F602" s="269" t="s">
        <v>194</v>
      </c>
      <c r="G602" s="267"/>
      <c r="H602" s="270">
        <v>1.526</v>
      </c>
      <c r="I602" s="271"/>
      <c r="J602" s="267"/>
      <c r="K602" s="267"/>
      <c r="L602" s="272"/>
      <c r="M602" s="273"/>
      <c r="N602" s="274"/>
      <c r="O602" s="274"/>
      <c r="P602" s="274"/>
      <c r="Q602" s="274"/>
      <c r="R602" s="274"/>
      <c r="S602" s="274"/>
      <c r="T602" s="275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T602" s="276" t="s">
        <v>152</v>
      </c>
      <c r="AU602" s="276" t="s">
        <v>84</v>
      </c>
      <c r="AV602" s="16" t="s">
        <v>162</v>
      </c>
      <c r="AW602" s="16" t="s">
        <v>33</v>
      </c>
      <c r="AX602" s="16" t="s">
        <v>71</v>
      </c>
      <c r="AY602" s="276" t="s">
        <v>141</v>
      </c>
    </row>
    <row r="603" s="15" customFormat="1">
      <c r="A603" s="15"/>
      <c r="B603" s="255"/>
      <c r="C603" s="256"/>
      <c r="D603" s="235" t="s">
        <v>152</v>
      </c>
      <c r="E603" s="257" t="s">
        <v>19</v>
      </c>
      <c r="F603" s="258" t="s">
        <v>155</v>
      </c>
      <c r="G603" s="256"/>
      <c r="H603" s="259">
        <v>5.8040000000000003</v>
      </c>
      <c r="I603" s="260"/>
      <c r="J603" s="256"/>
      <c r="K603" s="256"/>
      <c r="L603" s="261"/>
      <c r="M603" s="262"/>
      <c r="N603" s="263"/>
      <c r="O603" s="263"/>
      <c r="P603" s="263"/>
      <c r="Q603" s="263"/>
      <c r="R603" s="263"/>
      <c r="S603" s="263"/>
      <c r="T603" s="264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5" t="s">
        <v>152</v>
      </c>
      <c r="AU603" s="265" t="s">
        <v>84</v>
      </c>
      <c r="AV603" s="15" t="s">
        <v>148</v>
      </c>
      <c r="AW603" s="15" t="s">
        <v>33</v>
      </c>
      <c r="AX603" s="15" t="s">
        <v>78</v>
      </c>
      <c r="AY603" s="265" t="s">
        <v>141</v>
      </c>
    </row>
    <row r="604" s="2" customFormat="1" ht="21.75" customHeight="1">
      <c r="A604" s="41"/>
      <c r="B604" s="42"/>
      <c r="C604" s="215" t="s">
        <v>734</v>
      </c>
      <c r="D604" s="215" t="s">
        <v>143</v>
      </c>
      <c r="E604" s="216" t="s">
        <v>735</v>
      </c>
      <c r="F604" s="217" t="s">
        <v>736</v>
      </c>
      <c r="G604" s="218" t="s">
        <v>165</v>
      </c>
      <c r="H604" s="219">
        <v>15.449999999999999</v>
      </c>
      <c r="I604" s="220"/>
      <c r="J604" s="221">
        <f>ROUND(I604*H604,2)</f>
        <v>0</v>
      </c>
      <c r="K604" s="217" t="s">
        <v>147</v>
      </c>
      <c r="L604" s="47"/>
      <c r="M604" s="222" t="s">
        <v>19</v>
      </c>
      <c r="N604" s="223" t="s">
        <v>43</v>
      </c>
      <c r="O604" s="87"/>
      <c r="P604" s="224">
        <f>O604*H604</f>
        <v>0</v>
      </c>
      <c r="Q604" s="224">
        <v>6.9999999999999994E-05</v>
      </c>
      <c r="R604" s="224">
        <f>Q604*H604</f>
        <v>0.0010814999999999998</v>
      </c>
      <c r="S604" s="224">
        <v>0</v>
      </c>
      <c r="T604" s="225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26" t="s">
        <v>244</v>
      </c>
      <c r="AT604" s="226" t="s">
        <v>143</v>
      </c>
      <c r="AU604" s="226" t="s">
        <v>84</v>
      </c>
      <c r="AY604" s="20" t="s">
        <v>141</v>
      </c>
      <c r="BE604" s="227">
        <f>IF(N604="základní",J604,0)</f>
        <v>0</v>
      </c>
      <c r="BF604" s="227">
        <f>IF(N604="snížená",J604,0)</f>
        <v>0</v>
      </c>
      <c r="BG604" s="227">
        <f>IF(N604="zákl. přenesená",J604,0)</f>
        <v>0</v>
      </c>
      <c r="BH604" s="227">
        <f>IF(N604="sníž. přenesená",J604,0)</f>
        <v>0</v>
      </c>
      <c r="BI604" s="227">
        <f>IF(N604="nulová",J604,0)</f>
        <v>0</v>
      </c>
      <c r="BJ604" s="20" t="s">
        <v>84</v>
      </c>
      <c r="BK604" s="227">
        <f>ROUND(I604*H604,2)</f>
        <v>0</v>
      </c>
      <c r="BL604" s="20" t="s">
        <v>244</v>
      </c>
      <c r="BM604" s="226" t="s">
        <v>737</v>
      </c>
    </row>
    <row r="605" s="2" customFormat="1">
      <c r="A605" s="41"/>
      <c r="B605" s="42"/>
      <c r="C605" s="43"/>
      <c r="D605" s="228" t="s">
        <v>150</v>
      </c>
      <c r="E605" s="43"/>
      <c r="F605" s="229" t="s">
        <v>738</v>
      </c>
      <c r="G605" s="43"/>
      <c r="H605" s="43"/>
      <c r="I605" s="230"/>
      <c r="J605" s="43"/>
      <c r="K605" s="43"/>
      <c r="L605" s="47"/>
      <c r="M605" s="231"/>
      <c r="N605" s="232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150</v>
      </c>
      <c r="AU605" s="20" t="s">
        <v>84</v>
      </c>
    </row>
    <row r="606" s="13" customFormat="1">
      <c r="A606" s="13"/>
      <c r="B606" s="233"/>
      <c r="C606" s="234"/>
      <c r="D606" s="235" t="s">
        <v>152</v>
      </c>
      <c r="E606" s="236" t="s">
        <v>19</v>
      </c>
      <c r="F606" s="237" t="s">
        <v>739</v>
      </c>
      <c r="G606" s="234"/>
      <c r="H606" s="236" t="s">
        <v>19</v>
      </c>
      <c r="I606" s="238"/>
      <c r="J606" s="234"/>
      <c r="K606" s="234"/>
      <c r="L606" s="239"/>
      <c r="M606" s="240"/>
      <c r="N606" s="241"/>
      <c r="O606" s="241"/>
      <c r="P606" s="241"/>
      <c r="Q606" s="241"/>
      <c r="R606" s="241"/>
      <c r="S606" s="241"/>
      <c r="T606" s="24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3" t="s">
        <v>152</v>
      </c>
      <c r="AU606" s="243" t="s">
        <v>84</v>
      </c>
      <c r="AV606" s="13" t="s">
        <v>78</v>
      </c>
      <c r="AW606" s="13" t="s">
        <v>33</v>
      </c>
      <c r="AX606" s="13" t="s">
        <v>71</v>
      </c>
      <c r="AY606" s="243" t="s">
        <v>141</v>
      </c>
    </row>
    <row r="607" s="14" customFormat="1">
      <c r="A607" s="14"/>
      <c r="B607" s="244"/>
      <c r="C607" s="245"/>
      <c r="D607" s="235" t="s">
        <v>152</v>
      </c>
      <c r="E607" s="246" t="s">
        <v>19</v>
      </c>
      <c r="F607" s="247" t="s">
        <v>740</v>
      </c>
      <c r="G607" s="245"/>
      <c r="H607" s="248">
        <v>1.3799999999999999</v>
      </c>
      <c r="I607" s="249"/>
      <c r="J607" s="245"/>
      <c r="K607" s="245"/>
      <c r="L607" s="250"/>
      <c r="M607" s="251"/>
      <c r="N607" s="252"/>
      <c r="O607" s="252"/>
      <c r="P607" s="252"/>
      <c r="Q607" s="252"/>
      <c r="R607" s="252"/>
      <c r="S607" s="252"/>
      <c r="T607" s="25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4" t="s">
        <v>152</v>
      </c>
      <c r="AU607" s="254" t="s">
        <v>84</v>
      </c>
      <c r="AV607" s="14" t="s">
        <v>84</v>
      </c>
      <c r="AW607" s="14" t="s">
        <v>33</v>
      </c>
      <c r="AX607" s="14" t="s">
        <v>71</v>
      </c>
      <c r="AY607" s="254" t="s">
        <v>141</v>
      </c>
    </row>
    <row r="608" s="14" customFormat="1">
      <c r="A608" s="14"/>
      <c r="B608" s="244"/>
      <c r="C608" s="245"/>
      <c r="D608" s="235" t="s">
        <v>152</v>
      </c>
      <c r="E608" s="246" t="s">
        <v>19</v>
      </c>
      <c r="F608" s="247" t="s">
        <v>740</v>
      </c>
      <c r="G608" s="245"/>
      <c r="H608" s="248">
        <v>1.3799999999999999</v>
      </c>
      <c r="I608" s="249"/>
      <c r="J608" s="245"/>
      <c r="K608" s="245"/>
      <c r="L608" s="250"/>
      <c r="M608" s="251"/>
      <c r="N608" s="252"/>
      <c r="O608" s="252"/>
      <c r="P608" s="252"/>
      <c r="Q608" s="252"/>
      <c r="R608" s="252"/>
      <c r="S608" s="252"/>
      <c r="T608" s="253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4" t="s">
        <v>152</v>
      </c>
      <c r="AU608" s="254" t="s">
        <v>84</v>
      </c>
      <c r="AV608" s="14" t="s">
        <v>84</v>
      </c>
      <c r="AW608" s="14" t="s">
        <v>33</v>
      </c>
      <c r="AX608" s="14" t="s">
        <v>71</v>
      </c>
      <c r="AY608" s="254" t="s">
        <v>141</v>
      </c>
    </row>
    <row r="609" s="14" customFormat="1">
      <c r="A609" s="14"/>
      <c r="B609" s="244"/>
      <c r="C609" s="245"/>
      <c r="D609" s="235" t="s">
        <v>152</v>
      </c>
      <c r="E609" s="246" t="s">
        <v>19</v>
      </c>
      <c r="F609" s="247" t="s">
        <v>741</v>
      </c>
      <c r="G609" s="245"/>
      <c r="H609" s="248">
        <v>4.9649999999999999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152</v>
      </c>
      <c r="AU609" s="254" t="s">
        <v>84</v>
      </c>
      <c r="AV609" s="14" t="s">
        <v>84</v>
      </c>
      <c r="AW609" s="14" t="s">
        <v>33</v>
      </c>
      <c r="AX609" s="14" t="s">
        <v>71</v>
      </c>
      <c r="AY609" s="254" t="s">
        <v>141</v>
      </c>
    </row>
    <row r="610" s="14" customFormat="1">
      <c r="A610" s="14"/>
      <c r="B610" s="244"/>
      <c r="C610" s="245"/>
      <c r="D610" s="235" t="s">
        <v>152</v>
      </c>
      <c r="E610" s="246" t="s">
        <v>19</v>
      </c>
      <c r="F610" s="247" t="s">
        <v>740</v>
      </c>
      <c r="G610" s="245"/>
      <c r="H610" s="248">
        <v>1.3799999999999999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152</v>
      </c>
      <c r="AU610" s="254" t="s">
        <v>84</v>
      </c>
      <c r="AV610" s="14" t="s">
        <v>84</v>
      </c>
      <c r="AW610" s="14" t="s">
        <v>33</v>
      </c>
      <c r="AX610" s="14" t="s">
        <v>71</v>
      </c>
      <c r="AY610" s="254" t="s">
        <v>141</v>
      </c>
    </row>
    <row r="611" s="14" customFormat="1">
      <c r="A611" s="14"/>
      <c r="B611" s="244"/>
      <c r="C611" s="245"/>
      <c r="D611" s="235" t="s">
        <v>152</v>
      </c>
      <c r="E611" s="246" t="s">
        <v>19</v>
      </c>
      <c r="F611" s="247" t="s">
        <v>740</v>
      </c>
      <c r="G611" s="245"/>
      <c r="H611" s="248">
        <v>1.3799999999999999</v>
      </c>
      <c r="I611" s="249"/>
      <c r="J611" s="245"/>
      <c r="K611" s="245"/>
      <c r="L611" s="250"/>
      <c r="M611" s="251"/>
      <c r="N611" s="252"/>
      <c r="O611" s="252"/>
      <c r="P611" s="252"/>
      <c r="Q611" s="252"/>
      <c r="R611" s="252"/>
      <c r="S611" s="252"/>
      <c r="T611" s="25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4" t="s">
        <v>152</v>
      </c>
      <c r="AU611" s="254" t="s">
        <v>84</v>
      </c>
      <c r="AV611" s="14" t="s">
        <v>84</v>
      </c>
      <c r="AW611" s="14" t="s">
        <v>33</v>
      </c>
      <c r="AX611" s="14" t="s">
        <v>71</v>
      </c>
      <c r="AY611" s="254" t="s">
        <v>141</v>
      </c>
    </row>
    <row r="612" s="14" customFormat="1">
      <c r="A612" s="14"/>
      <c r="B612" s="244"/>
      <c r="C612" s="245"/>
      <c r="D612" s="235" t="s">
        <v>152</v>
      </c>
      <c r="E612" s="246" t="s">
        <v>19</v>
      </c>
      <c r="F612" s="247" t="s">
        <v>741</v>
      </c>
      <c r="G612" s="245"/>
      <c r="H612" s="248">
        <v>4.9649999999999999</v>
      </c>
      <c r="I612" s="249"/>
      <c r="J612" s="245"/>
      <c r="K612" s="245"/>
      <c r="L612" s="250"/>
      <c r="M612" s="251"/>
      <c r="N612" s="252"/>
      <c r="O612" s="252"/>
      <c r="P612" s="252"/>
      <c r="Q612" s="252"/>
      <c r="R612" s="252"/>
      <c r="S612" s="252"/>
      <c r="T612" s="253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4" t="s">
        <v>152</v>
      </c>
      <c r="AU612" s="254" t="s">
        <v>84</v>
      </c>
      <c r="AV612" s="14" t="s">
        <v>84</v>
      </c>
      <c r="AW612" s="14" t="s">
        <v>33</v>
      </c>
      <c r="AX612" s="14" t="s">
        <v>71</v>
      </c>
      <c r="AY612" s="254" t="s">
        <v>141</v>
      </c>
    </row>
    <row r="613" s="15" customFormat="1">
      <c r="A613" s="15"/>
      <c r="B613" s="255"/>
      <c r="C613" s="256"/>
      <c r="D613" s="235" t="s">
        <v>152</v>
      </c>
      <c r="E613" s="257" t="s">
        <v>19</v>
      </c>
      <c r="F613" s="258" t="s">
        <v>155</v>
      </c>
      <c r="G613" s="256"/>
      <c r="H613" s="259">
        <v>15.449999999999999</v>
      </c>
      <c r="I613" s="260"/>
      <c r="J613" s="256"/>
      <c r="K613" s="256"/>
      <c r="L613" s="261"/>
      <c r="M613" s="262"/>
      <c r="N613" s="263"/>
      <c r="O613" s="263"/>
      <c r="P613" s="263"/>
      <c r="Q613" s="263"/>
      <c r="R613" s="263"/>
      <c r="S613" s="263"/>
      <c r="T613" s="264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T613" s="265" t="s">
        <v>152</v>
      </c>
      <c r="AU613" s="265" t="s">
        <v>84</v>
      </c>
      <c r="AV613" s="15" t="s">
        <v>148</v>
      </c>
      <c r="AW613" s="15" t="s">
        <v>33</v>
      </c>
      <c r="AX613" s="15" t="s">
        <v>78</v>
      </c>
      <c r="AY613" s="265" t="s">
        <v>141</v>
      </c>
    </row>
    <row r="614" s="2" customFormat="1" ht="16.5" customHeight="1">
      <c r="A614" s="41"/>
      <c r="B614" s="42"/>
      <c r="C614" s="215" t="s">
        <v>742</v>
      </c>
      <c r="D614" s="215" t="s">
        <v>143</v>
      </c>
      <c r="E614" s="216" t="s">
        <v>743</v>
      </c>
      <c r="F614" s="217" t="s">
        <v>744</v>
      </c>
      <c r="G614" s="218" t="s">
        <v>165</v>
      </c>
      <c r="H614" s="219">
        <v>15.449999999999999</v>
      </c>
      <c r="I614" s="220"/>
      <c r="J614" s="221">
        <f>ROUND(I614*H614,2)</f>
        <v>0</v>
      </c>
      <c r="K614" s="217" t="s">
        <v>147</v>
      </c>
      <c r="L614" s="47"/>
      <c r="M614" s="222" t="s">
        <v>19</v>
      </c>
      <c r="N614" s="223" t="s">
        <v>43</v>
      </c>
      <c r="O614" s="87"/>
      <c r="P614" s="224">
        <f>O614*H614</f>
        <v>0</v>
      </c>
      <c r="Q614" s="224">
        <v>0.00017000000000000001</v>
      </c>
      <c r="R614" s="224">
        <f>Q614*H614</f>
        <v>0.0026264999999999999</v>
      </c>
      <c r="S614" s="224">
        <v>0</v>
      </c>
      <c r="T614" s="225">
        <f>S614*H614</f>
        <v>0</v>
      </c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R614" s="226" t="s">
        <v>244</v>
      </c>
      <c r="AT614" s="226" t="s">
        <v>143</v>
      </c>
      <c r="AU614" s="226" t="s">
        <v>84</v>
      </c>
      <c r="AY614" s="20" t="s">
        <v>141</v>
      </c>
      <c r="BE614" s="227">
        <f>IF(N614="základní",J614,0)</f>
        <v>0</v>
      </c>
      <c r="BF614" s="227">
        <f>IF(N614="snížená",J614,0)</f>
        <v>0</v>
      </c>
      <c r="BG614" s="227">
        <f>IF(N614="zákl. přenesená",J614,0)</f>
        <v>0</v>
      </c>
      <c r="BH614" s="227">
        <f>IF(N614="sníž. přenesená",J614,0)</f>
        <v>0</v>
      </c>
      <c r="BI614" s="227">
        <f>IF(N614="nulová",J614,0)</f>
        <v>0</v>
      </c>
      <c r="BJ614" s="20" t="s">
        <v>84</v>
      </c>
      <c r="BK614" s="227">
        <f>ROUND(I614*H614,2)</f>
        <v>0</v>
      </c>
      <c r="BL614" s="20" t="s">
        <v>244</v>
      </c>
      <c r="BM614" s="226" t="s">
        <v>745</v>
      </c>
    </row>
    <row r="615" s="2" customFormat="1">
      <c r="A615" s="41"/>
      <c r="B615" s="42"/>
      <c r="C615" s="43"/>
      <c r="D615" s="228" t="s">
        <v>150</v>
      </c>
      <c r="E615" s="43"/>
      <c r="F615" s="229" t="s">
        <v>746</v>
      </c>
      <c r="G615" s="43"/>
      <c r="H615" s="43"/>
      <c r="I615" s="230"/>
      <c r="J615" s="43"/>
      <c r="K615" s="43"/>
      <c r="L615" s="47"/>
      <c r="M615" s="231"/>
      <c r="N615" s="232"/>
      <c r="O615" s="87"/>
      <c r="P615" s="87"/>
      <c r="Q615" s="87"/>
      <c r="R615" s="87"/>
      <c r="S615" s="87"/>
      <c r="T615" s="88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T615" s="20" t="s">
        <v>150</v>
      </c>
      <c r="AU615" s="20" t="s">
        <v>84</v>
      </c>
    </row>
    <row r="616" s="13" customFormat="1">
      <c r="A616" s="13"/>
      <c r="B616" s="233"/>
      <c r="C616" s="234"/>
      <c r="D616" s="235" t="s">
        <v>152</v>
      </c>
      <c r="E616" s="236" t="s">
        <v>19</v>
      </c>
      <c r="F616" s="237" t="s">
        <v>739</v>
      </c>
      <c r="G616" s="234"/>
      <c r="H616" s="236" t="s">
        <v>19</v>
      </c>
      <c r="I616" s="238"/>
      <c r="J616" s="234"/>
      <c r="K616" s="234"/>
      <c r="L616" s="239"/>
      <c r="M616" s="240"/>
      <c r="N616" s="241"/>
      <c r="O616" s="241"/>
      <c r="P616" s="241"/>
      <c r="Q616" s="241"/>
      <c r="R616" s="241"/>
      <c r="S616" s="241"/>
      <c r="T616" s="24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3" t="s">
        <v>152</v>
      </c>
      <c r="AU616" s="243" t="s">
        <v>84</v>
      </c>
      <c r="AV616" s="13" t="s">
        <v>78</v>
      </c>
      <c r="AW616" s="13" t="s">
        <v>33</v>
      </c>
      <c r="AX616" s="13" t="s">
        <v>71</v>
      </c>
      <c r="AY616" s="243" t="s">
        <v>141</v>
      </c>
    </row>
    <row r="617" s="14" customFormat="1">
      <c r="A617" s="14"/>
      <c r="B617" s="244"/>
      <c r="C617" s="245"/>
      <c r="D617" s="235" t="s">
        <v>152</v>
      </c>
      <c r="E617" s="246" t="s">
        <v>19</v>
      </c>
      <c r="F617" s="247" t="s">
        <v>740</v>
      </c>
      <c r="G617" s="245"/>
      <c r="H617" s="248">
        <v>1.3799999999999999</v>
      </c>
      <c r="I617" s="249"/>
      <c r="J617" s="245"/>
      <c r="K617" s="245"/>
      <c r="L617" s="250"/>
      <c r="M617" s="251"/>
      <c r="N617" s="252"/>
      <c r="O617" s="252"/>
      <c r="P617" s="252"/>
      <c r="Q617" s="252"/>
      <c r="R617" s="252"/>
      <c r="S617" s="252"/>
      <c r="T617" s="25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4" t="s">
        <v>152</v>
      </c>
      <c r="AU617" s="254" t="s">
        <v>84</v>
      </c>
      <c r="AV617" s="14" t="s">
        <v>84</v>
      </c>
      <c r="AW617" s="14" t="s">
        <v>33</v>
      </c>
      <c r="AX617" s="14" t="s">
        <v>71</v>
      </c>
      <c r="AY617" s="254" t="s">
        <v>141</v>
      </c>
    </row>
    <row r="618" s="14" customFormat="1">
      <c r="A618" s="14"/>
      <c r="B618" s="244"/>
      <c r="C618" s="245"/>
      <c r="D618" s="235" t="s">
        <v>152</v>
      </c>
      <c r="E618" s="246" t="s">
        <v>19</v>
      </c>
      <c r="F618" s="247" t="s">
        <v>740</v>
      </c>
      <c r="G618" s="245"/>
      <c r="H618" s="248">
        <v>1.3799999999999999</v>
      </c>
      <c r="I618" s="249"/>
      <c r="J618" s="245"/>
      <c r="K618" s="245"/>
      <c r="L618" s="250"/>
      <c r="M618" s="251"/>
      <c r="N618" s="252"/>
      <c r="O618" s="252"/>
      <c r="P618" s="252"/>
      <c r="Q618" s="252"/>
      <c r="R618" s="252"/>
      <c r="S618" s="252"/>
      <c r="T618" s="25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4" t="s">
        <v>152</v>
      </c>
      <c r="AU618" s="254" t="s">
        <v>84</v>
      </c>
      <c r="AV618" s="14" t="s">
        <v>84</v>
      </c>
      <c r="AW618" s="14" t="s">
        <v>33</v>
      </c>
      <c r="AX618" s="14" t="s">
        <v>71</v>
      </c>
      <c r="AY618" s="254" t="s">
        <v>141</v>
      </c>
    </row>
    <row r="619" s="14" customFormat="1">
      <c r="A619" s="14"/>
      <c r="B619" s="244"/>
      <c r="C619" s="245"/>
      <c r="D619" s="235" t="s">
        <v>152</v>
      </c>
      <c r="E619" s="246" t="s">
        <v>19</v>
      </c>
      <c r="F619" s="247" t="s">
        <v>741</v>
      </c>
      <c r="G619" s="245"/>
      <c r="H619" s="248">
        <v>4.9649999999999999</v>
      </c>
      <c r="I619" s="249"/>
      <c r="J619" s="245"/>
      <c r="K619" s="245"/>
      <c r="L619" s="250"/>
      <c r="M619" s="251"/>
      <c r="N619" s="252"/>
      <c r="O619" s="252"/>
      <c r="P619" s="252"/>
      <c r="Q619" s="252"/>
      <c r="R619" s="252"/>
      <c r="S619" s="252"/>
      <c r="T619" s="253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4" t="s">
        <v>152</v>
      </c>
      <c r="AU619" s="254" t="s">
        <v>84</v>
      </c>
      <c r="AV619" s="14" t="s">
        <v>84</v>
      </c>
      <c r="AW619" s="14" t="s">
        <v>33</v>
      </c>
      <c r="AX619" s="14" t="s">
        <v>71</v>
      </c>
      <c r="AY619" s="254" t="s">
        <v>141</v>
      </c>
    </row>
    <row r="620" s="14" customFormat="1">
      <c r="A620" s="14"/>
      <c r="B620" s="244"/>
      <c r="C620" s="245"/>
      <c r="D620" s="235" t="s">
        <v>152</v>
      </c>
      <c r="E620" s="246" t="s">
        <v>19</v>
      </c>
      <c r="F620" s="247" t="s">
        <v>740</v>
      </c>
      <c r="G620" s="245"/>
      <c r="H620" s="248">
        <v>1.3799999999999999</v>
      </c>
      <c r="I620" s="249"/>
      <c r="J620" s="245"/>
      <c r="K620" s="245"/>
      <c r="L620" s="250"/>
      <c r="M620" s="251"/>
      <c r="N620" s="252"/>
      <c r="O620" s="252"/>
      <c r="P620" s="252"/>
      <c r="Q620" s="252"/>
      <c r="R620" s="252"/>
      <c r="S620" s="252"/>
      <c r="T620" s="25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4" t="s">
        <v>152</v>
      </c>
      <c r="AU620" s="254" t="s">
        <v>84</v>
      </c>
      <c r="AV620" s="14" t="s">
        <v>84</v>
      </c>
      <c r="AW620" s="14" t="s">
        <v>33</v>
      </c>
      <c r="AX620" s="14" t="s">
        <v>71</v>
      </c>
      <c r="AY620" s="254" t="s">
        <v>141</v>
      </c>
    </row>
    <row r="621" s="14" customFormat="1">
      <c r="A621" s="14"/>
      <c r="B621" s="244"/>
      <c r="C621" s="245"/>
      <c r="D621" s="235" t="s">
        <v>152</v>
      </c>
      <c r="E621" s="246" t="s">
        <v>19</v>
      </c>
      <c r="F621" s="247" t="s">
        <v>740</v>
      </c>
      <c r="G621" s="245"/>
      <c r="H621" s="248">
        <v>1.3799999999999999</v>
      </c>
      <c r="I621" s="249"/>
      <c r="J621" s="245"/>
      <c r="K621" s="245"/>
      <c r="L621" s="250"/>
      <c r="M621" s="251"/>
      <c r="N621" s="252"/>
      <c r="O621" s="252"/>
      <c r="P621" s="252"/>
      <c r="Q621" s="252"/>
      <c r="R621" s="252"/>
      <c r="S621" s="252"/>
      <c r="T621" s="25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4" t="s">
        <v>152</v>
      </c>
      <c r="AU621" s="254" t="s">
        <v>84</v>
      </c>
      <c r="AV621" s="14" t="s">
        <v>84</v>
      </c>
      <c r="AW621" s="14" t="s">
        <v>33</v>
      </c>
      <c r="AX621" s="14" t="s">
        <v>71</v>
      </c>
      <c r="AY621" s="254" t="s">
        <v>141</v>
      </c>
    </row>
    <row r="622" s="14" customFormat="1">
      <c r="A622" s="14"/>
      <c r="B622" s="244"/>
      <c r="C622" s="245"/>
      <c r="D622" s="235" t="s">
        <v>152</v>
      </c>
      <c r="E622" s="246" t="s">
        <v>19</v>
      </c>
      <c r="F622" s="247" t="s">
        <v>741</v>
      </c>
      <c r="G622" s="245"/>
      <c r="H622" s="248">
        <v>4.9649999999999999</v>
      </c>
      <c r="I622" s="249"/>
      <c r="J622" s="245"/>
      <c r="K622" s="245"/>
      <c r="L622" s="250"/>
      <c r="M622" s="251"/>
      <c r="N622" s="252"/>
      <c r="O622" s="252"/>
      <c r="P622" s="252"/>
      <c r="Q622" s="252"/>
      <c r="R622" s="252"/>
      <c r="S622" s="252"/>
      <c r="T622" s="25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4" t="s">
        <v>152</v>
      </c>
      <c r="AU622" s="254" t="s">
        <v>84</v>
      </c>
      <c r="AV622" s="14" t="s">
        <v>84</v>
      </c>
      <c r="AW622" s="14" t="s">
        <v>33</v>
      </c>
      <c r="AX622" s="14" t="s">
        <v>71</v>
      </c>
      <c r="AY622" s="254" t="s">
        <v>141</v>
      </c>
    </row>
    <row r="623" s="15" customFormat="1">
      <c r="A623" s="15"/>
      <c r="B623" s="255"/>
      <c r="C623" s="256"/>
      <c r="D623" s="235" t="s">
        <v>152</v>
      </c>
      <c r="E623" s="257" t="s">
        <v>19</v>
      </c>
      <c r="F623" s="258" t="s">
        <v>155</v>
      </c>
      <c r="G623" s="256"/>
      <c r="H623" s="259">
        <v>15.449999999999999</v>
      </c>
      <c r="I623" s="260"/>
      <c r="J623" s="256"/>
      <c r="K623" s="256"/>
      <c r="L623" s="261"/>
      <c r="M623" s="262"/>
      <c r="N623" s="263"/>
      <c r="O623" s="263"/>
      <c r="P623" s="263"/>
      <c r="Q623" s="263"/>
      <c r="R623" s="263"/>
      <c r="S623" s="263"/>
      <c r="T623" s="264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65" t="s">
        <v>152</v>
      </c>
      <c r="AU623" s="265" t="s">
        <v>84</v>
      </c>
      <c r="AV623" s="15" t="s">
        <v>148</v>
      </c>
      <c r="AW623" s="15" t="s">
        <v>33</v>
      </c>
      <c r="AX623" s="15" t="s">
        <v>78</v>
      </c>
      <c r="AY623" s="265" t="s">
        <v>141</v>
      </c>
    </row>
    <row r="624" s="2" customFormat="1" ht="16.5" customHeight="1">
      <c r="A624" s="41"/>
      <c r="B624" s="42"/>
      <c r="C624" s="215" t="s">
        <v>747</v>
      </c>
      <c r="D624" s="215" t="s">
        <v>143</v>
      </c>
      <c r="E624" s="216" t="s">
        <v>748</v>
      </c>
      <c r="F624" s="217" t="s">
        <v>749</v>
      </c>
      <c r="G624" s="218" t="s">
        <v>165</v>
      </c>
      <c r="H624" s="219">
        <v>15.449999999999999</v>
      </c>
      <c r="I624" s="220"/>
      <c r="J624" s="221">
        <f>ROUND(I624*H624,2)</f>
        <v>0</v>
      </c>
      <c r="K624" s="217" t="s">
        <v>147</v>
      </c>
      <c r="L624" s="47"/>
      <c r="M624" s="222" t="s">
        <v>19</v>
      </c>
      <c r="N624" s="223" t="s">
        <v>43</v>
      </c>
      <c r="O624" s="87"/>
      <c r="P624" s="224">
        <f>O624*H624</f>
        <v>0</v>
      </c>
      <c r="Q624" s="224">
        <v>0.00012999999999999999</v>
      </c>
      <c r="R624" s="224">
        <f>Q624*H624</f>
        <v>0.0020084999999999999</v>
      </c>
      <c r="S624" s="224">
        <v>0</v>
      </c>
      <c r="T624" s="225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26" t="s">
        <v>244</v>
      </c>
      <c r="AT624" s="226" t="s">
        <v>143</v>
      </c>
      <c r="AU624" s="226" t="s">
        <v>84</v>
      </c>
      <c r="AY624" s="20" t="s">
        <v>141</v>
      </c>
      <c r="BE624" s="227">
        <f>IF(N624="základní",J624,0)</f>
        <v>0</v>
      </c>
      <c r="BF624" s="227">
        <f>IF(N624="snížená",J624,0)</f>
        <v>0</v>
      </c>
      <c r="BG624" s="227">
        <f>IF(N624="zákl. přenesená",J624,0)</f>
        <v>0</v>
      </c>
      <c r="BH624" s="227">
        <f>IF(N624="sníž. přenesená",J624,0)</f>
        <v>0</v>
      </c>
      <c r="BI624" s="227">
        <f>IF(N624="nulová",J624,0)</f>
        <v>0</v>
      </c>
      <c r="BJ624" s="20" t="s">
        <v>84</v>
      </c>
      <c r="BK624" s="227">
        <f>ROUND(I624*H624,2)</f>
        <v>0</v>
      </c>
      <c r="BL624" s="20" t="s">
        <v>244</v>
      </c>
      <c r="BM624" s="226" t="s">
        <v>750</v>
      </c>
    </row>
    <row r="625" s="2" customFormat="1">
      <c r="A625" s="41"/>
      <c r="B625" s="42"/>
      <c r="C625" s="43"/>
      <c r="D625" s="228" t="s">
        <v>150</v>
      </c>
      <c r="E625" s="43"/>
      <c r="F625" s="229" t="s">
        <v>751</v>
      </c>
      <c r="G625" s="43"/>
      <c r="H625" s="43"/>
      <c r="I625" s="230"/>
      <c r="J625" s="43"/>
      <c r="K625" s="43"/>
      <c r="L625" s="47"/>
      <c r="M625" s="231"/>
      <c r="N625" s="232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150</v>
      </c>
      <c r="AU625" s="20" t="s">
        <v>84</v>
      </c>
    </row>
    <row r="626" s="13" customFormat="1">
      <c r="A626" s="13"/>
      <c r="B626" s="233"/>
      <c r="C626" s="234"/>
      <c r="D626" s="235" t="s">
        <v>152</v>
      </c>
      <c r="E626" s="236" t="s">
        <v>19</v>
      </c>
      <c r="F626" s="237" t="s">
        <v>739</v>
      </c>
      <c r="G626" s="234"/>
      <c r="H626" s="236" t="s">
        <v>19</v>
      </c>
      <c r="I626" s="238"/>
      <c r="J626" s="234"/>
      <c r="K626" s="234"/>
      <c r="L626" s="239"/>
      <c r="M626" s="240"/>
      <c r="N626" s="241"/>
      <c r="O626" s="241"/>
      <c r="P626" s="241"/>
      <c r="Q626" s="241"/>
      <c r="R626" s="241"/>
      <c r="S626" s="241"/>
      <c r="T626" s="24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3" t="s">
        <v>152</v>
      </c>
      <c r="AU626" s="243" t="s">
        <v>84</v>
      </c>
      <c r="AV626" s="13" t="s">
        <v>78</v>
      </c>
      <c r="AW626" s="13" t="s">
        <v>33</v>
      </c>
      <c r="AX626" s="13" t="s">
        <v>71</v>
      </c>
      <c r="AY626" s="243" t="s">
        <v>141</v>
      </c>
    </row>
    <row r="627" s="14" customFormat="1">
      <c r="A627" s="14"/>
      <c r="B627" s="244"/>
      <c r="C627" s="245"/>
      <c r="D627" s="235" t="s">
        <v>152</v>
      </c>
      <c r="E627" s="246" t="s">
        <v>19</v>
      </c>
      <c r="F627" s="247" t="s">
        <v>740</v>
      </c>
      <c r="G627" s="245"/>
      <c r="H627" s="248">
        <v>1.3799999999999999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4" t="s">
        <v>152</v>
      </c>
      <c r="AU627" s="254" t="s">
        <v>84</v>
      </c>
      <c r="AV627" s="14" t="s">
        <v>84</v>
      </c>
      <c r="AW627" s="14" t="s">
        <v>33</v>
      </c>
      <c r="AX627" s="14" t="s">
        <v>71</v>
      </c>
      <c r="AY627" s="254" t="s">
        <v>141</v>
      </c>
    </row>
    <row r="628" s="14" customFormat="1">
      <c r="A628" s="14"/>
      <c r="B628" s="244"/>
      <c r="C628" s="245"/>
      <c r="D628" s="235" t="s">
        <v>152</v>
      </c>
      <c r="E628" s="246" t="s">
        <v>19</v>
      </c>
      <c r="F628" s="247" t="s">
        <v>740</v>
      </c>
      <c r="G628" s="245"/>
      <c r="H628" s="248">
        <v>1.3799999999999999</v>
      </c>
      <c r="I628" s="249"/>
      <c r="J628" s="245"/>
      <c r="K628" s="245"/>
      <c r="L628" s="250"/>
      <c r="M628" s="251"/>
      <c r="N628" s="252"/>
      <c r="O628" s="252"/>
      <c r="P628" s="252"/>
      <c r="Q628" s="252"/>
      <c r="R628" s="252"/>
      <c r="S628" s="252"/>
      <c r="T628" s="253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4" t="s">
        <v>152</v>
      </c>
      <c r="AU628" s="254" t="s">
        <v>84</v>
      </c>
      <c r="AV628" s="14" t="s">
        <v>84</v>
      </c>
      <c r="AW628" s="14" t="s">
        <v>33</v>
      </c>
      <c r="AX628" s="14" t="s">
        <v>71</v>
      </c>
      <c r="AY628" s="254" t="s">
        <v>141</v>
      </c>
    </row>
    <row r="629" s="14" customFormat="1">
      <c r="A629" s="14"/>
      <c r="B629" s="244"/>
      <c r="C629" s="245"/>
      <c r="D629" s="235" t="s">
        <v>152</v>
      </c>
      <c r="E629" s="246" t="s">
        <v>19</v>
      </c>
      <c r="F629" s="247" t="s">
        <v>741</v>
      </c>
      <c r="G629" s="245"/>
      <c r="H629" s="248">
        <v>4.9649999999999999</v>
      </c>
      <c r="I629" s="249"/>
      <c r="J629" s="245"/>
      <c r="K629" s="245"/>
      <c r="L629" s="250"/>
      <c r="M629" s="251"/>
      <c r="N629" s="252"/>
      <c r="O629" s="252"/>
      <c r="P629" s="252"/>
      <c r="Q629" s="252"/>
      <c r="R629" s="252"/>
      <c r="S629" s="252"/>
      <c r="T629" s="25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4" t="s">
        <v>152</v>
      </c>
      <c r="AU629" s="254" t="s">
        <v>84</v>
      </c>
      <c r="AV629" s="14" t="s">
        <v>84</v>
      </c>
      <c r="AW629" s="14" t="s">
        <v>33</v>
      </c>
      <c r="AX629" s="14" t="s">
        <v>71</v>
      </c>
      <c r="AY629" s="254" t="s">
        <v>141</v>
      </c>
    </row>
    <row r="630" s="14" customFormat="1">
      <c r="A630" s="14"/>
      <c r="B630" s="244"/>
      <c r="C630" s="245"/>
      <c r="D630" s="235" t="s">
        <v>152</v>
      </c>
      <c r="E630" s="246" t="s">
        <v>19</v>
      </c>
      <c r="F630" s="247" t="s">
        <v>740</v>
      </c>
      <c r="G630" s="245"/>
      <c r="H630" s="248">
        <v>1.3799999999999999</v>
      </c>
      <c r="I630" s="249"/>
      <c r="J630" s="245"/>
      <c r="K630" s="245"/>
      <c r="L630" s="250"/>
      <c r="M630" s="251"/>
      <c r="N630" s="252"/>
      <c r="O630" s="252"/>
      <c r="P630" s="252"/>
      <c r="Q630" s="252"/>
      <c r="R630" s="252"/>
      <c r="S630" s="252"/>
      <c r="T630" s="253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4" t="s">
        <v>152</v>
      </c>
      <c r="AU630" s="254" t="s">
        <v>84</v>
      </c>
      <c r="AV630" s="14" t="s">
        <v>84</v>
      </c>
      <c r="AW630" s="14" t="s">
        <v>33</v>
      </c>
      <c r="AX630" s="14" t="s">
        <v>71</v>
      </c>
      <c r="AY630" s="254" t="s">
        <v>141</v>
      </c>
    </row>
    <row r="631" s="14" customFormat="1">
      <c r="A631" s="14"/>
      <c r="B631" s="244"/>
      <c r="C631" s="245"/>
      <c r="D631" s="235" t="s">
        <v>152</v>
      </c>
      <c r="E631" s="246" t="s">
        <v>19</v>
      </c>
      <c r="F631" s="247" t="s">
        <v>740</v>
      </c>
      <c r="G631" s="245"/>
      <c r="H631" s="248">
        <v>1.3799999999999999</v>
      </c>
      <c r="I631" s="249"/>
      <c r="J631" s="245"/>
      <c r="K631" s="245"/>
      <c r="L631" s="250"/>
      <c r="M631" s="251"/>
      <c r="N631" s="252"/>
      <c r="O631" s="252"/>
      <c r="P631" s="252"/>
      <c r="Q631" s="252"/>
      <c r="R631" s="252"/>
      <c r="S631" s="252"/>
      <c r="T631" s="253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4" t="s">
        <v>152</v>
      </c>
      <c r="AU631" s="254" t="s">
        <v>84</v>
      </c>
      <c r="AV631" s="14" t="s">
        <v>84</v>
      </c>
      <c r="AW631" s="14" t="s">
        <v>33</v>
      </c>
      <c r="AX631" s="14" t="s">
        <v>71</v>
      </c>
      <c r="AY631" s="254" t="s">
        <v>141</v>
      </c>
    </row>
    <row r="632" s="14" customFormat="1">
      <c r="A632" s="14"/>
      <c r="B632" s="244"/>
      <c r="C632" s="245"/>
      <c r="D632" s="235" t="s">
        <v>152</v>
      </c>
      <c r="E632" s="246" t="s">
        <v>19</v>
      </c>
      <c r="F632" s="247" t="s">
        <v>741</v>
      </c>
      <c r="G632" s="245"/>
      <c r="H632" s="248">
        <v>4.9649999999999999</v>
      </c>
      <c r="I632" s="249"/>
      <c r="J632" s="245"/>
      <c r="K632" s="245"/>
      <c r="L632" s="250"/>
      <c r="M632" s="251"/>
      <c r="N632" s="252"/>
      <c r="O632" s="252"/>
      <c r="P632" s="252"/>
      <c r="Q632" s="252"/>
      <c r="R632" s="252"/>
      <c r="S632" s="252"/>
      <c r="T632" s="253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4" t="s">
        <v>152</v>
      </c>
      <c r="AU632" s="254" t="s">
        <v>84</v>
      </c>
      <c r="AV632" s="14" t="s">
        <v>84</v>
      </c>
      <c r="AW632" s="14" t="s">
        <v>33</v>
      </c>
      <c r="AX632" s="14" t="s">
        <v>71</v>
      </c>
      <c r="AY632" s="254" t="s">
        <v>141</v>
      </c>
    </row>
    <row r="633" s="15" customFormat="1">
      <c r="A633" s="15"/>
      <c r="B633" s="255"/>
      <c r="C633" s="256"/>
      <c r="D633" s="235" t="s">
        <v>152</v>
      </c>
      <c r="E633" s="257" t="s">
        <v>19</v>
      </c>
      <c r="F633" s="258" t="s">
        <v>155</v>
      </c>
      <c r="G633" s="256"/>
      <c r="H633" s="259">
        <v>15.449999999999999</v>
      </c>
      <c r="I633" s="260"/>
      <c r="J633" s="256"/>
      <c r="K633" s="256"/>
      <c r="L633" s="261"/>
      <c r="M633" s="262"/>
      <c r="N633" s="263"/>
      <c r="O633" s="263"/>
      <c r="P633" s="263"/>
      <c r="Q633" s="263"/>
      <c r="R633" s="263"/>
      <c r="S633" s="263"/>
      <c r="T633" s="264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65" t="s">
        <v>152</v>
      </c>
      <c r="AU633" s="265" t="s">
        <v>84</v>
      </c>
      <c r="AV633" s="15" t="s">
        <v>148</v>
      </c>
      <c r="AW633" s="15" t="s">
        <v>33</v>
      </c>
      <c r="AX633" s="15" t="s">
        <v>78</v>
      </c>
      <c r="AY633" s="265" t="s">
        <v>141</v>
      </c>
    </row>
    <row r="634" s="12" customFormat="1" ht="25.92" customHeight="1">
      <c r="A634" s="12"/>
      <c r="B634" s="199"/>
      <c r="C634" s="200"/>
      <c r="D634" s="201" t="s">
        <v>70</v>
      </c>
      <c r="E634" s="202" t="s">
        <v>318</v>
      </c>
      <c r="F634" s="202" t="s">
        <v>319</v>
      </c>
      <c r="G634" s="200"/>
      <c r="H634" s="200"/>
      <c r="I634" s="203"/>
      <c r="J634" s="204">
        <f>BK634</f>
        <v>0</v>
      </c>
      <c r="K634" s="200"/>
      <c r="L634" s="205"/>
      <c r="M634" s="206"/>
      <c r="N634" s="207"/>
      <c r="O634" s="207"/>
      <c r="P634" s="208">
        <f>SUM(P635:P638)</f>
        <v>0</v>
      </c>
      <c r="Q634" s="207"/>
      <c r="R634" s="208">
        <f>SUM(R635:R638)</f>
        <v>0</v>
      </c>
      <c r="S634" s="207"/>
      <c r="T634" s="209">
        <f>SUM(T635:T638)</f>
        <v>0</v>
      </c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R634" s="210" t="s">
        <v>148</v>
      </c>
      <c r="AT634" s="211" t="s">
        <v>70</v>
      </c>
      <c r="AU634" s="211" t="s">
        <v>71</v>
      </c>
      <c r="AY634" s="210" t="s">
        <v>141</v>
      </c>
      <c r="BK634" s="212">
        <f>SUM(BK635:BK638)</f>
        <v>0</v>
      </c>
    </row>
    <row r="635" s="2" customFormat="1" ht="16.5" customHeight="1">
      <c r="A635" s="41"/>
      <c r="B635" s="42"/>
      <c r="C635" s="215" t="s">
        <v>752</v>
      </c>
      <c r="D635" s="215" t="s">
        <v>143</v>
      </c>
      <c r="E635" s="216" t="s">
        <v>321</v>
      </c>
      <c r="F635" s="217" t="s">
        <v>322</v>
      </c>
      <c r="G635" s="218" t="s">
        <v>323</v>
      </c>
      <c r="H635" s="219">
        <v>10</v>
      </c>
      <c r="I635" s="220"/>
      <c r="J635" s="221">
        <f>ROUND(I635*H635,2)</f>
        <v>0</v>
      </c>
      <c r="K635" s="217" t="s">
        <v>19</v>
      </c>
      <c r="L635" s="47"/>
      <c r="M635" s="222" t="s">
        <v>19</v>
      </c>
      <c r="N635" s="223" t="s">
        <v>43</v>
      </c>
      <c r="O635" s="87"/>
      <c r="P635" s="224">
        <f>O635*H635</f>
        <v>0</v>
      </c>
      <c r="Q635" s="224">
        <v>0</v>
      </c>
      <c r="R635" s="224">
        <f>Q635*H635</f>
        <v>0</v>
      </c>
      <c r="S635" s="224">
        <v>0</v>
      </c>
      <c r="T635" s="225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26" t="s">
        <v>324</v>
      </c>
      <c r="AT635" s="226" t="s">
        <v>143</v>
      </c>
      <c r="AU635" s="226" t="s">
        <v>78</v>
      </c>
      <c r="AY635" s="20" t="s">
        <v>141</v>
      </c>
      <c r="BE635" s="227">
        <f>IF(N635="základní",J635,0)</f>
        <v>0</v>
      </c>
      <c r="BF635" s="227">
        <f>IF(N635="snížená",J635,0)</f>
        <v>0</v>
      </c>
      <c r="BG635" s="227">
        <f>IF(N635="zákl. přenesená",J635,0)</f>
        <v>0</v>
      </c>
      <c r="BH635" s="227">
        <f>IF(N635="sníž. přenesená",J635,0)</f>
        <v>0</v>
      </c>
      <c r="BI635" s="227">
        <f>IF(N635="nulová",J635,0)</f>
        <v>0</v>
      </c>
      <c r="BJ635" s="20" t="s">
        <v>84</v>
      </c>
      <c r="BK635" s="227">
        <f>ROUND(I635*H635,2)</f>
        <v>0</v>
      </c>
      <c r="BL635" s="20" t="s">
        <v>324</v>
      </c>
      <c r="BM635" s="226" t="s">
        <v>753</v>
      </c>
    </row>
    <row r="636" s="2" customFormat="1">
      <c r="A636" s="41"/>
      <c r="B636" s="42"/>
      <c r="C636" s="43"/>
      <c r="D636" s="235" t="s">
        <v>326</v>
      </c>
      <c r="E636" s="43"/>
      <c r="F636" s="277" t="s">
        <v>754</v>
      </c>
      <c r="G636" s="43"/>
      <c r="H636" s="43"/>
      <c r="I636" s="230"/>
      <c r="J636" s="43"/>
      <c r="K636" s="43"/>
      <c r="L636" s="47"/>
      <c r="M636" s="231"/>
      <c r="N636" s="232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326</v>
      </c>
      <c r="AU636" s="20" t="s">
        <v>78</v>
      </c>
    </row>
    <row r="637" s="14" customFormat="1">
      <c r="A637" s="14"/>
      <c r="B637" s="244"/>
      <c r="C637" s="245"/>
      <c r="D637" s="235" t="s">
        <v>152</v>
      </c>
      <c r="E637" s="246" t="s">
        <v>19</v>
      </c>
      <c r="F637" s="247" t="s">
        <v>217</v>
      </c>
      <c r="G637" s="245"/>
      <c r="H637" s="248">
        <v>10</v>
      </c>
      <c r="I637" s="249"/>
      <c r="J637" s="245"/>
      <c r="K637" s="245"/>
      <c r="L637" s="250"/>
      <c r="M637" s="251"/>
      <c r="N637" s="252"/>
      <c r="O637" s="252"/>
      <c r="P637" s="252"/>
      <c r="Q637" s="252"/>
      <c r="R637" s="252"/>
      <c r="S637" s="252"/>
      <c r="T637" s="253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4" t="s">
        <v>152</v>
      </c>
      <c r="AU637" s="254" t="s">
        <v>78</v>
      </c>
      <c r="AV637" s="14" t="s">
        <v>84</v>
      </c>
      <c r="AW637" s="14" t="s">
        <v>33</v>
      </c>
      <c r="AX637" s="14" t="s">
        <v>71</v>
      </c>
      <c r="AY637" s="254" t="s">
        <v>141</v>
      </c>
    </row>
    <row r="638" s="15" customFormat="1">
      <c r="A638" s="15"/>
      <c r="B638" s="255"/>
      <c r="C638" s="256"/>
      <c r="D638" s="235" t="s">
        <v>152</v>
      </c>
      <c r="E638" s="257" t="s">
        <v>19</v>
      </c>
      <c r="F638" s="258" t="s">
        <v>155</v>
      </c>
      <c r="G638" s="256"/>
      <c r="H638" s="259">
        <v>10</v>
      </c>
      <c r="I638" s="260"/>
      <c r="J638" s="256"/>
      <c r="K638" s="256"/>
      <c r="L638" s="261"/>
      <c r="M638" s="262"/>
      <c r="N638" s="263"/>
      <c r="O638" s="263"/>
      <c r="P638" s="263"/>
      <c r="Q638" s="263"/>
      <c r="R638" s="263"/>
      <c r="S638" s="263"/>
      <c r="T638" s="264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65" t="s">
        <v>152</v>
      </c>
      <c r="AU638" s="265" t="s">
        <v>78</v>
      </c>
      <c r="AV638" s="15" t="s">
        <v>148</v>
      </c>
      <c r="AW638" s="15" t="s">
        <v>33</v>
      </c>
      <c r="AX638" s="15" t="s">
        <v>78</v>
      </c>
      <c r="AY638" s="265" t="s">
        <v>141</v>
      </c>
    </row>
    <row r="639" s="12" customFormat="1" ht="25.92" customHeight="1">
      <c r="A639" s="12"/>
      <c r="B639" s="199"/>
      <c r="C639" s="200"/>
      <c r="D639" s="201" t="s">
        <v>70</v>
      </c>
      <c r="E639" s="202" t="s">
        <v>328</v>
      </c>
      <c r="F639" s="202" t="s">
        <v>329</v>
      </c>
      <c r="G639" s="200"/>
      <c r="H639" s="200"/>
      <c r="I639" s="203"/>
      <c r="J639" s="204">
        <f>BK639</f>
        <v>0</v>
      </c>
      <c r="K639" s="200"/>
      <c r="L639" s="205"/>
      <c r="M639" s="206"/>
      <c r="N639" s="207"/>
      <c r="O639" s="207"/>
      <c r="P639" s="208">
        <f>P640</f>
        <v>0</v>
      </c>
      <c r="Q639" s="207"/>
      <c r="R639" s="208">
        <f>R640</f>
        <v>0</v>
      </c>
      <c r="S639" s="207"/>
      <c r="T639" s="209">
        <f>T640</f>
        <v>0</v>
      </c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R639" s="210" t="s">
        <v>177</v>
      </c>
      <c r="AT639" s="211" t="s">
        <v>70</v>
      </c>
      <c r="AU639" s="211" t="s">
        <v>71</v>
      </c>
      <c r="AY639" s="210" t="s">
        <v>141</v>
      </c>
      <c r="BK639" s="212">
        <f>BK640</f>
        <v>0</v>
      </c>
    </row>
    <row r="640" s="2" customFormat="1" ht="16.5" customHeight="1">
      <c r="A640" s="41"/>
      <c r="B640" s="42"/>
      <c r="C640" s="215" t="s">
        <v>755</v>
      </c>
      <c r="D640" s="215" t="s">
        <v>143</v>
      </c>
      <c r="E640" s="216" t="s">
        <v>331</v>
      </c>
      <c r="F640" s="217" t="s">
        <v>332</v>
      </c>
      <c r="G640" s="218" t="s">
        <v>333</v>
      </c>
      <c r="H640" s="278"/>
      <c r="I640" s="220"/>
      <c r="J640" s="221">
        <f>ROUND(I640*H640,2)</f>
        <v>0</v>
      </c>
      <c r="K640" s="217" t="s">
        <v>19</v>
      </c>
      <c r="L640" s="47"/>
      <c r="M640" s="279" t="s">
        <v>19</v>
      </c>
      <c r="N640" s="280" t="s">
        <v>43</v>
      </c>
      <c r="O640" s="281"/>
      <c r="P640" s="282">
        <f>O640*H640</f>
        <v>0</v>
      </c>
      <c r="Q640" s="282">
        <v>0</v>
      </c>
      <c r="R640" s="282">
        <f>Q640*H640</f>
        <v>0</v>
      </c>
      <c r="S640" s="282">
        <v>0</v>
      </c>
      <c r="T640" s="283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26" t="s">
        <v>148</v>
      </c>
      <c r="AT640" s="226" t="s">
        <v>143</v>
      </c>
      <c r="AU640" s="226" t="s">
        <v>78</v>
      </c>
      <c r="AY640" s="20" t="s">
        <v>141</v>
      </c>
      <c r="BE640" s="227">
        <f>IF(N640="základní",J640,0)</f>
        <v>0</v>
      </c>
      <c r="BF640" s="227">
        <f>IF(N640="snížená",J640,0)</f>
        <v>0</v>
      </c>
      <c r="BG640" s="227">
        <f>IF(N640="zákl. přenesená",J640,0)</f>
        <v>0</v>
      </c>
      <c r="BH640" s="227">
        <f>IF(N640="sníž. přenesená",J640,0)</f>
        <v>0</v>
      </c>
      <c r="BI640" s="227">
        <f>IF(N640="nulová",J640,0)</f>
        <v>0</v>
      </c>
      <c r="BJ640" s="20" t="s">
        <v>84</v>
      </c>
      <c r="BK640" s="227">
        <f>ROUND(I640*H640,2)</f>
        <v>0</v>
      </c>
      <c r="BL640" s="20" t="s">
        <v>148</v>
      </c>
      <c r="BM640" s="226" t="s">
        <v>756</v>
      </c>
    </row>
    <row r="641" s="2" customFormat="1" ht="6.96" customHeight="1">
      <c r="A641" s="41"/>
      <c r="B641" s="62"/>
      <c r="C641" s="63"/>
      <c r="D641" s="63"/>
      <c r="E641" s="63"/>
      <c r="F641" s="63"/>
      <c r="G641" s="63"/>
      <c r="H641" s="63"/>
      <c r="I641" s="63"/>
      <c r="J641" s="63"/>
      <c r="K641" s="63"/>
      <c r="L641" s="47"/>
      <c r="M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</sheetData>
  <sheetProtection sheet="1" autoFilter="0" formatColumns="0" formatRows="0" objects="1" scenarios="1" spinCount="100000" saltValue="jcRaPNMxe3CeO0dhsAk+JD8y02RBnAtUr+LVqUAuQElHswWnnqUD2IA0cB2SZZbvPnmVCzGq+05O6VxfE8/xIA==" hashValue="MCCZhrUk/At81j3AsiOH5LtjEn0vaKY43W/lMXO04gOwo869jaNZfYYU0V4P7YXAx7lmlkS7/j/wn5g/ZGOTEQ==" algorithmName="SHA-512" password="CC35"/>
  <autoFilter ref="C97:K64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02" r:id="rId1" display="https://podminky.urs.cz/item/CS_URS_2024_02/119003131"/>
    <hyperlink ref="F107" r:id="rId2" display="https://podminky.urs.cz/item/CS_URS_2024_02/119003132"/>
    <hyperlink ref="F113" r:id="rId3" display="https://podminky.urs.cz/item/CS_URS_2024_02/622131121"/>
    <hyperlink ref="F122" r:id="rId4" display="https://podminky.urs.cz/item/CS_URS_2024_02/622151021"/>
    <hyperlink ref="F131" r:id="rId5" display="https://podminky.urs.cz/item/CS_URS_2024_02/622211011"/>
    <hyperlink ref="F149" r:id="rId6" display="https://podminky.urs.cz/item/CS_URS_2024_02/622511112"/>
    <hyperlink ref="F158" r:id="rId7" display="https://podminky.urs.cz/item/CS_URS_2024_02/632450132"/>
    <hyperlink ref="F167" r:id="rId8" display="https://podminky.urs.cz/item/CS_URS_2024_02/998011004"/>
    <hyperlink ref="F171" r:id="rId9" display="https://podminky.urs.cz/item/CS_URS_2024_02/712311101"/>
    <hyperlink ref="F187" r:id="rId10" display="https://podminky.urs.cz/item/CS_URS_2024_02/712341559"/>
    <hyperlink ref="F203" r:id="rId11" display="https://podminky.urs.cz/item/CS_URS_2024_02/712361701"/>
    <hyperlink ref="F223" r:id="rId12" display="https://podminky.urs.cz/item/CS_URS_2024_02/712363101"/>
    <hyperlink ref="F239" r:id="rId13" display="https://podminky.urs.cz/item/CS_URS_2024_02/712363353"/>
    <hyperlink ref="F245" r:id="rId14" display="https://podminky.urs.cz/item/CS_URS_2024_02/712811101"/>
    <hyperlink ref="F261" r:id="rId15" display="https://podminky.urs.cz/item/CS_URS_2024_02/712841559"/>
    <hyperlink ref="F277" r:id="rId16" display="https://podminky.urs.cz/item/CS_URS_2024_02/712861705"/>
    <hyperlink ref="F287" r:id="rId17" display="https://podminky.urs.cz/item/CS_URS_2024_02/998712104"/>
    <hyperlink ref="F290" r:id="rId18" display="https://podminky.urs.cz/item/CS_URS_2024_02/713141151"/>
    <hyperlink ref="F306" r:id="rId19" display="https://podminky.urs.cz/item/CS_URS_2024_02/713141212"/>
    <hyperlink ref="F326" r:id="rId20" display="https://podminky.urs.cz/item/CS_URS_2024_02/713141243"/>
    <hyperlink ref="F334" r:id="rId21" display="https://podminky.urs.cz/item/CS_URS_2024_02/713141311"/>
    <hyperlink ref="F350" r:id="rId22" display="https://podminky.urs.cz/item/CS_URS_2024_02/713141356"/>
    <hyperlink ref="F362" r:id="rId23" display="https://podminky.urs.cz/item/CS_URS_2024_02/713141396"/>
    <hyperlink ref="F374" r:id="rId24" display="https://podminky.urs.cz/item/CS_URS_2024_02/713141414"/>
    <hyperlink ref="F382" r:id="rId25" display="https://podminky.urs.cz/item/CS_URS_2024_02/998713104"/>
    <hyperlink ref="F385" r:id="rId26" display="https://podminky.urs.cz/item/CS_URS_2024_02/762361332"/>
    <hyperlink ref="F391" r:id="rId27" display="https://podminky.urs.cz/item/CS_URS_2024_02/998762104"/>
    <hyperlink ref="F394" r:id="rId28" display="https://podminky.urs.cz/item/CS_URS_2024_02/764204109"/>
    <hyperlink ref="F401" r:id="rId29" display="https://podminky.urs.cz/item/CS_URS_2024_02/764205146"/>
    <hyperlink ref="F406" r:id="rId30" display="https://podminky.urs.cz/item/CS_URS_2024_02/764302115"/>
    <hyperlink ref="F415" r:id="rId31" display="https://podminky.urs.cz/item/CS_URS_2024_02/764501113"/>
    <hyperlink ref="F439" r:id="rId32" display="https://podminky.urs.cz/item/CS_URS_2024_02/998764104"/>
    <hyperlink ref="F442" r:id="rId33" display="https://podminky.urs.cz/item/CS_URS_2024_02/767315151"/>
    <hyperlink ref="F453" r:id="rId34" display="https://podminky.urs.cz/item/CS_URS_2024_02/767832102"/>
    <hyperlink ref="F464" r:id="rId35" display="https://podminky.urs.cz/item/CS_URS_2024_02/767893116"/>
    <hyperlink ref="F484" r:id="rId36" display="https://podminky.urs.cz/item/CS_URS_2024_02/767995102"/>
    <hyperlink ref="F527" r:id="rId37" display="https://podminky.urs.cz/item/CS_URS_2024_02/998767104"/>
    <hyperlink ref="F530" r:id="rId38" display="https://podminky.urs.cz/item/CS_URS_2024_02/783301311"/>
    <hyperlink ref="F555" r:id="rId39" display="https://podminky.urs.cz/item/CS_URS_2024_02/783314101"/>
    <hyperlink ref="F580" r:id="rId40" display="https://podminky.urs.cz/item/CS_URS_2024_02/783317101"/>
    <hyperlink ref="F605" r:id="rId41" display="https://podminky.urs.cz/item/CS_URS_2024_02/783401303"/>
    <hyperlink ref="F615" r:id="rId42" display="https://podminky.urs.cz/item/CS_URS_2024_02/783414201"/>
    <hyperlink ref="F625" r:id="rId43" display="https://podminky.urs.cz/item/CS_URS_2024_02/78341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střešního pláště, bytový dům č.p. 891 na ul.Obránců míru</v>
      </c>
      <c r="F7" s="145"/>
      <c r="G7" s="145"/>
      <c r="H7" s="145"/>
      <c r="L7" s="23"/>
    </row>
    <row r="8" s="1" customFormat="1" ht="12" customHeight="1">
      <c r="B8" s="23"/>
      <c r="D8" s="145" t="s">
        <v>105</v>
      </c>
      <c r="L8" s="23"/>
    </row>
    <row r="9" s="2" customFormat="1" ht="16.5" customHeight="1">
      <c r="A9" s="41"/>
      <c r="B9" s="47"/>
      <c r="C9" s="41"/>
      <c r="D9" s="41"/>
      <c r="E9" s="146" t="s">
        <v>370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107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757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18. 7. 2024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19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27</v>
      </c>
      <c r="F17" s="41"/>
      <c r="G17" s="41"/>
      <c r="H17" s="41"/>
      <c r="I17" s="145" t="s">
        <v>28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29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28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31</v>
      </c>
      <c r="E22" s="41"/>
      <c r="F22" s="41"/>
      <c r="G22" s="41"/>
      <c r="H22" s="41"/>
      <c r="I22" s="145" t="s">
        <v>26</v>
      </c>
      <c r="J22" s="136" t="s">
        <v>19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32</v>
      </c>
      <c r="F23" s="41"/>
      <c r="G23" s="41"/>
      <c r="H23" s="41"/>
      <c r="I23" s="145" t="s">
        <v>28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34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28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35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37</v>
      </c>
      <c r="E32" s="41"/>
      <c r="F32" s="41"/>
      <c r="G32" s="41"/>
      <c r="H32" s="41"/>
      <c r="I32" s="41"/>
      <c r="J32" s="156">
        <f>ROUND(J94,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39</v>
      </c>
      <c r="G34" s="41"/>
      <c r="H34" s="41"/>
      <c r="I34" s="157" t="s">
        <v>38</v>
      </c>
      <c r="J34" s="157" t="s">
        <v>40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41</v>
      </c>
      <c r="E35" s="145" t="s">
        <v>42</v>
      </c>
      <c r="F35" s="159">
        <f>ROUND((SUM(BE94:BE199)),  2)</f>
        <v>0</v>
      </c>
      <c r="G35" s="41"/>
      <c r="H35" s="41"/>
      <c r="I35" s="160">
        <v>0.20999999999999999</v>
      </c>
      <c r="J35" s="159">
        <f>ROUND(((SUM(BE94:BE199))*I35),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43</v>
      </c>
      <c r="F36" s="159">
        <f>ROUND((SUM(BF94:BF199)),  2)</f>
        <v>0</v>
      </c>
      <c r="G36" s="41"/>
      <c r="H36" s="41"/>
      <c r="I36" s="160">
        <v>0.12</v>
      </c>
      <c r="J36" s="159">
        <f>ROUND(((SUM(BF94:BF199))*I36),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ROUND((SUM(BG94:BG199)),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45</v>
      </c>
      <c r="F38" s="159">
        <f>ROUND((SUM(BH94:BH199)),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46</v>
      </c>
      <c r="F39" s="159">
        <f>ROUND((SUM(BI94:BI199)),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47</v>
      </c>
      <c r="E41" s="163"/>
      <c r="F41" s="163"/>
      <c r="G41" s="164" t="s">
        <v>48</v>
      </c>
      <c r="H41" s="165" t="s">
        <v>49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109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Rekonstrukce střešního pláště, bytový dům č.p. 891 na ul.Obránců míru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105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370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107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022 - Architektonicko stavební řešení střechy 3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18. 7. 2024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40.05" customHeight="1">
      <c r="A58" s="41"/>
      <c r="B58" s="42"/>
      <c r="C58" s="35" t="s">
        <v>25</v>
      </c>
      <c r="D58" s="43"/>
      <c r="E58" s="43"/>
      <c r="F58" s="30" t="str">
        <f>E17</f>
        <v>Město Kopřivnice, Štefánikova 1163/12,Kopřivnice</v>
      </c>
      <c r="G58" s="43"/>
      <c r="H58" s="43"/>
      <c r="I58" s="35" t="s">
        <v>31</v>
      </c>
      <c r="J58" s="39" t="str">
        <f>E23</f>
        <v>Architektura &amp; interiér, Šimůnek &amp; partners, VM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29</v>
      </c>
      <c r="D59" s="43"/>
      <c r="E59" s="43"/>
      <c r="F59" s="30" t="str">
        <f>IF(E20="","",E20)</f>
        <v>Vyplň údaj</v>
      </c>
      <c r="G59" s="43"/>
      <c r="H59" s="43"/>
      <c r="I59" s="35" t="s">
        <v>34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110</v>
      </c>
      <c r="D61" s="174"/>
      <c r="E61" s="174"/>
      <c r="F61" s="174"/>
      <c r="G61" s="174"/>
      <c r="H61" s="174"/>
      <c r="I61" s="174"/>
      <c r="J61" s="175" t="s">
        <v>111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69</v>
      </c>
      <c r="D63" s="43"/>
      <c r="E63" s="43"/>
      <c r="F63" s="43"/>
      <c r="G63" s="43"/>
      <c r="H63" s="43"/>
      <c r="I63" s="43"/>
      <c r="J63" s="105">
        <f>J94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112</v>
      </c>
    </row>
    <row r="64" s="9" customFormat="1" ht="24.96" customHeight="1">
      <c r="A64" s="9"/>
      <c r="B64" s="177"/>
      <c r="C64" s="178"/>
      <c r="D64" s="179" t="s">
        <v>113</v>
      </c>
      <c r="E64" s="180"/>
      <c r="F64" s="180"/>
      <c r="G64" s="180"/>
      <c r="H64" s="180"/>
      <c r="I64" s="180"/>
      <c r="J64" s="181">
        <f>J95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114</v>
      </c>
      <c r="E65" s="185"/>
      <c r="F65" s="185"/>
      <c r="G65" s="185"/>
      <c r="H65" s="185"/>
      <c r="I65" s="185"/>
      <c r="J65" s="186">
        <f>J96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117</v>
      </c>
      <c r="E66" s="185"/>
      <c r="F66" s="185"/>
      <c r="G66" s="185"/>
      <c r="H66" s="185"/>
      <c r="I66" s="185"/>
      <c r="J66" s="186">
        <f>J107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7"/>
      <c r="C67" s="178"/>
      <c r="D67" s="179" t="s">
        <v>118</v>
      </c>
      <c r="E67" s="180"/>
      <c r="F67" s="180"/>
      <c r="G67" s="180"/>
      <c r="H67" s="180"/>
      <c r="I67" s="180"/>
      <c r="J67" s="181">
        <f>J110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3"/>
      <c r="C68" s="128"/>
      <c r="D68" s="184" t="s">
        <v>119</v>
      </c>
      <c r="E68" s="185"/>
      <c r="F68" s="185"/>
      <c r="G68" s="185"/>
      <c r="H68" s="185"/>
      <c r="I68" s="185"/>
      <c r="J68" s="186">
        <f>J111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121</v>
      </c>
      <c r="E69" s="185"/>
      <c r="F69" s="185"/>
      <c r="G69" s="185"/>
      <c r="H69" s="185"/>
      <c r="I69" s="185"/>
      <c r="J69" s="186">
        <f>J154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123</v>
      </c>
      <c r="E70" s="185"/>
      <c r="F70" s="185"/>
      <c r="G70" s="185"/>
      <c r="H70" s="185"/>
      <c r="I70" s="185"/>
      <c r="J70" s="186">
        <f>J177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7"/>
      <c r="C71" s="178"/>
      <c r="D71" s="179" t="s">
        <v>124</v>
      </c>
      <c r="E71" s="180"/>
      <c r="F71" s="180"/>
      <c r="G71" s="180"/>
      <c r="H71" s="180"/>
      <c r="I71" s="180"/>
      <c r="J71" s="181">
        <f>J193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7"/>
      <c r="C72" s="178"/>
      <c r="D72" s="179" t="s">
        <v>125</v>
      </c>
      <c r="E72" s="180"/>
      <c r="F72" s="180"/>
      <c r="G72" s="180"/>
      <c r="H72" s="180"/>
      <c r="I72" s="180"/>
      <c r="J72" s="181">
        <f>J198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72" t="str">
        <f>E7</f>
        <v>Rekonstrukce střešního pláště, bytový dům č.p. 891 na ul.Obránců míru</v>
      </c>
      <c r="F82" s="35"/>
      <c r="G82" s="35"/>
      <c r="H82" s="35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" customFormat="1" ht="12" customHeight="1">
      <c r="B83" s="24"/>
      <c r="C83" s="35" t="s">
        <v>105</v>
      </c>
      <c r="D83" s="25"/>
      <c r="E83" s="25"/>
      <c r="F83" s="25"/>
      <c r="G83" s="25"/>
      <c r="H83" s="25"/>
      <c r="I83" s="25"/>
      <c r="J83" s="25"/>
      <c r="K83" s="25"/>
      <c r="L83" s="23"/>
    </row>
    <row r="84" s="2" customFormat="1" ht="16.5" customHeight="1">
      <c r="A84" s="41"/>
      <c r="B84" s="42"/>
      <c r="C84" s="43"/>
      <c r="D84" s="43"/>
      <c r="E84" s="172" t="s">
        <v>370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107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E11</f>
        <v>022 - Architektonicko stavební řešení střechy 3</v>
      </c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F14</f>
        <v xml:space="preserve"> </v>
      </c>
      <c r="G88" s="43"/>
      <c r="H88" s="43"/>
      <c r="I88" s="35" t="s">
        <v>23</v>
      </c>
      <c r="J88" s="75" t="str">
        <f>IF(J14="","",J14)</f>
        <v>18. 7. 2024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40.05" customHeight="1">
      <c r="A90" s="41"/>
      <c r="B90" s="42"/>
      <c r="C90" s="35" t="s">
        <v>25</v>
      </c>
      <c r="D90" s="43"/>
      <c r="E90" s="43"/>
      <c r="F90" s="30" t="str">
        <f>E17</f>
        <v>Město Kopřivnice, Štefánikova 1163/12,Kopřivnice</v>
      </c>
      <c r="G90" s="43"/>
      <c r="H90" s="43"/>
      <c r="I90" s="35" t="s">
        <v>31</v>
      </c>
      <c r="J90" s="39" t="str">
        <f>E23</f>
        <v>Architektura &amp; interiér, Šimůnek &amp; partners, VM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29</v>
      </c>
      <c r="D91" s="43"/>
      <c r="E91" s="43"/>
      <c r="F91" s="30" t="str">
        <f>IF(E20="","",E20)</f>
        <v>Vyplň údaj</v>
      </c>
      <c r="G91" s="43"/>
      <c r="H91" s="43"/>
      <c r="I91" s="35" t="s">
        <v>34</v>
      </c>
      <c r="J91" s="39" t="str">
        <f>E26</f>
        <v xml:space="preserve"> 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8"/>
      <c r="B93" s="189"/>
      <c r="C93" s="190" t="s">
        <v>127</v>
      </c>
      <c r="D93" s="191" t="s">
        <v>56</v>
      </c>
      <c r="E93" s="191" t="s">
        <v>52</v>
      </c>
      <c r="F93" s="191" t="s">
        <v>53</v>
      </c>
      <c r="G93" s="191" t="s">
        <v>128</v>
      </c>
      <c r="H93" s="191" t="s">
        <v>129</v>
      </c>
      <c r="I93" s="191" t="s">
        <v>130</v>
      </c>
      <c r="J93" s="191" t="s">
        <v>111</v>
      </c>
      <c r="K93" s="192" t="s">
        <v>131</v>
      </c>
      <c r="L93" s="193"/>
      <c r="M93" s="95" t="s">
        <v>19</v>
      </c>
      <c r="N93" s="96" t="s">
        <v>41</v>
      </c>
      <c r="O93" s="96" t="s">
        <v>132</v>
      </c>
      <c r="P93" s="96" t="s">
        <v>133</v>
      </c>
      <c r="Q93" s="96" t="s">
        <v>134</v>
      </c>
      <c r="R93" s="96" t="s">
        <v>135</v>
      </c>
      <c r="S93" s="96" t="s">
        <v>136</v>
      </c>
      <c r="T93" s="97" t="s">
        <v>137</v>
      </c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</row>
    <row r="94" s="2" customFormat="1" ht="22.8" customHeight="1">
      <c r="A94" s="41"/>
      <c r="B94" s="42"/>
      <c r="C94" s="102" t="s">
        <v>138</v>
      </c>
      <c r="D94" s="43"/>
      <c r="E94" s="43"/>
      <c r="F94" s="43"/>
      <c r="G94" s="43"/>
      <c r="H94" s="43"/>
      <c r="I94" s="43"/>
      <c r="J94" s="194">
        <f>BK94</f>
        <v>0</v>
      </c>
      <c r="K94" s="43"/>
      <c r="L94" s="47"/>
      <c r="M94" s="98"/>
      <c r="N94" s="195"/>
      <c r="O94" s="99"/>
      <c r="P94" s="196">
        <f>P95+P110+P193+P198</f>
        <v>0</v>
      </c>
      <c r="Q94" s="99"/>
      <c r="R94" s="196">
        <f>R95+R110+R193+R198</f>
        <v>1.04529304</v>
      </c>
      <c r="S94" s="99"/>
      <c r="T94" s="197">
        <f>T95+T110+T193+T198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70</v>
      </c>
      <c r="AU94" s="20" t="s">
        <v>112</v>
      </c>
      <c r="BK94" s="198">
        <f>BK95+BK110+BK193+BK198</f>
        <v>0</v>
      </c>
    </row>
    <row r="95" s="12" customFormat="1" ht="25.92" customHeight="1">
      <c r="A95" s="12"/>
      <c r="B95" s="199"/>
      <c r="C95" s="200"/>
      <c r="D95" s="201" t="s">
        <v>70</v>
      </c>
      <c r="E95" s="202" t="s">
        <v>139</v>
      </c>
      <c r="F95" s="202" t="s">
        <v>140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P96+P107</f>
        <v>0</v>
      </c>
      <c r="Q95" s="207"/>
      <c r="R95" s="208">
        <f>R96+R107</f>
        <v>0.054879999999999998</v>
      </c>
      <c r="S95" s="207"/>
      <c r="T95" s="209">
        <f>T96+T107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78</v>
      </c>
      <c r="AT95" s="211" t="s">
        <v>70</v>
      </c>
      <c r="AU95" s="211" t="s">
        <v>71</v>
      </c>
      <c r="AY95" s="210" t="s">
        <v>141</v>
      </c>
      <c r="BK95" s="212">
        <f>BK96+BK107</f>
        <v>0</v>
      </c>
    </row>
    <row r="96" s="12" customFormat="1" ht="22.8" customHeight="1">
      <c r="A96" s="12"/>
      <c r="B96" s="199"/>
      <c r="C96" s="200"/>
      <c r="D96" s="201" t="s">
        <v>70</v>
      </c>
      <c r="E96" s="213" t="s">
        <v>78</v>
      </c>
      <c r="F96" s="213" t="s">
        <v>142</v>
      </c>
      <c r="G96" s="200"/>
      <c r="H96" s="200"/>
      <c r="I96" s="203"/>
      <c r="J96" s="214">
        <f>BK96</f>
        <v>0</v>
      </c>
      <c r="K96" s="200"/>
      <c r="L96" s="205"/>
      <c r="M96" s="206"/>
      <c r="N96" s="207"/>
      <c r="O96" s="207"/>
      <c r="P96" s="208">
        <f>SUM(P97:P106)</f>
        <v>0</v>
      </c>
      <c r="Q96" s="207"/>
      <c r="R96" s="208">
        <f>SUM(R97:R106)</f>
        <v>0.054879999999999998</v>
      </c>
      <c r="S96" s="207"/>
      <c r="T96" s="209">
        <f>SUM(T97:T106)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0" t="s">
        <v>78</v>
      </c>
      <c r="AT96" s="211" t="s">
        <v>70</v>
      </c>
      <c r="AU96" s="211" t="s">
        <v>78</v>
      </c>
      <c r="AY96" s="210" t="s">
        <v>141</v>
      </c>
      <c r="BK96" s="212">
        <f>SUM(BK97:BK106)</f>
        <v>0</v>
      </c>
    </row>
    <row r="97" s="2" customFormat="1" ht="16.5" customHeight="1">
      <c r="A97" s="41"/>
      <c r="B97" s="42"/>
      <c r="C97" s="215" t="s">
        <v>78</v>
      </c>
      <c r="D97" s="215" t="s">
        <v>143</v>
      </c>
      <c r="E97" s="216" t="s">
        <v>144</v>
      </c>
      <c r="F97" s="217" t="s">
        <v>145</v>
      </c>
      <c r="G97" s="218" t="s">
        <v>146</v>
      </c>
      <c r="H97" s="219">
        <v>98</v>
      </c>
      <c r="I97" s="220"/>
      <c r="J97" s="221">
        <f>ROUND(I97*H97,2)</f>
        <v>0</v>
      </c>
      <c r="K97" s="217" t="s">
        <v>147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0.00055999999999999995</v>
      </c>
      <c r="R97" s="224">
        <f>Q97*H97</f>
        <v>0.054879999999999998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148</v>
      </c>
      <c r="AT97" s="226" t="s">
        <v>143</v>
      </c>
      <c r="AU97" s="226" t="s">
        <v>84</v>
      </c>
      <c r="AY97" s="20" t="s">
        <v>141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84</v>
      </c>
      <c r="BK97" s="227">
        <f>ROUND(I97*H97,2)</f>
        <v>0</v>
      </c>
      <c r="BL97" s="20" t="s">
        <v>148</v>
      </c>
      <c r="BM97" s="226" t="s">
        <v>758</v>
      </c>
    </row>
    <row r="98" s="2" customFormat="1">
      <c r="A98" s="41"/>
      <c r="B98" s="42"/>
      <c r="C98" s="43"/>
      <c r="D98" s="228" t="s">
        <v>150</v>
      </c>
      <c r="E98" s="43"/>
      <c r="F98" s="229" t="s">
        <v>151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150</v>
      </c>
      <c r="AU98" s="20" t="s">
        <v>84</v>
      </c>
    </row>
    <row r="99" s="13" customFormat="1">
      <c r="A99" s="13"/>
      <c r="B99" s="233"/>
      <c r="C99" s="234"/>
      <c r="D99" s="235" t="s">
        <v>152</v>
      </c>
      <c r="E99" s="236" t="s">
        <v>19</v>
      </c>
      <c r="F99" s="237" t="s">
        <v>153</v>
      </c>
      <c r="G99" s="234"/>
      <c r="H99" s="236" t="s">
        <v>19</v>
      </c>
      <c r="I99" s="238"/>
      <c r="J99" s="234"/>
      <c r="K99" s="234"/>
      <c r="L99" s="239"/>
      <c r="M99" s="240"/>
      <c r="N99" s="241"/>
      <c r="O99" s="241"/>
      <c r="P99" s="241"/>
      <c r="Q99" s="241"/>
      <c r="R99" s="241"/>
      <c r="S99" s="241"/>
      <c r="T99" s="24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3" t="s">
        <v>152</v>
      </c>
      <c r="AU99" s="243" t="s">
        <v>84</v>
      </c>
      <c r="AV99" s="13" t="s">
        <v>78</v>
      </c>
      <c r="AW99" s="13" t="s">
        <v>33</v>
      </c>
      <c r="AX99" s="13" t="s">
        <v>71</v>
      </c>
      <c r="AY99" s="243" t="s">
        <v>141</v>
      </c>
    </row>
    <row r="100" s="14" customFormat="1">
      <c r="A100" s="14"/>
      <c r="B100" s="244"/>
      <c r="C100" s="245"/>
      <c r="D100" s="235" t="s">
        <v>152</v>
      </c>
      <c r="E100" s="246" t="s">
        <v>19</v>
      </c>
      <c r="F100" s="247" t="s">
        <v>154</v>
      </c>
      <c r="G100" s="245"/>
      <c r="H100" s="248">
        <v>98</v>
      </c>
      <c r="I100" s="249"/>
      <c r="J100" s="245"/>
      <c r="K100" s="245"/>
      <c r="L100" s="250"/>
      <c r="M100" s="251"/>
      <c r="N100" s="252"/>
      <c r="O100" s="252"/>
      <c r="P100" s="252"/>
      <c r="Q100" s="252"/>
      <c r="R100" s="252"/>
      <c r="S100" s="252"/>
      <c r="T100" s="25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4" t="s">
        <v>152</v>
      </c>
      <c r="AU100" s="254" t="s">
        <v>84</v>
      </c>
      <c r="AV100" s="14" t="s">
        <v>84</v>
      </c>
      <c r="AW100" s="14" t="s">
        <v>33</v>
      </c>
      <c r="AX100" s="14" t="s">
        <v>71</v>
      </c>
      <c r="AY100" s="254" t="s">
        <v>141</v>
      </c>
    </row>
    <row r="101" s="15" customFormat="1">
      <c r="A101" s="15"/>
      <c r="B101" s="255"/>
      <c r="C101" s="256"/>
      <c r="D101" s="235" t="s">
        <v>152</v>
      </c>
      <c r="E101" s="257" t="s">
        <v>19</v>
      </c>
      <c r="F101" s="258" t="s">
        <v>155</v>
      </c>
      <c r="G101" s="256"/>
      <c r="H101" s="259">
        <v>98</v>
      </c>
      <c r="I101" s="260"/>
      <c r="J101" s="256"/>
      <c r="K101" s="256"/>
      <c r="L101" s="261"/>
      <c r="M101" s="262"/>
      <c r="N101" s="263"/>
      <c r="O101" s="263"/>
      <c r="P101" s="263"/>
      <c r="Q101" s="263"/>
      <c r="R101" s="263"/>
      <c r="S101" s="263"/>
      <c r="T101" s="264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65" t="s">
        <v>152</v>
      </c>
      <c r="AU101" s="265" t="s">
        <v>84</v>
      </c>
      <c r="AV101" s="15" t="s">
        <v>148</v>
      </c>
      <c r="AW101" s="15" t="s">
        <v>33</v>
      </c>
      <c r="AX101" s="15" t="s">
        <v>78</v>
      </c>
      <c r="AY101" s="265" t="s">
        <v>141</v>
      </c>
    </row>
    <row r="102" s="2" customFormat="1" ht="16.5" customHeight="1">
      <c r="A102" s="41"/>
      <c r="B102" s="42"/>
      <c r="C102" s="215" t="s">
        <v>84</v>
      </c>
      <c r="D102" s="215" t="s">
        <v>143</v>
      </c>
      <c r="E102" s="216" t="s">
        <v>156</v>
      </c>
      <c r="F102" s="217" t="s">
        <v>157</v>
      </c>
      <c r="G102" s="218" t="s">
        <v>146</v>
      </c>
      <c r="H102" s="219">
        <v>98</v>
      </c>
      <c r="I102" s="220"/>
      <c r="J102" s="221">
        <f>ROUND(I102*H102,2)</f>
        <v>0</v>
      </c>
      <c r="K102" s="217" t="s">
        <v>147</v>
      </c>
      <c r="L102" s="47"/>
      <c r="M102" s="222" t="s">
        <v>19</v>
      </c>
      <c r="N102" s="223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148</v>
      </c>
      <c r="AT102" s="226" t="s">
        <v>143</v>
      </c>
      <c r="AU102" s="226" t="s">
        <v>84</v>
      </c>
      <c r="AY102" s="20" t="s">
        <v>141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84</v>
      </c>
      <c r="BK102" s="227">
        <f>ROUND(I102*H102,2)</f>
        <v>0</v>
      </c>
      <c r="BL102" s="20" t="s">
        <v>148</v>
      </c>
      <c r="BM102" s="226" t="s">
        <v>759</v>
      </c>
    </row>
    <row r="103" s="2" customFormat="1">
      <c r="A103" s="41"/>
      <c r="B103" s="42"/>
      <c r="C103" s="43"/>
      <c r="D103" s="228" t="s">
        <v>150</v>
      </c>
      <c r="E103" s="43"/>
      <c r="F103" s="229" t="s">
        <v>159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150</v>
      </c>
      <c r="AU103" s="20" t="s">
        <v>84</v>
      </c>
    </row>
    <row r="104" s="13" customFormat="1">
      <c r="A104" s="13"/>
      <c r="B104" s="233"/>
      <c r="C104" s="234"/>
      <c r="D104" s="235" t="s">
        <v>152</v>
      </c>
      <c r="E104" s="236" t="s">
        <v>19</v>
      </c>
      <c r="F104" s="237" t="s">
        <v>153</v>
      </c>
      <c r="G104" s="234"/>
      <c r="H104" s="236" t="s">
        <v>19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3" t="s">
        <v>152</v>
      </c>
      <c r="AU104" s="243" t="s">
        <v>84</v>
      </c>
      <c r="AV104" s="13" t="s">
        <v>78</v>
      </c>
      <c r="AW104" s="13" t="s">
        <v>33</v>
      </c>
      <c r="AX104" s="13" t="s">
        <v>71</v>
      </c>
      <c r="AY104" s="243" t="s">
        <v>141</v>
      </c>
    </row>
    <row r="105" s="14" customFormat="1">
      <c r="A105" s="14"/>
      <c r="B105" s="244"/>
      <c r="C105" s="245"/>
      <c r="D105" s="235" t="s">
        <v>152</v>
      </c>
      <c r="E105" s="246" t="s">
        <v>19</v>
      </c>
      <c r="F105" s="247" t="s">
        <v>154</v>
      </c>
      <c r="G105" s="245"/>
      <c r="H105" s="248">
        <v>98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152</v>
      </c>
      <c r="AU105" s="254" t="s">
        <v>84</v>
      </c>
      <c r="AV105" s="14" t="s">
        <v>84</v>
      </c>
      <c r="AW105" s="14" t="s">
        <v>33</v>
      </c>
      <c r="AX105" s="14" t="s">
        <v>71</v>
      </c>
      <c r="AY105" s="254" t="s">
        <v>141</v>
      </c>
    </row>
    <row r="106" s="15" customFormat="1">
      <c r="A106" s="15"/>
      <c r="B106" s="255"/>
      <c r="C106" s="256"/>
      <c r="D106" s="235" t="s">
        <v>152</v>
      </c>
      <c r="E106" s="257" t="s">
        <v>19</v>
      </c>
      <c r="F106" s="258" t="s">
        <v>155</v>
      </c>
      <c r="G106" s="256"/>
      <c r="H106" s="259">
        <v>98</v>
      </c>
      <c r="I106" s="260"/>
      <c r="J106" s="256"/>
      <c r="K106" s="256"/>
      <c r="L106" s="261"/>
      <c r="M106" s="262"/>
      <c r="N106" s="263"/>
      <c r="O106" s="263"/>
      <c r="P106" s="263"/>
      <c r="Q106" s="263"/>
      <c r="R106" s="263"/>
      <c r="S106" s="263"/>
      <c r="T106" s="264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5" t="s">
        <v>152</v>
      </c>
      <c r="AU106" s="265" t="s">
        <v>84</v>
      </c>
      <c r="AV106" s="15" t="s">
        <v>148</v>
      </c>
      <c r="AW106" s="15" t="s">
        <v>33</v>
      </c>
      <c r="AX106" s="15" t="s">
        <v>78</v>
      </c>
      <c r="AY106" s="265" t="s">
        <v>141</v>
      </c>
    </row>
    <row r="107" s="12" customFormat="1" ht="22.8" customHeight="1">
      <c r="A107" s="12"/>
      <c r="B107" s="199"/>
      <c r="C107" s="200"/>
      <c r="D107" s="201" t="s">
        <v>70</v>
      </c>
      <c r="E107" s="213" t="s">
        <v>230</v>
      </c>
      <c r="F107" s="213" t="s">
        <v>231</v>
      </c>
      <c r="G107" s="200"/>
      <c r="H107" s="200"/>
      <c r="I107" s="203"/>
      <c r="J107" s="214">
        <f>BK107</f>
        <v>0</v>
      </c>
      <c r="K107" s="200"/>
      <c r="L107" s="205"/>
      <c r="M107" s="206"/>
      <c r="N107" s="207"/>
      <c r="O107" s="207"/>
      <c r="P107" s="208">
        <f>SUM(P108:P109)</f>
        <v>0</v>
      </c>
      <c r="Q107" s="207"/>
      <c r="R107" s="208">
        <f>SUM(R108:R109)</f>
        <v>0</v>
      </c>
      <c r="S107" s="207"/>
      <c r="T107" s="209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78</v>
      </c>
      <c r="AT107" s="211" t="s">
        <v>70</v>
      </c>
      <c r="AU107" s="211" t="s">
        <v>78</v>
      </c>
      <c r="AY107" s="210" t="s">
        <v>141</v>
      </c>
      <c r="BK107" s="212">
        <f>SUM(BK108:BK109)</f>
        <v>0</v>
      </c>
    </row>
    <row r="108" s="2" customFormat="1" ht="37.8" customHeight="1">
      <c r="A108" s="41"/>
      <c r="B108" s="42"/>
      <c r="C108" s="215" t="s">
        <v>162</v>
      </c>
      <c r="D108" s="215" t="s">
        <v>143</v>
      </c>
      <c r="E108" s="216" t="s">
        <v>232</v>
      </c>
      <c r="F108" s="217" t="s">
        <v>233</v>
      </c>
      <c r="G108" s="218" t="s">
        <v>203</v>
      </c>
      <c r="H108" s="219">
        <v>0.055</v>
      </c>
      <c r="I108" s="220"/>
      <c r="J108" s="221">
        <f>ROUND(I108*H108,2)</f>
        <v>0</v>
      </c>
      <c r="K108" s="217" t="s">
        <v>147</v>
      </c>
      <c r="L108" s="47"/>
      <c r="M108" s="222" t="s">
        <v>19</v>
      </c>
      <c r="N108" s="223" t="s">
        <v>43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148</v>
      </c>
      <c r="AT108" s="226" t="s">
        <v>143</v>
      </c>
      <c r="AU108" s="226" t="s">
        <v>84</v>
      </c>
      <c r="AY108" s="20" t="s">
        <v>141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84</v>
      </c>
      <c r="BK108" s="227">
        <f>ROUND(I108*H108,2)</f>
        <v>0</v>
      </c>
      <c r="BL108" s="20" t="s">
        <v>148</v>
      </c>
      <c r="BM108" s="226" t="s">
        <v>760</v>
      </c>
    </row>
    <row r="109" s="2" customFormat="1">
      <c r="A109" s="41"/>
      <c r="B109" s="42"/>
      <c r="C109" s="43"/>
      <c r="D109" s="228" t="s">
        <v>150</v>
      </c>
      <c r="E109" s="43"/>
      <c r="F109" s="229" t="s">
        <v>235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150</v>
      </c>
      <c r="AU109" s="20" t="s">
        <v>84</v>
      </c>
    </row>
    <row r="110" s="12" customFormat="1" ht="25.92" customHeight="1">
      <c r="A110" s="12"/>
      <c r="B110" s="199"/>
      <c r="C110" s="200"/>
      <c r="D110" s="201" t="s">
        <v>70</v>
      </c>
      <c r="E110" s="202" t="s">
        <v>236</v>
      </c>
      <c r="F110" s="202" t="s">
        <v>237</v>
      </c>
      <c r="G110" s="200"/>
      <c r="H110" s="200"/>
      <c r="I110" s="203"/>
      <c r="J110" s="204">
        <f>BK110</f>
        <v>0</v>
      </c>
      <c r="K110" s="200"/>
      <c r="L110" s="205"/>
      <c r="M110" s="206"/>
      <c r="N110" s="207"/>
      <c r="O110" s="207"/>
      <c r="P110" s="208">
        <f>P111+P154+P177</f>
        <v>0</v>
      </c>
      <c r="Q110" s="207"/>
      <c r="R110" s="208">
        <f>R111+R154+R177</f>
        <v>0.99041304000000008</v>
      </c>
      <c r="S110" s="207"/>
      <c r="T110" s="209">
        <f>T111+T154+T177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0" t="s">
        <v>84</v>
      </c>
      <c r="AT110" s="211" t="s">
        <v>70</v>
      </c>
      <c r="AU110" s="211" t="s">
        <v>71</v>
      </c>
      <c r="AY110" s="210" t="s">
        <v>141</v>
      </c>
      <c r="BK110" s="212">
        <f>BK111+BK154+BK177</f>
        <v>0</v>
      </c>
    </row>
    <row r="111" s="12" customFormat="1" ht="22.8" customHeight="1">
      <c r="A111" s="12"/>
      <c r="B111" s="199"/>
      <c r="C111" s="200"/>
      <c r="D111" s="201" t="s">
        <v>70</v>
      </c>
      <c r="E111" s="213" t="s">
        <v>238</v>
      </c>
      <c r="F111" s="213" t="s">
        <v>239</v>
      </c>
      <c r="G111" s="200"/>
      <c r="H111" s="200"/>
      <c r="I111" s="203"/>
      <c r="J111" s="214">
        <f>BK111</f>
        <v>0</v>
      </c>
      <c r="K111" s="200"/>
      <c r="L111" s="205"/>
      <c r="M111" s="206"/>
      <c r="N111" s="207"/>
      <c r="O111" s="207"/>
      <c r="P111" s="208">
        <f>SUM(P112:P153)</f>
        <v>0</v>
      </c>
      <c r="Q111" s="207"/>
      <c r="R111" s="208">
        <f>SUM(R112:R153)</f>
        <v>0.84505600000000003</v>
      </c>
      <c r="S111" s="207"/>
      <c r="T111" s="209">
        <f>SUM(T112:T153)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10" t="s">
        <v>84</v>
      </c>
      <c r="AT111" s="211" t="s">
        <v>70</v>
      </c>
      <c r="AU111" s="211" t="s">
        <v>78</v>
      </c>
      <c r="AY111" s="210" t="s">
        <v>141</v>
      </c>
      <c r="BK111" s="212">
        <f>SUM(BK112:BK153)</f>
        <v>0</v>
      </c>
    </row>
    <row r="112" s="2" customFormat="1" ht="24.15" customHeight="1">
      <c r="A112" s="41"/>
      <c r="B112" s="42"/>
      <c r="C112" s="215" t="s">
        <v>148</v>
      </c>
      <c r="D112" s="215" t="s">
        <v>143</v>
      </c>
      <c r="E112" s="216" t="s">
        <v>412</v>
      </c>
      <c r="F112" s="217" t="s">
        <v>413</v>
      </c>
      <c r="G112" s="218" t="s">
        <v>165</v>
      </c>
      <c r="H112" s="219">
        <v>95.079999999999998</v>
      </c>
      <c r="I112" s="220"/>
      <c r="J112" s="221">
        <f>ROUND(I112*H112,2)</f>
        <v>0</v>
      </c>
      <c r="K112" s="217" t="s">
        <v>147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244</v>
      </c>
      <c r="AT112" s="226" t="s">
        <v>143</v>
      </c>
      <c r="AU112" s="226" t="s">
        <v>84</v>
      </c>
      <c r="AY112" s="20" t="s">
        <v>141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84</v>
      </c>
      <c r="BK112" s="227">
        <f>ROUND(I112*H112,2)</f>
        <v>0</v>
      </c>
      <c r="BL112" s="20" t="s">
        <v>244</v>
      </c>
      <c r="BM112" s="226" t="s">
        <v>761</v>
      </c>
    </row>
    <row r="113" s="2" customFormat="1">
      <c r="A113" s="41"/>
      <c r="B113" s="42"/>
      <c r="C113" s="43"/>
      <c r="D113" s="228" t="s">
        <v>150</v>
      </c>
      <c r="E113" s="43"/>
      <c r="F113" s="229" t="s">
        <v>415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150</v>
      </c>
      <c r="AU113" s="20" t="s">
        <v>84</v>
      </c>
    </row>
    <row r="114" s="13" customFormat="1">
      <c r="A114" s="13"/>
      <c r="B114" s="233"/>
      <c r="C114" s="234"/>
      <c r="D114" s="235" t="s">
        <v>152</v>
      </c>
      <c r="E114" s="236" t="s">
        <v>19</v>
      </c>
      <c r="F114" s="237" t="s">
        <v>762</v>
      </c>
      <c r="G114" s="234"/>
      <c r="H114" s="236" t="s">
        <v>19</v>
      </c>
      <c r="I114" s="238"/>
      <c r="J114" s="234"/>
      <c r="K114" s="234"/>
      <c r="L114" s="239"/>
      <c r="M114" s="240"/>
      <c r="N114" s="241"/>
      <c r="O114" s="241"/>
      <c r="P114" s="241"/>
      <c r="Q114" s="241"/>
      <c r="R114" s="241"/>
      <c r="S114" s="241"/>
      <c r="T114" s="24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3" t="s">
        <v>152</v>
      </c>
      <c r="AU114" s="243" t="s">
        <v>84</v>
      </c>
      <c r="AV114" s="13" t="s">
        <v>78</v>
      </c>
      <c r="AW114" s="13" t="s">
        <v>33</v>
      </c>
      <c r="AX114" s="13" t="s">
        <v>71</v>
      </c>
      <c r="AY114" s="243" t="s">
        <v>141</v>
      </c>
    </row>
    <row r="115" s="14" customFormat="1">
      <c r="A115" s="14"/>
      <c r="B115" s="244"/>
      <c r="C115" s="245"/>
      <c r="D115" s="235" t="s">
        <v>152</v>
      </c>
      <c r="E115" s="246" t="s">
        <v>19</v>
      </c>
      <c r="F115" s="247" t="s">
        <v>340</v>
      </c>
      <c r="G115" s="245"/>
      <c r="H115" s="248">
        <v>7.0499999999999998</v>
      </c>
      <c r="I115" s="249"/>
      <c r="J115" s="245"/>
      <c r="K115" s="245"/>
      <c r="L115" s="250"/>
      <c r="M115" s="251"/>
      <c r="N115" s="252"/>
      <c r="O115" s="252"/>
      <c r="P115" s="252"/>
      <c r="Q115" s="252"/>
      <c r="R115" s="252"/>
      <c r="S115" s="252"/>
      <c r="T115" s="25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4" t="s">
        <v>152</v>
      </c>
      <c r="AU115" s="254" t="s">
        <v>84</v>
      </c>
      <c r="AV115" s="14" t="s">
        <v>84</v>
      </c>
      <c r="AW115" s="14" t="s">
        <v>33</v>
      </c>
      <c r="AX115" s="14" t="s">
        <v>71</v>
      </c>
      <c r="AY115" s="254" t="s">
        <v>141</v>
      </c>
    </row>
    <row r="116" s="14" customFormat="1">
      <c r="A116" s="14"/>
      <c r="B116" s="244"/>
      <c r="C116" s="245"/>
      <c r="D116" s="235" t="s">
        <v>152</v>
      </c>
      <c r="E116" s="246" t="s">
        <v>19</v>
      </c>
      <c r="F116" s="247" t="s">
        <v>341</v>
      </c>
      <c r="G116" s="245"/>
      <c r="H116" s="248">
        <v>26.789999999999999</v>
      </c>
      <c r="I116" s="249"/>
      <c r="J116" s="245"/>
      <c r="K116" s="245"/>
      <c r="L116" s="250"/>
      <c r="M116" s="251"/>
      <c r="N116" s="252"/>
      <c r="O116" s="252"/>
      <c r="P116" s="252"/>
      <c r="Q116" s="252"/>
      <c r="R116" s="252"/>
      <c r="S116" s="252"/>
      <c r="T116" s="25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4" t="s">
        <v>152</v>
      </c>
      <c r="AU116" s="254" t="s">
        <v>84</v>
      </c>
      <c r="AV116" s="14" t="s">
        <v>84</v>
      </c>
      <c r="AW116" s="14" t="s">
        <v>33</v>
      </c>
      <c r="AX116" s="14" t="s">
        <v>71</v>
      </c>
      <c r="AY116" s="254" t="s">
        <v>141</v>
      </c>
    </row>
    <row r="117" s="14" customFormat="1">
      <c r="A117" s="14"/>
      <c r="B117" s="244"/>
      <c r="C117" s="245"/>
      <c r="D117" s="235" t="s">
        <v>152</v>
      </c>
      <c r="E117" s="246" t="s">
        <v>19</v>
      </c>
      <c r="F117" s="247" t="s">
        <v>342</v>
      </c>
      <c r="G117" s="245"/>
      <c r="H117" s="248">
        <v>13.699999999999999</v>
      </c>
      <c r="I117" s="249"/>
      <c r="J117" s="245"/>
      <c r="K117" s="245"/>
      <c r="L117" s="250"/>
      <c r="M117" s="251"/>
      <c r="N117" s="252"/>
      <c r="O117" s="252"/>
      <c r="P117" s="252"/>
      <c r="Q117" s="252"/>
      <c r="R117" s="252"/>
      <c r="S117" s="252"/>
      <c r="T117" s="25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4" t="s">
        <v>152</v>
      </c>
      <c r="AU117" s="254" t="s">
        <v>84</v>
      </c>
      <c r="AV117" s="14" t="s">
        <v>84</v>
      </c>
      <c r="AW117" s="14" t="s">
        <v>33</v>
      </c>
      <c r="AX117" s="14" t="s">
        <v>71</v>
      </c>
      <c r="AY117" s="254" t="s">
        <v>141</v>
      </c>
    </row>
    <row r="118" s="14" customFormat="1">
      <c r="A118" s="14"/>
      <c r="B118" s="244"/>
      <c r="C118" s="245"/>
      <c r="D118" s="235" t="s">
        <v>152</v>
      </c>
      <c r="E118" s="246" t="s">
        <v>19</v>
      </c>
      <c r="F118" s="247" t="s">
        <v>342</v>
      </c>
      <c r="G118" s="245"/>
      <c r="H118" s="248">
        <v>13.699999999999999</v>
      </c>
      <c r="I118" s="249"/>
      <c r="J118" s="245"/>
      <c r="K118" s="245"/>
      <c r="L118" s="250"/>
      <c r="M118" s="251"/>
      <c r="N118" s="252"/>
      <c r="O118" s="252"/>
      <c r="P118" s="252"/>
      <c r="Q118" s="252"/>
      <c r="R118" s="252"/>
      <c r="S118" s="252"/>
      <c r="T118" s="25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4" t="s">
        <v>152</v>
      </c>
      <c r="AU118" s="254" t="s">
        <v>84</v>
      </c>
      <c r="AV118" s="14" t="s">
        <v>84</v>
      </c>
      <c r="AW118" s="14" t="s">
        <v>33</v>
      </c>
      <c r="AX118" s="14" t="s">
        <v>71</v>
      </c>
      <c r="AY118" s="254" t="s">
        <v>141</v>
      </c>
    </row>
    <row r="119" s="14" customFormat="1">
      <c r="A119" s="14"/>
      <c r="B119" s="244"/>
      <c r="C119" s="245"/>
      <c r="D119" s="235" t="s">
        <v>152</v>
      </c>
      <c r="E119" s="246" t="s">
        <v>19</v>
      </c>
      <c r="F119" s="247" t="s">
        <v>341</v>
      </c>
      <c r="G119" s="245"/>
      <c r="H119" s="248">
        <v>26.789999999999999</v>
      </c>
      <c r="I119" s="249"/>
      <c r="J119" s="245"/>
      <c r="K119" s="245"/>
      <c r="L119" s="250"/>
      <c r="M119" s="251"/>
      <c r="N119" s="252"/>
      <c r="O119" s="252"/>
      <c r="P119" s="252"/>
      <c r="Q119" s="252"/>
      <c r="R119" s="252"/>
      <c r="S119" s="252"/>
      <c r="T119" s="25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54" t="s">
        <v>152</v>
      </c>
      <c r="AU119" s="254" t="s">
        <v>84</v>
      </c>
      <c r="AV119" s="14" t="s">
        <v>84</v>
      </c>
      <c r="AW119" s="14" t="s">
        <v>33</v>
      </c>
      <c r="AX119" s="14" t="s">
        <v>71</v>
      </c>
      <c r="AY119" s="254" t="s">
        <v>141</v>
      </c>
    </row>
    <row r="120" s="14" customFormat="1">
      <c r="A120" s="14"/>
      <c r="B120" s="244"/>
      <c r="C120" s="245"/>
      <c r="D120" s="235" t="s">
        <v>152</v>
      </c>
      <c r="E120" s="246" t="s">
        <v>19</v>
      </c>
      <c r="F120" s="247" t="s">
        <v>340</v>
      </c>
      <c r="G120" s="245"/>
      <c r="H120" s="248">
        <v>7.0499999999999998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4" t="s">
        <v>152</v>
      </c>
      <c r="AU120" s="254" t="s">
        <v>84</v>
      </c>
      <c r="AV120" s="14" t="s">
        <v>84</v>
      </c>
      <c r="AW120" s="14" t="s">
        <v>33</v>
      </c>
      <c r="AX120" s="14" t="s">
        <v>71</v>
      </c>
      <c r="AY120" s="254" t="s">
        <v>141</v>
      </c>
    </row>
    <row r="121" s="15" customFormat="1">
      <c r="A121" s="15"/>
      <c r="B121" s="255"/>
      <c r="C121" s="256"/>
      <c r="D121" s="235" t="s">
        <v>152</v>
      </c>
      <c r="E121" s="257" t="s">
        <v>19</v>
      </c>
      <c r="F121" s="258" t="s">
        <v>155</v>
      </c>
      <c r="G121" s="256"/>
      <c r="H121" s="259">
        <v>95.079999999999998</v>
      </c>
      <c r="I121" s="260"/>
      <c r="J121" s="256"/>
      <c r="K121" s="256"/>
      <c r="L121" s="261"/>
      <c r="M121" s="262"/>
      <c r="N121" s="263"/>
      <c r="O121" s="263"/>
      <c r="P121" s="263"/>
      <c r="Q121" s="263"/>
      <c r="R121" s="263"/>
      <c r="S121" s="263"/>
      <c r="T121" s="264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5" t="s">
        <v>152</v>
      </c>
      <c r="AU121" s="265" t="s">
        <v>84</v>
      </c>
      <c r="AV121" s="15" t="s">
        <v>148</v>
      </c>
      <c r="AW121" s="15" t="s">
        <v>33</v>
      </c>
      <c r="AX121" s="15" t="s">
        <v>78</v>
      </c>
      <c r="AY121" s="265" t="s">
        <v>141</v>
      </c>
    </row>
    <row r="122" s="2" customFormat="1" ht="16.5" customHeight="1">
      <c r="A122" s="41"/>
      <c r="B122" s="42"/>
      <c r="C122" s="284" t="s">
        <v>177</v>
      </c>
      <c r="D122" s="284" t="s">
        <v>395</v>
      </c>
      <c r="E122" s="285" t="s">
        <v>416</v>
      </c>
      <c r="F122" s="286" t="s">
        <v>417</v>
      </c>
      <c r="G122" s="287" t="s">
        <v>203</v>
      </c>
      <c r="H122" s="288">
        <v>0.029999999999999999</v>
      </c>
      <c r="I122" s="289"/>
      <c r="J122" s="290">
        <f>ROUND(I122*H122,2)</f>
        <v>0</v>
      </c>
      <c r="K122" s="286" t="s">
        <v>147</v>
      </c>
      <c r="L122" s="291"/>
      <c r="M122" s="292" t="s">
        <v>19</v>
      </c>
      <c r="N122" s="293" t="s">
        <v>43</v>
      </c>
      <c r="O122" s="87"/>
      <c r="P122" s="224">
        <f>O122*H122</f>
        <v>0</v>
      </c>
      <c r="Q122" s="224">
        <v>1</v>
      </c>
      <c r="R122" s="224">
        <f>Q122*H122</f>
        <v>0.029999999999999999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418</v>
      </c>
      <c r="AT122" s="226" t="s">
        <v>395</v>
      </c>
      <c r="AU122" s="226" t="s">
        <v>84</v>
      </c>
      <c r="AY122" s="20" t="s">
        <v>141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84</v>
      </c>
      <c r="BK122" s="227">
        <f>ROUND(I122*H122,2)</f>
        <v>0</v>
      </c>
      <c r="BL122" s="20" t="s">
        <v>244</v>
      </c>
      <c r="BM122" s="226" t="s">
        <v>763</v>
      </c>
    </row>
    <row r="123" s="13" customFormat="1">
      <c r="A123" s="13"/>
      <c r="B123" s="233"/>
      <c r="C123" s="234"/>
      <c r="D123" s="235" t="s">
        <v>152</v>
      </c>
      <c r="E123" s="236" t="s">
        <v>19</v>
      </c>
      <c r="F123" s="237" t="s">
        <v>762</v>
      </c>
      <c r="G123" s="234"/>
      <c r="H123" s="236" t="s">
        <v>19</v>
      </c>
      <c r="I123" s="238"/>
      <c r="J123" s="234"/>
      <c r="K123" s="234"/>
      <c r="L123" s="239"/>
      <c r="M123" s="240"/>
      <c r="N123" s="241"/>
      <c r="O123" s="241"/>
      <c r="P123" s="241"/>
      <c r="Q123" s="241"/>
      <c r="R123" s="241"/>
      <c r="S123" s="241"/>
      <c r="T123" s="24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3" t="s">
        <v>152</v>
      </c>
      <c r="AU123" s="243" t="s">
        <v>84</v>
      </c>
      <c r="AV123" s="13" t="s">
        <v>78</v>
      </c>
      <c r="AW123" s="13" t="s">
        <v>33</v>
      </c>
      <c r="AX123" s="13" t="s">
        <v>71</v>
      </c>
      <c r="AY123" s="243" t="s">
        <v>141</v>
      </c>
    </row>
    <row r="124" s="14" customFormat="1">
      <c r="A124" s="14"/>
      <c r="B124" s="244"/>
      <c r="C124" s="245"/>
      <c r="D124" s="235" t="s">
        <v>152</v>
      </c>
      <c r="E124" s="246" t="s">
        <v>19</v>
      </c>
      <c r="F124" s="247" t="s">
        <v>340</v>
      </c>
      <c r="G124" s="245"/>
      <c r="H124" s="248">
        <v>7.0499999999999998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152</v>
      </c>
      <c r="AU124" s="254" t="s">
        <v>84</v>
      </c>
      <c r="AV124" s="14" t="s">
        <v>84</v>
      </c>
      <c r="AW124" s="14" t="s">
        <v>33</v>
      </c>
      <c r="AX124" s="14" t="s">
        <v>71</v>
      </c>
      <c r="AY124" s="254" t="s">
        <v>141</v>
      </c>
    </row>
    <row r="125" s="14" customFormat="1">
      <c r="A125" s="14"/>
      <c r="B125" s="244"/>
      <c r="C125" s="245"/>
      <c r="D125" s="235" t="s">
        <v>152</v>
      </c>
      <c r="E125" s="246" t="s">
        <v>19</v>
      </c>
      <c r="F125" s="247" t="s">
        <v>341</v>
      </c>
      <c r="G125" s="245"/>
      <c r="H125" s="248">
        <v>26.789999999999999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4" t="s">
        <v>152</v>
      </c>
      <c r="AU125" s="254" t="s">
        <v>84</v>
      </c>
      <c r="AV125" s="14" t="s">
        <v>84</v>
      </c>
      <c r="AW125" s="14" t="s">
        <v>33</v>
      </c>
      <c r="AX125" s="14" t="s">
        <v>71</v>
      </c>
      <c r="AY125" s="254" t="s">
        <v>141</v>
      </c>
    </row>
    <row r="126" s="14" customFormat="1">
      <c r="A126" s="14"/>
      <c r="B126" s="244"/>
      <c r="C126" s="245"/>
      <c r="D126" s="235" t="s">
        <v>152</v>
      </c>
      <c r="E126" s="246" t="s">
        <v>19</v>
      </c>
      <c r="F126" s="247" t="s">
        <v>342</v>
      </c>
      <c r="G126" s="245"/>
      <c r="H126" s="248">
        <v>13.699999999999999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152</v>
      </c>
      <c r="AU126" s="254" t="s">
        <v>84</v>
      </c>
      <c r="AV126" s="14" t="s">
        <v>84</v>
      </c>
      <c r="AW126" s="14" t="s">
        <v>33</v>
      </c>
      <c r="AX126" s="14" t="s">
        <v>71</v>
      </c>
      <c r="AY126" s="254" t="s">
        <v>141</v>
      </c>
    </row>
    <row r="127" s="14" customFormat="1">
      <c r="A127" s="14"/>
      <c r="B127" s="244"/>
      <c r="C127" s="245"/>
      <c r="D127" s="235" t="s">
        <v>152</v>
      </c>
      <c r="E127" s="246" t="s">
        <v>19</v>
      </c>
      <c r="F127" s="247" t="s">
        <v>342</v>
      </c>
      <c r="G127" s="245"/>
      <c r="H127" s="248">
        <v>13.699999999999999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4" t="s">
        <v>152</v>
      </c>
      <c r="AU127" s="254" t="s">
        <v>84</v>
      </c>
      <c r="AV127" s="14" t="s">
        <v>84</v>
      </c>
      <c r="AW127" s="14" t="s">
        <v>33</v>
      </c>
      <c r="AX127" s="14" t="s">
        <v>71</v>
      </c>
      <c r="AY127" s="254" t="s">
        <v>141</v>
      </c>
    </row>
    <row r="128" s="14" customFormat="1">
      <c r="A128" s="14"/>
      <c r="B128" s="244"/>
      <c r="C128" s="245"/>
      <c r="D128" s="235" t="s">
        <v>152</v>
      </c>
      <c r="E128" s="246" t="s">
        <v>19</v>
      </c>
      <c r="F128" s="247" t="s">
        <v>341</v>
      </c>
      <c r="G128" s="245"/>
      <c r="H128" s="248">
        <v>26.789999999999999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152</v>
      </c>
      <c r="AU128" s="254" t="s">
        <v>84</v>
      </c>
      <c r="AV128" s="14" t="s">
        <v>84</v>
      </c>
      <c r="AW128" s="14" t="s">
        <v>33</v>
      </c>
      <c r="AX128" s="14" t="s">
        <v>71</v>
      </c>
      <c r="AY128" s="254" t="s">
        <v>141</v>
      </c>
    </row>
    <row r="129" s="14" customFormat="1">
      <c r="A129" s="14"/>
      <c r="B129" s="244"/>
      <c r="C129" s="245"/>
      <c r="D129" s="235" t="s">
        <v>152</v>
      </c>
      <c r="E129" s="246" t="s">
        <v>19</v>
      </c>
      <c r="F129" s="247" t="s">
        <v>340</v>
      </c>
      <c r="G129" s="245"/>
      <c r="H129" s="248">
        <v>7.0499999999999998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152</v>
      </c>
      <c r="AU129" s="254" t="s">
        <v>84</v>
      </c>
      <c r="AV129" s="14" t="s">
        <v>84</v>
      </c>
      <c r="AW129" s="14" t="s">
        <v>33</v>
      </c>
      <c r="AX129" s="14" t="s">
        <v>71</v>
      </c>
      <c r="AY129" s="254" t="s">
        <v>141</v>
      </c>
    </row>
    <row r="130" s="15" customFormat="1">
      <c r="A130" s="15"/>
      <c r="B130" s="255"/>
      <c r="C130" s="256"/>
      <c r="D130" s="235" t="s">
        <v>152</v>
      </c>
      <c r="E130" s="257" t="s">
        <v>19</v>
      </c>
      <c r="F130" s="258" t="s">
        <v>155</v>
      </c>
      <c r="G130" s="256"/>
      <c r="H130" s="259">
        <v>95.079999999999998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5" t="s">
        <v>152</v>
      </c>
      <c r="AU130" s="265" t="s">
        <v>84</v>
      </c>
      <c r="AV130" s="15" t="s">
        <v>148</v>
      </c>
      <c r="AW130" s="15" t="s">
        <v>33</v>
      </c>
      <c r="AX130" s="15" t="s">
        <v>78</v>
      </c>
      <c r="AY130" s="265" t="s">
        <v>141</v>
      </c>
    </row>
    <row r="131" s="14" customFormat="1">
      <c r="A131" s="14"/>
      <c r="B131" s="244"/>
      <c r="C131" s="245"/>
      <c r="D131" s="235" t="s">
        <v>152</v>
      </c>
      <c r="E131" s="245"/>
      <c r="F131" s="247" t="s">
        <v>764</v>
      </c>
      <c r="G131" s="245"/>
      <c r="H131" s="248">
        <v>0.029999999999999999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152</v>
      </c>
      <c r="AU131" s="254" t="s">
        <v>84</v>
      </c>
      <c r="AV131" s="14" t="s">
        <v>84</v>
      </c>
      <c r="AW131" s="14" t="s">
        <v>4</v>
      </c>
      <c r="AX131" s="14" t="s">
        <v>78</v>
      </c>
      <c r="AY131" s="254" t="s">
        <v>141</v>
      </c>
    </row>
    <row r="132" s="2" customFormat="1" ht="16.5" customHeight="1">
      <c r="A132" s="41"/>
      <c r="B132" s="42"/>
      <c r="C132" s="215" t="s">
        <v>187</v>
      </c>
      <c r="D132" s="215" t="s">
        <v>143</v>
      </c>
      <c r="E132" s="216" t="s">
        <v>421</v>
      </c>
      <c r="F132" s="217" t="s">
        <v>422</v>
      </c>
      <c r="G132" s="218" t="s">
        <v>165</v>
      </c>
      <c r="H132" s="219">
        <v>95.079999999999998</v>
      </c>
      <c r="I132" s="220"/>
      <c r="J132" s="221">
        <f>ROUND(I132*H132,2)</f>
        <v>0</v>
      </c>
      <c r="K132" s="217" t="s">
        <v>147</v>
      </c>
      <c r="L132" s="47"/>
      <c r="M132" s="222" t="s">
        <v>19</v>
      </c>
      <c r="N132" s="223" t="s">
        <v>43</v>
      </c>
      <c r="O132" s="87"/>
      <c r="P132" s="224">
        <f>O132*H132</f>
        <v>0</v>
      </c>
      <c r="Q132" s="224">
        <v>0.00088000000000000003</v>
      </c>
      <c r="R132" s="224">
        <f>Q132*H132</f>
        <v>0.083670400000000006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244</v>
      </c>
      <c r="AT132" s="226" t="s">
        <v>143</v>
      </c>
      <c r="AU132" s="226" t="s">
        <v>84</v>
      </c>
      <c r="AY132" s="20" t="s">
        <v>141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84</v>
      </c>
      <c r="BK132" s="227">
        <f>ROUND(I132*H132,2)</f>
        <v>0</v>
      </c>
      <c r="BL132" s="20" t="s">
        <v>244</v>
      </c>
      <c r="BM132" s="226" t="s">
        <v>765</v>
      </c>
    </row>
    <row r="133" s="2" customFormat="1">
      <c r="A133" s="41"/>
      <c r="B133" s="42"/>
      <c r="C133" s="43"/>
      <c r="D133" s="228" t="s">
        <v>150</v>
      </c>
      <c r="E133" s="43"/>
      <c r="F133" s="229" t="s">
        <v>424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150</v>
      </c>
      <c r="AU133" s="20" t="s">
        <v>84</v>
      </c>
    </row>
    <row r="134" s="13" customFormat="1">
      <c r="A134" s="13"/>
      <c r="B134" s="233"/>
      <c r="C134" s="234"/>
      <c r="D134" s="235" t="s">
        <v>152</v>
      </c>
      <c r="E134" s="236" t="s">
        <v>19</v>
      </c>
      <c r="F134" s="237" t="s">
        <v>762</v>
      </c>
      <c r="G134" s="234"/>
      <c r="H134" s="236" t="s">
        <v>19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152</v>
      </c>
      <c r="AU134" s="243" t="s">
        <v>84</v>
      </c>
      <c r="AV134" s="13" t="s">
        <v>78</v>
      </c>
      <c r="AW134" s="13" t="s">
        <v>33</v>
      </c>
      <c r="AX134" s="13" t="s">
        <v>71</v>
      </c>
      <c r="AY134" s="243" t="s">
        <v>141</v>
      </c>
    </row>
    <row r="135" s="14" customFormat="1">
      <c r="A135" s="14"/>
      <c r="B135" s="244"/>
      <c r="C135" s="245"/>
      <c r="D135" s="235" t="s">
        <v>152</v>
      </c>
      <c r="E135" s="246" t="s">
        <v>19</v>
      </c>
      <c r="F135" s="247" t="s">
        <v>340</v>
      </c>
      <c r="G135" s="245"/>
      <c r="H135" s="248">
        <v>7.0499999999999998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152</v>
      </c>
      <c r="AU135" s="254" t="s">
        <v>84</v>
      </c>
      <c r="AV135" s="14" t="s">
        <v>84</v>
      </c>
      <c r="AW135" s="14" t="s">
        <v>33</v>
      </c>
      <c r="AX135" s="14" t="s">
        <v>71</v>
      </c>
      <c r="AY135" s="254" t="s">
        <v>141</v>
      </c>
    </row>
    <row r="136" s="14" customFormat="1">
      <c r="A136" s="14"/>
      <c r="B136" s="244"/>
      <c r="C136" s="245"/>
      <c r="D136" s="235" t="s">
        <v>152</v>
      </c>
      <c r="E136" s="246" t="s">
        <v>19</v>
      </c>
      <c r="F136" s="247" t="s">
        <v>341</v>
      </c>
      <c r="G136" s="245"/>
      <c r="H136" s="248">
        <v>26.789999999999999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152</v>
      </c>
      <c r="AU136" s="254" t="s">
        <v>84</v>
      </c>
      <c r="AV136" s="14" t="s">
        <v>84</v>
      </c>
      <c r="AW136" s="14" t="s">
        <v>33</v>
      </c>
      <c r="AX136" s="14" t="s">
        <v>71</v>
      </c>
      <c r="AY136" s="254" t="s">
        <v>141</v>
      </c>
    </row>
    <row r="137" s="14" customFormat="1">
      <c r="A137" s="14"/>
      <c r="B137" s="244"/>
      <c r="C137" s="245"/>
      <c r="D137" s="235" t="s">
        <v>152</v>
      </c>
      <c r="E137" s="246" t="s">
        <v>19</v>
      </c>
      <c r="F137" s="247" t="s">
        <v>342</v>
      </c>
      <c r="G137" s="245"/>
      <c r="H137" s="248">
        <v>13.699999999999999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152</v>
      </c>
      <c r="AU137" s="254" t="s">
        <v>84</v>
      </c>
      <c r="AV137" s="14" t="s">
        <v>84</v>
      </c>
      <c r="AW137" s="14" t="s">
        <v>33</v>
      </c>
      <c r="AX137" s="14" t="s">
        <v>71</v>
      </c>
      <c r="AY137" s="254" t="s">
        <v>141</v>
      </c>
    </row>
    <row r="138" s="14" customFormat="1">
      <c r="A138" s="14"/>
      <c r="B138" s="244"/>
      <c r="C138" s="245"/>
      <c r="D138" s="235" t="s">
        <v>152</v>
      </c>
      <c r="E138" s="246" t="s">
        <v>19</v>
      </c>
      <c r="F138" s="247" t="s">
        <v>342</v>
      </c>
      <c r="G138" s="245"/>
      <c r="H138" s="248">
        <v>13.699999999999999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152</v>
      </c>
      <c r="AU138" s="254" t="s">
        <v>84</v>
      </c>
      <c r="AV138" s="14" t="s">
        <v>84</v>
      </c>
      <c r="AW138" s="14" t="s">
        <v>33</v>
      </c>
      <c r="AX138" s="14" t="s">
        <v>71</v>
      </c>
      <c r="AY138" s="254" t="s">
        <v>141</v>
      </c>
    </row>
    <row r="139" s="14" customFormat="1">
      <c r="A139" s="14"/>
      <c r="B139" s="244"/>
      <c r="C139" s="245"/>
      <c r="D139" s="235" t="s">
        <v>152</v>
      </c>
      <c r="E139" s="246" t="s">
        <v>19</v>
      </c>
      <c r="F139" s="247" t="s">
        <v>341</v>
      </c>
      <c r="G139" s="245"/>
      <c r="H139" s="248">
        <v>26.789999999999999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152</v>
      </c>
      <c r="AU139" s="254" t="s">
        <v>84</v>
      </c>
      <c r="AV139" s="14" t="s">
        <v>84</v>
      </c>
      <c r="AW139" s="14" t="s">
        <v>33</v>
      </c>
      <c r="AX139" s="14" t="s">
        <v>71</v>
      </c>
      <c r="AY139" s="254" t="s">
        <v>141</v>
      </c>
    </row>
    <row r="140" s="14" customFormat="1">
      <c r="A140" s="14"/>
      <c r="B140" s="244"/>
      <c r="C140" s="245"/>
      <c r="D140" s="235" t="s">
        <v>152</v>
      </c>
      <c r="E140" s="246" t="s">
        <v>19</v>
      </c>
      <c r="F140" s="247" t="s">
        <v>340</v>
      </c>
      <c r="G140" s="245"/>
      <c r="H140" s="248">
        <v>7.0499999999999998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152</v>
      </c>
      <c r="AU140" s="254" t="s">
        <v>84</v>
      </c>
      <c r="AV140" s="14" t="s">
        <v>84</v>
      </c>
      <c r="AW140" s="14" t="s">
        <v>33</v>
      </c>
      <c r="AX140" s="14" t="s">
        <v>71</v>
      </c>
      <c r="AY140" s="254" t="s">
        <v>141</v>
      </c>
    </row>
    <row r="141" s="15" customFormat="1">
      <c r="A141" s="15"/>
      <c r="B141" s="255"/>
      <c r="C141" s="256"/>
      <c r="D141" s="235" t="s">
        <v>152</v>
      </c>
      <c r="E141" s="257" t="s">
        <v>19</v>
      </c>
      <c r="F141" s="258" t="s">
        <v>155</v>
      </c>
      <c r="G141" s="256"/>
      <c r="H141" s="259">
        <v>95.079999999999998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5" t="s">
        <v>152</v>
      </c>
      <c r="AU141" s="265" t="s">
        <v>84</v>
      </c>
      <c r="AV141" s="15" t="s">
        <v>148</v>
      </c>
      <c r="AW141" s="15" t="s">
        <v>33</v>
      </c>
      <c r="AX141" s="15" t="s">
        <v>78</v>
      </c>
      <c r="AY141" s="265" t="s">
        <v>141</v>
      </c>
    </row>
    <row r="142" s="2" customFormat="1" ht="24.15" customHeight="1">
      <c r="A142" s="41"/>
      <c r="B142" s="42"/>
      <c r="C142" s="284" t="s">
        <v>200</v>
      </c>
      <c r="D142" s="284" t="s">
        <v>395</v>
      </c>
      <c r="E142" s="285" t="s">
        <v>766</v>
      </c>
      <c r="F142" s="286" t="s">
        <v>767</v>
      </c>
      <c r="G142" s="287" t="s">
        <v>165</v>
      </c>
      <c r="H142" s="288">
        <v>110.816</v>
      </c>
      <c r="I142" s="289"/>
      <c r="J142" s="290">
        <f>ROUND(I142*H142,2)</f>
        <v>0</v>
      </c>
      <c r="K142" s="286" t="s">
        <v>147</v>
      </c>
      <c r="L142" s="291"/>
      <c r="M142" s="292" t="s">
        <v>19</v>
      </c>
      <c r="N142" s="293" t="s">
        <v>43</v>
      </c>
      <c r="O142" s="87"/>
      <c r="P142" s="224">
        <f>O142*H142</f>
        <v>0</v>
      </c>
      <c r="Q142" s="224">
        <v>0.0066</v>
      </c>
      <c r="R142" s="224">
        <f>Q142*H142</f>
        <v>0.73138559999999997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418</v>
      </c>
      <c r="AT142" s="226" t="s">
        <v>395</v>
      </c>
      <c r="AU142" s="226" t="s">
        <v>84</v>
      </c>
      <c r="AY142" s="20" t="s">
        <v>141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84</v>
      </c>
      <c r="BK142" s="227">
        <f>ROUND(I142*H142,2)</f>
        <v>0</v>
      </c>
      <c r="BL142" s="20" t="s">
        <v>244</v>
      </c>
      <c r="BM142" s="226" t="s">
        <v>768</v>
      </c>
    </row>
    <row r="143" s="13" customFormat="1">
      <c r="A143" s="13"/>
      <c r="B143" s="233"/>
      <c r="C143" s="234"/>
      <c r="D143" s="235" t="s">
        <v>152</v>
      </c>
      <c r="E143" s="236" t="s">
        <v>19</v>
      </c>
      <c r="F143" s="237" t="s">
        <v>762</v>
      </c>
      <c r="G143" s="234"/>
      <c r="H143" s="236" t="s">
        <v>19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152</v>
      </c>
      <c r="AU143" s="243" t="s">
        <v>84</v>
      </c>
      <c r="AV143" s="13" t="s">
        <v>78</v>
      </c>
      <c r="AW143" s="13" t="s">
        <v>33</v>
      </c>
      <c r="AX143" s="13" t="s">
        <v>71</v>
      </c>
      <c r="AY143" s="243" t="s">
        <v>141</v>
      </c>
    </row>
    <row r="144" s="14" customFormat="1">
      <c r="A144" s="14"/>
      <c r="B144" s="244"/>
      <c r="C144" s="245"/>
      <c r="D144" s="235" t="s">
        <v>152</v>
      </c>
      <c r="E144" s="246" t="s">
        <v>19</v>
      </c>
      <c r="F144" s="247" t="s">
        <v>340</v>
      </c>
      <c r="G144" s="245"/>
      <c r="H144" s="248">
        <v>7.0499999999999998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152</v>
      </c>
      <c r="AU144" s="254" t="s">
        <v>84</v>
      </c>
      <c r="AV144" s="14" t="s">
        <v>84</v>
      </c>
      <c r="AW144" s="14" t="s">
        <v>33</v>
      </c>
      <c r="AX144" s="14" t="s">
        <v>71</v>
      </c>
      <c r="AY144" s="254" t="s">
        <v>141</v>
      </c>
    </row>
    <row r="145" s="14" customFormat="1">
      <c r="A145" s="14"/>
      <c r="B145" s="244"/>
      <c r="C145" s="245"/>
      <c r="D145" s="235" t="s">
        <v>152</v>
      </c>
      <c r="E145" s="246" t="s">
        <v>19</v>
      </c>
      <c r="F145" s="247" t="s">
        <v>341</v>
      </c>
      <c r="G145" s="245"/>
      <c r="H145" s="248">
        <v>26.789999999999999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152</v>
      </c>
      <c r="AU145" s="254" t="s">
        <v>84</v>
      </c>
      <c r="AV145" s="14" t="s">
        <v>84</v>
      </c>
      <c r="AW145" s="14" t="s">
        <v>33</v>
      </c>
      <c r="AX145" s="14" t="s">
        <v>71</v>
      </c>
      <c r="AY145" s="254" t="s">
        <v>141</v>
      </c>
    </row>
    <row r="146" s="14" customFormat="1">
      <c r="A146" s="14"/>
      <c r="B146" s="244"/>
      <c r="C146" s="245"/>
      <c r="D146" s="235" t="s">
        <v>152</v>
      </c>
      <c r="E146" s="246" t="s">
        <v>19</v>
      </c>
      <c r="F146" s="247" t="s">
        <v>342</v>
      </c>
      <c r="G146" s="245"/>
      <c r="H146" s="248">
        <v>13.699999999999999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152</v>
      </c>
      <c r="AU146" s="254" t="s">
        <v>84</v>
      </c>
      <c r="AV146" s="14" t="s">
        <v>84</v>
      </c>
      <c r="AW146" s="14" t="s">
        <v>33</v>
      </c>
      <c r="AX146" s="14" t="s">
        <v>71</v>
      </c>
      <c r="AY146" s="254" t="s">
        <v>141</v>
      </c>
    </row>
    <row r="147" s="14" customFormat="1">
      <c r="A147" s="14"/>
      <c r="B147" s="244"/>
      <c r="C147" s="245"/>
      <c r="D147" s="235" t="s">
        <v>152</v>
      </c>
      <c r="E147" s="246" t="s">
        <v>19</v>
      </c>
      <c r="F147" s="247" t="s">
        <v>342</v>
      </c>
      <c r="G147" s="245"/>
      <c r="H147" s="248">
        <v>13.699999999999999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152</v>
      </c>
      <c r="AU147" s="254" t="s">
        <v>84</v>
      </c>
      <c r="AV147" s="14" t="s">
        <v>84</v>
      </c>
      <c r="AW147" s="14" t="s">
        <v>33</v>
      </c>
      <c r="AX147" s="14" t="s">
        <v>71</v>
      </c>
      <c r="AY147" s="254" t="s">
        <v>141</v>
      </c>
    </row>
    <row r="148" s="14" customFormat="1">
      <c r="A148" s="14"/>
      <c r="B148" s="244"/>
      <c r="C148" s="245"/>
      <c r="D148" s="235" t="s">
        <v>152</v>
      </c>
      <c r="E148" s="246" t="s">
        <v>19</v>
      </c>
      <c r="F148" s="247" t="s">
        <v>341</v>
      </c>
      <c r="G148" s="245"/>
      <c r="H148" s="248">
        <v>26.789999999999999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152</v>
      </c>
      <c r="AU148" s="254" t="s">
        <v>84</v>
      </c>
      <c r="AV148" s="14" t="s">
        <v>84</v>
      </c>
      <c r="AW148" s="14" t="s">
        <v>33</v>
      </c>
      <c r="AX148" s="14" t="s">
        <v>71</v>
      </c>
      <c r="AY148" s="254" t="s">
        <v>141</v>
      </c>
    </row>
    <row r="149" s="14" customFormat="1">
      <c r="A149" s="14"/>
      <c r="B149" s="244"/>
      <c r="C149" s="245"/>
      <c r="D149" s="235" t="s">
        <v>152</v>
      </c>
      <c r="E149" s="246" t="s">
        <v>19</v>
      </c>
      <c r="F149" s="247" t="s">
        <v>340</v>
      </c>
      <c r="G149" s="245"/>
      <c r="H149" s="248">
        <v>7.0499999999999998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152</v>
      </c>
      <c r="AU149" s="254" t="s">
        <v>84</v>
      </c>
      <c r="AV149" s="14" t="s">
        <v>84</v>
      </c>
      <c r="AW149" s="14" t="s">
        <v>33</v>
      </c>
      <c r="AX149" s="14" t="s">
        <v>71</v>
      </c>
      <c r="AY149" s="254" t="s">
        <v>141</v>
      </c>
    </row>
    <row r="150" s="15" customFormat="1">
      <c r="A150" s="15"/>
      <c r="B150" s="255"/>
      <c r="C150" s="256"/>
      <c r="D150" s="235" t="s">
        <v>152</v>
      </c>
      <c r="E150" s="257" t="s">
        <v>19</v>
      </c>
      <c r="F150" s="258" t="s">
        <v>155</v>
      </c>
      <c r="G150" s="256"/>
      <c r="H150" s="259">
        <v>95.079999999999998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152</v>
      </c>
      <c r="AU150" s="265" t="s">
        <v>84</v>
      </c>
      <c r="AV150" s="15" t="s">
        <v>148</v>
      </c>
      <c r="AW150" s="15" t="s">
        <v>33</v>
      </c>
      <c r="AX150" s="15" t="s">
        <v>78</v>
      </c>
      <c r="AY150" s="265" t="s">
        <v>141</v>
      </c>
    </row>
    <row r="151" s="14" customFormat="1">
      <c r="A151" s="14"/>
      <c r="B151" s="244"/>
      <c r="C151" s="245"/>
      <c r="D151" s="235" t="s">
        <v>152</v>
      </c>
      <c r="E151" s="245"/>
      <c r="F151" s="247" t="s">
        <v>769</v>
      </c>
      <c r="G151" s="245"/>
      <c r="H151" s="248">
        <v>110.816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152</v>
      </c>
      <c r="AU151" s="254" t="s">
        <v>84</v>
      </c>
      <c r="AV151" s="14" t="s">
        <v>84</v>
      </c>
      <c r="AW151" s="14" t="s">
        <v>4</v>
      </c>
      <c r="AX151" s="14" t="s">
        <v>78</v>
      </c>
      <c r="AY151" s="254" t="s">
        <v>141</v>
      </c>
    </row>
    <row r="152" s="2" customFormat="1" ht="24.15" customHeight="1">
      <c r="A152" s="41"/>
      <c r="B152" s="42"/>
      <c r="C152" s="215" t="s">
        <v>206</v>
      </c>
      <c r="D152" s="215" t="s">
        <v>143</v>
      </c>
      <c r="E152" s="216" t="s">
        <v>482</v>
      </c>
      <c r="F152" s="217" t="s">
        <v>483</v>
      </c>
      <c r="G152" s="218" t="s">
        <v>203</v>
      </c>
      <c r="H152" s="219">
        <v>0.84499999999999997</v>
      </c>
      <c r="I152" s="220"/>
      <c r="J152" s="221">
        <f>ROUND(I152*H152,2)</f>
        <v>0</v>
      </c>
      <c r="K152" s="217" t="s">
        <v>147</v>
      </c>
      <c r="L152" s="47"/>
      <c r="M152" s="222" t="s">
        <v>19</v>
      </c>
      <c r="N152" s="223" t="s">
        <v>43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244</v>
      </c>
      <c r="AT152" s="226" t="s">
        <v>143</v>
      </c>
      <c r="AU152" s="226" t="s">
        <v>84</v>
      </c>
      <c r="AY152" s="20" t="s">
        <v>141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84</v>
      </c>
      <c r="BK152" s="227">
        <f>ROUND(I152*H152,2)</f>
        <v>0</v>
      </c>
      <c r="BL152" s="20" t="s">
        <v>244</v>
      </c>
      <c r="BM152" s="226" t="s">
        <v>770</v>
      </c>
    </row>
    <row r="153" s="2" customFormat="1">
      <c r="A153" s="41"/>
      <c r="B153" s="42"/>
      <c r="C153" s="43"/>
      <c r="D153" s="228" t="s">
        <v>150</v>
      </c>
      <c r="E153" s="43"/>
      <c r="F153" s="229" t="s">
        <v>485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150</v>
      </c>
      <c r="AU153" s="20" t="s">
        <v>84</v>
      </c>
    </row>
    <row r="154" s="12" customFormat="1" ht="22.8" customHeight="1">
      <c r="A154" s="12"/>
      <c r="B154" s="199"/>
      <c r="C154" s="200"/>
      <c r="D154" s="201" t="s">
        <v>70</v>
      </c>
      <c r="E154" s="213" t="s">
        <v>272</v>
      </c>
      <c r="F154" s="213" t="s">
        <v>273</v>
      </c>
      <c r="G154" s="200"/>
      <c r="H154" s="200"/>
      <c r="I154" s="203"/>
      <c r="J154" s="214">
        <f>BK154</f>
        <v>0</v>
      </c>
      <c r="K154" s="200"/>
      <c r="L154" s="205"/>
      <c r="M154" s="206"/>
      <c r="N154" s="207"/>
      <c r="O154" s="207"/>
      <c r="P154" s="208">
        <f>SUM(P155:P176)</f>
        <v>0</v>
      </c>
      <c r="Q154" s="207"/>
      <c r="R154" s="208">
        <f>SUM(R155:R176)</f>
        <v>0.12740604</v>
      </c>
      <c r="S154" s="207"/>
      <c r="T154" s="209">
        <f>SUM(T155:T176)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0" t="s">
        <v>84</v>
      </c>
      <c r="AT154" s="211" t="s">
        <v>70</v>
      </c>
      <c r="AU154" s="211" t="s">
        <v>78</v>
      </c>
      <c r="AY154" s="210" t="s">
        <v>141</v>
      </c>
      <c r="BK154" s="212">
        <f>SUM(BK155:BK176)</f>
        <v>0</v>
      </c>
    </row>
    <row r="155" s="2" customFormat="1" ht="16.5" customHeight="1">
      <c r="A155" s="41"/>
      <c r="B155" s="42"/>
      <c r="C155" s="215" t="s">
        <v>160</v>
      </c>
      <c r="D155" s="215" t="s">
        <v>143</v>
      </c>
      <c r="E155" s="216" t="s">
        <v>771</v>
      </c>
      <c r="F155" s="217" t="s">
        <v>772</v>
      </c>
      <c r="G155" s="218" t="s">
        <v>146</v>
      </c>
      <c r="H155" s="219">
        <v>51.506</v>
      </c>
      <c r="I155" s="220"/>
      <c r="J155" s="221">
        <f>ROUND(I155*H155,2)</f>
        <v>0</v>
      </c>
      <c r="K155" s="217" t="s">
        <v>147</v>
      </c>
      <c r="L155" s="47"/>
      <c r="M155" s="222" t="s">
        <v>19</v>
      </c>
      <c r="N155" s="223" t="s">
        <v>43</v>
      </c>
      <c r="O155" s="87"/>
      <c r="P155" s="224">
        <f>O155*H155</f>
        <v>0</v>
      </c>
      <c r="Q155" s="224">
        <v>0</v>
      </c>
      <c r="R155" s="224">
        <f>Q155*H155</f>
        <v>0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244</v>
      </c>
      <c r="AT155" s="226" t="s">
        <v>143</v>
      </c>
      <c r="AU155" s="226" t="s">
        <v>84</v>
      </c>
      <c r="AY155" s="20" t="s">
        <v>141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84</v>
      </c>
      <c r="BK155" s="227">
        <f>ROUND(I155*H155,2)</f>
        <v>0</v>
      </c>
      <c r="BL155" s="20" t="s">
        <v>244</v>
      </c>
      <c r="BM155" s="226" t="s">
        <v>773</v>
      </c>
    </row>
    <row r="156" s="2" customFormat="1">
      <c r="A156" s="41"/>
      <c r="B156" s="42"/>
      <c r="C156" s="43"/>
      <c r="D156" s="228" t="s">
        <v>150</v>
      </c>
      <c r="E156" s="43"/>
      <c r="F156" s="229" t="s">
        <v>774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150</v>
      </c>
      <c r="AU156" s="20" t="s">
        <v>84</v>
      </c>
    </row>
    <row r="157" s="13" customFormat="1">
      <c r="A157" s="13"/>
      <c r="B157" s="233"/>
      <c r="C157" s="234"/>
      <c r="D157" s="235" t="s">
        <v>152</v>
      </c>
      <c r="E157" s="236" t="s">
        <v>19</v>
      </c>
      <c r="F157" s="237" t="s">
        <v>580</v>
      </c>
      <c r="G157" s="234"/>
      <c r="H157" s="236" t="s">
        <v>19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152</v>
      </c>
      <c r="AU157" s="243" t="s">
        <v>84</v>
      </c>
      <c r="AV157" s="13" t="s">
        <v>78</v>
      </c>
      <c r="AW157" s="13" t="s">
        <v>33</v>
      </c>
      <c r="AX157" s="13" t="s">
        <v>71</v>
      </c>
      <c r="AY157" s="243" t="s">
        <v>141</v>
      </c>
    </row>
    <row r="158" s="13" customFormat="1">
      <c r="A158" s="13"/>
      <c r="B158" s="233"/>
      <c r="C158" s="234"/>
      <c r="D158" s="235" t="s">
        <v>152</v>
      </c>
      <c r="E158" s="236" t="s">
        <v>19</v>
      </c>
      <c r="F158" s="237" t="s">
        <v>775</v>
      </c>
      <c r="G158" s="234"/>
      <c r="H158" s="236" t="s">
        <v>19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152</v>
      </c>
      <c r="AU158" s="243" t="s">
        <v>84</v>
      </c>
      <c r="AV158" s="13" t="s">
        <v>78</v>
      </c>
      <c r="AW158" s="13" t="s">
        <v>33</v>
      </c>
      <c r="AX158" s="13" t="s">
        <v>71</v>
      </c>
      <c r="AY158" s="243" t="s">
        <v>141</v>
      </c>
    </row>
    <row r="159" s="14" customFormat="1">
      <c r="A159" s="14"/>
      <c r="B159" s="244"/>
      <c r="C159" s="245"/>
      <c r="D159" s="235" t="s">
        <v>152</v>
      </c>
      <c r="E159" s="246" t="s">
        <v>19</v>
      </c>
      <c r="F159" s="247" t="s">
        <v>358</v>
      </c>
      <c r="G159" s="245"/>
      <c r="H159" s="248">
        <v>39.619999999999997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152</v>
      </c>
      <c r="AU159" s="254" t="s">
        <v>84</v>
      </c>
      <c r="AV159" s="14" t="s">
        <v>84</v>
      </c>
      <c r="AW159" s="14" t="s">
        <v>33</v>
      </c>
      <c r="AX159" s="14" t="s">
        <v>71</v>
      </c>
      <c r="AY159" s="254" t="s">
        <v>141</v>
      </c>
    </row>
    <row r="160" s="15" customFormat="1">
      <c r="A160" s="15"/>
      <c r="B160" s="255"/>
      <c r="C160" s="256"/>
      <c r="D160" s="235" t="s">
        <v>152</v>
      </c>
      <c r="E160" s="257" t="s">
        <v>19</v>
      </c>
      <c r="F160" s="258" t="s">
        <v>155</v>
      </c>
      <c r="G160" s="256"/>
      <c r="H160" s="259">
        <v>39.619999999999997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152</v>
      </c>
      <c r="AU160" s="265" t="s">
        <v>84</v>
      </c>
      <c r="AV160" s="15" t="s">
        <v>148</v>
      </c>
      <c r="AW160" s="15" t="s">
        <v>33</v>
      </c>
      <c r="AX160" s="15" t="s">
        <v>78</v>
      </c>
      <c r="AY160" s="265" t="s">
        <v>141</v>
      </c>
    </row>
    <row r="161" s="14" customFormat="1">
      <c r="A161" s="14"/>
      <c r="B161" s="244"/>
      <c r="C161" s="245"/>
      <c r="D161" s="235" t="s">
        <v>152</v>
      </c>
      <c r="E161" s="245"/>
      <c r="F161" s="247" t="s">
        <v>776</v>
      </c>
      <c r="G161" s="245"/>
      <c r="H161" s="248">
        <v>51.506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152</v>
      </c>
      <c r="AU161" s="254" t="s">
        <v>84</v>
      </c>
      <c r="AV161" s="14" t="s">
        <v>84</v>
      </c>
      <c r="AW161" s="14" t="s">
        <v>4</v>
      </c>
      <c r="AX161" s="14" t="s">
        <v>78</v>
      </c>
      <c r="AY161" s="254" t="s">
        <v>141</v>
      </c>
    </row>
    <row r="162" s="2" customFormat="1" ht="16.5" customHeight="1">
      <c r="A162" s="41"/>
      <c r="B162" s="42"/>
      <c r="C162" s="284" t="s">
        <v>217</v>
      </c>
      <c r="D162" s="284" t="s">
        <v>395</v>
      </c>
      <c r="E162" s="285" t="s">
        <v>606</v>
      </c>
      <c r="F162" s="286" t="s">
        <v>607</v>
      </c>
      <c r="G162" s="287" t="s">
        <v>165</v>
      </c>
      <c r="H162" s="288">
        <v>30.904</v>
      </c>
      <c r="I162" s="289"/>
      <c r="J162" s="290">
        <f>ROUND(I162*H162,2)</f>
        <v>0</v>
      </c>
      <c r="K162" s="286" t="s">
        <v>147</v>
      </c>
      <c r="L162" s="291"/>
      <c r="M162" s="292" t="s">
        <v>19</v>
      </c>
      <c r="N162" s="293" t="s">
        <v>43</v>
      </c>
      <c r="O162" s="87"/>
      <c r="P162" s="224">
        <f>O162*H162</f>
        <v>0</v>
      </c>
      <c r="Q162" s="224">
        <v>0.0039100000000000003</v>
      </c>
      <c r="R162" s="224">
        <f>Q162*H162</f>
        <v>0.12083464000000001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418</v>
      </c>
      <c r="AT162" s="226" t="s">
        <v>395</v>
      </c>
      <c r="AU162" s="226" t="s">
        <v>84</v>
      </c>
      <c r="AY162" s="20" t="s">
        <v>141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84</v>
      </c>
      <c r="BK162" s="227">
        <f>ROUND(I162*H162,2)</f>
        <v>0</v>
      </c>
      <c r="BL162" s="20" t="s">
        <v>244</v>
      </c>
      <c r="BM162" s="226" t="s">
        <v>777</v>
      </c>
    </row>
    <row r="163" s="13" customFormat="1">
      <c r="A163" s="13"/>
      <c r="B163" s="233"/>
      <c r="C163" s="234"/>
      <c r="D163" s="235" t="s">
        <v>152</v>
      </c>
      <c r="E163" s="236" t="s">
        <v>19</v>
      </c>
      <c r="F163" s="237" t="s">
        <v>580</v>
      </c>
      <c r="G163" s="234"/>
      <c r="H163" s="236" t="s">
        <v>19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152</v>
      </c>
      <c r="AU163" s="243" t="s">
        <v>84</v>
      </c>
      <c r="AV163" s="13" t="s">
        <v>78</v>
      </c>
      <c r="AW163" s="13" t="s">
        <v>33</v>
      </c>
      <c r="AX163" s="13" t="s">
        <v>71</v>
      </c>
      <c r="AY163" s="243" t="s">
        <v>141</v>
      </c>
    </row>
    <row r="164" s="13" customFormat="1">
      <c r="A164" s="13"/>
      <c r="B164" s="233"/>
      <c r="C164" s="234"/>
      <c r="D164" s="235" t="s">
        <v>152</v>
      </c>
      <c r="E164" s="236" t="s">
        <v>19</v>
      </c>
      <c r="F164" s="237" t="s">
        <v>775</v>
      </c>
      <c r="G164" s="234"/>
      <c r="H164" s="236" t="s">
        <v>19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152</v>
      </c>
      <c r="AU164" s="243" t="s">
        <v>84</v>
      </c>
      <c r="AV164" s="13" t="s">
        <v>78</v>
      </c>
      <c r="AW164" s="13" t="s">
        <v>33</v>
      </c>
      <c r="AX164" s="13" t="s">
        <v>71</v>
      </c>
      <c r="AY164" s="243" t="s">
        <v>141</v>
      </c>
    </row>
    <row r="165" s="14" customFormat="1">
      <c r="A165" s="14"/>
      <c r="B165" s="244"/>
      <c r="C165" s="245"/>
      <c r="D165" s="235" t="s">
        <v>152</v>
      </c>
      <c r="E165" s="246" t="s">
        <v>19</v>
      </c>
      <c r="F165" s="247" t="s">
        <v>778</v>
      </c>
      <c r="G165" s="245"/>
      <c r="H165" s="248">
        <v>23.771999999999998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152</v>
      </c>
      <c r="AU165" s="254" t="s">
        <v>84</v>
      </c>
      <c r="AV165" s="14" t="s">
        <v>84</v>
      </c>
      <c r="AW165" s="14" t="s">
        <v>33</v>
      </c>
      <c r="AX165" s="14" t="s">
        <v>71</v>
      </c>
      <c r="AY165" s="254" t="s">
        <v>141</v>
      </c>
    </row>
    <row r="166" s="15" customFormat="1">
      <c r="A166" s="15"/>
      <c r="B166" s="255"/>
      <c r="C166" s="256"/>
      <c r="D166" s="235" t="s">
        <v>152</v>
      </c>
      <c r="E166" s="257" t="s">
        <v>19</v>
      </c>
      <c r="F166" s="258" t="s">
        <v>155</v>
      </c>
      <c r="G166" s="256"/>
      <c r="H166" s="259">
        <v>23.771999999999998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5" t="s">
        <v>152</v>
      </c>
      <c r="AU166" s="265" t="s">
        <v>84</v>
      </c>
      <c r="AV166" s="15" t="s">
        <v>148</v>
      </c>
      <c r="AW166" s="15" t="s">
        <v>33</v>
      </c>
      <c r="AX166" s="15" t="s">
        <v>78</v>
      </c>
      <c r="AY166" s="265" t="s">
        <v>141</v>
      </c>
    </row>
    <row r="167" s="14" customFormat="1">
      <c r="A167" s="14"/>
      <c r="B167" s="244"/>
      <c r="C167" s="245"/>
      <c r="D167" s="235" t="s">
        <v>152</v>
      </c>
      <c r="E167" s="245"/>
      <c r="F167" s="247" t="s">
        <v>779</v>
      </c>
      <c r="G167" s="245"/>
      <c r="H167" s="248">
        <v>30.904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152</v>
      </c>
      <c r="AU167" s="254" t="s">
        <v>84</v>
      </c>
      <c r="AV167" s="14" t="s">
        <v>84</v>
      </c>
      <c r="AW167" s="14" t="s">
        <v>4</v>
      </c>
      <c r="AX167" s="14" t="s">
        <v>78</v>
      </c>
      <c r="AY167" s="254" t="s">
        <v>141</v>
      </c>
    </row>
    <row r="168" s="2" customFormat="1" ht="24.15" customHeight="1">
      <c r="A168" s="41"/>
      <c r="B168" s="42"/>
      <c r="C168" s="215" t="s">
        <v>224</v>
      </c>
      <c r="D168" s="215" t="s">
        <v>143</v>
      </c>
      <c r="E168" s="216" t="s">
        <v>780</v>
      </c>
      <c r="F168" s="217" t="s">
        <v>781</v>
      </c>
      <c r="G168" s="218" t="s">
        <v>146</v>
      </c>
      <c r="H168" s="219">
        <v>3.1899999999999999</v>
      </c>
      <c r="I168" s="220"/>
      <c r="J168" s="221">
        <f>ROUND(I168*H168,2)</f>
        <v>0</v>
      </c>
      <c r="K168" s="217" t="s">
        <v>147</v>
      </c>
      <c r="L168" s="47"/>
      <c r="M168" s="222" t="s">
        <v>19</v>
      </c>
      <c r="N168" s="223" t="s">
        <v>43</v>
      </c>
      <c r="O168" s="87"/>
      <c r="P168" s="224">
        <f>O168*H168</f>
        <v>0</v>
      </c>
      <c r="Q168" s="224">
        <v>0.0020600000000000002</v>
      </c>
      <c r="R168" s="224">
        <f>Q168*H168</f>
        <v>0.0065714000000000007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244</v>
      </c>
      <c r="AT168" s="226" t="s">
        <v>143</v>
      </c>
      <c r="AU168" s="226" t="s">
        <v>84</v>
      </c>
      <c r="AY168" s="20" t="s">
        <v>141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84</v>
      </c>
      <c r="BK168" s="227">
        <f>ROUND(I168*H168,2)</f>
        <v>0</v>
      </c>
      <c r="BL168" s="20" t="s">
        <v>244</v>
      </c>
      <c r="BM168" s="226" t="s">
        <v>782</v>
      </c>
    </row>
    <row r="169" s="2" customFormat="1">
      <c r="A169" s="41"/>
      <c r="B169" s="42"/>
      <c r="C169" s="43"/>
      <c r="D169" s="228" t="s">
        <v>150</v>
      </c>
      <c r="E169" s="43"/>
      <c r="F169" s="229" t="s">
        <v>783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150</v>
      </c>
      <c r="AU169" s="20" t="s">
        <v>84</v>
      </c>
    </row>
    <row r="170" s="13" customFormat="1">
      <c r="A170" s="13"/>
      <c r="B170" s="233"/>
      <c r="C170" s="234"/>
      <c r="D170" s="235" t="s">
        <v>152</v>
      </c>
      <c r="E170" s="236" t="s">
        <v>19</v>
      </c>
      <c r="F170" s="237" t="s">
        <v>580</v>
      </c>
      <c r="G170" s="234"/>
      <c r="H170" s="236" t="s">
        <v>19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152</v>
      </c>
      <c r="AU170" s="243" t="s">
        <v>84</v>
      </c>
      <c r="AV170" s="13" t="s">
        <v>78</v>
      </c>
      <c r="AW170" s="13" t="s">
        <v>33</v>
      </c>
      <c r="AX170" s="13" t="s">
        <v>71</v>
      </c>
      <c r="AY170" s="243" t="s">
        <v>141</v>
      </c>
    </row>
    <row r="171" s="13" customFormat="1">
      <c r="A171" s="13"/>
      <c r="B171" s="233"/>
      <c r="C171" s="234"/>
      <c r="D171" s="235" t="s">
        <v>152</v>
      </c>
      <c r="E171" s="236" t="s">
        <v>19</v>
      </c>
      <c r="F171" s="237" t="s">
        <v>784</v>
      </c>
      <c r="G171" s="234"/>
      <c r="H171" s="236" t="s">
        <v>19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152</v>
      </c>
      <c r="AU171" s="243" t="s">
        <v>84</v>
      </c>
      <c r="AV171" s="13" t="s">
        <v>78</v>
      </c>
      <c r="AW171" s="13" t="s">
        <v>33</v>
      </c>
      <c r="AX171" s="13" t="s">
        <v>71</v>
      </c>
      <c r="AY171" s="243" t="s">
        <v>141</v>
      </c>
    </row>
    <row r="172" s="14" customFormat="1">
      <c r="A172" s="14"/>
      <c r="B172" s="244"/>
      <c r="C172" s="245"/>
      <c r="D172" s="235" t="s">
        <v>152</v>
      </c>
      <c r="E172" s="246" t="s">
        <v>19</v>
      </c>
      <c r="F172" s="247" t="s">
        <v>785</v>
      </c>
      <c r="G172" s="245"/>
      <c r="H172" s="248">
        <v>2.8999999999999999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152</v>
      </c>
      <c r="AU172" s="254" t="s">
        <v>84</v>
      </c>
      <c r="AV172" s="14" t="s">
        <v>84</v>
      </c>
      <c r="AW172" s="14" t="s">
        <v>33</v>
      </c>
      <c r="AX172" s="14" t="s">
        <v>71</v>
      </c>
      <c r="AY172" s="254" t="s">
        <v>141</v>
      </c>
    </row>
    <row r="173" s="15" customFormat="1">
      <c r="A173" s="15"/>
      <c r="B173" s="255"/>
      <c r="C173" s="256"/>
      <c r="D173" s="235" t="s">
        <v>152</v>
      </c>
      <c r="E173" s="257" t="s">
        <v>19</v>
      </c>
      <c r="F173" s="258" t="s">
        <v>155</v>
      </c>
      <c r="G173" s="256"/>
      <c r="H173" s="259">
        <v>2.8999999999999999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5" t="s">
        <v>152</v>
      </c>
      <c r="AU173" s="265" t="s">
        <v>84</v>
      </c>
      <c r="AV173" s="15" t="s">
        <v>148</v>
      </c>
      <c r="AW173" s="15" t="s">
        <v>33</v>
      </c>
      <c r="AX173" s="15" t="s">
        <v>78</v>
      </c>
      <c r="AY173" s="265" t="s">
        <v>141</v>
      </c>
    </row>
    <row r="174" s="14" customFormat="1">
      <c r="A174" s="14"/>
      <c r="B174" s="244"/>
      <c r="C174" s="245"/>
      <c r="D174" s="235" t="s">
        <v>152</v>
      </c>
      <c r="E174" s="245"/>
      <c r="F174" s="247" t="s">
        <v>786</v>
      </c>
      <c r="G174" s="245"/>
      <c r="H174" s="248">
        <v>3.1899999999999999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152</v>
      </c>
      <c r="AU174" s="254" t="s">
        <v>84</v>
      </c>
      <c r="AV174" s="14" t="s">
        <v>84</v>
      </c>
      <c r="AW174" s="14" t="s">
        <v>4</v>
      </c>
      <c r="AX174" s="14" t="s">
        <v>78</v>
      </c>
      <c r="AY174" s="254" t="s">
        <v>141</v>
      </c>
    </row>
    <row r="175" s="2" customFormat="1" ht="24.15" customHeight="1">
      <c r="A175" s="41"/>
      <c r="B175" s="42"/>
      <c r="C175" s="215" t="s">
        <v>8</v>
      </c>
      <c r="D175" s="215" t="s">
        <v>143</v>
      </c>
      <c r="E175" s="216" t="s">
        <v>622</v>
      </c>
      <c r="F175" s="217" t="s">
        <v>623</v>
      </c>
      <c r="G175" s="218" t="s">
        <v>203</v>
      </c>
      <c r="H175" s="219">
        <v>0.127</v>
      </c>
      <c r="I175" s="220"/>
      <c r="J175" s="221">
        <f>ROUND(I175*H175,2)</f>
        <v>0</v>
      </c>
      <c r="K175" s="217" t="s">
        <v>147</v>
      </c>
      <c r="L175" s="47"/>
      <c r="M175" s="222" t="s">
        <v>19</v>
      </c>
      <c r="N175" s="223" t="s">
        <v>43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244</v>
      </c>
      <c r="AT175" s="226" t="s">
        <v>143</v>
      </c>
      <c r="AU175" s="226" t="s">
        <v>84</v>
      </c>
      <c r="AY175" s="20" t="s">
        <v>141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84</v>
      </c>
      <c r="BK175" s="227">
        <f>ROUND(I175*H175,2)</f>
        <v>0</v>
      </c>
      <c r="BL175" s="20" t="s">
        <v>244</v>
      </c>
      <c r="BM175" s="226" t="s">
        <v>787</v>
      </c>
    </row>
    <row r="176" s="2" customFormat="1">
      <c r="A176" s="41"/>
      <c r="B176" s="42"/>
      <c r="C176" s="43"/>
      <c r="D176" s="228" t="s">
        <v>150</v>
      </c>
      <c r="E176" s="43"/>
      <c r="F176" s="229" t="s">
        <v>625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150</v>
      </c>
      <c r="AU176" s="20" t="s">
        <v>84</v>
      </c>
    </row>
    <row r="177" s="12" customFormat="1" ht="22.8" customHeight="1">
      <c r="A177" s="12"/>
      <c r="B177" s="199"/>
      <c r="C177" s="200"/>
      <c r="D177" s="201" t="s">
        <v>70</v>
      </c>
      <c r="E177" s="213" t="s">
        <v>305</v>
      </c>
      <c r="F177" s="213" t="s">
        <v>306</v>
      </c>
      <c r="G177" s="200"/>
      <c r="H177" s="200"/>
      <c r="I177" s="203"/>
      <c r="J177" s="214">
        <f>BK177</f>
        <v>0</v>
      </c>
      <c r="K177" s="200"/>
      <c r="L177" s="205"/>
      <c r="M177" s="206"/>
      <c r="N177" s="207"/>
      <c r="O177" s="207"/>
      <c r="P177" s="208">
        <f>SUM(P178:P192)</f>
        <v>0</v>
      </c>
      <c r="Q177" s="207"/>
      <c r="R177" s="208">
        <f>SUM(R178:R192)</f>
        <v>0.017950999999999998</v>
      </c>
      <c r="S177" s="207"/>
      <c r="T177" s="209">
        <f>SUM(T178:T192)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84</v>
      </c>
      <c r="AT177" s="211" t="s">
        <v>70</v>
      </c>
      <c r="AU177" s="211" t="s">
        <v>78</v>
      </c>
      <c r="AY177" s="210" t="s">
        <v>141</v>
      </c>
      <c r="BK177" s="212">
        <f>SUM(BK178:BK192)</f>
        <v>0</v>
      </c>
    </row>
    <row r="178" s="2" customFormat="1" ht="16.5" customHeight="1">
      <c r="A178" s="41"/>
      <c r="B178" s="42"/>
      <c r="C178" s="215" t="s">
        <v>240</v>
      </c>
      <c r="D178" s="215" t="s">
        <v>143</v>
      </c>
      <c r="E178" s="216" t="s">
        <v>639</v>
      </c>
      <c r="F178" s="217" t="s">
        <v>640</v>
      </c>
      <c r="G178" s="218" t="s">
        <v>146</v>
      </c>
      <c r="H178" s="219">
        <v>6.1900000000000004</v>
      </c>
      <c r="I178" s="220"/>
      <c r="J178" s="221">
        <f>ROUND(I178*H178,2)</f>
        <v>0</v>
      </c>
      <c r="K178" s="217" t="s">
        <v>147</v>
      </c>
      <c r="L178" s="47"/>
      <c r="M178" s="222" t="s">
        <v>19</v>
      </c>
      <c r="N178" s="223" t="s">
        <v>43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244</v>
      </c>
      <c r="AT178" s="226" t="s">
        <v>143</v>
      </c>
      <c r="AU178" s="226" t="s">
        <v>84</v>
      </c>
      <c r="AY178" s="20" t="s">
        <v>141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84</v>
      </c>
      <c r="BK178" s="227">
        <f>ROUND(I178*H178,2)</f>
        <v>0</v>
      </c>
      <c r="BL178" s="20" t="s">
        <v>244</v>
      </c>
      <c r="BM178" s="226" t="s">
        <v>788</v>
      </c>
    </row>
    <row r="179" s="2" customFormat="1">
      <c r="A179" s="41"/>
      <c r="B179" s="42"/>
      <c r="C179" s="43"/>
      <c r="D179" s="228" t="s">
        <v>150</v>
      </c>
      <c r="E179" s="43"/>
      <c r="F179" s="229" t="s">
        <v>642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150</v>
      </c>
      <c r="AU179" s="20" t="s">
        <v>84</v>
      </c>
    </row>
    <row r="180" s="2" customFormat="1">
      <c r="A180" s="41"/>
      <c r="B180" s="42"/>
      <c r="C180" s="43"/>
      <c r="D180" s="235" t="s">
        <v>326</v>
      </c>
      <c r="E180" s="43"/>
      <c r="F180" s="277" t="s">
        <v>789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326</v>
      </c>
      <c r="AU180" s="20" t="s">
        <v>84</v>
      </c>
    </row>
    <row r="181" s="13" customFormat="1">
      <c r="A181" s="13"/>
      <c r="B181" s="233"/>
      <c r="C181" s="234"/>
      <c r="D181" s="235" t="s">
        <v>152</v>
      </c>
      <c r="E181" s="236" t="s">
        <v>19</v>
      </c>
      <c r="F181" s="237" t="s">
        <v>643</v>
      </c>
      <c r="G181" s="234"/>
      <c r="H181" s="236" t="s">
        <v>19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152</v>
      </c>
      <c r="AU181" s="243" t="s">
        <v>84</v>
      </c>
      <c r="AV181" s="13" t="s">
        <v>78</v>
      </c>
      <c r="AW181" s="13" t="s">
        <v>33</v>
      </c>
      <c r="AX181" s="13" t="s">
        <v>71</v>
      </c>
      <c r="AY181" s="243" t="s">
        <v>141</v>
      </c>
    </row>
    <row r="182" s="13" customFormat="1">
      <c r="A182" s="13"/>
      <c r="B182" s="233"/>
      <c r="C182" s="234"/>
      <c r="D182" s="235" t="s">
        <v>152</v>
      </c>
      <c r="E182" s="236" t="s">
        <v>19</v>
      </c>
      <c r="F182" s="237" t="s">
        <v>790</v>
      </c>
      <c r="G182" s="234"/>
      <c r="H182" s="236" t="s">
        <v>19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152</v>
      </c>
      <c r="AU182" s="243" t="s">
        <v>84</v>
      </c>
      <c r="AV182" s="13" t="s">
        <v>78</v>
      </c>
      <c r="AW182" s="13" t="s">
        <v>33</v>
      </c>
      <c r="AX182" s="13" t="s">
        <v>71</v>
      </c>
      <c r="AY182" s="243" t="s">
        <v>141</v>
      </c>
    </row>
    <row r="183" s="14" customFormat="1">
      <c r="A183" s="14"/>
      <c r="B183" s="244"/>
      <c r="C183" s="245"/>
      <c r="D183" s="235" t="s">
        <v>152</v>
      </c>
      <c r="E183" s="246" t="s">
        <v>19</v>
      </c>
      <c r="F183" s="247" t="s">
        <v>791</v>
      </c>
      <c r="G183" s="245"/>
      <c r="H183" s="248">
        <v>6.1900000000000004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152</v>
      </c>
      <c r="AU183" s="254" t="s">
        <v>84</v>
      </c>
      <c r="AV183" s="14" t="s">
        <v>84</v>
      </c>
      <c r="AW183" s="14" t="s">
        <v>33</v>
      </c>
      <c r="AX183" s="14" t="s">
        <v>71</v>
      </c>
      <c r="AY183" s="254" t="s">
        <v>141</v>
      </c>
    </row>
    <row r="184" s="15" customFormat="1">
      <c r="A184" s="15"/>
      <c r="B184" s="255"/>
      <c r="C184" s="256"/>
      <c r="D184" s="235" t="s">
        <v>152</v>
      </c>
      <c r="E184" s="257" t="s">
        <v>19</v>
      </c>
      <c r="F184" s="258" t="s">
        <v>155</v>
      </c>
      <c r="G184" s="256"/>
      <c r="H184" s="259">
        <v>6.1900000000000004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5" t="s">
        <v>152</v>
      </c>
      <c r="AU184" s="265" t="s">
        <v>84</v>
      </c>
      <c r="AV184" s="15" t="s">
        <v>148</v>
      </c>
      <c r="AW184" s="15" t="s">
        <v>33</v>
      </c>
      <c r="AX184" s="15" t="s">
        <v>78</v>
      </c>
      <c r="AY184" s="265" t="s">
        <v>141</v>
      </c>
    </row>
    <row r="185" s="2" customFormat="1" ht="16.5" customHeight="1">
      <c r="A185" s="41"/>
      <c r="B185" s="42"/>
      <c r="C185" s="284" t="s">
        <v>248</v>
      </c>
      <c r="D185" s="284" t="s">
        <v>395</v>
      </c>
      <c r="E185" s="285" t="s">
        <v>647</v>
      </c>
      <c r="F185" s="286" t="s">
        <v>648</v>
      </c>
      <c r="G185" s="287" t="s">
        <v>146</v>
      </c>
      <c r="H185" s="288">
        <v>6.1900000000000004</v>
      </c>
      <c r="I185" s="289"/>
      <c r="J185" s="290">
        <f>ROUND(I185*H185,2)</f>
        <v>0</v>
      </c>
      <c r="K185" s="286" t="s">
        <v>147</v>
      </c>
      <c r="L185" s="291"/>
      <c r="M185" s="292" t="s">
        <v>19</v>
      </c>
      <c r="N185" s="293" t="s">
        <v>43</v>
      </c>
      <c r="O185" s="87"/>
      <c r="P185" s="224">
        <f>O185*H185</f>
        <v>0</v>
      </c>
      <c r="Q185" s="224">
        <v>0.0028999999999999998</v>
      </c>
      <c r="R185" s="224">
        <f>Q185*H185</f>
        <v>0.017950999999999998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418</v>
      </c>
      <c r="AT185" s="226" t="s">
        <v>395</v>
      </c>
      <c r="AU185" s="226" t="s">
        <v>84</v>
      </c>
      <c r="AY185" s="20" t="s">
        <v>141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84</v>
      </c>
      <c r="BK185" s="227">
        <f>ROUND(I185*H185,2)</f>
        <v>0</v>
      </c>
      <c r="BL185" s="20" t="s">
        <v>244</v>
      </c>
      <c r="BM185" s="226" t="s">
        <v>792</v>
      </c>
    </row>
    <row r="186" s="2" customFormat="1">
      <c r="A186" s="41"/>
      <c r="B186" s="42"/>
      <c r="C186" s="43"/>
      <c r="D186" s="235" t="s">
        <v>326</v>
      </c>
      <c r="E186" s="43"/>
      <c r="F186" s="277" t="s">
        <v>789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326</v>
      </c>
      <c r="AU186" s="20" t="s">
        <v>84</v>
      </c>
    </row>
    <row r="187" s="13" customFormat="1">
      <c r="A187" s="13"/>
      <c r="B187" s="233"/>
      <c r="C187" s="234"/>
      <c r="D187" s="235" t="s">
        <v>152</v>
      </c>
      <c r="E187" s="236" t="s">
        <v>19</v>
      </c>
      <c r="F187" s="237" t="s">
        <v>643</v>
      </c>
      <c r="G187" s="234"/>
      <c r="H187" s="236" t="s">
        <v>19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152</v>
      </c>
      <c r="AU187" s="243" t="s">
        <v>84</v>
      </c>
      <c r="AV187" s="13" t="s">
        <v>78</v>
      </c>
      <c r="AW187" s="13" t="s">
        <v>33</v>
      </c>
      <c r="AX187" s="13" t="s">
        <v>71</v>
      </c>
      <c r="AY187" s="243" t="s">
        <v>141</v>
      </c>
    </row>
    <row r="188" s="13" customFormat="1">
      <c r="A188" s="13"/>
      <c r="B188" s="233"/>
      <c r="C188" s="234"/>
      <c r="D188" s="235" t="s">
        <v>152</v>
      </c>
      <c r="E188" s="236" t="s">
        <v>19</v>
      </c>
      <c r="F188" s="237" t="s">
        <v>790</v>
      </c>
      <c r="G188" s="234"/>
      <c r="H188" s="236" t="s">
        <v>19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152</v>
      </c>
      <c r="AU188" s="243" t="s">
        <v>84</v>
      </c>
      <c r="AV188" s="13" t="s">
        <v>78</v>
      </c>
      <c r="AW188" s="13" t="s">
        <v>33</v>
      </c>
      <c r="AX188" s="13" t="s">
        <v>71</v>
      </c>
      <c r="AY188" s="243" t="s">
        <v>141</v>
      </c>
    </row>
    <row r="189" s="14" customFormat="1">
      <c r="A189" s="14"/>
      <c r="B189" s="244"/>
      <c r="C189" s="245"/>
      <c r="D189" s="235" t="s">
        <v>152</v>
      </c>
      <c r="E189" s="246" t="s">
        <v>19</v>
      </c>
      <c r="F189" s="247" t="s">
        <v>791</v>
      </c>
      <c r="G189" s="245"/>
      <c r="H189" s="248">
        <v>6.1900000000000004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152</v>
      </c>
      <c r="AU189" s="254" t="s">
        <v>84</v>
      </c>
      <c r="AV189" s="14" t="s">
        <v>84</v>
      </c>
      <c r="AW189" s="14" t="s">
        <v>33</v>
      </c>
      <c r="AX189" s="14" t="s">
        <v>71</v>
      </c>
      <c r="AY189" s="254" t="s">
        <v>141</v>
      </c>
    </row>
    <row r="190" s="15" customFormat="1">
      <c r="A190" s="15"/>
      <c r="B190" s="255"/>
      <c r="C190" s="256"/>
      <c r="D190" s="235" t="s">
        <v>152</v>
      </c>
      <c r="E190" s="257" t="s">
        <v>19</v>
      </c>
      <c r="F190" s="258" t="s">
        <v>155</v>
      </c>
      <c r="G190" s="256"/>
      <c r="H190" s="259">
        <v>6.1900000000000004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152</v>
      </c>
      <c r="AU190" s="265" t="s">
        <v>84</v>
      </c>
      <c r="AV190" s="15" t="s">
        <v>148</v>
      </c>
      <c r="AW190" s="15" t="s">
        <v>33</v>
      </c>
      <c r="AX190" s="15" t="s">
        <v>78</v>
      </c>
      <c r="AY190" s="265" t="s">
        <v>141</v>
      </c>
    </row>
    <row r="191" s="2" customFormat="1" ht="24.15" customHeight="1">
      <c r="A191" s="41"/>
      <c r="B191" s="42"/>
      <c r="C191" s="215" t="s">
        <v>247</v>
      </c>
      <c r="D191" s="215" t="s">
        <v>143</v>
      </c>
      <c r="E191" s="216" t="s">
        <v>704</v>
      </c>
      <c r="F191" s="217" t="s">
        <v>705</v>
      </c>
      <c r="G191" s="218" t="s">
        <v>203</v>
      </c>
      <c r="H191" s="219">
        <v>0.017999999999999999</v>
      </c>
      <c r="I191" s="220"/>
      <c r="J191" s="221">
        <f>ROUND(I191*H191,2)</f>
        <v>0</v>
      </c>
      <c r="K191" s="217" t="s">
        <v>147</v>
      </c>
      <c r="L191" s="47"/>
      <c r="M191" s="222" t="s">
        <v>19</v>
      </c>
      <c r="N191" s="223" t="s">
        <v>43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244</v>
      </c>
      <c r="AT191" s="226" t="s">
        <v>143</v>
      </c>
      <c r="AU191" s="226" t="s">
        <v>84</v>
      </c>
      <c r="AY191" s="20" t="s">
        <v>141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84</v>
      </c>
      <c r="BK191" s="227">
        <f>ROUND(I191*H191,2)</f>
        <v>0</v>
      </c>
      <c r="BL191" s="20" t="s">
        <v>244</v>
      </c>
      <c r="BM191" s="226" t="s">
        <v>793</v>
      </c>
    </row>
    <row r="192" s="2" customFormat="1">
      <c r="A192" s="41"/>
      <c r="B192" s="42"/>
      <c r="C192" s="43"/>
      <c r="D192" s="228" t="s">
        <v>150</v>
      </c>
      <c r="E192" s="43"/>
      <c r="F192" s="229" t="s">
        <v>707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150</v>
      </c>
      <c r="AU192" s="20" t="s">
        <v>84</v>
      </c>
    </row>
    <row r="193" s="12" customFormat="1" ht="25.92" customHeight="1">
      <c r="A193" s="12"/>
      <c r="B193" s="199"/>
      <c r="C193" s="200"/>
      <c r="D193" s="201" t="s">
        <v>70</v>
      </c>
      <c r="E193" s="202" t="s">
        <v>318</v>
      </c>
      <c r="F193" s="202" t="s">
        <v>319</v>
      </c>
      <c r="G193" s="200"/>
      <c r="H193" s="200"/>
      <c r="I193" s="203"/>
      <c r="J193" s="204">
        <f>BK193</f>
        <v>0</v>
      </c>
      <c r="K193" s="200"/>
      <c r="L193" s="205"/>
      <c r="M193" s="206"/>
      <c r="N193" s="207"/>
      <c r="O193" s="207"/>
      <c r="P193" s="208">
        <f>SUM(P194:P197)</f>
        <v>0</v>
      </c>
      <c r="Q193" s="207"/>
      <c r="R193" s="208">
        <f>SUM(R194:R197)</f>
        <v>0</v>
      </c>
      <c r="S193" s="207"/>
      <c r="T193" s="209">
        <f>SUM(T194:T197)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0" t="s">
        <v>148</v>
      </c>
      <c r="AT193" s="211" t="s">
        <v>70</v>
      </c>
      <c r="AU193" s="211" t="s">
        <v>71</v>
      </c>
      <c r="AY193" s="210" t="s">
        <v>141</v>
      </c>
      <c r="BK193" s="212">
        <f>SUM(BK194:BK197)</f>
        <v>0</v>
      </c>
    </row>
    <row r="194" s="2" customFormat="1" ht="16.5" customHeight="1">
      <c r="A194" s="41"/>
      <c r="B194" s="42"/>
      <c r="C194" s="215" t="s">
        <v>244</v>
      </c>
      <c r="D194" s="215" t="s">
        <v>143</v>
      </c>
      <c r="E194" s="216" t="s">
        <v>321</v>
      </c>
      <c r="F194" s="217" t="s">
        <v>322</v>
      </c>
      <c r="G194" s="218" t="s">
        <v>323</v>
      </c>
      <c r="H194" s="219">
        <v>2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43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324</v>
      </c>
      <c r="AT194" s="226" t="s">
        <v>143</v>
      </c>
      <c r="AU194" s="226" t="s">
        <v>78</v>
      </c>
      <c r="AY194" s="20" t="s">
        <v>141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84</v>
      </c>
      <c r="BK194" s="227">
        <f>ROUND(I194*H194,2)</f>
        <v>0</v>
      </c>
      <c r="BL194" s="20" t="s">
        <v>324</v>
      </c>
      <c r="BM194" s="226" t="s">
        <v>794</v>
      </c>
    </row>
    <row r="195" s="2" customFormat="1">
      <c r="A195" s="41"/>
      <c r="B195" s="42"/>
      <c r="C195" s="43"/>
      <c r="D195" s="235" t="s">
        <v>326</v>
      </c>
      <c r="E195" s="43"/>
      <c r="F195" s="277" t="s">
        <v>754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326</v>
      </c>
      <c r="AU195" s="20" t="s">
        <v>78</v>
      </c>
    </row>
    <row r="196" s="14" customFormat="1">
      <c r="A196" s="14"/>
      <c r="B196" s="244"/>
      <c r="C196" s="245"/>
      <c r="D196" s="235" t="s">
        <v>152</v>
      </c>
      <c r="E196" s="246" t="s">
        <v>19</v>
      </c>
      <c r="F196" s="247" t="s">
        <v>84</v>
      </c>
      <c r="G196" s="245"/>
      <c r="H196" s="248">
        <v>2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152</v>
      </c>
      <c r="AU196" s="254" t="s">
        <v>78</v>
      </c>
      <c r="AV196" s="14" t="s">
        <v>84</v>
      </c>
      <c r="AW196" s="14" t="s">
        <v>33</v>
      </c>
      <c r="AX196" s="14" t="s">
        <v>71</v>
      </c>
      <c r="AY196" s="254" t="s">
        <v>141</v>
      </c>
    </row>
    <row r="197" s="15" customFormat="1">
      <c r="A197" s="15"/>
      <c r="B197" s="255"/>
      <c r="C197" s="256"/>
      <c r="D197" s="235" t="s">
        <v>152</v>
      </c>
      <c r="E197" s="257" t="s">
        <v>19</v>
      </c>
      <c r="F197" s="258" t="s">
        <v>155</v>
      </c>
      <c r="G197" s="256"/>
      <c r="H197" s="259">
        <v>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152</v>
      </c>
      <c r="AU197" s="265" t="s">
        <v>78</v>
      </c>
      <c r="AV197" s="15" t="s">
        <v>148</v>
      </c>
      <c r="AW197" s="15" t="s">
        <v>33</v>
      </c>
      <c r="AX197" s="15" t="s">
        <v>78</v>
      </c>
      <c r="AY197" s="265" t="s">
        <v>141</v>
      </c>
    </row>
    <row r="198" s="12" customFormat="1" ht="25.92" customHeight="1">
      <c r="A198" s="12"/>
      <c r="B198" s="199"/>
      <c r="C198" s="200"/>
      <c r="D198" s="201" t="s">
        <v>70</v>
      </c>
      <c r="E198" s="202" t="s">
        <v>328</v>
      </c>
      <c r="F198" s="202" t="s">
        <v>329</v>
      </c>
      <c r="G198" s="200"/>
      <c r="H198" s="200"/>
      <c r="I198" s="203"/>
      <c r="J198" s="204">
        <f>BK198</f>
        <v>0</v>
      </c>
      <c r="K198" s="200"/>
      <c r="L198" s="205"/>
      <c r="M198" s="206"/>
      <c r="N198" s="207"/>
      <c r="O198" s="207"/>
      <c r="P198" s="208">
        <f>P199</f>
        <v>0</v>
      </c>
      <c r="Q198" s="207"/>
      <c r="R198" s="208">
        <f>R199</f>
        <v>0</v>
      </c>
      <c r="S198" s="207"/>
      <c r="T198" s="209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0" t="s">
        <v>177</v>
      </c>
      <c r="AT198" s="211" t="s">
        <v>70</v>
      </c>
      <c r="AU198" s="211" t="s">
        <v>71</v>
      </c>
      <c r="AY198" s="210" t="s">
        <v>141</v>
      </c>
      <c r="BK198" s="212">
        <f>BK199</f>
        <v>0</v>
      </c>
    </row>
    <row r="199" s="2" customFormat="1" ht="16.5" customHeight="1">
      <c r="A199" s="41"/>
      <c r="B199" s="42"/>
      <c r="C199" s="215" t="s">
        <v>267</v>
      </c>
      <c r="D199" s="215" t="s">
        <v>143</v>
      </c>
      <c r="E199" s="216" t="s">
        <v>331</v>
      </c>
      <c r="F199" s="217" t="s">
        <v>332</v>
      </c>
      <c r="G199" s="218" t="s">
        <v>333</v>
      </c>
      <c r="H199" s="278"/>
      <c r="I199" s="220"/>
      <c r="J199" s="221">
        <f>ROUND(I199*H199,2)</f>
        <v>0</v>
      </c>
      <c r="K199" s="217" t="s">
        <v>19</v>
      </c>
      <c r="L199" s="47"/>
      <c r="M199" s="279" t="s">
        <v>19</v>
      </c>
      <c r="N199" s="280" t="s">
        <v>43</v>
      </c>
      <c r="O199" s="281"/>
      <c r="P199" s="282">
        <f>O199*H199</f>
        <v>0</v>
      </c>
      <c r="Q199" s="282">
        <v>0</v>
      </c>
      <c r="R199" s="282">
        <f>Q199*H199</f>
        <v>0</v>
      </c>
      <c r="S199" s="282">
        <v>0</v>
      </c>
      <c r="T199" s="283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148</v>
      </c>
      <c r="AT199" s="226" t="s">
        <v>143</v>
      </c>
      <c r="AU199" s="226" t="s">
        <v>78</v>
      </c>
      <c r="AY199" s="20" t="s">
        <v>141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84</v>
      </c>
      <c r="BK199" s="227">
        <f>ROUND(I199*H199,2)</f>
        <v>0</v>
      </c>
      <c r="BL199" s="20" t="s">
        <v>148</v>
      </c>
      <c r="BM199" s="226" t="s">
        <v>795</v>
      </c>
    </row>
    <row r="200" s="2" customFormat="1" ht="6.96" customHeight="1">
      <c r="A200" s="41"/>
      <c r="B200" s="62"/>
      <c r="C200" s="63"/>
      <c r="D200" s="63"/>
      <c r="E200" s="63"/>
      <c r="F200" s="63"/>
      <c r="G200" s="63"/>
      <c r="H200" s="63"/>
      <c r="I200" s="63"/>
      <c r="J200" s="63"/>
      <c r="K200" s="63"/>
      <c r="L200" s="47"/>
      <c r="M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</sheetData>
  <sheetProtection sheet="1" autoFilter="0" formatColumns="0" formatRows="0" objects="1" scenarios="1" spinCount="100000" saltValue="eaKLZcIEpsDKDT8z/BqEUDC6lBLNK6LeQs/rprGIH0VFDX/3/s7z8XRM/seBrkvGocVrOkeinBANfHNGPgVyEg==" hashValue="7XNxYWWVaSnypPZr3n1PU8NiY16dgOKSWbd9LBOMfyc55I+ye1NuAQzMbxuFy1I6HW1+TyLmNhkkuLeJg1dpyg==" algorithmName="SHA-512" password="CC35"/>
  <autoFilter ref="C93:K19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4_02/119003131"/>
    <hyperlink ref="F103" r:id="rId2" display="https://podminky.urs.cz/item/CS_URS_2024_02/119003132"/>
    <hyperlink ref="F109" r:id="rId3" display="https://podminky.urs.cz/item/CS_URS_2024_02/998011011"/>
    <hyperlink ref="F113" r:id="rId4" display="https://podminky.urs.cz/item/CS_URS_2024_02/712311101"/>
    <hyperlink ref="F133" r:id="rId5" display="https://podminky.urs.cz/item/CS_URS_2024_02/712341559"/>
    <hyperlink ref="F153" r:id="rId6" display="https://podminky.urs.cz/item/CS_URS_2024_02/998712104"/>
    <hyperlink ref="F156" r:id="rId7" display="https://podminky.urs.cz/item/CS_URS_2024_02/764202105"/>
    <hyperlink ref="F169" r:id="rId8" display="https://podminky.urs.cz/item/CS_URS_2024_02/764518623"/>
    <hyperlink ref="F176" r:id="rId9" display="https://podminky.urs.cz/item/CS_URS_2024_02/998764104"/>
    <hyperlink ref="F179" r:id="rId10" display="https://podminky.urs.cz/item/CS_URS_2024_02/767832102"/>
    <hyperlink ref="F192" r:id="rId11" display="https://podminky.urs.cz/item/CS_URS_2024_02/99876710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střešního pláště, bytový dům č.p. 891 na ul.Obránců míru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796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18. 7. 2024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19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27</v>
      </c>
      <c r="F15" s="41"/>
      <c r="G15" s="41"/>
      <c r="H15" s="41"/>
      <c r="I15" s="145" t="s">
        <v>28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">
        <v>19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32</v>
      </c>
      <c r="F21" s="41"/>
      <c r="G21" s="41"/>
      <c r="H21" s="41"/>
      <c r="I21" s="145" t="s">
        <v>28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28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35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37</v>
      </c>
      <c r="E30" s="41"/>
      <c r="F30" s="41"/>
      <c r="G30" s="41"/>
      <c r="H30" s="41"/>
      <c r="I30" s="41"/>
      <c r="J30" s="156">
        <f>ROUND(J81,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39</v>
      </c>
      <c r="G32" s="41"/>
      <c r="H32" s="41"/>
      <c r="I32" s="157" t="s">
        <v>38</v>
      </c>
      <c r="J32" s="157" t="s">
        <v>40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41</v>
      </c>
      <c r="E33" s="145" t="s">
        <v>42</v>
      </c>
      <c r="F33" s="159">
        <f>ROUND((SUM(BE81:BE113)),  2)</f>
        <v>0</v>
      </c>
      <c r="G33" s="41"/>
      <c r="H33" s="41"/>
      <c r="I33" s="160">
        <v>0.20999999999999999</v>
      </c>
      <c r="J33" s="159">
        <f>ROUND(((SUM(BE81:BE113))*I33),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43</v>
      </c>
      <c r="F34" s="159">
        <f>ROUND((SUM(BF81:BF113)),  2)</f>
        <v>0</v>
      </c>
      <c r="G34" s="41"/>
      <c r="H34" s="41"/>
      <c r="I34" s="160">
        <v>0.12</v>
      </c>
      <c r="J34" s="159">
        <f>ROUND(((SUM(BF81:BF113))*I34),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44</v>
      </c>
      <c r="F35" s="159">
        <f>ROUND((SUM(BG81:BG113)),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45</v>
      </c>
      <c r="F36" s="159">
        <f>ROUND((SUM(BH81:BH113)),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46</v>
      </c>
      <c r="F37" s="159">
        <f>ROUND((SUM(BI81:BI113)),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47</v>
      </c>
      <c r="E39" s="163"/>
      <c r="F39" s="163"/>
      <c r="G39" s="164" t="s">
        <v>48</v>
      </c>
      <c r="H39" s="165" t="s">
        <v>49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109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Rekonstrukce střešního pláště, bytový dům č.p. 891 na ul.Obránců míru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023 - Záchytný systém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18. 7. 2024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>Město Kopřivnice, Štefánikova 1163/12,Kopřivnice</v>
      </c>
      <c r="G54" s="43"/>
      <c r="H54" s="43"/>
      <c r="I54" s="35" t="s">
        <v>31</v>
      </c>
      <c r="J54" s="39" t="str">
        <f>E21</f>
        <v>Architektura &amp; interiér, Šimůnek &amp; partners, VM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110</v>
      </c>
      <c r="D57" s="174"/>
      <c r="E57" s="174"/>
      <c r="F57" s="174"/>
      <c r="G57" s="174"/>
      <c r="H57" s="174"/>
      <c r="I57" s="174"/>
      <c r="J57" s="175" t="s">
        <v>111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69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112</v>
      </c>
    </row>
    <row r="60" s="9" customFormat="1" ht="24.96" customHeight="1">
      <c r="A60" s="9"/>
      <c r="B60" s="177"/>
      <c r="C60" s="178"/>
      <c r="D60" s="179" t="s">
        <v>118</v>
      </c>
      <c r="E60" s="180"/>
      <c r="F60" s="180"/>
      <c r="G60" s="180"/>
      <c r="H60" s="180"/>
      <c r="I60" s="180"/>
      <c r="J60" s="181">
        <f>J82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123</v>
      </c>
      <c r="E61" s="185"/>
      <c r="F61" s="185"/>
      <c r="G61" s="185"/>
      <c r="H61" s="185"/>
      <c r="I61" s="185"/>
      <c r="J61" s="186">
        <f>J83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126</v>
      </c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72" t="str">
        <f>E7</f>
        <v>Rekonstrukce střešního pláště, bytový dům č.p. 891 na ul.Obránců míru</v>
      </c>
      <c r="F71" s="35"/>
      <c r="G71" s="35"/>
      <c r="H71" s="35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105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023 - Záchytný systém</v>
      </c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 xml:space="preserve"> </v>
      </c>
      <c r="G75" s="43"/>
      <c r="H75" s="43"/>
      <c r="I75" s="35" t="s">
        <v>23</v>
      </c>
      <c r="J75" s="75" t="str">
        <f>IF(J12="","",J12)</f>
        <v>18. 7. 2024</v>
      </c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40.05" customHeight="1">
      <c r="A77" s="41"/>
      <c r="B77" s="42"/>
      <c r="C77" s="35" t="s">
        <v>25</v>
      </c>
      <c r="D77" s="43"/>
      <c r="E77" s="43"/>
      <c r="F77" s="30" t="str">
        <f>E15</f>
        <v>Město Kopřivnice, Štefánikova 1163/12,Kopřivnice</v>
      </c>
      <c r="G77" s="43"/>
      <c r="H77" s="43"/>
      <c r="I77" s="35" t="s">
        <v>31</v>
      </c>
      <c r="J77" s="39" t="str">
        <f>E21</f>
        <v>Architektura &amp; interiér, Šimůnek &amp; partners, VM</v>
      </c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29</v>
      </c>
      <c r="D78" s="43"/>
      <c r="E78" s="43"/>
      <c r="F78" s="30" t="str">
        <f>IF(E18="","",E18)</f>
        <v>Vyplň údaj</v>
      </c>
      <c r="G78" s="43"/>
      <c r="H78" s="43"/>
      <c r="I78" s="35" t="s">
        <v>34</v>
      </c>
      <c r="J78" s="39" t="str">
        <f>E24</f>
        <v xml:space="preserve"> 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8"/>
      <c r="B80" s="189"/>
      <c r="C80" s="190" t="s">
        <v>127</v>
      </c>
      <c r="D80" s="191" t="s">
        <v>56</v>
      </c>
      <c r="E80" s="191" t="s">
        <v>52</v>
      </c>
      <c r="F80" s="191" t="s">
        <v>53</v>
      </c>
      <c r="G80" s="191" t="s">
        <v>128</v>
      </c>
      <c r="H80" s="191" t="s">
        <v>129</v>
      </c>
      <c r="I80" s="191" t="s">
        <v>130</v>
      </c>
      <c r="J80" s="191" t="s">
        <v>111</v>
      </c>
      <c r="K80" s="192" t="s">
        <v>131</v>
      </c>
      <c r="L80" s="193"/>
      <c r="M80" s="95" t="s">
        <v>19</v>
      </c>
      <c r="N80" s="96" t="s">
        <v>41</v>
      </c>
      <c r="O80" s="96" t="s">
        <v>132</v>
      </c>
      <c r="P80" s="96" t="s">
        <v>133</v>
      </c>
      <c r="Q80" s="96" t="s">
        <v>134</v>
      </c>
      <c r="R80" s="96" t="s">
        <v>135</v>
      </c>
      <c r="S80" s="96" t="s">
        <v>136</v>
      </c>
      <c r="T80" s="97" t="s">
        <v>137</v>
      </c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</row>
    <row r="81" s="2" customFormat="1" ht="22.8" customHeight="1">
      <c r="A81" s="41"/>
      <c r="B81" s="42"/>
      <c r="C81" s="102" t="s">
        <v>138</v>
      </c>
      <c r="D81" s="43"/>
      <c r="E81" s="43"/>
      <c r="F81" s="43"/>
      <c r="G81" s="43"/>
      <c r="H81" s="43"/>
      <c r="I81" s="43"/>
      <c r="J81" s="194">
        <f>BK81</f>
        <v>0</v>
      </c>
      <c r="K81" s="43"/>
      <c r="L81" s="47"/>
      <c r="M81" s="98"/>
      <c r="N81" s="195"/>
      <c r="O81" s="99"/>
      <c r="P81" s="196">
        <f>P82</f>
        <v>0</v>
      </c>
      <c r="Q81" s="99"/>
      <c r="R81" s="196">
        <f>R82</f>
        <v>0.056419999999999998</v>
      </c>
      <c r="S81" s="99"/>
      <c r="T81" s="197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70</v>
      </c>
      <c r="AU81" s="20" t="s">
        <v>112</v>
      </c>
      <c r="BK81" s="198">
        <f>BK82</f>
        <v>0</v>
      </c>
    </row>
    <row r="82" s="12" customFormat="1" ht="25.92" customHeight="1">
      <c r="A82" s="12"/>
      <c r="B82" s="199"/>
      <c r="C82" s="200"/>
      <c r="D82" s="201" t="s">
        <v>70</v>
      </c>
      <c r="E82" s="202" t="s">
        <v>236</v>
      </c>
      <c r="F82" s="202" t="s">
        <v>237</v>
      </c>
      <c r="G82" s="200"/>
      <c r="H82" s="200"/>
      <c r="I82" s="203"/>
      <c r="J82" s="204">
        <f>BK82</f>
        <v>0</v>
      </c>
      <c r="K82" s="200"/>
      <c r="L82" s="205"/>
      <c r="M82" s="206"/>
      <c r="N82" s="207"/>
      <c r="O82" s="207"/>
      <c r="P82" s="208">
        <f>P83</f>
        <v>0</v>
      </c>
      <c r="Q82" s="207"/>
      <c r="R82" s="208">
        <f>R83</f>
        <v>0.056419999999999998</v>
      </c>
      <c r="S82" s="207"/>
      <c r="T82" s="20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10" t="s">
        <v>84</v>
      </c>
      <c r="AT82" s="211" t="s">
        <v>70</v>
      </c>
      <c r="AU82" s="211" t="s">
        <v>71</v>
      </c>
      <c r="AY82" s="210" t="s">
        <v>141</v>
      </c>
      <c r="BK82" s="212">
        <f>BK83</f>
        <v>0</v>
      </c>
    </row>
    <row r="83" s="12" customFormat="1" ht="22.8" customHeight="1">
      <c r="A83" s="12"/>
      <c r="B83" s="199"/>
      <c r="C83" s="200"/>
      <c r="D83" s="201" t="s">
        <v>70</v>
      </c>
      <c r="E83" s="213" t="s">
        <v>305</v>
      </c>
      <c r="F83" s="213" t="s">
        <v>306</v>
      </c>
      <c r="G83" s="200"/>
      <c r="H83" s="200"/>
      <c r="I83" s="203"/>
      <c r="J83" s="214">
        <f>BK83</f>
        <v>0</v>
      </c>
      <c r="K83" s="200"/>
      <c r="L83" s="205"/>
      <c r="M83" s="206"/>
      <c r="N83" s="207"/>
      <c r="O83" s="207"/>
      <c r="P83" s="208">
        <f>SUM(P84:P113)</f>
        <v>0</v>
      </c>
      <c r="Q83" s="207"/>
      <c r="R83" s="208">
        <f>SUM(R84:R113)</f>
        <v>0.056419999999999998</v>
      </c>
      <c r="S83" s="207"/>
      <c r="T83" s="209">
        <f>SUM(T84:T113)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0" t="s">
        <v>84</v>
      </c>
      <c r="AT83" s="211" t="s">
        <v>70</v>
      </c>
      <c r="AU83" s="211" t="s">
        <v>78</v>
      </c>
      <c r="AY83" s="210" t="s">
        <v>141</v>
      </c>
      <c r="BK83" s="212">
        <f>SUM(BK84:BK113)</f>
        <v>0</v>
      </c>
    </row>
    <row r="84" s="2" customFormat="1" ht="24.15" customHeight="1">
      <c r="A84" s="41"/>
      <c r="B84" s="42"/>
      <c r="C84" s="215" t="s">
        <v>78</v>
      </c>
      <c r="D84" s="215" t="s">
        <v>143</v>
      </c>
      <c r="E84" s="216" t="s">
        <v>797</v>
      </c>
      <c r="F84" s="217" t="s">
        <v>798</v>
      </c>
      <c r="G84" s="218" t="s">
        <v>243</v>
      </c>
      <c r="H84" s="219">
        <v>15</v>
      </c>
      <c r="I84" s="220"/>
      <c r="J84" s="221">
        <f>ROUND(I84*H84,2)</f>
        <v>0</v>
      </c>
      <c r="K84" s="217" t="s">
        <v>147</v>
      </c>
      <c r="L84" s="47"/>
      <c r="M84" s="222" t="s">
        <v>19</v>
      </c>
      <c r="N84" s="223" t="s">
        <v>43</v>
      </c>
      <c r="O84" s="87"/>
      <c r="P84" s="224">
        <f>O84*H84</f>
        <v>0</v>
      </c>
      <c r="Q84" s="224">
        <v>0.00017000000000000001</v>
      </c>
      <c r="R84" s="224">
        <f>Q84*H84</f>
        <v>0.0025500000000000002</v>
      </c>
      <c r="S84" s="224">
        <v>0</v>
      </c>
      <c r="T84" s="225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6" t="s">
        <v>244</v>
      </c>
      <c r="AT84" s="226" t="s">
        <v>143</v>
      </c>
      <c r="AU84" s="226" t="s">
        <v>84</v>
      </c>
      <c r="AY84" s="20" t="s">
        <v>141</v>
      </c>
      <c r="BE84" s="227">
        <f>IF(N84="základní",J84,0)</f>
        <v>0</v>
      </c>
      <c r="BF84" s="227">
        <f>IF(N84="snížená",J84,0)</f>
        <v>0</v>
      </c>
      <c r="BG84" s="227">
        <f>IF(N84="zákl. přenesená",J84,0)</f>
        <v>0</v>
      </c>
      <c r="BH84" s="227">
        <f>IF(N84="sníž. přenesená",J84,0)</f>
        <v>0</v>
      </c>
      <c r="BI84" s="227">
        <f>IF(N84="nulová",J84,0)</f>
        <v>0</v>
      </c>
      <c r="BJ84" s="20" t="s">
        <v>84</v>
      </c>
      <c r="BK84" s="227">
        <f>ROUND(I84*H84,2)</f>
        <v>0</v>
      </c>
      <c r="BL84" s="20" t="s">
        <v>244</v>
      </c>
      <c r="BM84" s="226" t="s">
        <v>799</v>
      </c>
    </row>
    <row r="85" s="2" customFormat="1">
      <c r="A85" s="41"/>
      <c r="B85" s="42"/>
      <c r="C85" s="43"/>
      <c r="D85" s="228" t="s">
        <v>150</v>
      </c>
      <c r="E85" s="43"/>
      <c r="F85" s="229" t="s">
        <v>800</v>
      </c>
      <c r="G85" s="43"/>
      <c r="H85" s="43"/>
      <c r="I85" s="230"/>
      <c r="J85" s="43"/>
      <c r="K85" s="43"/>
      <c r="L85" s="47"/>
      <c r="M85" s="231"/>
      <c r="N85" s="232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150</v>
      </c>
      <c r="AU85" s="20" t="s">
        <v>84</v>
      </c>
    </row>
    <row r="86" s="2" customFormat="1">
      <c r="A86" s="41"/>
      <c r="B86" s="42"/>
      <c r="C86" s="43"/>
      <c r="D86" s="235" t="s">
        <v>326</v>
      </c>
      <c r="E86" s="43"/>
      <c r="F86" s="277" t="s">
        <v>801</v>
      </c>
      <c r="G86" s="43"/>
      <c r="H86" s="43"/>
      <c r="I86" s="230"/>
      <c r="J86" s="43"/>
      <c r="K86" s="43"/>
      <c r="L86" s="47"/>
      <c r="M86" s="231"/>
      <c r="N86" s="232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326</v>
      </c>
      <c r="AU86" s="20" t="s">
        <v>84</v>
      </c>
    </row>
    <row r="87" s="13" customFormat="1">
      <c r="A87" s="13"/>
      <c r="B87" s="233"/>
      <c r="C87" s="234"/>
      <c r="D87" s="235" t="s">
        <v>152</v>
      </c>
      <c r="E87" s="236" t="s">
        <v>19</v>
      </c>
      <c r="F87" s="237" t="s">
        <v>802</v>
      </c>
      <c r="G87" s="234"/>
      <c r="H87" s="236" t="s">
        <v>19</v>
      </c>
      <c r="I87" s="238"/>
      <c r="J87" s="234"/>
      <c r="K87" s="234"/>
      <c r="L87" s="239"/>
      <c r="M87" s="240"/>
      <c r="N87" s="241"/>
      <c r="O87" s="241"/>
      <c r="P87" s="241"/>
      <c r="Q87" s="241"/>
      <c r="R87" s="241"/>
      <c r="S87" s="241"/>
      <c r="T87" s="242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43" t="s">
        <v>152</v>
      </c>
      <c r="AU87" s="243" t="s">
        <v>84</v>
      </c>
      <c r="AV87" s="13" t="s">
        <v>78</v>
      </c>
      <c r="AW87" s="13" t="s">
        <v>33</v>
      </c>
      <c r="AX87" s="13" t="s">
        <v>71</v>
      </c>
      <c r="AY87" s="243" t="s">
        <v>141</v>
      </c>
    </row>
    <row r="88" s="14" customFormat="1">
      <c r="A88" s="14"/>
      <c r="B88" s="244"/>
      <c r="C88" s="245"/>
      <c r="D88" s="235" t="s">
        <v>152</v>
      </c>
      <c r="E88" s="246" t="s">
        <v>19</v>
      </c>
      <c r="F88" s="247" t="s">
        <v>217</v>
      </c>
      <c r="G88" s="245"/>
      <c r="H88" s="248">
        <v>10</v>
      </c>
      <c r="I88" s="249"/>
      <c r="J88" s="245"/>
      <c r="K88" s="245"/>
      <c r="L88" s="250"/>
      <c r="M88" s="251"/>
      <c r="N88" s="252"/>
      <c r="O88" s="252"/>
      <c r="P88" s="252"/>
      <c r="Q88" s="252"/>
      <c r="R88" s="252"/>
      <c r="S88" s="252"/>
      <c r="T88" s="253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54" t="s">
        <v>152</v>
      </c>
      <c r="AU88" s="254" t="s">
        <v>84</v>
      </c>
      <c r="AV88" s="14" t="s">
        <v>84</v>
      </c>
      <c r="AW88" s="14" t="s">
        <v>33</v>
      </c>
      <c r="AX88" s="14" t="s">
        <v>71</v>
      </c>
      <c r="AY88" s="254" t="s">
        <v>141</v>
      </c>
    </row>
    <row r="89" s="13" customFormat="1">
      <c r="A89" s="13"/>
      <c r="B89" s="233"/>
      <c r="C89" s="234"/>
      <c r="D89" s="235" t="s">
        <v>152</v>
      </c>
      <c r="E89" s="236" t="s">
        <v>19</v>
      </c>
      <c r="F89" s="237" t="s">
        <v>803</v>
      </c>
      <c r="G89" s="234"/>
      <c r="H89" s="236" t="s">
        <v>19</v>
      </c>
      <c r="I89" s="238"/>
      <c r="J89" s="234"/>
      <c r="K89" s="234"/>
      <c r="L89" s="239"/>
      <c r="M89" s="240"/>
      <c r="N89" s="241"/>
      <c r="O89" s="241"/>
      <c r="P89" s="241"/>
      <c r="Q89" s="241"/>
      <c r="R89" s="241"/>
      <c r="S89" s="241"/>
      <c r="T89" s="242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43" t="s">
        <v>152</v>
      </c>
      <c r="AU89" s="243" t="s">
        <v>84</v>
      </c>
      <c r="AV89" s="13" t="s">
        <v>78</v>
      </c>
      <c r="AW89" s="13" t="s">
        <v>33</v>
      </c>
      <c r="AX89" s="13" t="s">
        <v>71</v>
      </c>
      <c r="AY89" s="243" t="s">
        <v>141</v>
      </c>
    </row>
    <row r="90" s="14" customFormat="1">
      <c r="A90" s="14"/>
      <c r="B90" s="244"/>
      <c r="C90" s="245"/>
      <c r="D90" s="235" t="s">
        <v>152</v>
      </c>
      <c r="E90" s="246" t="s">
        <v>19</v>
      </c>
      <c r="F90" s="247" t="s">
        <v>177</v>
      </c>
      <c r="G90" s="245"/>
      <c r="H90" s="248">
        <v>5</v>
      </c>
      <c r="I90" s="249"/>
      <c r="J90" s="245"/>
      <c r="K90" s="245"/>
      <c r="L90" s="250"/>
      <c r="M90" s="251"/>
      <c r="N90" s="252"/>
      <c r="O90" s="252"/>
      <c r="P90" s="252"/>
      <c r="Q90" s="252"/>
      <c r="R90" s="252"/>
      <c r="S90" s="252"/>
      <c r="T90" s="253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54" t="s">
        <v>152</v>
      </c>
      <c r="AU90" s="254" t="s">
        <v>84</v>
      </c>
      <c r="AV90" s="14" t="s">
        <v>84</v>
      </c>
      <c r="AW90" s="14" t="s">
        <v>33</v>
      </c>
      <c r="AX90" s="14" t="s">
        <v>71</v>
      </c>
      <c r="AY90" s="254" t="s">
        <v>141</v>
      </c>
    </row>
    <row r="91" s="15" customFormat="1">
      <c r="A91" s="15"/>
      <c r="B91" s="255"/>
      <c r="C91" s="256"/>
      <c r="D91" s="235" t="s">
        <v>152</v>
      </c>
      <c r="E91" s="257" t="s">
        <v>19</v>
      </c>
      <c r="F91" s="258" t="s">
        <v>155</v>
      </c>
      <c r="G91" s="256"/>
      <c r="H91" s="259">
        <v>15</v>
      </c>
      <c r="I91" s="260"/>
      <c r="J91" s="256"/>
      <c r="K91" s="256"/>
      <c r="L91" s="261"/>
      <c r="M91" s="262"/>
      <c r="N91" s="263"/>
      <c r="O91" s="263"/>
      <c r="P91" s="263"/>
      <c r="Q91" s="263"/>
      <c r="R91" s="263"/>
      <c r="S91" s="263"/>
      <c r="T91" s="264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65" t="s">
        <v>152</v>
      </c>
      <c r="AU91" s="265" t="s">
        <v>84</v>
      </c>
      <c r="AV91" s="15" t="s">
        <v>148</v>
      </c>
      <c r="AW91" s="15" t="s">
        <v>33</v>
      </c>
      <c r="AX91" s="15" t="s">
        <v>78</v>
      </c>
      <c r="AY91" s="265" t="s">
        <v>141</v>
      </c>
    </row>
    <row r="92" s="2" customFormat="1" ht="16.5" customHeight="1">
      <c r="A92" s="41"/>
      <c r="B92" s="42"/>
      <c r="C92" s="284" t="s">
        <v>84</v>
      </c>
      <c r="D92" s="284" t="s">
        <v>395</v>
      </c>
      <c r="E92" s="285" t="s">
        <v>804</v>
      </c>
      <c r="F92" s="286" t="s">
        <v>805</v>
      </c>
      <c r="G92" s="287" t="s">
        <v>243</v>
      </c>
      <c r="H92" s="288">
        <v>5</v>
      </c>
      <c r="I92" s="289"/>
      <c r="J92" s="290">
        <f>ROUND(I92*H92,2)</f>
        <v>0</v>
      </c>
      <c r="K92" s="286" t="s">
        <v>147</v>
      </c>
      <c r="L92" s="291"/>
      <c r="M92" s="292" t="s">
        <v>19</v>
      </c>
      <c r="N92" s="293" t="s">
        <v>43</v>
      </c>
      <c r="O92" s="87"/>
      <c r="P92" s="224">
        <f>O92*H92</f>
        <v>0</v>
      </c>
      <c r="Q92" s="224">
        <v>0.0026900000000000001</v>
      </c>
      <c r="R92" s="224">
        <f>Q92*H92</f>
        <v>0.01345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418</v>
      </c>
      <c r="AT92" s="226" t="s">
        <v>395</v>
      </c>
      <c r="AU92" s="226" t="s">
        <v>84</v>
      </c>
      <c r="AY92" s="20" t="s">
        <v>141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84</v>
      </c>
      <c r="BK92" s="227">
        <f>ROUND(I92*H92,2)</f>
        <v>0</v>
      </c>
      <c r="BL92" s="20" t="s">
        <v>244</v>
      </c>
      <c r="BM92" s="226" t="s">
        <v>806</v>
      </c>
    </row>
    <row r="93" s="13" customFormat="1">
      <c r="A93" s="13"/>
      <c r="B93" s="233"/>
      <c r="C93" s="234"/>
      <c r="D93" s="235" t="s">
        <v>152</v>
      </c>
      <c r="E93" s="236" t="s">
        <v>19</v>
      </c>
      <c r="F93" s="237" t="s">
        <v>803</v>
      </c>
      <c r="G93" s="234"/>
      <c r="H93" s="236" t="s">
        <v>19</v>
      </c>
      <c r="I93" s="238"/>
      <c r="J93" s="234"/>
      <c r="K93" s="234"/>
      <c r="L93" s="239"/>
      <c r="M93" s="240"/>
      <c r="N93" s="241"/>
      <c r="O93" s="241"/>
      <c r="P93" s="241"/>
      <c r="Q93" s="241"/>
      <c r="R93" s="241"/>
      <c r="S93" s="241"/>
      <c r="T93" s="24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3" t="s">
        <v>152</v>
      </c>
      <c r="AU93" s="243" t="s">
        <v>84</v>
      </c>
      <c r="AV93" s="13" t="s">
        <v>78</v>
      </c>
      <c r="AW93" s="13" t="s">
        <v>33</v>
      </c>
      <c r="AX93" s="13" t="s">
        <v>71</v>
      </c>
      <c r="AY93" s="243" t="s">
        <v>141</v>
      </c>
    </row>
    <row r="94" s="14" customFormat="1">
      <c r="A94" s="14"/>
      <c r="B94" s="244"/>
      <c r="C94" s="245"/>
      <c r="D94" s="235" t="s">
        <v>152</v>
      </c>
      <c r="E94" s="246" t="s">
        <v>19</v>
      </c>
      <c r="F94" s="247" t="s">
        <v>177</v>
      </c>
      <c r="G94" s="245"/>
      <c r="H94" s="248">
        <v>5</v>
      </c>
      <c r="I94" s="249"/>
      <c r="J94" s="245"/>
      <c r="K94" s="245"/>
      <c r="L94" s="250"/>
      <c r="M94" s="251"/>
      <c r="N94" s="252"/>
      <c r="O94" s="252"/>
      <c r="P94" s="252"/>
      <c r="Q94" s="252"/>
      <c r="R94" s="252"/>
      <c r="S94" s="252"/>
      <c r="T94" s="253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54" t="s">
        <v>152</v>
      </c>
      <c r="AU94" s="254" t="s">
        <v>84</v>
      </c>
      <c r="AV94" s="14" t="s">
        <v>84</v>
      </c>
      <c r="AW94" s="14" t="s">
        <v>33</v>
      </c>
      <c r="AX94" s="14" t="s">
        <v>71</v>
      </c>
      <c r="AY94" s="254" t="s">
        <v>141</v>
      </c>
    </row>
    <row r="95" s="15" customFormat="1">
      <c r="A95" s="15"/>
      <c r="B95" s="255"/>
      <c r="C95" s="256"/>
      <c r="D95" s="235" t="s">
        <v>152</v>
      </c>
      <c r="E95" s="257" t="s">
        <v>19</v>
      </c>
      <c r="F95" s="258" t="s">
        <v>155</v>
      </c>
      <c r="G95" s="256"/>
      <c r="H95" s="259">
        <v>5</v>
      </c>
      <c r="I95" s="260"/>
      <c r="J95" s="256"/>
      <c r="K95" s="256"/>
      <c r="L95" s="261"/>
      <c r="M95" s="262"/>
      <c r="N95" s="263"/>
      <c r="O95" s="263"/>
      <c r="P95" s="263"/>
      <c r="Q95" s="263"/>
      <c r="R95" s="263"/>
      <c r="S95" s="263"/>
      <c r="T95" s="264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65" t="s">
        <v>152</v>
      </c>
      <c r="AU95" s="265" t="s">
        <v>84</v>
      </c>
      <c r="AV95" s="15" t="s">
        <v>148</v>
      </c>
      <c r="AW95" s="15" t="s">
        <v>33</v>
      </c>
      <c r="AX95" s="15" t="s">
        <v>78</v>
      </c>
      <c r="AY95" s="265" t="s">
        <v>141</v>
      </c>
    </row>
    <row r="96" s="2" customFormat="1" ht="16.5" customHeight="1">
      <c r="A96" s="41"/>
      <c r="B96" s="42"/>
      <c r="C96" s="284" t="s">
        <v>162</v>
      </c>
      <c r="D96" s="284" t="s">
        <v>395</v>
      </c>
      <c r="E96" s="285" t="s">
        <v>807</v>
      </c>
      <c r="F96" s="286" t="s">
        <v>808</v>
      </c>
      <c r="G96" s="287" t="s">
        <v>243</v>
      </c>
      <c r="H96" s="288">
        <v>10</v>
      </c>
      <c r="I96" s="289"/>
      <c r="J96" s="290">
        <f>ROUND(I96*H96,2)</f>
        <v>0</v>
      </c>
      <c r="K96" s="286" t="s">
        <v>147</v>
      </c>
      <c r="L96" s="291"/>
      <c r="M96" s="292" t="s">
        <v>19</v>
      </c>
      <c r="N96" s="293" t="s">
        <v>43</v>
      </c>
      <c r="O96" s="87"/>
      <c r="P96" s="224">
        <f>O96*H96</f>
        <v>0</v>
      </c>
      <c r="Q96" s="224">
        <v>0.00349</v>
      </c>
      <c r="R96" s="224">
        <f>Q96*H96</f>
        <v>0.0349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418</v>
      </c>
      <c r="AT96" s="226" t="s">
        <v>395</v>
      </c>
      <c r="AU96" s="226" t="s">
        <v>84</v>
      </c>
      <c r="AY96" s="20" t="s">
        <v>141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84</v>
      </c>
      <c r="BK96" s="227">
        <f>ROUND(I96*H96,2)</f>
        <v>0</v>
      </c>
      <c r="BL96" s="20" t="s">
        <v>244</v>
      </c>
      <c r="BM96" s="226" t="s">
        <v>809</v>
      </c>
    </row>
    <row r="97" s="13" customFormat="1">
      <c r="A97" s="13"/>
      <c r="B97" s="233"/>
      <c r="C97" s="234"/>
      <c r="D97" s="235" t="s">
        <v>152</v>
      </c>
      <c r="E97" s="236" t="s">
        <v>19</v>
      </c>
      <c r="F97" s="237" t="s">
        <v>802</v>
      </c>
      <c r="G97" s="234"/>
      <c r="H97" s="236" t="s">
        <v>19</v>
      </c>
      <c r="I97" s="238"/>
      <c r="J97" s="234"/>
      <c r="K97" s="234"/>
      <c r="L97" s="239"/>
      <c r="M97" s="240"/>
      <c r="N97" s="241"/>
      <c r="O97" s="241"/>
      <c r="P97" s="241"/>
      <c r="Q97" s="241"/>
      <c r="R97" s="241"/>
      <c r="S97" s="241"/>
      <c r="T97" s="242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3" t="s">
        <v>152</v>
      </c>
      <c r="AU97" s="243" t="s">
        <v>84</v>
      </c>
      <c r="AV97" s="13" t="s">
        <v>78</v>
      </c>
      <c r="AW97" s="13" t="s">
        <v>33</v>
      </c>
      <c r="AX97" s="13" t="s">
        <v>71</v>
      </c>
      <c r="AY97" s="243" t="s">
        <v>141</v>
      </c>
    </row>
    <row r="98" s="14" customFormat="1">
      <c r="A98" s="14"/>
      <c r="B98" s="244"/>
      <c r="C98" s="245"/>
      <c r="D98" s="235" t="s">
        <v>152</v>
      </c>
      <c r="E98" s="246" t="s">
        <v>19</v>
      </c>
      <c r="F98" s="247" t="s">
        <v>217</v>
      </c>
      <c r="G98" s="245"/>
      <c r="H98" s="248">
        <v>10</v>
      </c>
      <c r="I98" s="249"/>
      <c r="J98" s="245"/>
      <c r="K98" s="245"/>
      <c r="L98" s="250"/>
      <c r="M98" s="251"/>
      <c r="N98" s="252"/>
      <c r="O98" s="252"/>
      <c r="P98" s="252"/>
      <c r="Q98" s="252"/>
      <c r="R98" s="252"/>
      <c r="S98" s="252"/>
      <c r="T98" s="25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4" t="s">
        <v>152</v>
      </c>
      <c r="AU98" s="254" t="s">
        <v>84</v>
      </c>
      <c r="AV98" s="14" t="s">
        <v>84</v>
      </c>
      <c r="AW98" s="14" t="s">
        <v>33</v>
      </c>
      <c r="AX98" s="14" t="s">
        <v>71</v>
      </c>
      <c r="AY98" s="254" t="s">
        <v>141</v>
      </c>
    </row>
    <row r="99" s="15" customFormat="1">
      <c r="A99" s="15"/>
      <c r="B99" s="255"/>
      <c r="C99" s="256"/>
      <c r="D99" s="235" t="s">
        <v>152</v>
      </c>
      <c r="E99" s="257" t="s">
        <v>19</v>
      </c>
      <c r="F99" s="258" t="s">
        <v>155</v>
      </c>
      <c r="G99" s="256"/>
      <c r="H99" s="259">
        <v>10</v>
      </c>
      <c r="I99" s="260"/>
      <c r="J99" s="256"/>
      <c r="K99" s="256"/>
      <c r="L99" s="261"/>
      <c r="M99" s="262"/>
      <c r="N99" s="263"/>
      <c r="O99" s="263"/>
      <c r="P99" s="263"/>
      <c r="Q99" s="263"/>
      <c r="R99" s="263"/>
      <c r="S99" s="263"/>
      <c r="T99" s="264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5" t="s">
        <v>152</v>
      </c>
      <c r="AU99" s="265" t="s">
        <v>84</v>
      </c>
      <c r="AV99" s="15" t="s">
        <v>148</v>
      </c>
      <c r="AW99" s="15" t="s">
        <v>33</v>
      </c>
      <c r="AX99" s="15" t="s">
        <v>78</v>
      </c>
      <c r="AY99" s="265" t="s">
        <v>141</v>
      </c>
    </row>
    <row r="100" s="2" customFormat="1" ht="24.15" customHeight="1">
      <c r="A100" s="41"/>
      <c r="B100" s="42"/>
      <c r="C100" s="215" t="s">
        <v>148</v>
      </c>
      <c r="D100" s="215" t="s">
        <v>143</v>
      </c>
      <c r="E100" s="216" t="s">
        <v>810</v>
      </c>
      <c r="F100" s="217" t="s">
        <v>811</v>
      </c>
      <c r="G100" s="218" t="s">
        <v>243</v>
      </c>
      <c r="H100" s="219">
        <v>1</v>
      </c>
      <c r="I100" s="220"/>
      <c r="J100" s="221">
        <f>ROUND(I100*H100,2)</f>
        <v>0</v>
      </c>
      <c r="K100" s="217" t="s">
        <v>147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244</v>
      </c>
      <c r="AT100" s="226" t="s">
        <v>143</v>
      </c>
      <c r="AU100" s="226" t="s">
        <v>84</v>
      </c>
      <c r="AY100" s="20" t="s">
        <v>141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84</v>
      </c>
      <c r="BK100" s="227">
        <f>ROUND(I100*H100,2)</f>
        <v>0</v>
      </c>
      <c r="BL100" s="20" t="s">
        <v>244</v>
      </c>
      <c r="BM100" s="226" t="s">
        <v>812</v>
      </c>
    </row>
    <row r="101" s="2" customFormat="1">
      <c r="A101" s="41"/>
      <c r="B101" s="42"/>
      <c r="C101" s="43"/>
      <c r="D101" s="228" t="s">
        <v>150</v>
      </c>
      <c r="E101" s="43"/>
      <c r="F101" s="229" t="s">
        <v>813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150</v>
      </c>
      <c r="AU101" s="20" t="s">
        <v>84</v>
      </c>
    </row>
    <row r="102" s="14" customFormat="1">
      <c r="A102" s="14"/>
      <c r="B102" s="244"/>
      <c r="C102" s="245"/>
      <c r="D102" s="235" t="s">
        <v>152</v>
      </c>
      <c r="E102" s="246" t="s">
        <v>19</v>
      </c>
      <c r="F102" s="247" t="s">
        <v>78</v>
      </c>
      <c r="G102" s="245"/>
      <c r="H102" s="248">
        <v>1</v>
      </c>
      <c r="I102" s="249"/>
      <c r="J102" s="245"/>
      <c r="K102" s="245"/>
      <c r="L102" s="250"/>
      <c r="M102" s="251"/>
      <c r="N102" s="252"/>
      <c r="O102" s="252"/>
      <c r="P102" s="252"/>
      <c r="Q102" s="252"/>
      <c r="R102" s="252"/>
      <c r="S102" s="252"/>
      <c r="T102" s="25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4" t="s">
        <v>152</v>
      </c>
      <c r="AU102" s="254" t="s">
        <v>84</v>
      </c>
      <c r="AV102" s="14" t="s">
        <v>84</v>
      </c>
      <c r="AW102" s="14" t="s">
        <v>33</v>
      </c>
      <c r="AX102" s="14" t="s">
        <v>71</v>
      </c>
      <c r="AY102" s="254" t="s">
        <v>141</v>
      </c>
    </row>
    <row r="103" s="15" customFormat="1">
      <c r="A103" s="15"/>
      <c r="B103" s="255"/>
      <c r="C103" s="256"/>
      <c r="D103" s="235" t="s">
        <v>152</v>
      </c>
      <c r="E103" s="257" t="s">
        <v>19</v>
      </c>
      <c r="F103" s="258" t="s">
        <v>155</v>
      </c>
      <c r="G103" s="256"/>
      <c r="H103" s="259">
        <v>1</v>
      </c>
      <c r="I103" s="260"/>
      <c r="J103" s="256"/>
      <c r="K103" s="256"/>
      <c r="L103" s="261"/>
      <c r="M103" s="262"/>
      <c r="N103" s="263"/>
      <c r="O103" s="263"/>
      <c r="P103" s="263"/>
      <c r="Q103" s="263"/>
      <c r="R103" s="263"/>
      <c r="S103" s="263"/>
      <c r="T103" s="264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5" t="s">
        <v>152</v>
      </c>
      <c r="AU103" s="265" t="s">
        <v>84</v>
      </c>
      <c r="AV103" s="15" t="s">
        <v>148</v>
      </c>
      <c r="AW103" s="15" t="s">
        <v>33</v>
      </c>
      <c r="AX103" s="15" t="s">
        <v>78</v>
      </c>
      <c r="AY103" s="265" t="s">
        <v>141</v>
      </c>
    </row>
    <row r="104" s="2" customFormat="1" ht="16.5" customHeight="1">
      <c r="A104" s="41"/>
      <c r="B104" s="42"/>
      <c r="C104" s="284" t="s">
        <v>177</v>
      </c>
      <c r="D104" s="284" t="s">
        <v>395</v>
      </c>
      <c r="E104" s="285" t="s">
        <v>814</v>
      </c>
      <c r="F104" s="286" t="s">
        <v>815</v>
      </c>
      <c r="G104" s="287" t="s">
        <v>146</v>
      </c>
      <c r="H104" s="288">
        <v>18</v>
      </c>
      <c r="I104" s="289"/>
      <c r="J104" s="290">
        <f>ROUND(I104*H104,2)</f>
        <v>0</v>
      </c>
      <c r="K104" s="286" t="s">
        <v>617</v>
      </c>
      <c r="L104" s="291"/>
      <c r="M104" s="292" t="s">
        <v>19</v>
      </c>
      <c r="N104" s="293" t="s">
        <v>43</v>
      </c>
      <c r="O104" s="87"/>
      <c r="P104" s="224">
        <f>O104*H104</f>
        <v>0</v>
      </c>
      <c r="Q104" s="224">
        <v>0.00024000000000000001</v>
      </c>
      <c r="R104" s="224">
        <f>Q104*H104</f>
        <v>0.0043200000000000001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418</v>
      </c>
      <c r="AT104" s="226" t="s">
        <v>395</v>
      </c>
      <c r="AU104" s="226" t="s">
        <v>84</v>
      </c>
      <c r="AY104" s="20" t="s">
        <v>141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84</v>
      </c>
      <c r="BK104" s="227">
        <f>ROUND(I104*H104,2)</f>
        <v>0</v>
      </c>
      <c r="BL104" s="20" t="s">
        <v>244</v>
      </c>
      <c r="BM104" s="226" t="s">
        <v>816</v>
      </c>
    </row>
    <row r="105" s="14" customFormat="1">
      <c r="A105" s="14"/>
      <c r="B105" s="244"/>
      <c r="C105" s="245"/>
      <c r="D105" s="235" t="s">
        <v>152</v>
      </c>
      <c r="E105" s="246" t="s">
        <v>19</v>
      </c>
      <c r="F105" s="247" t="s">
        <v>274</v>
      </c>
      <c r="G105" s="245"/>
      <c r="H105" s="248">
        <v>18</v>
      </c>
      <c r="I105" s="249"/>
      <c r="J105" s="245"/>
      <c r="K105" s="245"/>
      <c r="L105" s="250"/>
      <c r="M105" s="251"/>
      <c r="N105" s="252"/>
      <c r="O105" s="252"/>
      <c r="P105" s="252"/>
      <c r="Q105" s="252"/>
      <c r="R105" s="252"/>
      <c r="S105" s="252"/>
      <c r="T105" s="25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4" t="s">
        <v>152</v>
      </c>
      <c r="AU105" s="254" t="s">
        <v>84</v>
      </c>
      <c r="AV105" s="14" t="s">
        <v>84</v>
      </c>
      <c r="AW105" s="14" t="s">
        <v>33</v>
      </c>
      <c r="AX105" s="14" t="s">
        <v>71</v>
      </c>
      <c r="AY105" s="254" t="s">
        <v>141</v>
      </c>
    </row>
    <row r="106" s="15" customFormat="1">
      <c r="A106" s="15"/>
      <c r="B106" s="255"/>
      <c r="C106" s="256"/>
      <c r="D106" s="235" t="s">
        <v>152</v>
      </c>
      <c r="E106" s="257" t="s">
        <v>19</v>
      </c>
      <c r="F106" s="258" t="s">
        <v>155</v>
      </c>
      <c r="G106" s="256"/>
      <c r="H106" s="259">
        <v>18</v>
      </c>
      <c r="I106" s="260"/>
      <c r="J106" s="256"/>
      <c r="K106" s="256"/>
      <c r="L106" s="261"/>
      <c r="M106" s="262"/>
      <c r="N106" s="263"/>
      <c r="O106" s="263"/>
      <c r="P106" s="263"/>
      <c r="Q106" s="263"/>
      <c r="R106" s="263"/>
      <c r="S106" s="263"/>
      <c r="T106" s="264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5" t="s">
        <v>152</v>
      </c>
      <c r="AU106" s="265" t="s">
        <v>84</v>
      </c>
      <c r="AV106" s="15" t="s">
        <v>148</v>
      </c>
      <c r="AW106" s="15" t="s">
        <v>33</v>
      </c>
      <c r="AX106" s="15" t="s">
        <v>78</v>
      </c>
      <c r="AY106" s="265" t="s">
        <v>141</v>
      </c>
    </row>
    <row r="107" s="2" customFormat="1" ht="16.5" customHeight="1">
      <c r="A107" s="41"/>
      <c r="B107" s="42"/>
      <c r="C107" s="284" t="s">
        <v>187</v>
      </c>
      <c r="D107" s="284" t="s">
        <v>395</v>
      </c>
      <c r="E107" s="285" t="s">
        <v>817</v>
      </c>
      <c r="F107" s="286" t="s">
        <v>818</v>
      </c>
      <c r="G107" s="287" t="s">
        <v>146</v>
      </c>
      <c r="H107" s="288">
        <v>1</v>
      </c>
      <c r="I107" s="289"/>
      <c r="J107" s="290">
        <f>ROUND(I107*H107,2)</f>
        <v>0</v>
      </c>
      <c r="K107" s="286" t="s">
        <v>19</v>
      </c>
      <c r="L107" s="291"/>
      <c r="M107" s="292" t="s">
        <v>19</v>
      </c>
      <c r="N107" s="293" t="s">
        <v>43</v>
      </c>
      <c r="O107" s="87"/>
      <c r="P107" s="224">
        <f>O107*H107</f>
        <v>0</v>
      </c>
      <c r="Q107" s="224">
        <v>0.00024000000000000001</v>
      </c>
      <c r="R107" s="224">
        <f>Q107*H107</f>
        <v>0.00024000000000000001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418</v>
      </c>
      <c r="AT107" s="226" t="s">
        <v>395</v>
      </c>
      <c r="AU107" s="226" t="s">
        <v>84</v>
      </c>
      <c r="AY107" s="20" t="s">
        <v>141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84</v>
      </c>
      <c r="BK107" s="227">
        <f>ROUND(I107*H107,2)</f>
        <v>0</v>
      </c>
      <c r="BL107" s="20" t="s">
        <v>244</v>
      </c>
      <c r="BM107" s="226" t="s">
        <v>819</v>
      </c>
    </row>
    <row r="108" s="14" customFormat="1">
      <c r="A108" s="14"/>
      <c r="B108" s="244"/>
      <c r="C108" s="245"/>
      <c r="D108" s="235" t="s">
        <v>152</v>
      </c>
      <c r="E108" s="246" t="s">
        <v>19</v>
      </c>
      <c r="F108" s="247" t="s">
        <v>78</v>
      </c>
      <c r="G108" s="245"/>
      <c r="H108" s="248">
        <v>1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4" t="s">
        <v>152</v>
      </c>
      <c r="AU108" s="254" t="s">
        <v>84</v>
      </c>
      <c r="AV108" s="14" t="s">
        <v>84</v>
      </c>
      <c r="AW108" s="14" t="s">
        <v>33</v>
      </c>
      <c r="AX108" s="14" t="s">
        <v>71</v>
      </c>
      <c r="AY108" s="254" t="s">
        <v>141</v>
      </c>
    </row>
    <row r="109" s="15" customFormat="1">
      <c r="A109" s="15"/>
      <c r="B109" s="255"/>
      <c r="C109" s="256"/>
      <c r="D109" s="235" t="s">
        <v>152</v>
      </c>
      <c r="E109" s="257" t="s">
        <v>19</v>
      </c>
      <c r="F109" s="258" t="s">
        <v>155</v>
      </c>
      <c r="G109" s="256"/>
      <c r="H109" s="259">
        <v>1</v>
      </c>
      <c r="I109" s="260"/>
      <c r="J109" s="256"/>
      <c r="K109" s="256"/>
      <c r="L109" s="261"/>
      <c r="M109" s="262"/>
      <c r="N109" s="263"/>
      <c r="O109" s="263"/>
      <c r="P109" s="263"/>
      <c r="Q109" s="263"/>
      <c r="R109" s="263"/>
      <c r="S109" s="263"/>
      <c r="T109" s="264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5" t="s">
        <v>152</v>
      </c>
      <c r="AU109" s="265" t="s">
        <v>84</v>
      </c>
      <c r="AV109" s="15" t="s">
        <v>148</v>
      </c>
      <c r="AW109" s="15" t="s">
        <v>33</v>
      </c>
      <c r="AX109" s="15" t="s">
        <v>78</v>
      </c>
      <c r="AY109" s="265" t="s">
        <v>141</v>
      </c>
    </row>
    <row r="110" s="2" customFormat="1" ht="16.5" customHeight="1">
      <c r="A110" s="41"/>
      <c r="B110" s="42"/>
      <c r="C110" s="284" t="s">
        <v>200</v>
      </c>
      <c r="D110" s="284" t="s">
        <v>395</v>
      </c>
      <c r="E110" s="285" t="s">
        <v>820</v>
      </c>
      <c r="F110" s="286" t="s">
        <v>821</v>
      </c>
      <c r="G110" s="287" t="s">
        <v>146</v>
      </c>
      <c r="H110" s="288">
        <v>4</v>
      </c>
      <c r="I110" s="289"/>
      <c r="J110" s="290">
        <f>ROUND(I110*H110,2)</f>
        <v>0</v>
      </c>
      <c r="K110" s="286" t="s">
        <v>19</v>
      </c>
      <c r="L110" s="291"/>
      <c r="M110" s="292" t="s">
        <v>19</v>
      </c>
      <c r="N110" s="293" t="s">
        <v>43</v>
      </c>
      <c r="O110" s="87"/>
      <c r="P110" s="224">
        <f>O110*H110</f>
        <v>0</v>
      </c>
      <c r="Q110" s="224">
        <v>0.00024000000000000001</v>
      </c>
      <c r="R110" s="224">
        <f>Q110*H110</f>
        <v>0.00096000000000000002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418</v>
      </c>
      <c r="AT110" s="226" t="s">
        <v>395</v>
      </c>
      <c r="AU110" s="226" t="s">
        <v>84</v>
      </c>
      <c r="AY110" s="20" t="s">
        <v>141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84</v>
      </c>
      <c r="BK110" s="227">
        <f>ROUND(I110*H110,2)</f>
        <v>0</v>
      </c>
      <c r="BL110" s="20" t="s">
        <v>244</v>
      </c>
      <c r="BM110" s="226" t="s">
        <v>822</v>
      </c>
    </row>
    <row r="111" s="13" customFormat="1">
      <c r="A111" s="13"/>
      <c r="B111" s="233"/>
      <c r="C111" s="234"/>
      <c r="D111" s="235" t="s">
        <v>152</v>
      </c>
      <c r="E111" s="236" t="s">
        <v>19</v>
      </c>
      <c r="F111" s="237" t="s">
        <v>821</v>
      </c>
      <c r="G111" s="234"/>
      <c r="H111" s="236" t="s">
        <v>19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3" t="s">
        <v>152</v>
      </c>
      <c r="AU111" s="243" t="s">
        <v>84</v>
      </c>
      <c r="AV111" s="13" t="s">
        <v>78</v>
      </c>
      <c r="AW111" s="13" t="s">
        <v>33</v>
      </c>
      <c r="AX111" s="13" t="s">
        <v>71</v>
      </c>
      <c r="AY111" s="243" t="s">
        <v>141</v>
      </c>
    </row>
    <row r="112" s="14" customFormat="1">
      <c r="A112" s="14"/>
      <c r="B112" s="244"/>
      <c r="C112" s="245"/>
      <c r="D112" s="235" t="s">
        <v>152</v>
      </c>
      <c r="E112" s="246" t="s">
        <v>19</v>
      </c>
      <c r="F112" s="247" t="s">
        <v>148</v>
      </c>
      <c r="G112" s="245"/>
      <c r="H112" s="248">
        <v>4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152</v>
      </c>
      <c r="AU112" s="254" t="s">
        <v>84</v>
      </c>
      <c r="AV112" s="14" t="s">
        <v>84</v>
      </c>
      <c r="AW112" s="14" t="s">
        <v>33</v>
      </c>
      <c r="AX112" s="14" t="s">
        <v>71</v>
      </c>
      <c r="AY112" s="254" t="s">
        <v>141</v>
      </c>
    </row>
    <row r="113" s="15" customFormat="1">
      <c r="A113" s="15"/>
      <c r="B113" s="255"/>
      <c r="C113" s="256"/>
      <c r="D113" s="235" t="s">
        <v>152</v>
      </c>
      <c r="E113" s="257" t="s">
        <v>19</v>
      </c>
      <c r="F113" s="258" t="s">
        <v>155</v>
      </c>
      <c r="G113" s="256"/>
      <c r="H113" s="259">
        <v>4</v>
      </c>
      <c r="I113" s="260"/>
      <c r="J113" s="256"/>
      <c r="K113" s="256"/>
      <c r="L113" s="261"/>
      <c r="M113" s="294"/>
      <c r="N113" s="295"/>
      <c r="O113" s="295"/>
      <c r="P113" s="295"/>
      <c r="Q113" s="295"/>
      <c r="R113" s="295"/>
      <c r="S113" s="295"/>
      <c r="T113" s="29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5" t="s">
        <v>152</v>
      </c>
      <c r="AU113" s="265" t="s">
        <v>84</v>
      </c>
      <c r="AV113" s="15" t="s">
        <v>148</v>
      </c>
      <c r="AW113" s="15" t="s">
        <v>33</v>
      </c>
      <c r="AX113" s="15" t="s">
        <v>78</v>
      </c>
      <c r="AY113" s="265" t="s">
        <v>141</v>
      </c>
    </row>
    <row r="114" s="2" customFormat="1" ht="6.96" customHeight="1">
      <c r="A114" s="41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47"/>
      <c r="M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</sheetData>
  <sheetProtection sheet="1" autoFilter="0" formatColumns="0" formatRows="0" objects="1" scenarios="1" spinCount="100000" saltValue="YmWrkN2ZoR8cHmUtEUWhOwTlBXXgYQo+rrMsvceuZgfnvFhRLAS8XRKl/Z9f6uawX/kzCUwuzZ028+MvGnnyjg==" hashValue="kC2NkbqmzQrQUeEB6x3gt7vFR7qqxWyC3+YFoRrSVju01xD6VDR8B9qxg58hzggZsOk2TvxRRUJwEANFb49KqQ==" algorithmName="SHA-512" password="CC35"/>
  <autoFilter ref="C80:K11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5" r:id="rId1" display="https://podminky.urs.cz/item/CS_URS_2024_02/767881112"/>
    <hyperlink ref="F101" r:id="rId2" display="https://podminky.urs.cz/item/CS_URS_2024_02/76788116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78</v>
      </c>
    </row>
    <row r="4" s="1" customFormat="1" ht="24.96" customHeight="1">
      <c r="B4" s="23"/>
      <c r="D4" s="143" t="s">
        <v>104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Rekonstrukce střešního pláště, bytový dům č.p. 891 na ul.Obránců míru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105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823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18. 7. 2024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>Město Kopřivnice, Štefánikova 1163/12,Kopřivnice</v>
      </c>
      <c r="F15" s="41"/>
      <c r="G15" s="41"/>
      <c r="H15" s="41"/>
      <c r="I15" s="145" t="s">
        <v>28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29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28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31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>Architektura &amp; interiér, Šimůnek &amp; partners, VM</v>
      </c>
      <c r="F21" s="41"/>
      <c r="G21" s="41"/>
      <c r="H21" s="41"/>
      <c r="I21" s="145" t="s">
        <v>28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34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28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35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37</v>
      </c>
      <c r="E30" s="41"/>
      <c r="F30" s="41"/>
      <c r="G30" s="41"/>
      <c r="H30" s="41"/>
      <c r="I30" s="41"/>
      <c r="J30" s="156">
        <f>ROUND(J87,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39</v>
      </c>
      <c r="G32" s="41"/>
      <c r="H32" s="41"/>
      <c r="I32" s="157" t="s">
        <v>38</v>
      </c>
      <c r="J32" s="157" t="s">
        <v>40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41</v>
      </c>
      <c r="E33" s="145" t="s">
        <v>42</v>
      </c>
      <c r="F33" s="159">
        <f>ROUND((SUM(BE87:BE122)),  2)</f>
        <v>0</v>
      </c>
      <c r="G33" s="41"/>
      <c r="H33" s="41"/>
      <c r="I33" s="160">
        <v>0.20999999999999999</v>
      </c>
      <c r="J33" s="159">
        <f>ROUND(((SUM(BE87:BE122))*I33),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43</v>
      </c>
      <c r="F34" s="159">
        <f>ROUND((SUM(BF87:BF122)),  2)</f>
        <v>0</v>
      </c>
      <c r="G34" s="41"/>
      <c r="H34" s="41"/>
      <c r="I34" s="160">
        <v>0.12</v>
      </c>
      <c r="J34" s="159">
        <f>ROUND(((SUM(BF87:BF122))*I34),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44</v>
      </c>
      <c r="F35" s="159">
        <f>ROUND((SUM(BG87:BG122)),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45</v>
      </c>
      <c r="F36" s="159">
        <f>ROUND((SUM(BH87:BH122)),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46</v>
      </c>
      <c r="F37" s="159">
        <f>ROUND((SUM(BI87:BI122)),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47</v>
      </c>
      <c r="E39" s="163"/>
      <c r="F39" s="163"/>
      <c r="G39" s="164" t="s">
        <v>48</v>
      </c>
      <c r="H39" s="165" t="s">
        <v>49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109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Rekonstrukce střešního pláště, bytový dům č.p. 891 na ul.Obránců míru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105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03 - Hromosvod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18. 7. 2024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40.05" customHeight="1">
      <c r="A54" s="41"/>
      <c r="B54" s="42"/>
      <c r="C54" s="35" t="s">
        <v>25</v>
      </c>
      <c r="D54" s="43"/>
      <c r="E54" s="43"/>
      <c r="F54" s="30" t="str">
        <f>E15</f>
        <v>Město Kopřivnice, Štefánikova 1163/12,Kopřivnice</v>
      </c>
      <c r="G54" s="43"/>
      <c r="H54" s="43"/>
      <c r="I54" s="35" t="s">
        <v>31</v>
      </c>
      <c r="J54" s="39" t="str">
        <f>E21</f>
        <v>Architektura &amp; interiér, Šimůnek &amp; partners, VM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110</v>
      </c>
      <c r="D57" s="174"/>
      <c r="E57" s="174"/>
      <c r="F57" s="174"/>
      <c r="G57" s="174"/>
      <c r="H57" s="174"/>
      <c r="I57" s="174"/>
      <c r="J57" s="175" t="s">
        <v>111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69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112</v>
      </c>
    </row>
    <row r="60" s="9" customFormat="1" ht="24.96" customHeight="1">
      <c r="A60" s="9"/>
      <c r="B60" s="177"/>
      <c r="C60" s="178"/>
      <c r="D60" s="179" t="s">
        <v>824</v>
      </c>
      <c r="E60" s="180"/>
      <c r="F60" s="180"/>
      <c r="G60" s="180"/>
      <c r="H60" s="180"/>
      <c r="I60" s="180"/>
      <c r="J60" s="181">
        <f>J88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7"/>
      <c r="C61" s="178"/>
      <c r="D61" s="179" t="s">
        <v>825</v>
      </c>
      <c r="E61" s="180"/>
      <c r="F61" s="180"/>
      <c r="G61" s="180"/>
      <c r="H61" s="180"/>
      <c r="I61" s="180"/>
      <c r="J61" s="181">
        <f>J91</f>
        <v>0</v>
      </c>
      <c r="K61" s="178"/>
      <c r="L61" s="18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7"/>
      <c r="C62" s="178"/>
      <c r="D62" s="179" t="s">
        <v>826</v>
      </c>
      <c r="E62" s="180"/>
      <c r="F62" s="180"/>
      <c r="G62" s="180"/>
      <c r="H62" s="180"/>
      <c r="I62" s="180"/>
      <c r="J62" s="181">
        <f>J95</f>
        <v>0</v>
      </c>
      <c r="K62" s="178"/>
      <c r="L62" s="18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77"/>
      <c r="C63" s="178"/>
      <c r="D63" s="179" t="s">
        <v>827</v>
      </c>
      <c r="E63" s="180"/>
      <c r="F63" s="180"/>
      <c r="G63" s="180"/>
      <c r="H63" s="180"/>
      <c r="I63" s="180"/>
      <c r="J63" s="181">
        <f>J98</f>
        <v>0</v>
      </c>
      <c r="K63" s="178"/>
      <c r="L63" s="18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77"/>
      <c r="C64" s="178"/>
      <c r="D64" s="179" t="s">
        <v>826</v>
      </c>
      <c r="E64" s="180"/>
      <c r="F64" s="180"/>
      <c r="G64" s="180"/>
      <c r="H64" s="180"/>
      <c r="I64" s="180"/>
      <c r="J64" s="181">
        <f>J104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828</v>
      </c>
      <c r="E65" s="180"/>
      <c r="F65" s="180"/>
      <c r="G65" s="180"/>
      <c r="H65" s="180"/>
      <c r="I65" s="180"/>
      <c r="J65" s="181">
        <f>J108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829</v>
      </c>
      <c r="E66" s="180"/>
      <c r="F66" s="180"/>
      <c r="G66" s="180"/>
      <c r="H66" s="180"/>
      <c r="I66" s="180"/>
      <c r="J66" s="181">
        <f>J113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124</v>
      </c>
      <c r="E67" s="180"/>
      <c r="F67" s="180"/>
      <c r="G67" s="180"/>
      <c r="H67" s="180"/>
      <c r="I67" s="180"/>
      <c r="J67" s="181">
        <f>J120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>Rekonstrukce střešního pláště, bytový dům č.p. 891 na ul.Obránců míru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105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03 - Hromosvod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 xml:space="preserve"> </v>
      </c>
      <c r="G81" s="43"/>
      <c r="H81" s="43"/>
      <c r="I81" s="35" t="s">
        <v>23</v>
      </c>
      <c r="J81" s="75" t="str">
        <f>IF(J12="","",J12)</f>
        <v>18. 7. 2024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40.05" customHeight="1">
      <c r="A83" s="41"/>
      <c r="B83" s="42"/>
      <c r="C83" s="35" t="s">
        <v>25</v>
      </c>
      <c r="D83" s="43"/>
      <c r="E83" s="43"/>
      <c r="F83" s="30" t="str">
        <f>E15</f>
        <v>Město Kopřivnice, Štefánikova 1163/12,Kopřivnice</v>
      </c>
      <c r="G83" s="43"/>
      <c r="H83" s="43"/>
      <c r="I83" s="35" t="s">
        <v>31</v>
      </c>
      <c r="J83" s="39" t="str">
        <f>E21</f>
        <v>Architektura &amp; interiér, Šimůnek &amp; partners, VM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34</v>
      </c>
      <c r="J84" s="39" t="str">
        <f>E24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8"/>
      <c r="B86" s="189"/>
      <c r="C86" s="190" t="s">
        <v>127</v>
      </c>
      <c r="D86" s="191" t="s">
        <v>56</v>
      </c>
      <c r="E86" s="191" t="s">
        <v>52</v>
      </c>
      <c r="F86" s="191" t="s">
        <v>53</v>
      </c>
      <c r="G86" s="191" t="s">
        <v>128</v>
      </c>
      <c r="H86" s="191" t="s">
        <v>129</v>
      </c>
      <c r="I86" s="191" t="s">
        <v>130</v>
      </c>
      <c r="J86" s="191" t="s">
        <v>111</v>
      </c>
      <c r="K86" s="192" t="s">
        <v>131</v>
      </c>
      <c r="L86" s="193"/>
      <c r="M86" s="95" t="s">
        <v>19</v>
      </c>
      <c r="N86" s="96" t="s">
        <v>41</v>
      </c>
      <c r="O86" s="96" t="s">
        <v>132</v>
      </c>
      <c r="P86" s="96" t="s">
        <v>133</v>
      </c>
      <c r="Q86" s="96" t="s">
        <v>134</v>
      </c>
      <c r="R86" s="96" t="s">
        <v>135</v>
      </c>
      <c r="S86" s="96" t="s">
        <v>136</v>
      </c>
      <c r="T86" s="97" t="s">
        <v>137</v>
      </c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</row>
    <row r="87" s="2" customFormat="1" ht="22.8" customHeight="1">
      <c r="A87" s="41"/>
      <c r="B87" s="42"/>
      <c r="C87" s="102" t="s">
        <v>138</v>
      </c>
      <c r="D87" s="43"/>
      <c r="E87" s="43"/>
      <c r="F87" s="43"/>
      <c r="G87" s="43"/>
      <c r="H87" s="43"/>
      <c r="I87" s="43"/>
      <c r="J87" s="194">
        <f>BK87</f>
        <v>0</v>
      </c>
      <c r="K87" s="43"/>
      <c r="L87" s="47"/>
      <c r="M87" s="98"/>
      <c r="N87" s="195"/>
      <c r="O87" s="99"/>
      <c r="P87" s="196">
        <f>P88+P91+P95+P98+P104+P108+P113+P120</f>
        <v>0</v>
      </c>
      <c r="Q87" s="99"/>
      <c r="R87" s="196">
        <f>R88+R91+R95+R98+R104+R108+R113+R120</f>
        <v>0</v>
      </c>
      <c r="S87" s="99"/>
      <c r="T87" s="197">
        <f>T88+T91+T95+T98+T104+T108+T113+T120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70</v>
      </c>
      <c r="AU87" s="20" t="s">
        <v>112</v>
      </c>
      <c r="BK87" s="198">
        <f>BK88+BK91+BK95+BK98+BK104+BK108+BK113+BK120</f>
        <v>0</v>
      </c>
    </row>
    <row r="88" s="12" customFormat="1" ht="25.92" customHeight="1">
      <c r="A88" s="12"/>
      <c r="B88" s="199"/>
      <c r="C88" s="200"/>
      <c r="D88" s="201" t="s">
        <v>70</v>
      </c>
      <c r="E88" s="202" t="s">
        <v>830</v>
      </c>
      <c r="F88" s="202" t="s">
        <v>831</v>
      </c>
      <c r="G88" s="200"/>
      <c r="H88" s="200"/>
      <c r="I88" s="203"/>
      <c r="J88" s="204">
        <f>BK88</f>
        <v>0</v>
      </c>
      <c r="K88" s="200"/>
      <c r="L88" s="205"/>
      <c r="M88" s="206"/>
      <c r="N88" s="207"/>
      <c r="O88" s="207"/>
      <c r="P88" s="208">
        <f>SUM(P89:P90)</f>
        <v>0</v>
      </c>
      <c r="Q88" s="207"/>
      <c r="R88" s="208">
        <f>SUM(R89:R90)</f>
        <v>0</v>
      </c>
      <c r="S88" s="207"/>
      <c r="T88" s="209">
        <f>SUM(T89:T90)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10" t="s">
        <v>78</v>
      </c>
      <c r="AT88" s="211" t="s">
        <v>70</v>
      </c>
      <c r="AU88" s="211" t="s">
        <v>71</v>
      </c>
      <c r="AY88" s="210" t="s">
        <v>141</v>
      </c>
      <c r="BK88" s="212">
        <f>SUM(BK89:BK90)</f>
        <v>0</v>
      </c>
    </row>
    <row r="89" s="2" customFormat="1" ht="16.5" customHeight="1">
      <c r="A89" s="41"/>
      <c r="B89" s="42"/>
      <c r="C89" s="215" t="s">
        <v>78</v>
      </c>
      <c r="D89" s="215" t="s">
        <v>143</v>
      </c>
      <c r="E89" s="216" t="s">
        <v>832</v>
      </c>
      <c r="F89" s="217" t="s">
        <v>833</v>
      </c>
      <c r="G89" s="218" t="s">
        <v>323</v>
      </c>
      <c r="H89" s="219">
        <v>20</v>
      </c>
      <c r="I89" s="220"/>
      <c r="J89" s="221">
        <f>ROUND(I89*H89,2)</f>
        <v>0</v>
      </c>
      <c r="K89" s="217" t="s">
        <v>19</v>
      </c>
      <c r="L89" s="47"/>
      <c r="M89" s="222" t="s">
        <v>19</v>
      </c>
      <c r="N89" s="223" t="s">
        <v>43</v>
      </c>
      <c r="O89" s="87"/>
      <c r="P89" s="224">
        <f>O89*H89</f>
        <v>0</v>
      </c>
      <c r="Q89" s="224">
        <v>0</v>
      </c>
      <c r="R89" s="224">
        <f>Q89*H89</f>
        <v>0</v>
      </c>
      <c r="S89" s="224">
        <v>0</v>
      </c>
      <c r="T89" s="225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6" t="s">
        <v>148</v>
      </c>
      <c r="AT89" s="226" t="s">
        <v>143</v>
      </c>
      <c r="AU89" s="226" t="s">
        <v>78</v>
      </c>
      <c r="AY89" s="20" t="s">
        <v>141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20" t="s">
        <v>84</v>
      </c>
      <c r="BK89" s="227">
        <f>ROUND(I89*H89,2)</f>
        <v>0</v>
      </c>
      <c r="BL89" s="20" t="s">
        <v>148</v>
      </c>
      <c r="BM89" s="226" t="s">
        <v>84</v>
      </c>
    </row>
    <row r="90" s="2" customFormat="1" ht="16.5" customHeight="1">
      <c r="A90" s="41"/>
      <c r="B90" s="42"/>
      <c r="C90" s="215" t="s">
        <v>84</v>
      </c>
      <c r="D90" s="215" t="s">
        <v>143</v>
      </c>
      <c r="E90" s="216" t="s">
        <v>834</v>
      </c>
      <c r="F90" s="217" t="s">
        <v>835</v>
      </c>
      <c r="G90" s="218" t="s">
        <v>146</v>
      </c>
      <c r="H90" s="219">
        <v>240</v>
      </c>
      <c r="I90" s="220"/>
      <c r="J90" s="221">
        <f>ROUND(I90*H90,2)</f>
        <v>0</v>
      </c>
      <c r="K90" s="217" t="s">
        <v>19</v>
      </c>
      <c r="L90" s="47"/>
      <c r="M90" s="222" t="s">
        <v>19</v>
      </c>
      <c r="N90" s="223" t="s">
        <v>43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148</v>
      </c>
      <c r="AT90" s="226" t="s">
        <v>143</v>
      </c>
      <c r="AU90" s="226" t="s">
        <v>78</v>
      </c>
      <c r="AY90" s="20" t="s">
        <v>141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84</v>
      </c>
      <c r="BK90" s="227">
        <f>ROUND(I90*H90,2)</f>
        <v>0</v>
      </c>
      <c r="BL90" s="20" t="s">
        <v>148</v>
      </c>
      <c r="BM90" s="226" t="s">
        <v>148</v>
      </c>
    </row>
    <row r="91" s="12" customFormat="1" ht="25.92" customHeight="1">
      <c r="A91" s="12"/>
      <c r="B91" s="199"/>
      <c r="C91" s="200"/>
      <c r="D91" s="201" t="s">
        <v>70</v>
      </c>
      <c r="E91" s="202" t="s">
        <v>836</v>
      </c>
      <c r="F91" s="202" t="s">
        <v>837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SUM(P92:P94)</f>
        <v>0</v>
      </c>
      <c r="Q91" s="207"/>
      <c r="R91" s="208">
        <f>SUM(R92:R94)</f>
        <v>0</v>
      </c>
      <c r="S91" s="207"/>
      <c r="T91" s="209">
        <f>SUM(T92:T94)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78</v>
      </c>
      <c r="AT91" s="211" t="s">
        <v>70</v>
      </c>
      <c r="AU91" s="211" t="s">
        <v>71</v>
      </c>
      <c r="AY91" s="210" t="s">
        <v>141</v>
      </c>
      <c r="BK91" s="212">
        <f>SUM(BK92:BK94)</f>
        <v>0</v>
      </c>
    </row>
    <row r="92" s="2" customFormat="1" ht="16.5" customHeight="1">
      <c r="A92" s="41"/>
      <c r="B92" s="42"/>
      <c r="C92" s="215" t="s">
        <v>162</v>
      </c>
      <c r="D92" s="215" t="s">
        <v>143</v>
      </c>
      <c r="E92" s="216" t="s">
        <v>838</v>
      </c>
      <c r="F92" s="217" t="s">
        <v>839</v>
      </c>
      <c r="G92" s="218" t="s">
        <v>840</v>
      </c>
      <c r="H92" s="219">
        <v>8</v>
      </c>
      <c r="I92" s="220"/>
      <c r="J92" s="221">
        <f>ROUND(I92*H92,2)</f>
        <v>0</v>
      </c>
      <c r="K92" s="217" t="s">
        <v>19</v>
      </c>
      <c r="L92" s="47"/>
      <c r="M92" s="222" t="s">
        <v>19</v>
      </c>
      <c r="N92" s="223" t="s">
        <v>43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148</v>
      </c>
      <c r="AT92" s="226" t="s">
        <v>143</v>
      </c>
      <c r="AU92" s="226" t="s">
        <v>78</v>
      </c>
      <c r="AY92" s="20" t="s">
        <v>141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84</v>
      </c>
      <c r="BK92" s="227">
        <f>ROUND(I92*H92,2)</f>
        <v>0</v>
      </c>
      <c r="BL92" s="20" t="s">
        <v>148</v>
      </c>
      <c r="BM92" s="226" t="s">
        <v>187</v>
      </c>
    </row>
    <row r="93" s="2" customFormat="1" ht="16.5" customHeight="1">
      <c r="A93" s="41"/>
      <c r="B93" s="42"/>
      <c r="C93" s="215" t="s">
        <v>148</v>
      </c>
      <c r="D93" s="215" t="s">
        <v>143</v>
      </c>
      <c r="E93" s="216" t="s">
        <v>841</v>
      </c>
      <c r="F93" s="217" t="s">
        <v>842</v>
      </c>
      <c r="G93" s="218" t="s">
        <v>840</v>
      </c>
      <c r="H93" s="219">
        <v>8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43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148</v>
      </c>
      <c r="AT93" s="226" t="s">
        <v>143</v>
      </c>
      <c r="AU93" s="226" t="s">
        <v>78</v>
      </c>
      <c r="AY93" s="20" t="s">
        <v>141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84</v>
      </c>
      <c r="BK93" s="227">
        <f>ROUND(I93*H93,2)</f>
        <v>0</v>
      </c>
      <c r="BL93" s="20" t="s">
        <v>148</v>
      </c>
      <c r="BM93" s="226" t="s">
        <v>206</v>
      </c>
    </row>
    <row r="94" s="2" customFormat="1" ht="16.5" customHeight="1">
      <c r="A94" s="41"/>
      <c r="B94" s="42"/>
      <c r="C94" s="215" t="s">
        <v>177</v>
      </c>
      <c r="D94" s="215" t="s">
        <v>143</v>
      </c>
      <c r="E94" s="216" t="s">
        <v>843</v>
      </c>
      <c r="F94" s="217" t="s">
        <v>844</v>
      </c>
      <c r="G94" s="218" t="s">
        <v>840</v>
      </c>
      <c r="H94" s="219">
        <v>6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43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148</v>
      </c>
      <c r="AT94" s="226" t="s">
        <v>143</v>
      </c>
      <c r="AU94" s="226" t="s">
        <v>78</v>
      </c>
      <c r="AY94" s="20" t="s">
        <v>141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84</v>
      </c>
      <c r="BK94" s="227">
        <f>ROUND(I94*H94,2)</f>
        <v>0</v>
      </c>
      <c r="BL94" s="20" t="s">
        <v>148</v>
      </c>
      <c r="BM94" s="226" t="s">
        <v>217</v>
      </c>
    </row>
    <row r="95" s="12" customFormat="1" ht="25.92" customHeight="1">
      <c r="A95" s="12"/>
      <c r="B95" s="199"/>
      <c r="C95" s="200"/>
      <c r="D95" s="201" t="s">
        <v>70</v>
      </c>
      <c r="E95" s="202" t="s">
        <v>845</v>
      </c>
      <c r="F95" s="202" t="s">
        <v>846</v>
      </c>
      <c r="G95" s="200"/>
      <c r="H95" s="200"/>
      <c r="I95" s="203"/>
      <c r="J95" s="204">
        <f>BK95</f>
        <v>0</v>
      </c>
      <c r="K95" s="200"/>
      <c r="L95" s="205"/>
      <c r="M95" s="206"/>
      <c r="N95" s="207"/>
      <c r="O95" s="207"/>
      <c r="P95" s="208">
        <f>SUM(P96:P97)</f>
        <v>0</v>
      </c>
      <c r="Q95" s="207"/>
      <c r="R95" s="208">
        <f>SUM(R96:R97)</f>
        <v>0</v>
      </c>
      <c r="S95" s="207"/>
      <c r="T95" s="209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78</v>
      </c>
      <c r="AT95" s="211" t="s">
        <v>70</v>
      </c>
      <c r="AU95" s="211" t="s">
        <v>71</v>
      </c>
      <c r="AY95" s="210" t="s">
        <v>141</v>
      </c>
      <c r="BK95" s="212">
        <f>SUM(BK96:BK97)</f>
        <v>0</v>
      </c>
    </row>
    <row r="96" s="2" customFormat="1" ht="16.5" customHeight="1">
      <c r="A96" s="41"/>
      <c r="B96" s="42"/>
      <c r="C96" s="215" t="s">
        <v>187</v>
      </c>
      <c r="D96" s="215" t="s">
        <v>143</v>
      </c>
      <c r="E96" s="216" t="s">
        <v>847</v>
      </c>
      <c r="F96" s="217" t="s">
        <v>848</v>
      </c>
      <c r="G96" s="218" t="s">
        <v>840</v>
      </c>
      <c r="H96" s="219">
        <v>32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43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148</v>
      </c>
      <c r="AT96" s="226" t="s">
        <v>143</v>
      </c>
      <c r="AU96" s="226" t="s">
        <v>78</v>
      </c>
      <c r="AY96" s="20" t="s">
        <v>141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84</v>
      </c>
      <c r="BK96" s="227">
        <f>ROUND(I96*H96,2)</f>
        <v>0</v>
      </c>
      <c r="BL96" s="20" t="s">
        <v>148</v>
      </c>
      <c r="BM96" s="226" t="s">
        <v>8</v>
      </c>
    </row>
    <row r="97" s="2" customFormat="1" ht="16.5" customHeight="1">
      <c r="A97" s="41"/>
      <c r="B97" s="42"/>
      <c r="C97" s="215" t="s">
        <v>200</v>
      </c>
      <c r="D97" s="215" t="s">
        <v>143</v>
      </c>
      <c r="E97" s="216" t="s">
        <v>849</v>
      </c>
      <c r="F97" s="217" t="s">
        <v>850</v>
      </c>
      <c r="G97" s="218" t="s">
        <v>840</v>
      </c>
      <c r="H97" s="219">
        <v>32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43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148</v>
      </c>
      <c r="AT97" s="226" t="s">
        <v>143</v>
      </c>
      <c r="AU97" s="226" t="s">
        <v>78</v>
      </c>
      <c r="AY97" s="20" t="s">
        <v>141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84</v>
      </c>
      <c r="BK97" s="227">
        <f>ROUND(I97*H97,2)</f>
        <v>0</v>
      </c>
      <c r="BL97" s="20" t="s">
        <v>148</v>
      </c>
      <c r="BM97" s="226" t="s">
        <v>248</v>
      </c>
    </row>
    <row r="98" s="12" customFormat="1" ht="25.92" customHeight="1">
      <c r="A98" s="12"/>
      <c r="B98" s="199"/>
      <c r="C98" s="200"/>
      <c r="D98" s="201" t="s">
        <v>70</v>
      </c>
      <c r="E98" s="202" t="s">
        <v>851</v>
      </c>
      <c r="F98" s="202" t="s">
        <v>852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SUM(P99:P103)</f>
        <v>0</v>
      </c>
      <c r="Q98" s="207"/>
      <c r="R98" s="208">
        <f>SUM(R99:R103)</f>
        <v>0</v>
      </c>
      <c r="S98" s="207"/>
      <c r="T98" s="209">
        <f>SUM(T99:T103)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78</v>
      </c>
      <c r="AT98" s="211" t="s">
        <v>70</v>
      </c>
      <c r="AU98" s="211" t="s">
        <v>71</v>
      </c>
      <c r="AY98" s="210" t="s">
        <v>141</v>
      </c>
      <c r="BK98" s="212">
        <f>SUM(BK99:BK103)</f>
        <v>0</v>
      </c>
    </row>
    <row r="99" s="2" customFormat="1" ht="16.5" customHeight="1">
      <c r="A99" s="41"/>
      <c r="B99" s="42"/>
      <c r="C99" s="215" t="s">
        <v>206</v>
      </c>
      <c r="D99" s="215" t="s">
        <v>143</v>
      </c>
      <c r="E99" s="216" t="s">
        <v>853</v>
      </c>
      <c r="F99" s="217" t="s">
        <v>854</v>
      </c>
      <c r="G99" s="218" t="s">
        <v>840</v>
      </c>
      <c r="H99" s="219">
        <v>2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43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148</v>
      </c>
      <c r="AT99" s="226" t="s">
        <v>143</v>
      </c>
      <c r="AU99" s="226" t="s">
        <v>78</v>
      </c>
      <c r="AY99" s="20" t="s">
        <v>141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84</v>
      </c>
      <c r="BK99" s="227">
        <f>ROUND(I99*H99,2)</f>
        <v>0</v>
      </c>
      <c r="BL99" s="20" t="s">
        <v>148</v>
      </c>
      <c r="BM99" s="226" t="s">
        <v>244</v>
      </c>
    </row>
    <row r="100" s="2" customFormat="1" ht="16.5" customHeight="1">
      <c r="A100" s="41"/>
      <c r="B100" s="42"/>
      <c r="C100" s="215" t="s">
        <v>160</v>
      </c>
      <c r="D100" s="215" t="s">
        <v>143</v>
      </c>
      <c r="E100" s="216" t="s">
        <v>855</v>
      </c>
      <c r="F100" s="217" t="s">
        <v>856</v>
      </c>
      <c r="G100" s="218" t="s">
        <v>840</v>
      </c>
      <c r="H100" s="219">
        <v>98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43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148</v>
      </c>
      <c r="AT100" s="226" t="s">
        <v>143</v>
      </c>
      <c r="AU100" s="226" t="s">
        <v>78</v>
      </c>
      <c r="AY100" s="20" t="s">
        <v>141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84</v>
      </c>
      <c r="BK100" s="227">
        <f>ROUND(I100*H100,2)</f>
        <v>0</v>
      </c>
      <c r="BL100" s="20" t="s">
        <v>148</v>
      </c>
      <c r="BM100" s="226" t="s">
        <v>274</v>
      </c>
    </row>
    <row r="101" s="2" customFormat="1" ht="16.5" customHeight="1">
      <c r="A101" s="41"/>
      <c r="B101" s="42"/>
      <c r="C101" s="215" t="s">
        <v>217</v>
      </c>
      <c r="D101" s="215" t="s">
        <v>143</v>
      </c>
      <c r="E101" s="216" t="s">
        <v>857</v>
      </c>
      <c r="F101" s="217" t="s">
        <v>858</v>
      </c>
      <c r="G101" s="218" t="s">
        <v>840</v>
      </c>
      <c r="H101" s="219">
        <v>4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43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148</v>
      </c>
      <c r="AT101" s="226" t="s">
        <v>143</v>
      </c>
      <c r="AU101" s="226" t="s">
        <v>78</v>
      </c>
      <c r="AY101" s="20" t="s">
        <v>141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84</v>
      </c>
      <c r="BK101" s="227">
        <f>ROUND(I101*H101,2)</f>
        <v>0</v>
      </c>
      <c r="BL101" s="20" t="s">
        <v>148</v>
      </c>
      <c r="BM101" s="226" t="s">
        <v>287</v>
      </c>
    </row>
    <row r="102" s="2" customFormat="1" ht="16.5" customHeight="1">
      <c r="A102" s="41"/>
      <c r="B102" s="42"/>
      <c r="C102" s="215" t="s">
        <v>224</v>
      </c>
      <c r="D102" s="215" t="s">
        <v>143</v>
      </c>
      <c r="E102" s="216" t="s">
        <v>859</v>
      </c>
      <c r="F102" s="217" t="s">
        <v>860</v>
      </c>
      <c r="G102" s="218" t="s">
        <v>840</v>
      </c>
      <c r="H102" s="219">
        <v>247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43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148</v>
      </c>
      <c r="AT102" s="226" t="s">
        <v>143</v>
      </c>
      <c r="AU102" s="226" t="s">
        <v>78</v>
      </c>
      <c r="AY102" s="20" t="s">
        <v>141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84</v>
      </c>
      <c r="BK102" s="227">
        <f>ROUND(I102*H102,2)</f>
        <v>0</v>
      </c>
      <c r="BL102" s="20" t="s">
        <v>148</v>
      </c>
      <c r="BM102" s="226" t="s">
        <v>300</v>
      </c>
    </row>
    <row r="103" s="2" customFormat="1" ht="16.5" customHeight="1">
      <c r="A103" s="41"/>
      <c r="B103" s="42"/>
      <c r="C103" s="215" t="s">
        <v>8</v>
      </c>
      <c r="D103" s="215" t="s">
        <v>143</v>
      </c>
      <c r="E103" s="216" t="s">
        <v>861</v>
      </c>
      <c r="F103" s="217" t="s">
        <v>862</v>
      </c>
      <c r="G103" s="218" t="s">
        <v>840</v>
      </c>
      <c r="H103" s="219">
        <v>6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43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148</v>
      </c>
      <c r="AT103" s="226" t="s">
        <v>143</v>
      </c>
      <c r="AU103" s="226" t="s">
        <v>78</v>
      </c>
      <c r="AY103" s="20" t="s">
        <v>141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84</v>
      </c>
      <c r="BK103" s="227">
        <f>ROUND(I103*H103,2)</f>
        <v>0</v>
      </c>
      <c r="BL103" s="20" t="s">
        <v>148</v>
      </c>
      <c r="BM103" s="226" t="s">
        <v>313</v>
      </c>
    </row>
    <row r="104" s="12" customFormat="1" ht="25.92" customHeight="1">
      <c r="A104" s="12"/>
      <c r="B104" s="199"/>
      <c r="C104" s="200"/>
      <c r="D104" s="201" t="s">
        <v>70</v>
      </c>
      <c r="E104" s="202" t="s">
        <v>845</v>
      </c>
      <c r="F104" s="202" t="s">
        <v>846</v>
      </c>
      <c r="G104" s="200"/>
      <c r="H104" s="200"/>
      <c r="I104" s="203"/>
      <c r="J104" s="204">
        <f>BK104</f>
        <v>0</v>
      </c>
      <c r="K104" s="200"/>
      <c r="L104" s="205"/>
      <c r="M104" s="206"/>
      <c r="N104" s="207"/>
      <c r="O104" s="207"/>
      <c r="P104" s="208">
        <f>SUM(P105:P107)</f>
        <v>0</v>
      </c>
      <c r="Q104" s="207"/>
      <c r="R104" s="208">
        <f>SUM(R105:R107)</f>
        <v>0</v>
      </c>
      <c r="S104" s="207"/>
      <c r="T104" s="209">
        <f>SUM(T105:T107)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78</v>
      </c>
      <c r="AT104" s="211" t="s">
        <v>70</v>
      </c>
      <c r="AU104" s="211" t="s">
        <v>71</v>
      </c>
      <c r="AY104" s="210" t="s">
        <v>141</v>
      </c>
      <c r="BK104" s="212">
        <f>SUM(BK105:BK107)</f>
        <v>0</v>
      </c>
    </row>
    <row r="105" s="2" customFormat="1" ht="16.5" customHeight="1">
      <c r="A105" s="41"/>
      <c r="B105" s="42"/>
      <c r="C105" s="215" t="s">
        <v>240</v>
      </c>
      <c r="D105" s="215" t="s">
        <v>143</v>
      </c>
      <c r="E105" s="216" t="s">
        <v>863</v>
      </c>
      <c r="F105" s="217" t="s">
        <v>864</v>
      </c>
      <c r="G105" s="218" t="s">
        <v>840</v>
      </c>
      <c r="H105" s="219">
        <v>7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43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148</v>
      </c>
      <c r="AT105" s="226" t="s">
        <v>143</v>
      </c>
      <c r="AU105" s="226" t="s">
        <v>78</v>
      </c>
      <c r="AY105" s="20" t="s">
        <v>141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84</v>
      </c>
      <c r="BK105" s="227">
        <f>ROUND(I105*H105,2)</f>
        <v>0</v>
      </c>
      <c r="BL105" s="20" t="s">
        <v>148</v>
      </c>
      <c r="BM105" s="226" t="s">
        <v>330</v>
      </c>
    </row>
    <row r="106" s="2" customFormat="1" ht="16.5" customHeight="1">
      <c r="A106" s="41"/>
      <c r="B106" s="42"/>
      <c r="C106" s="215" t="s">
        <v>248</v>
      </c>
      <c r="D106" s="215" t="s">
        <v>143</v>
      </c>
      <c r="E106" s="216" t="s">
        <v>865</v>
      </c>
      <c r="F106" s="217" t="s">
        <v>866</v>
      </c>
      <c r="G106" s="218" t="s">
        <v>840</v>
      </c>
      <c r="H106" s="219">
        <v>25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43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148</v>
      </c>
      <c r="AT106" s="226" t="s">
        <v>143</v>
      </c>
      <c r="AU106" s="226" t="s">
        <v>78</v>
      </c>
      <c r="AY106" s="20" t="s">
        <v>141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84</v>
      </c>
      <c r="BK106" s="227">
        <f>ROUND(I106*H106,2)</f>
        <v>0</v>
      </c>
      <c r="BL106" s="20" t="s">
        <v>148</v>
      </c>
      <c r="BM106" s="226" t="s">
        <v>497</v>
      </c>
    </row>
    <row r="107" s="2" customFormat="1" ht="16.5" customHeight="1">
      <c r="A107" s="41"/>
      <c r="B107" s="42"/>
      <c r="C107" s="215" t="s">
        <v>247</v>
      </c>
      <c r="D107" s="215" t="s">
        <v>143</v>
      </c>
      <c r="E107" s="216" t="s">
        <v>867</v>
      </c>
      <c r="F107" s="217" t="s">
        <v>868</v>
      </c>
      <c r="G107" s="218" t="s">
        <v>840</v>
      </c>
      <c r="H107" s="219">
        <v>8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43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148</v>
      </c>
      <c r="AT107" s="226" t="s">
        <v>143</v>
      </c>
      <c r="AU107" s="226" t="s">
        <v>78</v>
      </c>
      <c r="AY107" s="20" t="s">
        <v>141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84</v>
      </c>
      <c r="BK107" s="227">
        <f>ROUND(I107*H107,2)</f>
        <v>0</v>
      </c>
      <c r="BL107" s="20" t="s">
        <v>148</v>
      </c>
      <c r="BM107" s="226" t="s">
        <v>509</v>
      </c>
    </row>
    <row r="108" s="12" customFormat="1" ht="25.92" customHeight="1">
      <c r="A108" s="12"/>
      <c r="B108" s="199"/>
      <c r="C108" s="200"/>
      <c r="D108" s="201" t="s">
        <v>70</v>
      </c>
      <c r="E108" s="202" t="s">
        <v>869</v>
      </c>
      <c r="F108" s="202" t="s">
        <v>870</v>
      </c>
      <c r="G108" s="200"/>
      <c r="H108" s="200"/>
      <c r="I108" s="203"/>
      <c r="J108" s="204">
        <f>BK108</f>
        <v>0</v>
      </c>
      <c r="K108" s="200"/>
      <c r="L108" s="205"/>
      <c r="M108" s="206"/>
      <c r="N108" s="207"/>
      <c r="O108" s="207"/>
      <c r="P108" s="208">
        <f>SUM(P109:P112)</f>
        <v>0</v>
      </c>
      <c r="Q108" s="207"/>
      <c r="R108" s="208">
        <f>SUM(R109:R112)</f>
        <v>0</v>
      </c>
      <c r="S108" s="207"/>
      <c r="T108" s="209">
        <f>SUM(T109:T112)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78</v>
      </c>
      <c r="AT108" s="211" t="s">
        <v>70</v>
      </c>
      <c r="AU108" s="211" t="s">
        <v>71</v>
      </c>
      <c r="AY108" s="210" t="s">
        <v>141</v>
      </c>
      <c r="BK108" s="212">
        <f>SUM(BK109:BK112)</f>
        <v>0</v>
      </c>
    </row>
    <row r="109" s="2" customFormat="1" ht="16.5" customHeight="1">
      <c r="A109" s="41"/>
      <c r="B109" s="42"/>
      <c r="C109" s="215" t="s">
        <v>244</v>
      </c>
      <c r="D109" s="215" t="s">
        <v>143</v>
      </c>
      <c r="E109" s="216" t="s">
        <v>871</v>
      </c>
      <c r="F109" s="217" t="s">
        <v>872</v>
      </c>
      <c r="G109" s="218" t="s">
        <v>323</v>
      </c>
      <c r="H109" s="219">
        <v>6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43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148</v>
      </c>
      <c r="AT109" s="226" t="s">
        <v>143</v>
      </c>
      <c r="AU109" s="226" t="s">
        <v>78</v>
      </c>
      <c r="AY109" s="20" t="s">
        <v>141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84</v>
      </c>
      <c r="BK109" s="227">
        <f>ROUND(I109*H109,2)</f>
        <v>0</v>
      </c>
      <c r="BL109" s="20" t="s">
        <v>148</v>
      </c>
      <c r="BM109" s="226" t="s">
        <v>418</v>
      </c>
    </row>
    <row r="110" s="2" customFormat="1" ht="16.5" customHeight="1">
      <c r="A110" s="41"/>
      <c r="B110" s="42"/>
      <c r="C110" s="215" t="s">
        <v>267</v>
      </c>
      <c r="D110" s="215" t="s">
        <v>143</v>
      </c>
      <c r="E110" s="216" t="s">
        <v>873</v>
      </c>
      <c r="F110" s="217" t="s">
        <v>874</v>
      </c>
      <c r="G110" s="218" t="s">
        <v>323</v>
      </c>
      <c r="H110" s="219">
        <v>8</v>
      </c>
      <c r="I110" s="220"/>
      <c r="J110" s="221">
        <f>ROUND(I110*H110,2)</f>
        <v>0</v>
      </c>
      <c r="K110" s="217" t="s">
        <v>19</v>
      </c>
      <c r="L110" s="47"/>
      <c r="M110" s="222" t="s">
        <v>19</v>
      </c>
      <c r="N110" s="223" t="s">
        <v>43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148</v>
      </c>
      <c r="AT110" s="226" t="s">
        <v>143</v>
      </c>
      <c r="AU110" s="226" t="s">
        <v>78</v>
      </c>
      <c r="AY110" s="20" t="s">
        <v>141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84</v>
      </c>
      <c r="BK110" s="227">
        <f>ROUND(I110*H110,2)</f>
        <v>0</v>
      </c>
      <c r="BL110" s="20" t="s">
        <v>148</v>
      </c>
      <c r="BM110" s="226" t="s">
        <v>534</v>
      </c>
    </row>
    <row r="111" s="2" customFormat="1" ht="16.5" customHeight="1">
      <c r="A111" s="41"/>
      <c r="B111" s="42"/>
      <c r="C111" s="215" t="s">
        <v>274</v>
      </c>
      <c r="D111" s="215" t="s">
        <v>143</v>
      </c>
      <c r="E111" s="216" t="s">
        <v>875</v>
      </c>
      <c r="F111" s="217" t="s">
        <v>876</v>
      </c>
      <c r="G111" s="218" t="s">
        <v>323</v>
      </c>
      <c r="H111" s="219">
        <v>5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43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148</v>
      </c>
      <c r="AT111" s="226" t="s">
        <v>143</v>
      </c>
      <c r="AU111" s="226" t="s">
        <v>78</v>
      </c>
      <c r="AY111" s="20" t="s">
        <v>141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84</v>
      </c>
      <c r="BK111" s="227">
        <f>ROUND(I111*H111,2)</f>
        <v>0</v>
      </c>
      <c r="BL111" s="20" t="s">
        <v>148</v>
      </c>
      <c r="BM111" s="226" t="s">
        <v>548</v>
      </c>
    </row>
    <row r="112" s="2" customFormat="1" ht="16.5" customHeight="1">
      <c r="A112" s="41"/>
      <c r="B112" s="42"/>
      <c r="C112" s="215" t="s">
        <v>281</v>
      </c>
      <c r="D112" s="215" t="s">
        <v>143</v>
      </c>
      <c r="E112" s="216" t="s">
        <v>877</v>
      </c>
      <c r="F112" s="217" t="s">
        <v>878</v>
      </c>
      <c r="G112" s="218" t="s">
        <v>323</v>
      </c>
      <c r="H112" s="219">
        <v>35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43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148</v>
      </c>
      <c r="AT112" s="226" t="s">
        <v>143</v>
      </c>
      <c r="AU112" s="226" t="s">
        <v>78</v>
      </c>
      <c r="AY112" s="20" t="s">
        <v>141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84</v>
      </c>
      <c r="BK112" s="227">
        <f>ROUND(I112*H112,2)</f>
        <v>0</v>
      </c>
      <c r="BL112" s="20" t="s">
        <v>148</v>
      </c>
      <c r="BM112" s="226" t="s">
        <v>556</v>
      </c>
    </row>
    <row r="113" s="12" customFormat="1" ht="25.92" customHeight="1">
      <c r="A113" s="12"/>
      <c r="B113" s="199"/>
      <c r="C113" s="200"/>
      <c r="D113" s="201" t="s">
        <v>70</v>
      </c>
      <c r="E113" s="202" t="s">
        <v>879</v>
      </c>
      <c r="F113" s="202" t="s">
        <v>880</v>
      </c>
      <c r="G113" s="200"/>
      <c r="H113" s="200"/>
      <c r="I113" s="203"/>
      <c r="J113" s="204">
        <f>BK113</f>
        <v>0</v>
      </c>
      <c r="K113" s="200"/>
      <c r="L113" s="205"/>
      <c r="M113" s="206"/>
      <c r="N113" s="207"/>
      <c r="O113" s="207"/>
      <c r="P113" s="208">
        <f>SUM(P114:P119)</f>
        <v>0</v>
      </c>
      <c r="Q113" s="207"/>
      <c r="R113" s="208">
        <f>SUM(R114:R119)</f>
        <v>0</v>
      </c>
      <c r="S113" s="207"/>
      <c r="T113" s="209">
        <f>SUM(T114:T119)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0" t="s">
        <v>78</v>
      </c>
      <c r="AT113" s="211" t="s">
        <v>70</v>
      </c>
      <c r="AU113" s="211" t="s">
        <v>71</v>
      </c>
      <c r="AY113" s="210" t="s">
        <v>141</v>
      </c>
      <c r="BK113" s="212">
        <f>SUM(BK114:BK119)</f>
        <v>0</v>
      </c>
    </row>
    <row r="114" s="2" customFormat="1" ht="16.5" customHeight="1">
      <c r="A114" s="41"/>
      <c r="B114" s="42"/>
      <c r="C114" s="215" t="s">
        <v>287</v>
      </c>
      <c r="D114" s="215" t="s">
        <v>143</v>
      </c>
      <c r="E114" s="216" t="s">
        <v>881</v>
      </c>
      <c r="F114" s="217" t="s">
        <v>882</v>
      </c>
      <c r="G114" s="218" t="s">
        <v>323</v>
      </c>
      <c r="H114" s="219">
        <v>4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43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148</v>
      </c>
      <c r="AT114" s="226" t="s">
        <v>143</v>
      </c>
      <c r="AU114" s="226" t="s">
        <v>78</v>
      </c>
      <c r="AY114" s="20" t="s">
        <v>141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84</v>
      </c>
      <c r="BK114" s="227">
        <f>ROUND(I114*H114,2)</f>
        <v>0</v>
      </c>
      <c r="BL114" s="20" t="s">
        <v>148</v>
      </c>
      <c r="BM114" s="226" t="s">
        <v>570</v>
      </c>
    </row>
    <row r="115" s="2" customFormat="1" ht="16.5" customHeight="1">
      <c r="A115" s="41"/>
      <c r="B115" s="42"/>
      <c r="C115" s="215" t="s">
        <v>7</v>
      </c>
      <c r="D115" s="215" t="s">
        <v>143</v>
      </c>
      <c r="E115" s="216" t="s">
        <v>883</v>
      </c>
      <c r="F115" s="217" t="s">
        <v>884</v>
      </c>
      <c r="G115" s="218" t="s">
        <v>323</v>
      </c>
      <c r="H115" s="219">
        <v>12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43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148</v>
      </c>
      <c r="AT115" s="226" t="s">
        <v>143</v>
      </c>
      <c r="AU115" s="226" t="s">
        <v>78</v>
      </c>
      <c r="AY115" s="20" t="s">
        <v>141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84</v>
      </c>
      <c r="BK115" s="227">
        <f>ROUND(I115*H115,2)</f>
        <v>0</v>
      </c>
      <c r="BL115" s="20" t="s">
        <v>148</v>
      </c>
      <c r="BM115" s="226" t="s">
        <v>584</v>
      </c>
    </row>
    <row r="116" s="2" customFormat="1" ht="16.5" customHeight="1">
      <c r="A116" s="41"/>
      <c r="B116" s="42"/>
      <c r="C116" s="215" t="s">
        <v>300</v>
      </c>
      <c r="D116" s="215" t="s">
        <v>143</v>
      </c>
      <c r="E116" s="216" t="s">
        <v>885</v>
      </c>
      <c r="F116" s="217" t="s">
        <v>886</v>
      </c>
      <c r="G116" s="218" t="s">
        <v>323</v>
      </c>
      <c r="H116" s="219">
        <v>10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43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148</v>
      </c>
      <c r="AT116" s="226" t="s">
        <v>143</v>
      </c>
      <c r="AU116" s="226" t="s">
        <v>78</v>
      </c>
      <c r="AY116" s="20" t="s">
        <v>141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84</v>
      </c>
      <c r="BK116" s="227">
        <f>ROUND(I116*H116,2)</f>
        <v>0</v>
      </c>
      <c r="BL116" s="20" t="s">
        <v>148</v>
      </c>
      <c r="BM116" s="226" t="s">
        <v>599</v>
      </c>
    </row>
    <row r="117" s="2" customFormat="1" ht="16.5" customHeight="1">
      <c r="A117" s="41"/>
      <c r="B117" s="42"/>
      <c r="C117" s="215" t="s">
        <v>307</v>
      </c>
      <c r="D117" s="215" t="s">
        <v>143</v>
      </c>
      <c r="E117" s="216" t="s">
        <v>887</v>
      </c>
      <c r="F117" s="217" t="s">
        <v>888</v>
      </c>
      <c r="G117" s="218" t="s">
        <v>323</v>
      </c>
      <c r="H117" s="219">
        <v>15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43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148</v>
      </c>
      <c r="AT117" s="226" t="s">
        <v>143</v>
      </c>
      <c r="AU117" s="226" t="s">
        <v>78</v>
      </c>
      <c r="AY117" s="20" t="s">
        <v>141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84</v>
      </c>
      <c r="BK117" s="227">
        <f>ROUND(I117*H117,2)</f>
        <v>0</v>
      </c>
      <c r="BL117" s="20" t="s">
        <v>148</v>
      </c>
      <c r="BM117" s="226" t="s">
        <v>614</v>
      </c>
    </row>
    <row r="118" s="2" customFormat="1" ht="16.5" customHeight="1">
      <c r="A118" s="41"/>
      <c r="B118" s="42"/>
      <c r="C118" s="215" t="s">
        <v>313</v>
      </c>
      <c r="D118" s="215" t="s">
        <v>143</v>
      </c>
      <c r="E118" s="216" t="s">
        <v>889</v>
      </c>
      <c r="F118" s="217" t="s">
        <v>890</v>
      </c>
      <c r="G118" s="218" t="s">
        <v>323</v>
      </c>
      <c r="H118" s="219">
        <v>6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43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148</v>
      </c>
      <c r="AT118" s="226" t="s">
        <v>143</v>
      </c>
      <c r="AU118" s="226" t="s">
        <v>78</v>
      </c>
      <c r="AY118" s="20" t="s">
        <v>141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84</v>
      </c>
      <c r="BK118" s="227">
        <f>ROUND(I118*H118,2)</f>
        <v>0</v>
      </c>
      <c r="BL118" s="20" t="s">
        <v>148</v>
      </c>
      <c r="BM118" s="226" t="s">
        <v>626</v>
      </c>
    </row>
    <row r="119" s="2" customFormat="1">
      <c r="A119" s="41"/>
      <c r="B119" s="42"/>
      <c r="C119" s="43"/>
      <c r="D119" s="235" t="s">
        <v>326</v>
      </c>
      <c r="E119" s="43"/>
      <c r="F119" s="277" t="s">
        <v>891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326</v>
      </c>
      <c r="AU119" s="20" t="s">
        <v>78</v>
      </c>
    </row>
    <row r="120" s="12" customFormat="1" ht="25.92" customHeight="1">
      <c r="A120" s="12"/>
      <c r="B120" s="199"/>
      <c r="C120" s="200"/>
      <c r="D120" s="201" t="s">
        <v>70</v>
      </c>
      <c r="E120" s="202" t="s">
        <v>318</v>
      </c>
      <c r="F120" s="202" t="s">
        <v>319</v>
      </c>
      <c r="G120" s="200"/>
      <c r="H120" s="200"/>
      <c r="I120" s="203"/>
      <c r="J120" s="204">
        <f>BK120</f>
        <v>0</v>
      </c>
      <c r="K120" s="200"/>
      <c r="L120" s="205"/>
      <c r="M120" s="206"/>
      <c r="N120" s="207"/>
      <c r="O120" s="207"/>
      <c r="P120" s="208">
        <f>SUM(P121:P122)</f>
        <v>0</v>
      </c>
      <c r="Q120" s="207"/>
      <c r="R120" s="208">
        <f>SUM(R121:R122)</f>
        <v>0</v>
      </c>
      <c r="S120" s="207"/>
      <c r="T120" s="209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148</v>
      </c>
      <c r="AT120" s="211" t="s">
        <v>70</v>
      </c>
      <c r="AU120" s="211" t="s">
        <v>71</v>
      </c>
      <c r="AY120" s="210" t="s">
        <v>141</v>
      </c>
      <c r="BK120" s="212">
        <f>SUM(BK121:BK122)</f>
        <v>0</v>
      </c>
    </row>
    <row r="121" s="2" customFormat="1" ht="16.5" customHeight="1">
      <c r="A121" s="41"/>
      <c r="B121" s="42"/>
      <c r="C121" s="215" t="s">
        <v>320</v>
      </c>
      <c r="D121" s="215" t="s">
        <v>143</v>
      </c>
      <c r="E121" s="216" t="s">
        <v>321</v>
      </c>
      <c r="F121" s="217" t="s">
        <v>892</v>
      </c>
      <c r="G121" s="218" t="s">
        <v>893</v>
      </c>
      <c r="H121" s="219">
        <v>1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43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324</v>
      </c>
      <c r="AT121" s="226" t="s">
        <v>143</v>
      </c>
      <c r="AU121" s="226" t="s">
        <v>78</v>
      </c>
      <c r="AY121" s="20" t="s">
        <v>141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84</v>
      </c>
      <c r="BK121" s="227">
        <f>ROUND(I121*H121,2)</f>
        <v>0</v>
      </c>
      <c r="BL121" s="20" t="s">
        <v>324</v>
      </c>
      <c r="BM121" s="226" t="s">
        <v>894</v>
      </c>
    </row>
    <row r="122" s="2" customFormat="1" ht="16.5" customHeight="1">
      <c r="A122" s="41"/>
      <c r="B122" s="42"/>
      <c r="C122" s="215" t="s">
        <v>330</v>
      </c>
      <c r="D122" s="215" t="s">
        <v>143</v>
      </c>
      <c r="E122" s="216" t="s">
        <v>895</v>
      </c>
      <c r="F122" s="217" t="s">
        <v>896</v>
      </c>
      <c r="G122" s="218" t="s">
        <v>893</v>
      </c>
      <c r="H122" s="219">
        <v>1</v>
      </c>
      <c r="I122" s="220"/>
      <c r="J122" s="221">
        <f>ROUND(I122*H122,2)</f>
        <v>0</v>
      </c>
      <c r="K122" s="217" t="s">
        <v>19</v>
      </c>
      <c r="L122" s="47"/>
      <c r="M122" s="279" t="s">
        <v>19</v>
      </c>
      <c r="N122" s="280" t="s">
        <v>43</v>
      </c>
      <c r="O122" s="281"/>
      <c r="P122" s="282">
        <f>O122*H122</f>
        <v>0</v>
      </c>
      <c r="Q122" s="282">
        <v>0</v>
      </c>
      <c r="R122" s="282">
        <f>Q122*H122</f>
        <v>0</v>
      </c>
      <c r="S122" s="282">
        <v>0</v>
      </c>
      <c r="T122" s="283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324</v>
      </c>
      <c r="AT122" s="226" t="s">
        <v>143</v>
      </c>
      <c r="AU122" s="226" t="s">
        <v>78</v>
      </c>
      <c r="AY122" s="20" t="s">
        <v>141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84</v>
      </c>
      <c r="BK122" s="227">
        <f>ROUND(I122*H122,2)</f>
        <v>0</v>
      </c>
      <c r="BL122" s="20" t="s">
        <v>324</v>
      </c>
      <c r="BM122" s="226" t="s">
        <v>897</v>
      </c>
    </row>
    <row r="123" s="2" customFormat="1" ht="6.96" customHeight="1">
      <c r="A123" s="41"/>
      <c r="B123" s="62"/>
      <c r="C123" s="63"/>
      <c r="D123" s="63"/>
      <c r="E123" s="63"/>
      <c r="F123" s="63"/>
      <c r="G123" s="63"/>
      <c r="H123" s="63"/>
      <c r="I123" s="63"/>
      <c r="J123" s="63"/>
      <c r="K123" s="63"/>
      <c r="L123" s="47"/>
      <c r="M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</sheetData>
  <sheetProtection sheet="1" autoFilter="0" formatColumns="0" formatRows="0" objects="1" scenarios="1" spinCount="100000" saltValue="2MbO57ZWdPkgP02fu2De91G1nPG0EJK7chy9oLIP0B+L6BdbssxlXmdPAq3NZJ5h5br+YUie0geu6nx953almQ==" hashValue="k9aUUWRHtW2aOqJnBFej6j/I66W1Q7MzlIQzBI7Xd0JpfC5irwRmU0Z87sczJUQagB5QO/qHB5jkrrfVWVg+3Q==" algorithmName="SHA-512" password="CC35"/>
  <autoFilter ref="C86:K12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7" customWidth="1"/>
    <col min="2" max="2" width="1.667969" style="297" customWidth="1"/>
    <col min="3" max="4" width="5" style="297" customWidth="1"/>
    <col min="5" max="5" width="11.66016" style="297" customWidth="1"/>
    <col min="6" max="6" width="9.160156" style="297" customWidth="1"/>
    <col min="7" max="7" width="5" style="297" customWidth="1"/>
    <col min="8" max="8" width="77.83203" style="297" customWidth="1"/>
    <col min="9" max="10" width="20" style="297" customWidth="1"/>
    <col min="11" max="11" width="1.667969" style="297" customWidth="1"/>
  </cols>
  <sheetData>
    <row r="1" s="1" customFormat="1" ht="37.5" customHeight="1"/>
    <row r="2" s="1" customFormat="1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7" customFormat="1" ht="45" customHeight="1">
      <c r="B3" s="301"/>
      <c r="C3" s="302" t="s">
        <v>898</v>
      </c>
      <c r="D3" s="302"/>
      <c r="E3" s="302"/>
      <c r="F3" s="302"/>
      <c r="G3" s="302"/>
      <c r="H3" s="302"/>
      <c r="I3" s="302"/>
      <c r="J3" s="302"/>
      <c r="K3" s="303"/>
    </row>
    <row r="4" s="1" customFormat="1" ht="25.5" customHeight="1">
      <c r="B4" s="304"/>
      <c r="C4" s="305" t="s">
        <v>899</v>
      </c>
      <c r="D4" s="305"/>
      <c r="E4" s="305"/>
      <c r="F4" s="305"/>
      <c r="G4" s="305"/>
      <c r="H4" s="305"/>
      <c r="I4" s="305"/>
      <c r="J4" s="305"/>
      <c r="K4" s="306"/>
    </row>
    <row r="5" s="1" customFormat="1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s="1" customFormat="1" ht="15" customHeight="1">
      <c r="B6" s="304"/>
      <c r="C6" s="308" t="s">
        <v>900</v>
      </c>
      <c r="D6" s="308"/>
      <c r="E6" s="308"/>
      <c r="F6" s="308"/>
      <c r="G6" s="308"/>
      <c r="H6" s="308"/>
      <c r="I6" s="308"/>
      <c r="J6" s="308"/>
      <c r="K6" s="306"/>
    </row>
    <row r="7" s="1" customFormat="1" ht="15" customHeight="1">
      <c r="B7" s="309"/>
      <c r="C7" s="308" t="s">
        <v>901</v>
      </c>
      <c r="D7" s="308"/>
      <c r="E7" s="308"/>
      <c r="F7" s="308"/>
      <c r="G7" s="308"/>
      <c r="H7" s="308"/>
      <c r="I7" s="308"/>
      <c r="J7" s="308"/>
      <c r="K7" s="306"/>
    </row>
    <row r="8" s="1" customFormat="1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s="1" customFormat="1" ht="15" customHeight="1">
      <c r="B9" s="309"/>
      <c r="C9" s="308" t="s">
        <v>902</v>
      </c>
      <c r="D9" s="308"/>
      <c r="E9" s="308"/>
      <c r="F9" s="308"/>
      <c r="G9" s="308"/>
      <c r="H9" s="308"/>
      <c r="I9" s="308"/>
      <c r="J9" s="308"/>
      <c r="K9" s="306"/>
    </row>
    <row r="10" s="1" customFormat="1" ht="15" customHeight="1">
      <c r="B10" s="309"/>
      <c r="C10" s="308"/>
      <c r="D10" s="308" t="s">
        <v>903</v>
      </c>
      <c r="E10" s="308"/>
      <c r="F10" s="308"/>
      <c r="G10" s="308"/>
      <c r="H10" s="308"/>
      <c r="I10" s="308"/>
      <c r="J10" s="308"/>
      <c r="K10" s="306"/>
    </row>
    <row r="11" s="1" customFormat="1" ht="15" customHeight="1">
      <c r="B11" s="309"/>
      <c r="C11" s="310"/>
      <c r="D11" s="308" t="s">
        <v>904</v>
      </c>
      <c r="E11" s="308"/>
      <c r="F11" s="308"/>
      <c r="G11" s="308"/>
      <c r="H11" s="308"/>
      <c r="I11" s="308"/>
      <c r="J11" s="308"/>
      <c r="K11" s="306"/>
    </row>
    <row r="12" s="1" customFormat="1" ht="15" customHeight="1">
      <c r="B12" s="309"/>
      <c r="C12" s="310"/>
      <c r="D12" s="308"/>
      <c r="E12" s="308"/>
      <c r="F12" s="308"/>
      <c r="G12" s="308"/>
      <c r="H12" s="308"/>
      <c r="I12" s="308"/>
      <c r="J12" s="308"/>
      <c r="K12" s="306"/>
    </row>
    <row r="13" s="1" customFormat="1" ht="15" customHeight="1">
      <c r="B13" s="309"/>
      <c r="C13" s="310"/>
      <c r="D13" s="311" t="s">
        <v>905</v>
      </c>
      <c r="E13" s="308"/>
      <c r="F13" s="308"/>
      <c r="G13" s="308"/>
      <c r="H13" s="308"/>
      <c r="I13" s="308"/>
      <c r="J13" s="308"/>
      <c r="K13" s="306"/>
    </row>
    <row r="14" s="1" customFormat="1" ht="12.75" customHeight="1">
      <c r="B14" s="309"/>
      <c r="C14" s="310"/>
      <c r="D14" s="310"/>
      <c r="E14" s="310"/>
      <c r="F14" s="310"/>
      <c r="G14" s="310"/>
      <c r="H14" s="310"/>
      <c r="I14" s="310"/>
      <c r="J14" s="310"/>
      <c r="K14" s="306"/>
    </row>
    <row r="15" s="1" customFormat="1" ht="15" customHeight="1">
      <c r="B15" s="309"/>
      <c r="C15" s="310"/>
      <c r="D15" s="308" t="s">
        <v>906</v>
      </c>
      <c r="E15" s="308"/>
      <c r="F15" s="308"/>
      <c r="G15" s="308"/>
      <c r="H15" s="308"/>
      <c r="I15" s="308"/>
      <c r="J15" s="308"/>
      <c r="K15" s="306"/>
    </row>
    <row r="16" s="1" customFormat="1" ht="15" customHeight="1">
      <c r="B16" s="309"/>
      <c r="C16" s="310"/>
      <c r="D16" s="308" t="s">
        <v>907</v>
      </c>
      <c r="E16" s="308"/>
      <c r="F16" s="308"/>
      <c r="G16" s="308"/>
      <c r="H16" s="308"/>
      <c r="I16" s="308"/>
      <c r="J16" s="308"/>
      <c r="K16" s="306"/>
    </row>
    <row r="17" s="1" customFormat="1" ht="15" customHeight="1">
      <c r="B17" s="309"/>
      <c r="C17" s="310"/>
      <c r="D17" s="308" t="s">
        <v>908</v>
      </c>
      <c r="E17" s="308"/>
      <c r="F17" s="308"/>
      <c r="G17" s="308"/>
      <c r="H17" s="308"/>
      <c r="I17" s="308"/>
      <c r="J17" s="308"/>
      <c r="K17" s="306"/>
    </row>
    <row r="18" s="1" customFormat="1" ht="15" customHeight="1">
      <c r="B18" s="309"/>
      <c r="C18" s="310"/>
      <c r="D18" s="310"/>
      <c r="E18" s="312" t="s">
        <v>77</v>
      </c>
      <c r="F18" s="308" t="s">
        <v>909</v>
      </c>
      <c r="G18" s="308"/>
      <c r="H18" s="308"/>
      <c r="I18" s="308"/>
      <c r="J18" s="308"/>
      <c r="K18" s="306"/>
    </row>
    <row r="19" s="1" customFormat="1" ht="15" customHeight="1">
      <c r="B19" s="309"/>
      <c r="C19" s="310"/>
      <c r="D19" s="310"/>
      <c r="E19" s="312" t="s">
        <v>910</v>
      </c>
      <c r="F19" s="308" t="s">
        <v>911</v>
      </c>
      <c r="G19" s="308"/>
      <c r="H19" s="308"/>
      <c r="I19" s="308"/>
      <c r="J19" s="308"/>
      <c r="K19" s="306"/>
    </row>
    <row r="20" s="1" customFormat="1" ht="15" customHeight="1">
      <c r="B20" s="309"/>
      <c r="C20" s="310"/>
      <c r="D20" s="310"/>
      <c r="E20" s="312" t="s">
        <v>912</v>
      </c>
      <c r="F20" s="308" t="s">
        <v>913</v>
      </c>
      <c r="G20" s="308"/>
      <c r="H20" s="308"/>
      <c r="I20" s="308"/>
      <c r="J20" s="308"/>
      <c r="K20" s="306"/>
    </row>
    <row r="21" s="1" customFormat="1" ht="15" customHeight="1">
      <c r="B21" s="309"/>
      <c r="C21" s="310"/>
      <c r="D21" s="310"/>
      <c r="E21" s="312" t="s">
        <v>914</v>
      </c>
      <c r="F21" s="308" t="s">
        <v>915</v>
      </c>
      <c r="G21" s="308"/>
      <c r="H21" s="308"/>
      <c r="I21" s="308"/>
      <c r="J21" s="308"/>
      <c r="K21" s="306"/>
    </row>
    <row r="22" s="1" customFormat="1" ht="15" customHeight="1">
      <c r="B22" s="309"/>
      <c r="C22" s="310"/>
      <c r="D22" s="310"/>
      <c r="E22" s="312" t="s">
        <v>318</v>
      </c>
      <c r="F22" s="308" t="s">
        <v>319</v>
      </c>
      <c r="G22" s="308"/>
      <c r="H22" s="308"/>
      <c r="I22" s="308"/>
      <c r="J22" s="308"/>
      <c r="K22" s="306"/>
    </row>
    <row r="23" s="1" customFormat="1" ht="15" customHeight="1">
      <c r="B23" s="309"/>
      <c r="C23" s="310"/>
      <c r="D23" s="310"/>
      <c r="E23" s="312" t="s">
        <v>83</v>
      </c>
      <c r="F23" s="308" t="s">
        <v>916</v>
      </c>
      <c r="G23" s="308"/>
      <c r="H23" s="308"/>
      <c r="I23" s="308"/>
      <c r="J23" s="308"/>
      <c r="K23" s="306"/>
    </row>
    <row r="24" s="1" customFormat="1" ht="12.75" customHeight="1">
      <c r="B24" s="309"/>
      <c r="C24" s="310"/>
      <c r="D24" s="310"/>
      <c r="E24" s="310"/>
      <c r="F24" s="310"/>
      <c r="G24" s="310"/>
      <c r="H24" s="310"/>
      <c r="I24" s="310"/>
      <c r="J24" s="310"/>
      <c r="K24" s="306"/>
    </row>
    <row r="25" s="1" customFormat="1" ht="15" customHeight="1">
      <c r="B25" s="309"/>
      <c r="C25" s="308" t="s">
        <v>917</v>
      </c>
      <c r="D25" s="308"/>
      <c r="E25" s="308"/>
      <c r="F25" s="308"/>
      <c r="G25" s="308"/>
      <c r="H25" s="308"/>
      <c r="I25" s="308"/>
      <c r="J25" s="308"/>
      <c r="K25" s="306"/>
    </row>
    <row r="26" s="1" customFormat="1" ht="15" customHeight="1">
      <c r="B26" s="309"/>
      <c r="C26" s="308" t="s">
        <v>918</v>
      </c>
      <c r="D26" s="308"/>
      <c r="E26" s="308"/>
      <c r="F26" s="308"/>
      <c r="G26" s="308"/>
      <c r="H26" s="308"/>
      <c r="I26" s="308"/>
      <c r="J26" s="308"/>
      <c r="K26" s="306"/>
    </row>
    <row r="27" s="1" customFormat="1" ht="15" customHeight="1">
      <c r="B27" s="309"/>
      <c r="C27" s="308"/>
      <c r="D27" s="308" t="s">
        <v>919</v>
      </c>
      <c r="E27" s="308"/>
      <c r="F27" s="308"/>
      <c r="G27" s="308"/>
      <c r="H27" s="308"/>
      <c r="I27" s="308"/>
      <c r="J27" s="308"/>
      <c r="K27" s="306"/>
    </row>
    <row r="28" s="1" customFormat="1" ht="15" customHeight="1">
      <c r="B28" s="309"/>
      <c r="C28" s="310"/>
      <c r="D28" s="308" t="s">
        <v>920</v>
      </c>
      <c r="E28" s="308"/>
      <c r="F28" s="308"/>
      <c r="G28" s="308"/>
      <c r="H28" s="308"/>
      <c r="I28" s="308"/>
      <c r="J28" s="308"/>
      <c r="K28" s="306"/>
    </row>
    <row r="29" s="1" customFormat="1" ht="12.75" customHeight="1">
      <c r="B29" s="309"/>
      <c r="C29" s="310"/>
      <c r="D29" s="310"/>
      <c r="E29" s="310"/>
      <c r="F29" s="310"/>
      <c r="G29" s="310"/>
      <c r="H29" s="310"/>
      <c r="I29" s="310"/>
      <c r="J29" s="310"/>
      <c r="K29" s="306"/>
    </row>
    <row r="30" s="1" customFormat="1" ht="15" customHeight="1">
      <c r="B30" s="309"/>
      <c r="C30" s="310"/>
      <c r="D30" s="308" t="s">
        <v>921</v>
      </c>
      <c r="E30" s="308"/>
      <c r="F30" s="308"/>
      <c r="G30" s="308"/>
      <c r="H30" s="308"/>
      <c r="I30" s="308"/>
      <c r="J30" s="308"/>
      <c r="K30" s="306"/>
    </row>
    <row r="31" s="1" customFormat="1" ht="15" customHeight="1">
      <c r="B31" s="309"/>
      <c r="C31" s="310"/>
      <c r="D31" s="308" t="s">
        <v>922</v>
      </c>
      <c r="E31" s="308"/>
      <c r="F31" s="308"/>
      <c r="G31" s="308"/>
      <c r="H31" s="308"/>
      <c r="I31" s="308"/>
      <c r="J31" s="308"/>
      <c r="K31" s="306"/>
    </row>
    <row r="32" s="1" customFormat="1" ht="12.75" customHeight="1">
      <c r="B32" s="309"/>
      <c r="C32" s="310"/>
      <c r="D32" s="310"/>
      <c r="E32" s="310"/>
      <c r="F32" s="310"/>
      <c r="G32" s="310"/>
      <c r="H32" s="310"/>
      <c r="I32" s="310"/>
      <c r="J32" s="310"/>
      <c r="K32" s="306"/>
    </row>
    <row r="33" s="1" customFormat="1" ht="15" customHeight="1">
      <c r="B33" s="309"/>
      <c r="C33" s="310"/>
      <c r="D33" s="308" t="s">
        <v>923</v>
      </c>
      <c r="E33" s="308"/>
      <c r="F33" s="308"/>
      <c r="G33" s="308"/>
      <c r="H33" s="308"/>
      <c r="I33" s="308"/>
      <c r="J33" s="308"/>
      <c r="K33" s="306"/>
    </row>
    <row r="34" s="1" customFormat="1" ht="15" customHeight="1">
      <c r="B34" s="309"/>
      <c r="C34" s="310"/>
      <c r="D34" s="308" t="s">
        <v>924</v>
      </c>
      <c r="E34" s="308"/>
      <c r="F34" s="308"/>
      <c r="G34" s="308"/>
      <c r="H34" s="308"/>
      <c r="I34" s="308"/>
      <c r="J34" s="308"/>
      <c r="K34" s="306"/>
    </row>
    <row r="35" s="1" customFormat="1" ht="15" customHeight="1">
      <c r="B35" s="309"/>
      <c r="C35" s="310"/>
      <c r="D35" s="308" t="s">
        <v>925</v>
      </c>
      <c r="E35" s="308"/>
      <c r="F35" s="308"/>
      <c r="G35" s="308"/>
      <c r="H35" s="308"/>
      <c r="I35" s="308"/>
      <c r="J35" s="308"/>
      <c r="K35" s="306"/>
    </row>
    <row r="36" s="1" customFormat="1" ht="15" customHeight="1">
      <c r="B36" s="309"/>
      <c r="C36" s="310"/>
      <c r="D36" s="308"/>
      <c r="E36" s="311" t="s">
        <v>127</v>
      </c>
      <c r="F36" s="308"/>
      <c r="G36" s="308" t="s">
        <v>926</v>
      </c>
      <c r="H36" s="308"/>
      <c r="I36" s="308"/>
      <c r="J36" s="308"/>
      <c r="K36" s="306"/>
    </row>
    <row r="37" s="1" customFormat="1" ht="30.75" customHeight="1">
      <c r="B37" s="309"/>
      <c r="C37" s="310"/>
      <c r="D37" s="308"/>
      <c r="E37" s="311" t="s">
        <v>927</v>
      </c>
      <c r="F37" s="308"/>
      <c r="G37" s="308" t="s">
        <v>928</v>
      </c>
      <c r="H37" s="308"/>
      <c r="I37" s="308"/>
      <c r="J37" s="308"/>
      <c r="K37" s="306"/>
    </row>
    <row r="38" s="1" customFormat="1" ht="15" customHeight="1">
      <c r="B38" s="309"/>
      <c r="C38" s="310"/>
      <c r="D38" s="308"/>
      <c r="E38" s="311" t="s">
        <v>52</v>
      </c>
      <c r="F38" s="308"/>
      <c r="G38" s="308" t="s">
        <v>929</v>
      </c>
      <c r="H38" s="308"/>
      <c r="I38" s="308"/>
      <c r="J38" s="308"/>
      <c r="K38" s="306"/>
    </row>
    <row r="39" s="1" customFormat="1" ht="15" customHeight="1">
      <c r="B39" s="309"/>
      <c r="C39" s="310"/>
      <c r="D39" s="308"/>
      <c r="E39" s="311" t="s">
        <v>53</v>
      </c>
      <c r="F39" s="308"/>
      <c r="G39" s="308" t="s">
        <v>930</v>
      </c>
      <c r="H39" s="308"/>
      <c r="I39" s="308"/>
      <c r="J39" s="308"/>
      <c r="K39" s="306"/>
    </row>
    <row r="40" s="1" customFormat="1" ht="15" customHeight="1">
      <c r="B40" s="309"/>
      <c r="C40" s="310"/>
      <c r="D40" s="308"/>
      <c r="E40" s="311" t="s">
        <v>128</v>
      </c>
      <c r="F40" s="308"/>
      <c r="G40" s="308" t="s">
        <v>931</v>
      </c>
      <c r="H40" s="308"/>
      <c r="I40" s="308"/>
      <c r="J40" s="308"/>
      <c r="K40" s="306"/>
    </row>
    <row r="41" s="1" customFormat="1" ht="15" customHeight="1">
      <c r="B41" s="309"/>
      <c r="C41" s="310"/>
      <c r="D41" s="308"/>
      <c r="E41" s="311" t="s">
        <v>129</v>
      </c>
      <c r="F41" s="308"/>
      <c r="G41" s="308" t="s">
        <v>932</v>
      </c>
      <c r="H41" s="308"/>
      <c r="I41" s="308"/>
      <c r="J41" s="308"/>
      <c r="K41" s="306"/>
    </row>
    <row r="42" s="1" customFormat="1" ht="15" customHeight="1">
      <c r="B42" s="309"/>
      <c r="C42" s="310"/>
      <c r="D42" s="308"/>
      <c r="E42" s="311" t="s">
        <v>933</v>
      </c>
      <c r="F42" s="308"/>
      <c r="G42" s="308" t="s">
        <v>934</v>
      </c>
      <c r="H42" s="308"/>
      <c r="I42" s="308"/>
      <c r="J42" s="308"/>
      <c r="K42" s="306"/>
    </row>
    <row r="43" s="1" customFormat="1" ht="15" customHeight="1">
      <c r="B43" s="309"/>
      <c r="C43" s="310"/>
      <c r="D43" s="308"/>
      <c r="E43" s="311"/>
      <c r="F43" s="308"/>
      <c r="G43" s="308" t="s">
        <v>935</v>
      </c>
      <c r="H43" s="308"/>
      <c r="I43" s="308"/>
      <c r="J43" s="308"/>
      <c r="K43" s="306"/>
    </row>
    <row r="44" s="1" customFormat="1" ht="15" customHeight="1">
      <c r="B44" s="309"/>
      <c r="C44" s="310"/>
      <c r="D44" s="308"/>
      <c r="E44" s="311" t="s">
        <v>936</v>
      </c>
      <c r="F44" s="308"/>
      <c r="G44" s="308" t="s">
        <v>937</v>
      </c>
      <c r="H44" s="308"/>
      <c r="I44" s="308"/>
      <c r="J44" s="308"/>
      <c r="K44" s="306"/>
    </row>
    <row r="45" s="1" customFormat="1" ht="15" customHeight="1">
      <c r="B45" s="309"/>
      <c r="C45" s="310"/>
      <c r="D45" s="308"/>
      <c r="E45" s="311" t="s">
        <v>131</v>
      </c>
      <c r="F45" s="308"/>
      <c r="G45" s="308" t="s">
        <v>938</v>
      </c>
      <c r="H45" s="308"/>
      <c r="I45" s="308"/>
      <c r="J45" s="308"/>
      <c r="K45" s="306"/>
    </row>
    <row r="46" s="1" customFormat="1" ht="12.75" customHeight="1">
      <c r="B46" s="309"/>
      <c r="C46" s="310"/>
      <c r="D46" s="308"/>
      <c r="E46" s="308"/>
      <c r="F46" s="308"/>
      <c r="G46" s="308"/>
      <c r="H46" s="308"/>
      <c r="I46" s="308"/>
      <c r="J46" s="308"/>
      <c r="K46" s="306"/>
    </row>
    <row r="47" s="1" customFormat="1" ht="15" customHeight="1">
      <c r="B47" s="309"/>
      <c r="C47" s="310"/>
      <c r="D47" s="308" t="s">
        <v>939</v>
      </c>
      <c r="E47" s="308"/>
      <c r="F47" s="308"/>
      <c r="G47" s="308"/>
      <c r="H47" s="308"/>
      <c r="I47" s="308"/>
      <c r="J47" s="308"/>
      <c r="K47" s="306"/>
    </row>
    <row r="48" s="1" customFormat="1" ht="15" customHeight="1">
      <c r="B48" s="309"/>
      <c r="C48" s="310"/>
      <c r="D48" s="310"/>
      <c r="E48" s="308" t="s">
        <v>940</v>
      </c>
      <c r="F48" s="308"/>
      <c r="G48" s="308"/>
      <c r="H48" s="308"/>
      <c r="I48" s="308"/>
      <c r="J48" s="308"/>
      <c r="K48" s="306"/>
    </row>
    <row r="49" s="1" customFormat="1" ht="15" customHeight="1">
      <c r="B49" s="309"/>
      <c r="C49" s="310"/>
      <c r="D49" s="310"/>
      <c r="E49" s="308" t="s">
        <v>941</v>
      </c>
      <c r="F49" s="308"/>
      <c r="G49" s="308"/>
      <c r="H49" s="308"/>
      <c r="I49" s="308"/>
      <c r="J49" s="308"/>
      <c r="K49" s="306"/>
    </row>
    <row r="50" s="1" customFormat="1" ht="15" customHeight="1">
      <c r="B50" s="309"/>
      <c r="C50" s="310"/>
      <c r="D50" s="310"/>
      <c r="E50" s="308" t="s">
        <v>942</v>
      </c>
      <c r="F50" s="308"/>
      <c r="G50" s="308"/>
      <c r="H50" s="308"/>
      <c r="I50" s="308"/>
      <c r="J50" s="308"/>
      <c r="K50" s="306"/>
    </row>
    <row r="51" s="1" customFormat="1" ht="15" customHeight="1">
      <c r="B51" s="309"/>
      <c r="C51" s="310"/>
      <c r="D51" s="308" t="s">
        <v>943</v>
      </c>
      <c r="E51" s="308"/>
      <c r="F51" s="308"/>
      <c r="G51" s="308"/>
      <c r="H51" s="308"/>
      <c r="I51" s="308"/>
      <c r="J51" s="308"/>
      <c r="K51" s="306"/>
    </row>
    <row r="52" s="1" customFormat="1" ht="25.5" customHeight="1">
      <c r="B52" s="304"/>
      <c r="C52" s="305" t="s">
        <v>944</v>
      </c>
      <c r="D52" s="305"/>
      <c r="E52" s="305"/>
      <c r="F52" s="305"/>
      <c r="G52" s="305"/>
      <c r="H52" s="305"/>
      <c r="I52" s="305"/>
      <c r="J52" s="305"/>
      <c r="K52" s="306"/>
    </row>
    <row r="53" s="1" customFormat="1" ht="5.25" customHeight="1">
      <c r="B53" s="304"/>
      <c r="C53" s="307"/>
      <c r="D53" s="307"/>
      <c r="E53" s="307"/>
      <c r="F53" s="307"/>
      <c r="G53" s="307"/>
      <c r="H53" s="307"/>
      <c r="I53" s="307"/>
      <c r="J53" s="307"/>
      <c r="K53" s="306"/>
    </row>
    <row r="54" s="1" customFormat="1" ht="15" customHeight="1">
      <c r="B54" s="304"/>
      <c r="C54" s="308" t="s">
        <v>945</v>
      </c>
      <c r="D54" s="308"/>
      <c r="E54" s="308"/>
      <c r="F54" s="308"/>
      <c r="G54" s="308"/>
      <c r="H54" s="308"/>
      <c r="I54" s="308"/>
      <c r="J54" s="308"/>
      <c r="K54" s="306"/>
    </row>
    <row r="55" s="1" customFormat="1" ht="15" customHeight="1">
      <c r="B55" s="304"/>
      <c r="C55" s="308" t="s">
        <v>946</v>
      </c>
      <c r="D55" s="308"/>
      <c r="E55" s="308"/>
      <c r="F55" s="308"/>
      <c r="G55" s="308"/>
      <c r="H55" s="308"/>
      <c r="I55" s="308"/>
      <c r="J55" s="308"/>
      <c r="K55" s="306"/>
    </row>
    <row r="56" s="1" customFormat="1" ht="12.75" customHeight="1">
      <c r="B56" s="304"/>
      <c r="C56" s="308"/>
      <c r="D56" s="308"/>
      <c r="E56" s="308"/>
      <c r="F56" s="308"/>
      <c r="G56" s="308"/>
      <c r="H56" s="308"/>
      <c r="I56" s="308"/>
      <c r="J56" s="308"/>
      <c r="K56" s="306"/>
    </row>
    <row r="57" s="1" customFormat="1" ht="15" customHeight="1">
      <c r="B57" s="304"/>
      <c r="C57" s="308" t="s">
        <v>947</v>
      </c>
      <c r="D57" s="308"/>
      <c r="E57" s="308"/>
      <c r="F57" s="308"/>
      <c r="G57" s="308"/>
      <c r="H57" s="308"/>
      <c r="I57" s="308"/>
      <c r="J57" s="308"/>
      <c r="K57" s="306"/>
    </row>
    <row r="58" s="1" customFormat="1" ht="15" customHeight="1">
      <c r="B58" s="304"/>
      <c r="C58" s="310"/>
      <c r="D58" s="308" t="s">
        <v>948</v>
      </c>
      <c r="E58" s="308"/>
      <c r="F58" s="308"/>
      <c r="G58" s="308"/>
      <c r="H58" s="308"/>
      <c r="I58" s="308"/>
      <c r="J58" s="308"/>
      <c r="K58" s="306"/>
    </row>
    <row r="59" s="1" customFormat="1" ht="15" customHeight="1">
      <c r="B59" s="304"/>
      <c r="C59" s="310"/>
      <c r="D59" s="308" t="s">
        <v>949</v>
      </c>
      <c r="E59" s="308"/>
      <c r="F59" s="308"/>
      <c r="G59" s="308"/>
      <c r="H59" s="308"/>
      <c r="I59" s="308"/>
      <c r="J59" s="308"/>
      <c r="K59" s="306"/>
    </row>
    <row r="60" s="1" customFormat="1" ht="15" customHeight="1">
      <c r="B60" s="304"/>
      <c r="C60" s="310"/>
      <c r="D60" s="308" t="s">
        <v>950</v>
      </c>
      <c r="E60" s="308"/>
      <c r="F60" s="308"/>
      <c r="G60" s="308"/>
      <c r="H60" s="308"/>
      <c r="I60" s="308"/>
      <c r="J60" s="308"/>
      <c r="K60" s="306"/>
    </row>
    <row r="61" s="1" customFormat="1" ht="15" customHeight="1">
      <c r="B61" s="304"/>
      <c r="C61" s="310"/>
      <c r="D61" s="308" t="s">
        <v>951</v>
      </c>
      <c r="E61" s="308"/>
      <c r="F61" s="308"/>
      <c r="G61" s="308"/>
      <c r="H61" s="308"/>
      <c r="I61" s="308"/>
      <c r="J61" s="308"/>
      <c r="K61" s="306"/>
    </row>
    <row r="62" s="1" customFormat="1" ht="15" customHeight="1">
      <c r="B62" s="304"/>
      <c r="C62" s="310"/>
      <c r="D62" s="313" t="s">
        <v>952</v>
      </c>
      <c r="E62" s="313"/>
      <c r="F62" s="313"/>
      <c r="G62" s="313"/>
      <c r="H62" s="313"/>
      <c r="I62" s="313"/>
      <c r="J62" s="313"/>
      <c r="K62" s="306"/>
    </row>
    <row r="63" s="1" customFormat="1" ht="15" customHeight="1">
      <c r="B63" s="304"/>
      <c r="C63" s="310"/>
      <c r="D63" s="308" t="s">
        <v>953</v>
      </c>
      <c r="E63" s="308"/>
      <c r="F63" s="308"/>
      <c r="G63" s="308"/>
      <c r="H63" s="308"/>
      <c r="I63" s="308"/>
      <c r="J63" s="308"/>
      <c r="K63" s="306"/>
    </row>
    <row r="64" s="1" customFormat="1" ht="12.75" customHeight="1">
      <c r="B64" s="304"/>
      <c r="C64" s="310"/>
      <c r="D64" s="310"/>
      <c r="E64" s="314"/>
      <c r="F64" s="310"/>
      <c r="G64" s="310"/>
      <c r="H64" s="310"/>
      <c r="I64" s="310"/>
      <c r="J64" s="310"/>
      <c r="K64" s="306"/>
    </row>
    <row r="65" s="1" customFormat="1" ht="15" customHeight="1">
      <c r="B65" s="304"/>
      <c r="C65" s="310"/>
      <c r="D65" s="308" t="s">
        <v>954</v>
      </c>
      <c r="E65" s="308"/>
      <c r="F65" s="308"/>
      <c r="G65" s="308"/>
      <c r="H65" s="308"/>
      <c r="I65" s="308"/>
      <c r="J65" s="308"/>
      <c r="K65" s="306"/>
    </row>
    <row r="66" s="1" customFormat="1" ht="15" customHeight="1">
      <c r="B66" s="304"/>
      <c r="C66" s="310"/>
      <c r="D66" s="313" t="s">
        <v>955</v>
      </c>
      <c r="E66" s="313"/>
      <c r="F66" s="313"/>
      <c r="G66" s="313"/>
      <c r="H66" s="313"/>
      <c r="I66" s="313"/>
      <c r="J66" s="313"/>
      <c r="K66" s="306"/>
    </row>
    <row r="67" s="1" customFormat="1" ht="15" customHeight="1">
      <c r="B67" s="304"/>
      <c r="C67" s="310"/>
      <c r="D67" s="308" t="s">
        <v>956</v>
      </c>
      <c r="E67" s="308"/>
      <c r="F67" s="308"/>
      <c r="G67" s="308"/>
      <c r="H67" s="308"/>
      <c r="I67" s="308"/>
      <c r="J67" s="308"/>
      <c r="K67" s="306"/>
    </row>
    <row r="68" s="1" customFormat="1" ht="15" customHeight="1">
      <c r="B68" s="304"/>
      <c r="C68" s="310"/>
      <c r="D68" s="308" t="s">
        <v>957</v>
      </c>
      <c r="E68" s="308"/>
      <c r="F68" s="308"/>
      <c r="G68" s="308"/>
      <c r="H68" s="308"/>
      <c r="I68" s="308"/>
      <c r="J68" s="308"/>
      <c r="K68" s="306"/>
    </row>
    <row r="69" s="1" customFormat="1" ht="15" customHeight="1">
      <c r="B69" s="304"/>
      <c r="C69" s="310"/>
      <c r="D69" s="308" t="s">
        <v>958</v>
      </c>
      <c r="E69" s="308"/>
      <c r="F69" s="308"/>
      <c r="G69" s="308"/>
      <c r="H69" s="308"/>
      <c r="I69" s="308"/>
      <c r="J69" s="308"/>
      <c r="K69" s="306"/>
    </row>
    <row r="70" s="1" customFormat="1" ht="15" customHeight="1">
      <c r="B70" s="304"/>
      <c r="C70" s="310"/>
      <c r="D70" s="308" t="s">
        <v>959</v>
      </c>
      <c r="E70" s="308"/>
      <c r="F70" s="308"/>
      <c r="G70" s="308"/>
      <c r="H70" s="308"/>
      <c r="I70" s="308"/>
      <c r="J70" s="308"/>
      <c r="K70" s="306"/>
    </row>
    <row r="71" s="1" customFormat="1" ht="12.75" customHeight="1">
      <c r="B71" s="315"/>
      <c r="C71" s="316"/>
      <c r="D71" s="316"/>
      <c r="E71" s="316"/>
      <c r="F71" s="316"/>
      <c r="G71" s="316"/>
      <c r="H71" s="316"/>
      <c r="I71" s="316"/>
      <c r="J71" s="316"/>
      <c r="K71" s="317"/>
    </row>
    <row r="72" s="1" customFormat="1" ht="18.75" customHeight="1">
      <c r="B72" s="318"/>
      <c r="C72" s="318"/>
      <c r="D72" s="318"/>
      <c r="E72" s="318"/>
      <c r="F72" s="318"/>
      <c r="G72" s="318"/>
      <c r="H72" s="318"/>
      <c r="I72" s="318"/>
      <c r="J72" s="318"/>
      <c r="K72" s="319"/>
    </row>
    <row r="73" s="1" customFormat="1" ht="18.75" customHeight="1">
      <c r="B73" s="319"/>
      <c r="C73" s="319"/>
      <c r="D73" s="319"/>
      <c r="E73" s="319"/>
      <c r="F73" s="319"/>
      <c r="G73" s="319"/>
      <c r="H73" s="319"/>
      <c r="I73" s="319"/>
      <c r="J73" s="319"/>
      <c r="K73" s="319"/>
    </row>
    <row r="74" s="1" customFormat="1" ht="7.5" customHeight="1">
      <c r="B74" s="320"/>
      <c r="C74" s="321"/>
      <c r="D74" s="321"/>
      <c r="E74" s="321"/>
      <c r="F74" s="321"/>
      <c r="G74" s="321"/>
      <c r="H74" s="321"/>
      <c r="I74" s="321"/>
      <c r="J74" s="321"/>
      <c r="K74" s="322"/>
    </row>
    <row r="75" s="1" customFormat="1" ht="45" customHeight="1">
      <c r="B75" s="323"/>
      <c r="C75" s="324" t="s">
        <v>960</v>
      </c>
      <c r="D75" s="324"/>
      <c r="E75" s="324"/>
      <c r="F75" s="324"/>
      <c r="G75" s="324"/>
      <c r="H75" s="324"/>
      <c r="I75" s="324"/>
      <c r="J75" s="324"/>
      <c r="K75" s="325"/>
    </row>
    <row r="76" s="1" customFormat="1" ht="17.25" customHeight="1">
      <c r="B76" s="323"/>
      <c r="C76" s="326" t="s">
        <v>961</v>
      </c>
      <c r="D76" s="326"/>
      <c r="E76" s="326"/>
      <c r="F76" s="326" t="s">
        <v>962</v>
      </c>
      <c r="G76" s="327"/>
      <c r="H76" s="326" t="s">
        <v>53</v>
      </c>
      <c r="I76" s="326" t="s">
        <v>56</v>
      </c>
      <c r="J76" s="326" t="s">
        <v>963</v>
      </c>
      <c r="K76" s="325"/>
    </row>
    <row r="77" s="1" customFormat="1" ht="17.25" customHeight="1">
      <c r="B77" s="323"/>
      <c r="C77" s="328" t="s">
        <v>964</v>
      </c>
      <c r="D77" s="328"/>
      <c r="E77" s="328"/>
      <c r="F77" s="329" t="s">
        <v>965</v>
      </c>
      <c r="G77" s="330"/>
      <c r="H77" s="328"/>
      <c r="I77" s="328"/>
      <c r="J77" s="328" t="s">
        <v>966</v>
      </c>
      <c r="K77" s="325"/>
    </row>
    <row r="78" s="1" customFormat="1" ht="5.25" customHeight="1">
      <c r="B78" s="323"/>
      <c r="C78" s="331"/>
      <c r="D78" s="331"/>
      <c r="E78" s="331"/>
      <c r="F78" s="331"/>
      <c r="G78" s="332"/>
      <c r="H78" s="331"/>
      <c r="I78" s="331"/>
      <c r="J78" s="331"/>
      <c r="K78" s="325"/>
    </row>
    <row r="79" s="1" customFormat="1" ht="15" customHeight="1">
      <c r="B79" s="323"/>
      <c r="C79" s="311" t="s">
        <v>52</v>
      </c>
      <c r="D79" s="333"/>
      <c r="E79" s="333"/>
      <c r="F79" s="334" t="s">
        <v>967</v>
      </c>
      <c r="G79" s="335"/>
      <c r="H79" s="311" t="s">
        <v>968</v>
      </c>
      <c r="I79" s="311" t="s">
        <v>969</v>
      </c>
      <c r="J79" s="311">
        <v>20</v>
      </c>
      <c r="K79" s="325"/>
    </row>
    <row r="80" s="1" customFormat="1" ht="15" customHeight="1">
      <c r="B80" s="323"/>
      <c r="C80" s="311" t="s">
        <v>970</v>
      </c>
      <c r="D80" s="311"/>
      <c r="E80" s="311"/>
      <c r="F80" s="334" t="s">
        <v>967</v>
      </c>
      <c r="G80" s="335"/>
      <c r="H80" s="311" t="s">
        <v>971</v>
      </c>
      <c r="I80" s="311" t="s">
        <v>969</v>
      </c>
      <c r="J80" s="311">
        <v>120</v>
      </c>
      <c r="K80" s="325"/>
    </row>
    <row r="81" s="1" customFormat="1" ht="15" customHeight="1">
      <c r="B81" s="336"/>
      <c r="C81" s="311" t="s">
        <v>972</v>
      </c>
      <c r="D81" s="311"/>
      <c r="E81" s="311"/>
      <c r="F81" s="334" t="s">
        <v>973</v>
      </c>
      <c r="G81" s="335"/>
      <c r="H81" s="311" t="s">
        <v>974</v>
      </c>
      <c r="I81" s="311" t="s">
        <v>969</v>
      </c>
      <c r="J81" s="311">
        <v>50</v>
      </c>
      <c r="K81" s="325"/>
    </row>
    <row r="82" s="1" customFormat="1" ht="15" customHeight="1">
      <c r="B82" s="336"/>
      <c r="C82" s="311" t="s">
        <v>975</v>
      </c>
      <c r="D82" s="311"/>
      <c r="E82" s="311"/>
      <c r="F82" s="334" t="s">
        <v>967</v>
      </c>
      <c r="G82" s="335"/>
      <c r="H82" s="311" t="s">
        <v>976</v>
      </c>
      <c r="I82" s="311" t="s">
        <v>977</v>
      </c>
      <c r="J82" s="311"/>
      <c r="K82" s="325"/>
    </row>
    <row r="83" s="1" customFormat="1" ht="15" customHeight="1">
      <c r="B83" s="336"/>
      <c r="C83" s="337" t="s">
        <v>978</v>
      </c>
      <c r="D83" s="337"/>
      <c r="E83" s="337"/>
      <c r="F83" s="338" t="s">
        <v>973</v>
      </c>
      <c r="G83" s="337"/>
      <c r="H83" s="337" t="s">
        <v>979</v>
      </c>
      <c r="I83" s="337" t="s">
        <v>969</v>
      </c>
      <c r="J83" s="337">
        <v>15</v>
      </c>
      <c r="K83" s="325"/>
    </row>
    <row r="84" s="1" customFormat="1" ht="15" customHeight="1">
      <c r="B84" s="336"/>
      <c r="C84" s="337" t="s">
        <v>980</v>
      </c>
      <c r="D84" s="337"/>
      <c r="E84" s="337"/>
      <c r="F84" s="338" t="s">
        <v>973</v>
      </c>
      <c r="G84" s="337"/>
      <c r="H84" s="337" t="s">
        <v>981</v>
      </c>
      <c r="I84" s="337" t="s">
        <v>969</v>
      </c>
      <c r="J84" s="337">
        <v>15</v>
      </c>
      <c r="K84" s="325"/>
    </row>
    <row r="85" s="1" customFormat="1" ht="15" customHeight="1">
      <c r="B85" s="336"/>
      <c r="C85" s="337" t="s">
        <v>982</v>
      </c>
      <c r="D85" s="337"/>
      <c r="E85" s="337"/>
      <c r="F85" s="338" t="s">
        <v>973</v>
      </c>
      <c r="G85" s="337"/>
      <c r="H85" s="337" t="s">
        <v>983</v>
      </c>
      <c r="I85" s="337" t="s">
        <v>969</v>
      </c>
      <c r="J85" s="337">
        <v>20</v>
      </c>
      <c r="K85" s="325"/>
    </row>
    <row r="86" s="1" customFormat="1" ht="15" customHeight="1">
      <c r="B86" s="336"/>
      <c r="C86" s="337" t="s">
        <v>984</v>
      </c>
      <c r="D86" s="337"/>
      <c r="E86" s="337"/>
      <c r="F86" s="338" t="s">
        <v>973</v>
      </c>
      <c r="G86" s="337"/>
      <c r="H86" s="337" t="s">
        <v>985</v>
      </c>
      <c r="I86" s="337" t="s">
        <v>969</v>
      </c>
      <c r="J86" s="337">
        <v>20</v>
      </c>
      <c r="K86" s="325"/>
    </row>
    <row r="87" s="1" customFormat="1" ht="15" customHeight="1">
      <c r="B87" s="336"/>
      <c r="C87" s="311" t="s">
        <v>986</v>
      </c>
      <c r="D87" s="311"/>
      <c r="E87" s="311"/>
      <c r="F87" s="334" t="s">
        <v>973</v>
      </c>
      <c r="G87" s="335"/>
      <c r="H87" s="311" t="s">
        <v>987</v>
      </c>
      <c r="I87" s="311" t="s">
        <v>969</v>
      </c>
      <c r="J87" s="311">
        <v>50</v>
      </c>
      <c r="K87" s="325"/>
    </row>
    <row r="88" s="1" customFormat="1" ht="15" customHeight="1">
      <c r="B88" s="336"/>
      <c r="C88" s="311" t="s">
        <v>988</v>
      </c>
      <c r="D88" s="311"/>
      <c r="E88" s="311"/>
      <c r="F88" s="334" t="s">
        <v>973</v>
      </c>
      <c r="G88" s="335"/>
      <c r="H88" s="311" t="s">
        <v>989</v>
      </c>
      <c r="I88" s="311" t="s">
        <v>969</v>
      </c>
      <c r="J88" s="311">
        <v>20</v>
      </c>
      <c r="K88" s="325"/>
    </row>
    <row r="89" s="1" customFormat="1" ht="15" customHeight="1">
      <c r="B89" s="336"/>
      <c r="C89" s="311" t="s">
        <v>990</v>
      </c>
      <c r="D89" s="311"/>
      <c r="E89" s="311"/>
      <c r="F89" s="334" t="s">
        <v>973</v>
      </c>
      <c r="G89" s="335"/>
      <c r="H89" s="311" t="s">
        <v>991</v>
      </c>
      <c r="I89" s="311" t="s">
        <v>969</v>
      </c>
      <c r="J89" s="311">
        <v>20</v>
      </c>
      <c r="K89" s="325"/>
    </row>
    <row r="90" s="1" customFormat="1" ht="15" customHeight="1">
      <c r="B90" s="336"/>
      <c r="C90" s="311" t="s">
        <v>992</v>
      </c>
      <c r="D90" s="311"/>
      <c r="E90" s="311"/>
      <c r="F90" s="334" t="s">
        <v>973</v>
      </c>
      <c r="G90" s="335"/>
      <c r="H90" s="311" t="s">
        <v>993</v>
      </c>
      <c r="I90" s="311" t="s">
        <v>969</v>
      </c>
      <c r="J90" s="311">
        <v>50</v>
      </c>
      <c r="K90" s="325"/>
    </row>
    <row r="91" s="1" customFormat="1" ht="15" customHeight="1">
      <c r="B91" s="336"/>
      <c r="C91" s="311" t="s">
        <v>994</v>
      </c>
      <c r="D91" s="311"/>
      <c r="E91" s="311"/>
      <c r="F91" s="334" t="s">
        <v>973</v>
      </c>
      <c r="G91" s="335"/>
      <c r="H91" s="311" t="s">
        <v>994</v>
      </c>
      <c r="I91" s="311" t="s">
        <v>969</v>
      </c>
      <c r="J91" s="311">
        <v>50</v>
      </c>
      <c r="K91" s="325"/>
    </row>
    <row r="92" s="1" customFormat="1" ht="15" customHeight="1">
      <c r="B92" s="336"/>
      <c r="C92" s="311" t="s">
        <v>995</v>
      </c>
      <c r="D92" s="311"/>
      <c r="E92" s="311"/>
      <c r="F92" s="334" t="s">
        <v>973</v>
      </c>
      <c r="G92" s="335"/>
      <c r="H92" s="311" t="s">
        <v>996</v>
      </c>
      <c r="I92" s="311" t="s">
        <v>969</v>
      </c>
      <c r="J92" s="311">
        <v>255</v>
      </c>
      <c r="K92" s="325"/>
    </row>
    <row r="93" s="1" customFormat="1" ht="15" customHeight="1">
      <c r="B93" s="336"/>
      <c r="C93" s="311" t="s">
        <v>997</v>
      </c>
      <c r="D93" s="311"/>
      <c r="E93" s="311"/>
      <c r="F93" s="334" t="s">
        <v>967</v>
      </c>
      <c r="G93" s="335"/>
      <c r="H93" s="311" t="s">
        <v>998</v>
      </c>
      <c r="I93" s="311" t="s">
        <v>999</v>
      </c>
      <c r="J93" s="311"/>
      <c r="K93" s="325"/>
    </row>
    <row r="94" s="1" customFormat="1" ht="15" customHeight="1">
      <c r="B94" s="336"/>
      <c r="C94" s="311" t="s">
        <v>1000</v>
      </c>
      <c r="D94" s="311"/>
      <c r="E94" s="311"/>
      <c r="F94" s="334" t="s">
        <v>967</v>
      </c>
      <c r="G94" s="335"/>
      <c r="H94" s="311" t="s">
        <v>1001</v>
      </c>
      <c r="I94" s="311" t="s">
        <v>1002</v>
      </c>
      <c r="J94" s="311"/>
      <c r="K94" s="325"/>
    </row>
    <row r="95" s="1" customFormat="1" ht="15" customHeight="1">
      <c r="B95" s="336"/>
      <c r="C95" s="311" t="s">
        <v>1003</v>
      </c>
      <c r="D95" s="311"/>
      <c r="E95" s="311"/>
      <c r="F95" s="334" t="s">
        <v>967</v>
      </c>
      <c r="G95" s="335"/>
      <c r="H95" s="311" t="s">
        <v>1003</v>
      </c>
      <c r="I95" s="311" t="s">
        <v>1002</v>
      </c>
      <c r="J95" s="311"/>
      <c r="K95" s="325"/>
    </row>
    <row r="96" s="1" customFormat="1" ht="15" customHeight="1">
      <c r="B96" s="336"/>
      <c r="C96" s="311" t="s">
        <v>37</v>
      </c>
      <c r="D96" s="311"/>
      <c r="E96" s="311"/>
      <c r="F96" s="334" t="s">
        <v>967</v>
      </c>
      <c r="G96" s="335"/>
      <c r="H96" s="311" t="s">
        <v>1004</v>
      </c>
      <c r="I96" s="311" t="s">
        <v>1002</v>
      </c>
      <c r="J96" s="311"/>
      <c r="K96" s="325"/>
    </row>
    <row r="97" s="1" customFormat="1" ht="15" customHeight="1">
      <c r="B97" s="336"/>
      <c r="C97" s="311" t="s">
        <v>47</v>
      </c>
      <c r="D97" s="311"/>
      <c r="E97" s="311"/>
      <c r="F97" s="334" t="s">
        <v>967</v>
      </c>
      <c r="G97" s="335"/>
      <c r="H97" s="311" t="s">
        <v>1005</v>
      </c>
      <c r="I97" s="311" t="s">
        <v>1002</v>
      </c>
      <c r="J97" s="311"/>
      <c r="K97" s="325"/>
    </row>
    <row r="98" s="1" customFormat="1" ht="15" customHeight="1">
      <c r="B98" s="339"/>
      <c r="C98" s="340"/>
      <c r="D98" s="340"/>
      <c r="E98" s="340"/>
      <c r="F98" s="340"/>
      <c r="G98" s="340"/>
      <c r="H98" s="340"/>
      <c r="I98" s="340"/>
      <c r="J98" s="340"/>
      <c r="K98" s="341"/>
    </row>
    <row r="99" s="1" customFormat="1" ht="18.75" customHeight="1">
      <c r="B99" s="342"/>
      <c r="C99" s="343"/>
      <c r="D99" s="343"/>
      <c r="E99" s="343"/>
      <c r="F99" s="343"/>
      <c r="G99" s="343"/>
      <c r="H99" s="343"/>
      <c r="I99" s="343"/>
      <c r="J99" s="343"/>
      <c r="K99" s="342"/>
    </row>
    <row r="100" s="1" customFormat="1" ht="18.75" customHeight="1">
      <c r="B100" s="319"/>
      <c r="C100" s="319"/>
      <c r="D100" s="319"/>
      <c r="E100" s="319"/>
      <c r="F100" s="319"/>
      <c r="G100" s="319"/>
      <c r="H100" s="319"/>
      <c r="I100" s="319"/>
      <c r="J100" s="319"/>
      <c r="K100" s="319"/>
    </row>
    <row r="101" s="1" customFormat="1" ht="7.5" customHeight="1">
      <c r="B101" s="320"/>
      <c r="C101" s="321"/>
      <c r="D101" s="321"/>
      <c r="E101" s="321"/>
      <c r="F101" s="321"/>
      <c r="G101" s="321"/>
      <c r="H101" s="321"/>
      <c r="I101" s="321"/>
      <c r="J101" s="321"/>
      <c r="K101" s="322"/>
    </row>
    <row r="102" s="1" customFormat="1" ht="45" customHeight="1">
      <c r="B102" s="323"/>
      <c r="C102" s="324" t="s">
        <v>1006</v>
      </c>
      <c r="D102" s="324"/>
      <c r="E102" s="324"/>
      <c r="F102" s="324"/>
      <c r="G102" s="324"/>
      <c r="H102" s="324"/>
      <c r="I102" s="324"/>
      <c r="J102" s="324"/>
      <c r="K102" s="325"/>
    </row>
    <row r="103" s="1" customFormat="1" ht="17.25" customHeight="1">
      <c r="B103" s="323"/>
      <c r="C103" s="326" t="s">
        <v>961</v>
      </c>
      <c r="D103" s="326"/>
      <c r="E103" s="326"/>
      <c r="F103" s="326" t="s">
        <v>962</v>
      </c>
      <c r="G103" s="327"/>
      <c r="H103" s="326" t="s">
        <v>53</v>
      </c>
      <c r="I103" s="326" t="s">
        <v>56</v>
      </c>
      <c r="J103" s="326" t="s">
        <v>963</v>
      </c>
      <c r="K103" s="325"/>
    </row>
    <row r="104" s="1" customFormat="1" ht="17.25" customHeight="1">
      <c r="B104" s="323"/>
      <c r="C104" s="328" t="s">
        <v>964</v>
      </c>
      <c r="D104" s="328"/>
      <c r="E104" s="328"/>
      <c r="F104" s="329" t="s">
        <v>965</v>
      </c>
      <c r="G104" s="330"/>
      <c r="H104" s="328"/>
      <c r="I104" s="328"/>
      <c r="J104" s="328" t="s">
        <v>966</v>
      </c>
      <c r="K104" s="325"/>
    </row>
    <row r="105" s="1" customFormat="1" ht="5.25" customHeight="1">
      <c r="B105" s="323"/>
      <c r="C105" s="326"/>
      <c r="D105" s="326"/>
      <c r="E105" s="326"/>
      <c r="F105" s="326"/>
      <c r="G105" s="344"/>
      <c r="H105" s="326"/>
      <c r="I105" s="326"/>
      <c r="J105" s="326"/>
      <c r="K105" s="325"/>
    </row>
    <row r="106" s="1" customFormat="1" ht="15" customHeight="1">
      <c r="B106" s="323"/>
      <c r="C106" s="311" t="s">
        <v>52</v>
      </c>
      <c r="D106" s="333"/>
      <c r="E106" s="333"/>
      <c r="F106" s="334" t="s">
        <v>967</v>
      </c>
      <c r="G106" s="311"/>
      <c r="H106" s="311" t="s">
        <v>1007</v>
      </c>
      <c r="I106" s="311" t="s">
        <v>969</v>
      </c>
      <c r="J106" s="311">
        <v>20</v>
      </c>
      <c r="K106" s="325"/>
    </row>
    <row r="107" s="1" customFormat="1" ht="15" customHeight="1">
      <c r="B107" s="323"/>
      <c r="C107" s="311" t="s">
        <v>970</v>
      </c>
      <c r="D107" s="311"/>
      <c r="E107" s="311"/>
      <c r="F107" s="334" t="s">
        <v>967</v>
      </c>
      <c r="G107" s="311"/>
      <c r="H107" s="311" t="s">
        <v>1007</v>
      </c>
      <c r="I107" s="311" t="s">
        <v>969</v>
      </c>
      <c r="J107" s="311">
        <v>120</v>
      </c>
      <c r="K107" s="325"/>
    </row>
    <row r="108" s="1" customFormat="1" ht="15" customHeight="1">
      <c r="B108" s="336"/>
      <c r="C108" s="311" t="s">
        <v>972</v>
      </c>
      <c r="D108" s="311"/>
      <c r="E108" s="311"/>
      <c r="F108" s="334" t="s">
        <v>973</v>
      </c>
      <c r="G108" s="311"/>
      <c r="H108" s="311" t="s">
        <v>1007</v>
      </c>
      <c r="I108" s="311" t="s">
        <v>969</v>
      </c>
      <c r="J108" s="311">
        <v>50</v>
      </c>
      <c r="K108" s="325"/>
    </row>
    <row r="109" s="1" customFormat="1" ht="15" customHeight="1">
      <c r="B109" s="336"/>
      <c r="C109" s="311" t="s">
        <v>975</v>
      </c>
      <c r="D109" s="311"/>
      <c r="E109" s="311"/>
      <c r="F109" s="334" t="s">
        <v>967</v>
      </c>
      <c r="G109" s="311"/>
      <c r="H109" s="311" t="s">
        <v>1007</v>
      </c>
      <c r="I109" s="311" t="s">
        <v>977</v>
      </c>
      <c r="J109" s="311"/>
      <c r="K109" s="325"/>
    </row>
    <row r="110" s="1" customFormat="1" ht="15" customHeight="1">
      <c r="B110" s="336"/>
      <c r="C110" s="311" t="s">
        <v>986</v>
      </c>
      <c r="D110" s="311"/>
      <c r="E110" s="311"/>
      <c r="F110" s="334" t="s">
        <v>973</v>
      </c>
      <c r="G110" s="311"/>
      <c r="H110" s="311" t="s">
        <v>1007</v>
      </c>
      <c r="I110" s="311" t="s">
        <v>969</v>
      </c>
      <c r="J110" s="311">
        <v>50</v>
      </c>
      <c r="K110" s="325"/>
    </row>
    <row r="111" s="1" customFormat="1" ht="15" customHeight="1">
      <c r="B111" s="336"/>
      <c r="C111" s="311" t="s">
        <v>994</v>
      </c>
      <c r="D111" s="311"/>
      <c r="E111" s="311"/>
      <c r="F111" s="334" t="s">
        <v>973</v>
      </c>
      <c r="G111" s="311"/>
      <c r="H111" s="311" t="s">
        <v>1007</v>
      </c>
      <c r="I111" s="311" t="s">
        <v>969</v>
      </c>
      <c r="J111" s="311">
        <v>50</v>
      </c>
      <c r="K111" s="325"/>
    </row>
    <row r="112" s="1" customFormat="1" ht="15" customHeight="1">
      <c r="B112" s="336"/>
      <c r="C112" s="311" t="s">
        <v>992</v>
      </c>
      <c r="D112" s="311"/>
      <c r="E112" s="311"/>
      <c r="F112" s="334" t="s">
        <v>973</v>
      </c>
      <c r="G112" s="311"/>
      <c r="H112" s="311" t="s">
        <v>1007</v>
      </c>
      <c r="I112" s="311" t="s">
        <v>969</v>
      </c>
      <c r="J112" s="311">
        <v>50</v>
      </c>
      <c r="K112" s="325"/>
    </row>
    <row r="113" s="1" customFormat="1" ht="15" customHeight="1">
      <c r="B113" s="336"/>
      <c r="C113" s="311" t="s">
        <v>52</v>
      </c>
      <c r="D113" s="311"/>
      <c r="E113" s="311"/>
      <c r="F113" s="334" t="s">
        <v>967</v>
      </c>
      <c r="G113" s="311"/>
      <c r="H113" s="311" t="s">
        <v>1008</v>
      </c>
      <c r="I113" s="311" t="s">
        <v>969</v>
      </c>
      <c r="J113" s="311">
        <v>20</v>
      </c>
      <c r="K113" s="325"/>
    </row>
    <row r="114" s="1" customFormat="1" ht="15" customHeight="1">
      <c r="B114" s="336"/>
      <c r="C114" s="311" t="s">
        <v>1009</v>
      </c>
      <c r="D114" s="311"/>
      <c r="E114" s="311"/>
      <c r="F114" s="334" t="s">
        <v>967</v>
      </c>
      <c r="G114" s="311"/>
      <c r="H114" s="311" t="s">
        <v>1010</v>
      </c>
      <c r="I114" s="311" t="s">
        <v>969</v>
      </c>
      <c r="J114" s="311">
        <v>120</v>
      </c>
      <c r="K114" s="325"/>
    </row>
    <row r="115" s="1" customFormat="1" ht="15" customHeight="1">
      <c r="B115" s="336"/>
      <c r="C115" s="311" t="s">
        <v>37</v>
      </c>
      <c r="D115" s="311"/>
      <c r="E115" s="311"/>
      <c r="F115" s="334" t="s">
        <v>967</v>
      </c>
      <c r="G115" s="311"/>
      <c r="H115" s="311" t="s">
        <v>1011</v>
      </c>
      <c r="I115" s="311" t="s">
        <v>1002</v>
      </c>
      <c r="J115" s="311"/>
      <c r="K115" s="325"/>
    </row>
    <row r="116" s="1" customFormat="1" ht="15" customHeight="1">
      <c r="B116" s="336"/>
      <c r="C116" s="311" t="s">
        <v>47</v>
      </c>
      <c r="D116" s="311"/>
      <c r="E116" s="311"/>
      <c r="F116" s="334" t="s">
        <v>967</v>
      </c>
      <c r="G116" s="311"/>
      <c r="H116" s="311" t="s">
        <v>1012</v>
      </c>
      <c r="I116" s="311" t="s">
        <v>1002</v>
      </c>
      <c r="J116" s="311"/>
      <c r="K116" s="325"/>
    </row>
    <row r="117" s="1" customFormat="1" ht="15" customHeight="1">
      <c r="B117" s="336"/>
      <c r="C117" s="311" t="s">
        <v>56</v>
      </c>
      <c r="D117" s="311"/>
      <c r="E117" s="311"/>
      <c r="F117" s="334" t="s">
        <v>967</v>
      </c>
      <c r="G117" s="311"/>
      <c r="H117" s="311" t="s">
        <v>1013</v>
      </c>
      <c r="I117" s="311" t="s">
        <v>1014</v>
      </c>
      <c r="J117" s="311"/>
      <c r="K117" s="325"/>
    </row>
    <row r="118" s="1" customFormat="1" ht="15" customHeight="1">
      <c r="B118" s="339"/>
      <c r="C118" s="345"/>
      <c r="D118" s="345"/>
      <c r="E118" s="345"/>
      <c r="F118" s="345"/>
      <c r="G118" s="345"/>
      <c r="H118" s="345"/>
      <c r="I118" s="345"/>
      <c r="J118" s="345"/>
      <c r="K118" s="341"/>
    </row>
    <row r="119" s="1" customFormat="1" ht="18.75" customHeight="1">
      <c r="B119" s="346"/>
      <c r="C119" s="347"/>
      <c r="D119" s="347"/>
      <c r="E119" s="347"/>
      <c r="F119" s="348"/>
      <c r="G119" s="347"/>
      <c r="H119" s="347"/>
      <c r="I119" s="347"/>
      <c r="J119" s="347"/>
      <c r="K119" s="346"/>
    </row>
    <row r="120" s="1" customFormat="1" ht="18.75" customHeight="1">
      <c r="B120" s="319"/>
      <c r="C120" s="319"/>
      <c r="D120" s="319"/>
      <c r="E120" s="319"/>
      <c r="F120" s="319"/>
      <c r="G120" s="319"/>
      <c r="H120" s="319"/>
      <c r="I120" s="319"/>
      <c r="J120" s="319"/>
      <c r="K120" s="319"/>
    </row>
    <row r="121" s="1" customFormat="1" ht="7.5" customHeight="1">
      <c r="B121" s="349"/>
      <c r="C121" s="350"/>
      <c r="D121" s="350"/>
      <c r="E121" s="350"/>
      <c r="F121" s="350"/>
      <c r="G121" s="350"/>
      <c r="H121" s="350"/>
      <c r="I121" s="350"/>
      <c r="J121" s="350"/>
      <c r="K121" s="351"/>
    </row>
    <row r="122" s="1" customFormat="1" ht="45" customHeight="1">
      <c r="B122" s="352"/>
      <c r="C122" s="302" t="s">
        <v>1015</v>
      </c>
      <c r="D122" s="302"/>
      <c r="E122" s="302"/>
      <c r="F122" s="302"/>
      <c r="G122" s="302"/>
      <c r="H122" s="302"/>
      <c r="I122" s="302"/>
      <c r="J122" s="302"/>
      <c r="K122" s="353"/>
    </row>
    <row r="123" s="1" customFormat="1" ht="17.25" customHeight="1">
      <c r="B123" s="354"/>
      <c r="C123" s="326" t="s">
        <v>961</v>
      </c>
      <c r="D123" s="326"/>
      <c r="E123" s="326"/>
      <c r="F123" s="326" t="s">
        <v>962</v>
      </c>
      <c r="G123" s="327"/>
      <c r="H123" s="326" t="s">
        <v>53</v>
      </c>
      <c r="I123" s="326" t="s">
        <v>56</v>
      </c>
      <c r="J123" s="326" t="s">
        <v>963</v>
      </c>
      <c r="K123" s="355"/>
    </row>
    <row r="124" s="1" customFormat="1" ht="17.25" customHeight="1">
      <c r="B124" s="354"/>
      <c r="C124" s="328" t="s">
        <v>964</v>
      </c>
      <c r="D124" s="328"/>
      <c r="E124" s="328"/>
      <c r="F124" s="329" t="s">
        <v>965</v>
      </c>
      <c r="G124" s="330"/>
      <c r="H124" s="328"/>
      <c r="I124" s="328"/>
      <c r="J124" s="328" t="s">
        <v>966</v>
      </c>
      <c r="K124" s="355"/>
    </row>
    <row r="125" s="1" customFormat="1" ht="5.25" customHeight="1">
      <c r="B125" s="356"/>
      <c r="C125" s="331"/>
      <c r="D125" s="331"/>
      <c r="E125" s="331"/>
      <c r="F125" s="331"/>
      <c r="G125" s="357"/>
      <c r="H125" s="331"/>
      <c r="I125" s="331"/>
      <c r="J125" s="331"/>
      <c r="K125" s="358"/>
    </row>
    <row r="126" s="1" customFormat="1" ht="15" customHeight="1">
      <c r="B126" s="356"/>
      <c r="C126" s="311" t="s">
        <v>970</v>
      </c>
      <c r="D126" s="333"/>
      <c r="E126" s="333"/>
      <c r="F126" s="334" t="s">
        <v>967</v>
      </c>
      <c r="G126" s="311"/>
      <c r="H126" s="311" t="s">
        <v>1007</v>
      </c>
      <c r="I126" s="311" t="s">
        <v>969</v>
      </c>
      <c r="J126" s="311">
        <v>120</v>
      </c>
      <c r="K126" s="359"/>
    </row>
    <row r="127" s="1" customFormat="1" ht="15" customHeight="1">
      <c r="B127" s="356"/>
      <c r="C127" s="311" t="s">
        <v>1016</v>
      </c>
      <c r="D127" s="311"/>
      <c r="E127" s="311"/>
      <c r="F127" s="334" t="s">
        <v>967</v>
      </c>
      <c r="G127" s="311"/>
      <c r="H127" s="311" t="s">
        <v>1017</v>
      </c>
      <c r="I127" s="311" t="s">
        <v>969</v>
      </c>
      <c r="J127" s="311" t="s">
        <v>1018</v>
      </c>
      <c r="K127" s="359"/>
    </row>
    <row r="128" s="1" customFormat="1" ht="15" customHeight="1">
      <c r="B128" s="356"/>
      <c r="C128" s="311" t="s">
        <v>83</v>
      </c>
      <c r="D128" s="311"/>
      <c r="E128" s="311"/>
      <c r="F128" s="334" t="s">
        <v>967</v>
      </c>
      <c r="G128" s="311"/>
      <c r="H128" s="311" t="s">
        <v>1019</v>
      </c>
      <c r="I128" s="311" t="s">
        <v>969</v>
      </c>
      <c r="J128" s="311" t="s">
        <v>1018</v>
      </c>
      <c r="K128" s="359"/>
    </row>
    <row r="129" s="1" customFormat="1" ht="15" customHeight="1">
      <c r="B129" s="356"/>
      <c r="C129" s="311" t="s">
        <v>978</v>
      </c>
      <c r="D129" s="311"/>
      <c r="E129" s="311"/>
      <c r="F129" s="334" t="s">
        <v>973</v>
      </c>
      <c r="G129" s="311"/>
      <c r="H129" s="311" t="s">
        <v>979</v>
      </c>
      <c r="I129" s="311" t="s">
        <v>969</v>
      </c>
      <c r="J129" s="311">
        <v>15</v>
      </c>
      <c r="K129" s="359"/>
    </row>
    <row r="130" s="1" customFormat="1" ht="15" customHeight="1">
      <c r="B130" s="356"/>
      <c r="C130" s="337" t="s">
        <v>980</v>
      </c>
      <c r="D130" s="337"/>
      <c r="E130" s="337"/>
      <c r="F130" s="338" t="s">
        <v>973</v>
      </c>
      <c r="G130" s="337"/>
      <c r="H130" s="337" t="s">
        <v>981</v>
      </c>
      <c r="I130" s="337" t="s">
        <v>969</v>
      </c>
      <c r="J130" s="337">
        <v>15</v>
      </c>
      <c r="K130" s="359"/>
    </row>
    <row r="131" s="1" customFormat="1" ht="15" customHeight="1">
      <c r="B131" s="356"/>
      <c r="C131" s="337" t="s">
        <v>982</v>
      </c>
      <c r="D131" s="337"/>
      <c r="E131" s="337"/>
      <c r="F131" s="338" t="s">
        <v>973</v>
      </c>
      <c r="G131" s="337"/>
      <c r="H131" s="337" t="s">
        <v>983</v>
      </c>
      <c r="I131" s="337" t="s">
        <v>969</v>
      </c>
      <c r="J131" s="337">
        <v>20</v>
      </c>
      <c r="K131" s="359"/>
    </row>
    <row r="132" s="1" customFormat="1" ht="15" customHeight="1">
      <c r="B132" s="356"/>
      <c r="C132" s="337" t="s">
        <v>984</v>
      </c>
      <c r="D132" s="337"/>
      <c r="E132" s="337"/>
      <c r="F132" s="338" t="s">
        <v>973</v>
      </c>
      <c r="G132" s="337"/>
      <c r="H132" s="337" t="s">
        <v>985</v>
      </c>
      <c r="I132" s="337" t="s">
        <v>969</v>
      </c>
      <c r="J132" s="337">
        <v>20</v>
      </c>
      <c r="K132" s="359"/>
    </row>
    <row r="133" s="1" customFormat="1" ht="15" customHeight="1">
      <c r="B133" s="356"/>
      <c r="C133" s="311" t="s">
        <v>972</v>
      </c>
      <c r="D133" s="311"/>
      <c r="E133" s="311"/>
      <c r="F133" s="334" t="s">
        <v>973</v>
      </c>
      <c r="G133" s="311"/>
      <c r="H133" s="311" t="s">
        <v>1007</v>
      </c>
      <c r="I133" s="311" t="s">
        <v>969</v>
      </c>
      <c r="J133" s="311">
        <v>50</v>
      </c>
      <c r="K133" s="359"/>
    </row>
    <row r="134" s="1" customFormat="1" ht="15" customHeight="1">
      <c r="B134" s="356"/>
      <c r="C134" s="311" t="s">
        <v>986</v>
      </c>
      <c r="D134" s="311"/>
      <c r="E134" s="311"/>
      <c r="F134" s="334" t="s">
        <v>973</v>
      </c>
      <c r="G134" s="311"/>
      <c r="H134" s="311" t="s">
        <v>1007</v>
      </c>
      <c r="I134" s="311" t="s">
        <v>969</v>
      </c>
      <c r="J134" s="311">
        <v>50</v>
      </c>
      <c r="K134" s="359"/>
    </row>
    <row r="135" s="1" customFormat="1" ht="15" customHeight="1">
      <c r="B135" s="356"/>
      <c r="C135" s="311" t="s">
        <v>992</v>
      </c>
      <c r="D135" s="311"/>
      <c r="E135" s="311"/>
      <c r="F135" s="334" t="s">
        <v>973</v>
      </c>
      <c r="G135" s="311"/>
      <c r="H135" s="311" t="s">
        <v>1007</v>
      </c>
      <c r="I135" s="311" t="s">
        <v>969</v>
      </c>
      <c r="J135" s="311">
        <v>50</v>
      </c>
      <c r="K135" s="359"/>
    </row>
    <row r="136" s="1" customFormat="1" ht="15" customHeight="1">
      <c r="B136" s="356"/>
      <c r="C136" s="311" t="s">
        <v>994</v>
      </c>
      <c r="D136" s="311"/>
      <c r="E136" s="311"/>
      <c r="F136" s="334" t="s">
        <v>973</v>
      </c>
      <c r="G136" s="311"/>
      <c r="H136" s="311" t="s">
        <v>1007</v>
      </c>
      <c r="I136" s="311" t="s">
        <v>969</v>
      </c>
      <c r="J136" s="311">
        <v>50</v>
      </c>
      <c r="K136" s="359"/>
    </row>
    <row r="137" s="1" customFormat="1" ht="15" customHeight="1">
      <c r="B137" s="356"/>
      <c r="C137" s="311" t="s">
        <v>995</v>
      </c>
      <c r="D137" s="311"/>
      <c r="E137" s="311"/>
      <c r="F137" s="334" t="s">
        <v>973</v>
      </c>
      <c r="G137" s="311"/>
      <c r="H137" s="311" t="s">
        <v>1020</v>
      </c>
      <c r="I137" s="311" t="s">
        <v>969</v>
      </c>
      <c r="J137" s="311">
        <v>255</v>
      </c>
      <c r="K137" s="359"/>
    </row>
    <row r="138" s="1" customFormat="1" ht="15" customHeight="1">
      <c r="B138" s="356"/>
      <c r="C138" s="311" t="s">
        <v>997</v>
      </c>
      <c r="D138" s="311"/>
      <c r="E138" s="311"/>
      <c r="F138" s="334" t="s">
        <v>967</v>
      </c>
      <c r="G138" s="311"/>
      <c r="H138" s="311" t="s">
        <v>1021</v>
      </c>
      <c r="I138" s="311" t="s">
        <v>999</v>
      </c>
      <c r="J138" s="311"/>
      <c r="K138" s="359"/>
    </row>
    <row r="139" s="1" customFormat="1" ht="15" customHeight="1">
      <c r="B139" s="356"/>
      <c r="C139" s="311" t="s">
        <v>1000</v>
      </c>
      <c r="D139" s="311"/>
      <c r="E139" s="311"/>
      <c r="F139" s="334" t="s">
        <v>967</v>
      </c>
      <c r="G139" s="311"/>
      <c r="H139" s="311" t="s">
        <v>1022</v>
      </c>
      <c r="I139" s="311" t="s">
        <v>1002</v>
      </c>
      <c r="J139" s="311"/>
      <c r="K139" s="359"/>
    </row>
    <row r="140" s="1" customFormat="1" ht="15" customHeight="1">
      <c r="B140" s="356"/>
      <c r="C140" s="311" t="s">
        <v>1003</v>
      </c>
      <c r="D140" s="311"/>
      <c r="E140" s="311"/>
      <c r="F140" s="334" t="s">
        <v>967</v>
      </c>
      <c r="G140" s="311"/>
      <c r="H140" s="311" t="s">
        <v>1003</v>
      </c>
      <c r="I140" s="311" t="s">
        <v>1002</v>
      </c>
      <c r="J140" s="311"/>
      <c r="K140" s="359"/>
    </row>
    <row r="141" s="1" customFormat="1" ht="15" customHeight="1">
      <c r="B141" s="356"/>
      <c r="C141" s="311" t="s">
        <v>37</v>
      </c>
      <c r="D141" s="311"/>
      <c r="E141" s="311"/>
      <c r="F141" s="334" t="s">
        <v>967</v>
      </c>
      <c r="G141" s="311"/>
      <c r="H141" s="311" t="s">
        <v>1023</v>
      </c>
      <c r="I141" s="311" t="s">
        <v>1002</v>
      </c>
      <c r="J141" s="311"/>
      <c r="K141" s="359"/>
    </row>
    <row r="142" s="1" customFormat="1" ht="15" customHeight="1">
      <c r="B142" s="356"/>
      <c r="C142" s="311" t="s">
        <v>1024</v>
      </c>
      <c r="D142" s="311"/>
      <c r="E142" s="311"/>
      <c r="F142" s="334" t="s">
        <v>967</v>
      </c>
      <c r="G142" s="311"/>
      <c r="H142" s="311" t="s">
        <v>1025</v>
      </c>
      <c r="I142" s="311" t="s">
        <v>1002</v>
      </c>
      <c r="J142" s="311"/>
      <c r="K142" s="359"/>
    </row>
    <row r="143" s="1" customFormat="1" ht="15" customHeight="1">
      <c r="B143" s="360"/>
      <c r="C143" s="361"/>
      <c r="D143" s="361"/>
      <c r="E143" s="361"/>
      <c r="F143" s="361"/>
      <c r="G143" s="361"/>
      <c r="H143" s="361"/>
      <c r="I143" s="361"/>
      <c r="J143" s="361"/>
      <c r="K143" s="362"/>
    </row>
    <row r="144" s="1" customFormat="1" ht="18.75" customHeight="1">
      <c r="B144" s="347"/>
      <c r="C144" s="347"/>
      <c r="D144" s="347"/>
      <c r="E144" s="347"/>
      <c r="F144" s="348"/>
      <c r="G144" s="347"/>
      <c r="H144" s="347"/>
      <c r="I144" s="347"/>
      <c r="J144" s="347"/>
      <c r="K144" s="347"/>
    </row>
    <row r="145" s="1" customFormat="1" ht="18.75" customHeight="1">
      <c r="B145" s="319"/>
      <c r="C145" s="319"/>
      <c r="D145" s="319"/>
      <c r="E145" s="319"/>
      <c r="F145" s="319"/>
      <c r="G145" s="319"/>
      <c r="H145" s="319"/>
      <c r="I145" s="319"/>
      <c r="J145" s="319"/>
      <c r="K145" s="319"/>
    </row>
    <row r="146" s="1" customFormat="1" ht="7.5" customHeight="1">
      <c r="B146" s="320"/>
      <c r="C146" s="321"/>
      <c r="D146" s="321"/>
      <c r="E146" s="321"/>
      <c r="F146" s="321"/>
      <c r="G146" s="321"/>
      <c r="H146" s="321"/>
      <c r="I146" s="321"/>
      <c r="J146" s="321"/>
      <c r="K146" s="322"/>
    </row>
    <row r="147" s="1" customFormat="1" ht="45" customHeight="1">
      <c r="B147" s="323"/>
      <c r="C147" s="324" t="s">
        <v>1026</v>
      </c>
      <c r="D147" s="324"/>
      <c r="E147" s="324"/>
      <c r="F147" s="324"/>
      <c r="G147" s="324"/>
      <c r="H147" s="324"/>
      <c r="I147" s="324"/>
      <c r="J147" s="324"/>
      <c r="K147" s="325"/>
    </row>
    <row r="148" s="1" customFormat="1" ht="17.25" customHeight="1">
      <c r="B148" s="323"/>
      <c r="C148" s="326" t="s">
        <v>961</v>
      </c>
      <c r="D148" s="326"/>
      <c r="E148" s="326"/>
      <c r="F148" s="326" t="s">
        <v>962</v>
      </c>
      <c r="G148" s="327"/>
      <c r="H148" s="326" t="s">
        <v>53</v>
      </c>
      <c r="I148" s="326" t="s">
        <v>56</v>
      </c>
      <c r="J148" s="326" t="s">
        <v>963</v>
      </c>
      <c r="K148" s="325"/>
    </row>
    <row r="149" s="1" customFormat="1" ht="17.25" customHeight="1">
      <c r="B149" s="323"/>
      <c r="C149" s="328" t="s">
        <v>964</v>
      </c>
      <c r="D149" s="328"/>
      <c r="E149" s="328"/>
      <c r="F149" s="329" t="s">
        <v>965</v>
      </c>
      <c r="G149" s="330"/>
      <c r="H149" s="328"/>
      <c r="I149" s="328"/>
      <c r="J149" s="328" t="s">
        <v>966</v>
      </c>
      <c r="K149" s="325"/>
    </row>
    <row r="150" s="1" customFormat="1" ht="5.25" customHeight="1">
      <c r="B150" s="336"/>
      <c r="C150" s="331"/>
      <c r="D150" s="331"/>
      <c r="E150" s="331"/>
      <c r="F150" s="331"/>
      <c r="G150" s="332"/>
      <c r="H150" s="331"/>
      <c r="I150" s="331"/>
      <c r="J150" s="331"/>
      <c r="K150" s="359"/>
    </row>
    <row r="151" s="1" customFormat="1" ht="15" customHeight="1">
      <c r="B151" s="336"/>
      <c r="C151" s="363" t="s">
        <v>970</v>
      </c>
      <c r="D151" s="311"/>
      <c r="E151" s="311"/>
      <c r="F151" s="364" t="s">
        <v>967</v>
      </c>
      <c r="G151" s="311"/>
      <c r="H151" s="363" t="s">
        <v>1007</v>
      </c>
      <c r="I151" s="363" t="s">
        <v>969</v>
      </c>
      <c r="J151" s="363">
        <v>120</v>
      </c>
      <c r="K151" s="359"/>
    </row>
    <row r="152" s="1" customFormat="1" ht="15" customHeight="1">
      <c r="B152" s="336"/>
      <c r="C152" s="363" t="s">
        <v>1016</v>
      </c>
      <c r="D152" s="311"/>
      <c r="E152" s="311"/>
      <c r="F152" s="364" t="s">
        <v>967</v>
      </c>
      <c r="G152" s="311"/>
      <c r="H152" s="363" t="s">
        <v>1027</v>
      </c>
      <c r="I152" s="363" t="s">
        <v>969</v>
      </c>
      <c r="J152" s="363" t="s">
        <v>1018</v>
      </c>
      <c r="K152" s="359"/>
    </row>
    <row r="153" s="1" customFormat="1" ht="15" customHeight="1">
      <c r="B153" s="336"/>
      <c r="C153" s="363" t="s">
        <v>83</v>
      </c>
      <c r="D153" s="311"/>
      <c r="E153" s="311"/>
      <c r="F153" s="364" t="s">
        <v>967</v>
      </c>
      <c r="G153" s="311"/>
      <c r="H153" s="363" t="s">
        <v>1028</v>
      </c>
      <c r="I153" s="363" t="s">
        <v>969</v>
      </c>
      <c r="J153" s="363" t="s">
        <v>1018</v>
      </c>
      <c r="K153" s="359"/>
    </row>
    <row r="154" s="1" customFormat="1" ht="15" customHeight="1">
      <c r="B154" s="336"/>
      <c r="C154" s="363" t="s">
        <v>972</v>
      </c>
      <c r="D154" s="311"/>
      <c r="E154" s="311"/>
      <c r="F154" s="364" t="s">
        <v>973</v>
      </c>
      <c r="G154" s="311"/>
      <c r="H154" s="363" t="s">
        <v>1007</v>
      </c>
      <c r="I154" s="363" t="s">
        <v>969</v>
      </c>
      <c r="J154" s="363">
        <v>50</v>
      </c>
      <c r="K154" s="359"/>
    </row>
    <row r="155" s="1" customFormat="1" ht="15" customHeight="1">
      <c r="B155" s="336"/>
      <c r="C155" s="363" t="s">
        <v>975</v>
      </c>
      <c r="D155" s="311"/>
      <c r="E155" s="311"/>
      <c r="F155" s="364" t="s">
        <v>967</v>
      </c>
      <c r="G155" s="311"/>
      <c r="H155" s="363" t="s">
        <v>1007</v>
      </c>
      <c r="I155" s="363" t="s">
        <v>977</v>
      </c>
      <c r="J155" s="363"/>
      <c r="K155" s="359"/>
    </row>
    <row r="156" s="1" customFormat="1" ht="15" customHeight="1">
      <c r="B156" s="336"/>
      <c r="C156" s="363" t="s">
        <v>986</v>
      </c>
      <c r="D156" s="311"/>
      <c r="E156" s="311"/>
      <c r="F156" s="364" t="s">
        <v>973</v>
      </c>
      <c r="G156" s="311"/>
      <c r="H156" s="363" t="s">
        <v>1007</v>
      </c>
      <c r="I156" s="363" t="s">
        <v>969</v>
      </c>
      <c r="J156" s="363">
        <v>50</v>
      </c>
      <c r="K156" s="359"/>
    </row>
    <row r="157" s="1" customFormat="1" ht="15" customHeight="1">
      <c r="B157" s="336"/>
      <c r="C157" s="363" t="s">
        <v>994</v>
      </c>
      <c r="D157" s="311"/>
      <c r="E157" s="311"/>
      <c r="F157" s="364" t="s">
        <v>973</v>
      </c>
      <c r="G157" s="311"/>
      <c r="H157" s="363" t="s">
        <v>1007</v>
      </c>
      <c r="I157" s="363" t="s">
        <v>969</v>
      </c>
      <c r="J157" s="363">
        <v>50</v>
      </c>
      <c r="K157" s="359"/>
    </row>
    <row r="158" s="1" customFormat="1" ht="15" customHeight="1">
      <c r="B158" s="336"/>
      <c r="C158" s="363" t="s">
        <v>992</v>
      </c>
      <c r="D158" s="311"/>
      <c r="E158" s="311"/>
      <c r="F158" s="364" t="s">
        <v>973</v>
      </c>
      <c r="G158" s="311"/>
      <c r="H158" s="363" t="s">
        <v>1007</v>
      </c>
      <c r="I158" s="363" t="s">
        <v>969</v>
      </c>
      <c r="J158" s="363">
        <v>50</v>
      </c>
      <c r="K158" s="359"/>
    </row>
    <row r="159" s="1" customFormat="1" ht="15" customHeight="1">
      <c r="B159" s="336"/>
      <c r="C159" s="363" t="s">
        <v>110</v>
      </c>
      <c r="D159" s="311"/>
      <c r="E159" s="311"/>
      <c r="F159" s="364" t="s">
        <v>967</v>
      </c>
      <c r="G159" s="311"/>
      <c r="H159" s="363" t="s">
        <v>1029</v>
      </c>
      <c r="I159" s="363" t="s">
        <v>969</v>
      </c>
      <c r="J159" s="363" t="s">
        <v>1030</v>
      </c>
      <c r="K159" s="359"/>
    </row>
    <row r="160" s="1" customFormat="1" ht="15" customHeight="1">
      <c r="B160" s="336"/>
      <c r="C160" s="363" t="s">
        <v>1031</v>
      </c>
      <c r="D160" s="311"/>
      <c r="E160" s="311"/>
      <c r="F160" s="364" t="s">
        <v>967</v>
      </c>
      <c r="G160" s="311"/>
      <c r="H160" s="363" t="s">
        <v>1032</v>
      </c>
      <c r="I160" s="363" t="s">
        <v>1002</v>
      </c>
      <c r="J160" s="363"/>
      <c r="K160" s="359"/>
    </row>
    <row r="161" s="1" customFormat="1" ht="15" customHeight="1">
      <c r="B161" s="365"/>
      <c r="C161" s="345"/>
      <c r="D161" s="345"/>
      <c r="E161" s="345"/>
      <c r="F161" s="345"/>
      <c r="G161" s="345"/>
      <c r="H161" s="345"/>
      <c r="I161" s="345"/>
      <c r="J161" s="345"/>
      <c r="K161" s="366"/>
    </row>
    <row r="162" s="1" customFormat="1" ht="18.75" customHeight="1">
      <c r="B162" s="347"/>
      <c r="C162" s="357"/>
      <c r="D162" s="357"/>
      <c r="E162" s="357"/>
      <c r="F162" s="367"/>
      <c r="G162" s="357"/>
      <c r="H162" s="357"/>
      <c r="I162" s="357"/>
      <c r="J162" s="357"/>
      <c r="K162" s="347"/>
    </row>
    <row r="163" s="1" customFormat="1" ht="18.75" customHeight="1">
      <c r="B163" s="319"/>
      <c r="C163" s="319"/>
      <c r="D163" s="319"/>
      <c r="E163" s="319"/>
      <c r="F163" s="319"/>
      <c r="G163" s="319"/>
      <c r="H163" s="319"/>
      <c r="I163" s="319"/>
      <c r="J163" s="319"/>
      <c r="K163" s="319"/>
    </row>
    <row r="164" s="1" customFormat="1" ht="7.5" customHeight="1">
      <c r="B164" s="298"/>
      <c r="C164" s="299"/>
      <c r="D164" s="299"/>
      <c r="E164" s="299"/>
      <c r="F164" s="299"/>
      <c r="G164" s="299"/>
      <c r="H164" s="299"/>
      <c r="I164" s="299"/>
      <c r="J164" s="299"/>
      <c r="K164" s="300"/>
    </row>
    <row r="165" s="1" customFormat="1" ht="45" customHeight="1">
      <c r="B165" s="301"/>
      <c r="C165" s="302" t="s">
        <v>1033</v>
      </c>
      <c r="D165" s="302"/>
      <c r="E165" s="302"/>
      <c r="F165" s="302"/>
      <c r="G165" s="302"/>
      <c r="H165" s="302"/>
      <c r="I165" s="302"/>
      <c r="J165" s="302"/>
      <c r="K165" s="303"/>
    </row>
    <row r="166" s="1" customFormat="1" ht="17.25" customHeight="1">
      <c r="B166" s="301"/>
      <c r="C166" s="326" t="s">
        <v>961</v>
      </c>
      <c r="D166" s="326"/>
      <c r="E166" s="326"/>
      <c r="F166" s="326" t="s">
        <v>962</v>
      </c>
      <c r="G166" s="368"/>
      <c r="H166" s="369" t="s">
        <v>53</v>
      </c>
      <c r="I166" s="369" t="s">
        <v>56</v>
      </c>
      <c r="J166" s="326" t="s">
        <v>963</v>
      </c>
      <c r="K166" s="303"/>
    </row>
    <row r="167" s="1" customFormat="1" ht="17.25" customHeight="1">
      <c r="B167" s="304"/>
      <c r="C167" s="328" t="s">
        <v>964</v>
      </c>
      <c r="D167" s="328"/>
      <c r="E167" s="328"/>
      <c r="F167" s="329" t="s">
        <v>965</v>
      </c>
      <c r="G167" s="370"/>
      <c r="H167" s="371"/>
      <c r="I167" s="371"/>
      <c r="J167" s="328" t="s">
        <v>966</v>
      </c>
      <c r="K167" s="306"/>
    </row>
    <row r="168" s="1" customFormat="1" ht="5.25" customHeight="1">
      <c r="B168" s="336"/>
      <c r="C168" s="331"/>
      <c r="D168" s="331"/>
      <c r="E168" s="331"/>
      <c r="F168" s="331"/>
      <c r="G168" s="332"/>
      <c r="H168" s="331"/>
      <c r="I168" s="331"/>
      <c r="J168" s="331"/>
      <c r="K168" s="359"/>
    </row>
    <row r="169" s="1" customFormat="1" ht="15" customHeight="1">
      <c r="B169" s="336"/>
      <c r="C169" s="311" t="s">
        <v>970</v>
      </c>
      <c r="D169" s="311"/>
      <c r="E169" s="311"/>
      <c r="F169" s="334" t="s">
        <v>967</v>
      </c>
      <c r="G169" s="311"/>
      <c r="H169" s="311" t="s">
        <v>1007</v>
      </c>
      <c r="I169" s="311" t="s">
        <v>969</v>
      </c>
      <c r="J169" s="311">
        <v>120</v>
      </c>
      <c r="K169" s="359"/>
    </row>
    <row r="170" s="1" customFormat="1" ht="15" customHeight="1">
      <c r="B170" s="336"/>
      <c r="C170" s="311" t="s">
        <v>1016</v>
      </c>
      <c r="D170" s="311"/>
      <c r="E170" s="311"/>
      <c r="F170" s="334" t="s">
        <v>967</v>
      </c>
      <c r="G170" s="311"/>
      <c r="H170" s="311" t="s">
        <v>1017</v>
      </c>
      <c r="I170" s="311" t="s">
        <v>969</v>
      </c>
      <c r="J170" s="311" t="s">
        <v>1018</v>
      </c>
      <c r="K170" s="359"/>
    </row>
    <row r="171" s="1" customFormat="1" ht="15" customHeight="1">
      <c r="B171" s="336"/>
      <c r="C171" s="311" t="s">
        <v>83</v>
      </c>
      <c r="D171" s="311"/>
      <c r="E171" s="311"/>
      <c r="F171" s="334" t="s">
        <v>967</v>
      </c>
      <c r="G171" s="311"/>
      <c r="H171" s="311" t="s">
        <v>1034</v>
      </c>
      <c r="I171" s="311" t="s">
        <v>969</v>
      </c>
      <c r="J171" s="311" t="s">
        <v>1018</v>
      </c>
      <c r="K171" s="359"/>
    </row>
    <row r="172" s="1" customFormat="1" ht="15" customHeight="1">
      <c r="B172" s="336"/>
      <c r="C172" s="311" t="s">
        <v>972</v>
      </c>
      <c r="D172" s="311"/>
      <c r="E172" s="311"/>
      <c r="F172" s="334" t="s">
        <v>973</v>
      </c>
      <c r="G172" s="311"/>
      <c r="H172" s="311" t="s">
        <v>1034</v>
      </c>
      <c r="I172" s="311" t="s">
        <v>969</v>
      </c>
      <c r="J172" s="311">
        <v>50</v>
      </c>
      <c r="K172" s="359"/>
    </row>
    <row r="173" s="1" customFormat="1" ht="15" customHeight="1">
      <c r="B173" s="336"/>
      <c r="C173" s="311" t="s">
        <v>975</v>
      </c>
      <c r="D173" s="311"/>
      <c r="E173" s="311"/>
      <c r="F173" s="334" t="s">
        <v>967</v>
      </c>
      <c r="G173" s="311"/>
      <c r="H173" s="311" t="s">
        <v>1034</v>
      </c>
      <c r="I173" s="311" t="s">
        <v>977</v>
      </c>
      <c r="J173" s="311"/>
      <c r="K173" s="359"/>
    </row>
    <row r="174" s="1" customFormat="1" ht="15" customHeight="1">
      <c r="B174" s="336"/>
      <c r="C174" s="311" t="s">
        <v>986</v>
      </c>
      <c r="D174" s="311"/>
      <c r="E174" s="311"/>
      <c r="F174" s="334" t="s">
        <v>973</v>
      </c>
      <c r="G174" s="311"/>
      <c r="H174" s="311" t="s">
        <v>1034</v>
      </c>
      <c r="I174" s="311" t="s">
        <v>969</v>
      </c>
      <c r="J174" s="311">
        <v>50</v>
      </c>
      <c r="K174" s="359"/>
    </row>
    <row r="175" s="1" customFormat="1" ht="15" customHeight="1">
      <c r="B175" s="336"/>
      <c r="C175" s="311" t="s">
        <v>994</v>
      </c>
      <c r="D175" s="311"/>
      <c r="E175" s="311"/>
      <c r="F175" s="334" t="s">
        <v>973</v>
      </c>
      <c r="G175" s="311"/>
      <c r="H175" s="311" t="s">
        <v>1034</v>
      </c>
      <c r="I175" s="311" t="s">
        <v>969</v>
      </c>
      <c r="J175" s="311">
        <v>50</v>
      </c>
      <c r="K175" s="359"/>
    </row>
    <row r="176" s="1" customFormat="1" ht="15" customHeight="1">
      <c r="B176" s="336"/>
      <c r="C176" s="311" t="s">
        <v>992</v>
      </c>
      <c r="D176" s="311"/>
      <c r="E176" s="311"/>
      <c r="F176" s="334" t="s">
        <v>973</v>
      </c>
      <c r="G176" s="311"/>
      <c r="H176" s="311" t="s">
        <v>1034</v>
      </c>
      <c r="I176" s="311" t="s">
        <v>969</v>
      </c>
      <c r="J176" s="311">
        <v>50</v>
      </c>
      <c r="K176" s="359"/>
    </row>
    <row r="177" s="1" customFormat="1" ht="15" customHeight="1">
      <c r="B177" s="336"/>
      <c r="C177" s="311" t="s">
        <v>127</v>
      </c>
      <c r="D177" s="311"/>
      <c r="E177" s="311"/>
      <c r="F177" s="334" t="s">
        <v>967</v>
      </c>
      <c r="G177" s="311"/>
      <c r="H177" s="311" t="s">
        <v>1035</v>
      </c>
      <c r="I177" s="311" t="s">
        <v>1036</v>
      </c>
      <c r="J177" s="311"/>
      <c r="K177" s="359"/>
    </row>
    <row r="178" s="1" customFormat="1" ht="15" customHeight="1">
      <c r="B178" s="336"/>
      <c r="C178" s="311" t="s">
        <v>56</v>
      </c>
      <c r="D178" s="311"/>
      <c r="E178" s="311"/>
      <c r="F178" s="334" t="s">
        <v>967</v>
      </c>
      <c r="G178" s="311"/>
      <c r="H178" s="311" t="s">
        <v>1037</v>
      </c>
      <c r="I178" s="311" t="s">
        <v>1038</v>
      </c>
      <c r="J178" s="311">
        <v>1</v>
      </c>
      <c r="K178" s="359"/>
    </row>
    <row r="179" s="1" customFormat="1" ht="15" customHeight="1">
      <c r="B179" s="336"/>
      <c r="C179" s="311" t="s">
        <v>52</v>
      </c>
      <c r="D179" s="311"/>
      <c r="E179" s="311"/>
      <c r="F179" s="334" t="s">
        <v>967</v>
      </c>
      <c r="G179" s="311"/>
      <c r="H179" s="311" t="s">
        <v>1039</v>
      </c>
      <c r="I179" s="311" t="s">
        <v>969</v>
      </c>
      <c r="J179" s="311">
        <v>20</v>
      </c>
      <c r="K179" s="359"/>
    </row>
    <row r="180" s="1" customFormat="1" ht="15" customHeight="1">
      <c r="B180" s="336"/>
      <c r="C180" s="311" t="s">
        <v>53</v>
      </c>
      <c r="D180" s="311"/>
      <c r="E180" s="311"/>
      <c r="F180" s="334" t="s">
        <v>967</v>
      </c>
      <c r="G180" s="311"/>
      <c r="H180" s="311" t="s">
        <v>1040</v>
      </c>
      <c r="I180" s="311" t="s">
        <v>969</v>
      </c>
      <c r="J180" s="311">
        <v>255</v>
      </c>
      <c r="K180" s="359"/>
    </row>
    <row r="181" s="1" customFormat="1" ht="15" customHeight="1">
      <c r="B181" s="336"/>
      <c r="C181" s="311" t="s">
        <v>128</v>
      </c>
      <c r="D181" s="311"/>
      <c r="E181" s="311"/>
      <c r="F181" s="334" t="s">
        <v>967</v>
      </c>
      <c r="G181" s="311"/>
      <c r="H181" s="311" t="s">
        <v>931</v>
      </c>
      <c r="I181" s="311" t="s">
        <v>969</v>
      </c>
      <c r="J181" s="311">
        <v>10</v>
      </c>
      <c r="K181" s="359"/>
    </row>
    <row r="182" s="1" customFormat="1" ht="15" customHeight="1">
      <c r="B182" s="336"/>
      <c r="C182" s="311" t="s">
        <v>129</v>
      </c>
      <c r="D182" s="311"/>
      <c r="E182" s="311"/>
      <c r="F182" s="334" t="s">
        <v>967</v>
      </c>
      <c r="G182" s="311"/>
      <c r="H182" s="311" t="s">
        <v>1041</v>
      </c>
      <c r="I182" s="311" t="s">
        <v>1002</v>
      </c>
      <c r="J182" s="311"/>
      <c r="K182" s="359"/>
    </row>
    <row r="183" s="1" customFormat="1" ht="15" customHeight="1">
      <c r="B183" s="336"/>
      <c r="C183" s="311" t="s">
        <v>1042</v>
      </c>
      <c r="D183" s="311"/>
      <c r="E183" s="311"/>
      <c r="F183" s="334" t="s">
        <v>967</v>
      </c>
      <c r="G183" s="311"/>
      <c r="H183" s="311" t="s">
        <v>1043</v>
      </c>
      <c r="I183" s="311" t="s">
        <v>1002</v>
      </c>
      <c r="J183" s="311"/>
      <c r="K183" s="359"/>
    </row>
    <row r="184" s="1" customFormat="1" ht="15" customHeight="1">
      <c r="B184" s="336"/>
      <c r="C184" s="311" t="s">
        <v>1031</v>
      </c>
      <c r="D184" s="311"/>
      <c r="E184" s="311"/>
      <c r="F184" s="334" t="s">
        <v>967</v>
      </c>
      <c r="G184" s="311"/>
      <c r="H184" s="311" t="s">
        <v>1044</v>
      </c>
      <c r="I184" s="311" t="s">
        <v>1002</v>
      </c>
      <c r="J184" s="311"/>
      <c r="K184" s="359"/>
    </row>
    <row r="185" s="1" customFormat="1" ht="15" customHeight="1">
      <c r="B185" s="336"/>
      <c r="C185" s="311" t="s">
        <v>131</v>
      </c>
      <c r="D185" s="311"/>
      <c r="E185" s="311"/>
      <c r="F185" s="334" t="s">
        <v>973</v>
      </c>
      <c r="G185" s="311"/>
      <c r="H185" s="311" t="s">
        <v>1045</v>
      </c>
      <c r="I185" s="311" t="s">
        <v>969</v>
      </c>
      <c r="J185" s="311">
        <v>50</v>
      </c>
      <c r="K185" s="359"/>
    </row>
    <row r="186" s="1" customFormat="1" ht="15" customHeight="1">
      <c r="B186" s="336"/>
      <c r="C186" s="311" t="s">
        <v>1046</v>
      </c>
      <c r="D186" s="311"/>
      <c r="E186" s="311"/>
      <c r="F186" s="334" t="s">
        <v>973</v>
      </c>
      <c r="G186" s="311"/>
      <c r="H186" s="311" t="s">
        <v>1047</v>
      </c>
      <c r="I186" s="311" t="s">
        <v>1048</v>
      </c>
      <c r="J186" s="311"/>
      <c r="K186" s="359"/>
    </row>
    <row r="187" s="1" customFormat="1" ht="15" customHeight="1">
      <c r="B187" s="336"/>
      <c r="C187" s="311" t="s">
        <v>1049</v>
      </c>
      <c r="D187" s="311"/>
      <c r="E187" s="311"/>
      <c r="F187" s="334" t="s">
        <v>973</v>
      </c>
      <c r="G187" s="311"/>
      <c r="H187" s="311" t="s">
        <v>1050</v>
      </c>
      <c r="I187" s="311" t="s">
        <v>1048</v>
      </c>
      <c r="J187" s="311"/>
      <c r="K187" s="359"/>
    </row>
    <row r="188" s="1" customFormat="1" ht="15" customHeight="1">
      <c r="B188" s="336"/>
      <c r="C188" s="311" t="s">
        <v>1051</v>
      </c>
      <c r="D188" s="311"/>
      <c r="E188" s="311"/>
      <c r="F188" s="334" t="s">
        <v>973</v>
      </c>
      <c r="G188" s="311"/>
      <c r="H188" s="311" t="s">
        <v>1052</v>
      </c>
      <c r="I188" s="311" t="s">
        <v>1048</v>
      </c>
      <c r="J188" s="311"/>
      <c r="K188" s="359"/>
    </row>
    <row r="189" s="1" customFormat="1" ht="15" customHeight="1">
      <c r="B189" s="336"/>
      <c r="C189" s="372" t="s">
        <v>1053</v>
      </c>
      <c r="D189" s="311"/>
      <c r="E189" s="311"/>
      <c r="F189" s="334" t="s">
        <v>973</v>
      </c>
      <c r="G189" s="311"/>
      <c r="H189" s="311" t="s">
        <v>1054</v>
      </c>
      <c r="I189" s="311" t="s">
        <v>1055</v>
      </c>
      <c r="J189" s="373" t="s">
        <v>1056</v>
      </c>
      <c r="K189" s="359"/>
    </row>
    <row r="190" s="18" customFormat="1" ht="15" customHeight="1">
      <c r="B190" s="374"/>
      <c r="C190" s="375" t="s">
        <v>1057</v>
      </c>
      <c r="D190" s="376"/>
      <c r="E190" s="376"/>
      <c r="F190" s="377" t="s">
        <v>973</v>
      </c>
      <c r="G190" s="376"/>
      <c r="H190" s="376" t="s">
        <v>1058</v>
      </c>
      <c r="I190" s="376" t="s">
        <v>1055</v>
      </c>
      <c r="J190" s="378" t="s">
        <v>1056</v>
      </c>
      <c r="K190" s="379"/>
    </row>
    <row r="191" s="1" customFormat="1" ht="15" customHeight="1">
      <c r="B191" s="336"/>
      <c r="C191" s="372" t="s">
        <v>41</v>
      </c>
      <c r="D191" s="311"/>
      <c r="E191" s="311"/>
      <c r="F191" s="334" t="s">
        <v>967</v>
      </c>
      <c r="G191" s="311"/>
      <c r="H191" s="308" t="s">
        <v>1059</v>
      </c>
      <c r="I191" s="311" t="s">
        <v>1060</v>
      </c>
      <c r="J191" s="311"/>
      <c r="K191" s="359"/>
    </row>
    <row r="192" s="1" customFormat="1" ht="15" customHeight="1">
      <c r="B192" s="336"/>
      <c r="C192" s="372" t="s">
        <v>1061</v>
      </c>
      <c r="D192" s="311"/>
      <c r="E192" s="311"/>
      <c r="F192" s="334" t="s">
        <v>967</v>
      </c>
      <c r="G192" s="311"/>
      <c r="H192" s="311" t="s">
        <v>1062</v>
      </c>
      <c r="I192" s="311" t="s">
        <v>1002</v>
      </c>
      <c r="J192" s="311"/>
      <c r="K192" s="359"/>
    </row>
    <row r="193" s="1" customFormat="1" ht="15" customHeight="1">
      <c r="B193" s="336"/>
      <c r="C193" s="372" t="s">
        <v>1063</v>
      </c>
      <c r="D193" s="311"/>
      <c r="E193" s="311"/>
      <c r="F193" s="334" t="s">
        <v>967</v>
      </c>
      <c r="G193" s="311"/>
      <c r="H193" s="311" t="s">
        <v>1064</v>
      </c>
      <c r="I193" s="311" t="s">
        <v>1002</v>
      </c>
      <c r="J193" s="311"/>
      <c r="K193" s="359"/>
    </row>
    <row r="194" s="1" customFormat="1" ht="15" customHeight="1">
      <c r="B194" s="336"/>
      <c r="C194" s="372" t="s">
        <v>1065</v>
      </c>
      <c r="D194" s="311"/>
      <c r="E194" s="311"/>
      <c r="F194" s="334" t="s">
        <v>973</v>
      </c>
      <c r="G194" s="311"/>
      <c r="H194" s="311" t="s">
        <v>1066</v>
      </c>
      <c r="I194" s="311" t="s">
        <v>1002</v>
      </c>
      <c r="J194" s="311"/>
      <c r="K194" s="359"/>
    </row>
    <row r="195" s="1" customFormat="1" ht="15" customHeight="1">
      <c r="B195" s="365"/>
      <c r="C195" s="380"/>
      <c r="D195" s="345"/>
      <c r="E195" s="345"/>
      <c r="F195" s="345"/>
      <c r="G195" s="345"/>
      <c r="H195" s="345"/>
      <c r="I195" s="345"/>
      <c r="J195" s="345"/>
      <c r="K195" s="366"/>
    </row>
    <row r="196" s="1" customFormat="1" ht="18.75" customHeight="1">
      <c r="B196" s="347"/>
      <c r="C196" s="357"/>
      <c r="D196" s="357"/>
      <c r="E196" s="357"/>
      <c r="F196" s="367"/>
      <c r="G196" s="357"/>
      <c r="H196" s="357"/>
      <c r="I196" s="357"/>
      <c r="J196" s="357"/>
      <c r="K196" s="347"/>
    </row>
    <row r="197" s="1" customFormat="1" ht="18.75" customHeight="1">
      <c r="B197" s="347"/>
      <c r="C197" s="357"/>
      <c r="D197" s="357"/>
      <c r="E197" s="357"/>
      <c r="F197" s="367"/>
      <c r="G197" s="357"/>
      <c r="H197" s="357"/>
      <c r="I197" s="357"/>
      <c r="J197" s="357"/>
      <c r="K197" s="347"/>
    </row>
    <row r="198" s="1" customFormat="1" ht="18.75" customHeight="1">
      <c r="B198" s="319"/>
      <c r="C198" s="319"/>
      <c r="D198" s="319"/>
      <c r="E198" s="319"/>
      <c r="F198" s="319"/>
      <c r="G198" s="319"/>
      <c r="H198" s="319"/>
      <c r="I198" s="319"/>
      <c r="J198" s="319"/>
      <c r="K198" s="319"/>
    </row>
    <row r="199" s="1" customFormat="1" ht="13.5">
      <c r="B199" s="298"/>
      <c r="C199" s="299"/>
      <c r="D199" s="299"/>
      <c r="E199" s="299"/>
      <c r="F199" s="299"/>
      <c r="G199" s="299"/>
      <c r="H199" s="299"/>
      <c r="I199" s="299"/>
      <c r="J199" s="299"/>
      <c r="K199" s="300"/>
    </row>
    <row r="200" s="1" customFormat="1" ht="21">
      <c r="B200" s="301"/>
      <c r="C200" s="302" t="s">
        <v>1067</v>
      </c>
      <c r="D200" s="302"/>
      <c r="E200" s="302"/>
      <c r="F200" s="302"/>
      <c r="G200" s="302"/>
      <c r="H200" s="302"/>
      <c r="I200" s="302"/>
      <c r="J200" s="302"/>
      <c r="K200" s="303"/>
    </row>
    <row r="201" s="1" customFormat="1" ht="25.5" customHeight="1">
      <c r="B201" s="301"/>
      <c r="C201" s="381" t="s">
        <v>1068</v>
      </c>
      <c r="D201" s="381"/>
      <c r="E201" s="381"/>
      <c r="F201" s="381" t="s">
        <v>1069</v>
      </c>
      <c r="G201" s="382"/>
      <c r="H201" s="381" t="s">
        <v>1070</v>
      </c>
      <c r="I201" s="381"/>
      <c r="J201" s="381"/>
      <c r="K201" s="303"/>
    </row>
    <row r="202" s="1" customFormat="1" ht="5.25" customHeight="1">
      <c r="B202" s="336"/>
      <c r="C202" s="331"/>
      <c r="D202" s="331"/>
      <c r="E202" s="331"/>
      <c r="F202" s="331"/>
      <c r="G202" s="357"/>
      <c r="H202" s="331"/>
      <c r="I202" s="331"/>
      <c r="J202" s="331"/>
      <c r="K202" s="359"/>
    </row>
    <row r="203" s="1" customFormat="1" ht="15" customHeight="1">
      <c r="B203" s="336"/>
      <c r="C203" s="311" t="s">
        <v>1060</v>
      </c>
      <c r="D203" s="311"/>
      <c r="E203" s="311"/>
      <c r="F203" s="334" t="s">
        <v>42</v>
      </c>
      <c r="G203" s="311"/>
      <c r="H203" s="311" t="s">
        <v>1071</v>
      </c>
      <c r="I203" s="311"/>
      <c r="J203" s="311"/>
      <c r="K203" s="359"/>
    </row>
    <row r="204" s="1" customFormat="1" ht="15" customHeight="1">
      <c r="B204" s="336"/>
      <c r="C204" s="311"/>
      <c r="D204" s="311"/>
      <c r="E204" s="311"/>
      <c r="F204" s="334" t="s">
        <v>43</v>
      </c>
      <c r="G204" s="311"/>
      <c r="H204" s="311" t="s">
        <v>1072</v>
      </c>
      <c r="I204" s="311"/>
      <c r="J204" s="311"/>
      <c r="K204" s="359"/>
    </row>
    <row r="205" s="1" customFormat="1" ht="15" customHeight="1">
      <c r="B205" s="336"/>
      <c r="C205" s="311"/>
      <c r="D205" s="311"/>
      <c r="E205" s="311"/>
      <c r="F205" s="334" t="s">
        <v>46</v>
      </c>
      <c r="G205" s="311"/>
      <c r="H205" s="311" t="s">
        <v>1073</v>
      </c>
      <c r="I205" s="311"/>
      <c r="J205" s="311"/>
      <c r="K205" s="359"/>
    </row>
    <row r="206" s="1" customFormat="1" ht="15" customHeight="1">
      <c r="B206" s="336"/>
      <c r="C206" s="311"/>
      <c r="D206" s="311"/>
      <c r="E206" s="311"/>
      <c r="F206" s="334" t="s">
        <v>44</v>
      </c>
      <c r="G206" s="311"/>
      <c r="H206" s="311" t="s">
        <v>1074</v>
      </c>
      <c r="I206" s="311"/>
      <c r="J206" s="311"/>
      <c r="K206" s="359"/>
    </row>
    <row r="207" s="1" customFormat="1" ht="15" customHeight="1">
      <c r="B207" s="336"/>
      <c r="C207" s="311"/>
      <c r="D207" s="311"/>
      <c r="E207" s="311"/>
      <c r="F207" s="334" t="s">
        <v>45</v>
      </c>
      <c r="G207" s="311"/>
      <c r="H207" s="311" t="s">
        <v>1075</v>
      </c>
      <c r="I207" s="311"/>
      <c r="J207" s="311"/>
      <c r="K207" s="359"/>
    </row>
    <row r="208" s="1" customFormat="1" ht="15" customHeight="1">
      <c r="B208" s="336"/>
      <c r="C208" s="311"/>
      <c r="D208" s="311"/>
      <c r="E208" s="311"/>
      <c r="F208" s="334"/>
      <c r="G208" s="311"/>
      <c r="H208" s="311"/>
      <c r="I208" s="311"/>
      <c r="J208" s="311"/>
      <c r="K208" s="359"/>
    </row>
    <row r="209" s="1" customFormat="1" ht="15" customHeight="1">
      <c r="B209" s="336"/>
      <c r="C209" s="311" t="s">
        <v>1014</v>
      </c>
      <c r="D209" s="311"/>
      <c r="E209" s="311"/>
      <c r="F209" s="334" t="s">
        <v>77</v>
      </c>
      <c r="G209" s="311"/>
      <c r="H209" s="311" t="s">
        <v>1076</v>
      </c>
      <c r="I209" s="311"/>
      <c r="J209" s="311"/>
      <c r="K209" s="359"/>
    </row>
    <row r="210" s="1" customFormat="1" ht="15" customHeight="1">
      <c r="B210" s="336"/>
      <c r="C210" s="311"/>
      <c r="D210" s="311"/>
      <c r="E210" s="311"/>
      <c r="F210" s="334" t="s">
        <v>912</v>
      </c>
      <c r="G210" s="311"/>
      <c r="H210" s="311" t="s">
        <v>913</v>
      </c>
      <c r="I210" s="311"/>
      <c r="J210" s="311"/>
      <c r="K210" s="359"/>
    </row>
    <row r="211" s="1" customFormat="1" ht="15" customHeight="1">
      <c r="B211" s="336"/>
      <c r="C211" s="311"/>
      <c r="D211" s="311"/>
      <c r="E211" s="311"/>
      <c r="F211" s="334" t="s">
        <v>910</v>
      </c>
      <c r="G211" s="311"/>
      <c r="H211" s="311" t="s">
        <v>1077</v>
      </c>
      <c r="I211" s="311"/>
      <c r="J211" s="311"/>
      <c r="K211" s="359"/>
    </row>
    <row r="212" s="1" customFormat="1" ht="15" customHeight="1">
      <c r="B212" s="383"/>
      <c r="C212" s="311"/>
      <c r="D212" s="311"/>
      <c r="E212" s="311"/>
      <c r="F212" s="334" t="s">
        <v>914</v>
      </c>
      <c r="G212" s="372"/>
      <c r="H212" s="363" t="s">
        <v>915</v>
      </c>
      <c r="I212" s="363"/>
      <c r="J212" s="363"/>
      <c r="K212" s="384"/>
    </row>
    <row r="213" s="1" customFormat="1" ht="15" customHeight="1">
      <c r="B213" s="383"/>
      <c r="C213" s="311"/>
      <c r="D213" s="311"/>
      <c r="E213" s="311"/>
      <c r="F213" s="334" t="s">
        <v>318</v>
      </c>
      <c r="G213" s="372"/>
      <c r="H213" s="363" t="s">
        <v>1078</v>
      </c>
      <c r="I213" s="363"/>
      <c r="J213" s="363"/>
      <c r="K213" s="384"/>
    </row>
    <row r="214" s="1" customFormat="1" ht="15" customHeight="1">
      <c r="B214" s="383"/>
      <c r="C214" s="311"/>
      <c r="D214" s="311"/>
      <c r="E214" s="311"/>
      <c r="F214" s="334"/>
      <c r="G214" s="372"/>
      <c r="H214" s="363"/>
      <c r="I214" s="363"/>
      <c r="J214" s="363"/>
      <c r="K214" s="384"/>
    </row>
    <row r="215" s="1" customFormat="1" ht="15" customHeight="1">
      <c r="B215" s="383"/>
      <c r="C215" s="311" t="s">
        <v>1038</v>
      </c>
      <c r="D215" s="311"/>
      <c r="E215" s="311"/>
      <c r="F215" s="334">
        <v>1</v>
      </c>
      <c r="G215" s="372"/>
      <c r="H215" s="363" t="s">
        <v>1079</v>
      </c>
      <c r="I215" s="363"/>
      <c r="J215" s="363"/>
      <c r="K215" s="384"/>
    </row>
    <row r="216" s="1" customFormat="1" ht="15" customHeight="1">
      <c r="B216" s="383"/>
      <c r="C216" s="311"/>
      <c r="D216" s="311"/>
      <c r="E216" s="311"/>
      <c r="F216" s="334">
        <v>2</v>
      </c>
      <c r="G216" s="372"/>
      <c r="H216" s="363" t="s">
        <v>1080</v>
      </c>
      <c r="I216" s="363"/>
      <c r="J216" s="363"/>
      <c r="K216" s="384"/>
    </row>
    <row r="217" s="1" customFormat="1" ht="15" customHeight="1">
      <c r="B217" s="383"/>
      <c r="C217" s="311"/>
      <c r="D217" s="311"/>
      <c r="E217" s="311"/>
      <c r="F217" s="334">
        <v>3</v>
      </c>
      <c r="G217" s="372"/>
      <c r="H217" s="363" t="s">
        <v>1081</v>
      </c>
      <c r="I217" s="363"/>
      <c r="J217" s="363"/>
      <c r="K217" s="384"/>
    </row>
    <row r="218" s="1" customFormat="1" ht="15" customHeight="1">
      <c r="B218" s="383"/>
      <c r="C218" s="311"/>
      <c r="D218" s="311"/>
      <c r="E218" s="311"/>
      <c r="F218" s="334">
        <v>4</v>
      </c>
      <c r="G218" s="372"/>
      <c r="H218" s="363" t="s">
        <v>1082</v>
      </c>
      <c r="I218" s="363"/>
      <c r="J218" s="363"/>
      <c r="K218" s="384"/>
    </row>
    <row r="219" s="1" customFormat="1" ht="12.75" customHeight="1">
      <c r="B219" s="385"/>
      <c r="C219" s="386"/>
      <c r="D219" s="386"/>
      <c r="E219" s="386"/>
      <c r="F219" s="386"/>
      <c r="G219" s="386"/>
      <c r="H219" s="386"/>
      <c r="I219" s="386"/>
      <c r="J219" s="386"/>
      <c r="K219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NTB\admin</dc:creator>
  <cp:lastModifiedBy>NTB\admin</cp:lastModifiedBy>
  <dcterms:created xsi:type="dcterms:W3CDTF">2024-08-14T09:24:48Z</dcterms:created>
  <dcterms:modified xsi:type="dcterms:W3CDTF">2024-08-14T09:24:54Z</dcterms:modified>
</cp:coreProperties>
</file>